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familia\OneDrive - Secretaria Distrital De La Mujer\SDM_2025\8198\Seguimientos_PA_2025\"/>
    </mc:Choice>
  </mc:AlternateContent>
  <xr:revisionPtr revIDLastSave="0" documentId="13_ncr:1_{8DF68329-3503-4A33-B51D-88E32F97020C}" xr6:coauthVersionLast="47" xr6:coauthVersionMax="47" xr10:uidLastSave="{00000000-0000-0000-0000-000000000000}"/>
  <bookViews>
    <workbookView xWindow="-120" yWindow="-120" windowWidth="29040" windowHeight="15720" tabRatio="734" firstSheet="3" activeTab="3" xr2:uid="{00000000-000D-0000-FFFF-FFFF00000000}"/>
  </bookViews>
  <sheets>
    <sheet name="Datos" sheetId="52" state="hidden" r:id="rId1"/>
    <sheet name="Actividades_proyecto " sheetId="1" state="hidden" r:id="rId2"/>
    <sheet name="Instructivo" sheetId="64" r:id="rId3"/>
    <sheet name="ACTIVIDAD_1" sheetId="20" r:id="rId4"/>
    <sheet name="Hoja de vida Actividad 1" sheetId="51" state="hidden" r:id="rId5"/>
    <sheet name="ACTIVIDAD_2" sheetId="55" r:id="rId6"/>
    <sheet name="Hoja de vida Actividad 2" sheetId="56" state="hidden" r:id="rId7"/>
    <sheet name="Hoja de vida Actividad 3" sheetId="58" state="hidden" r:id="rId8"/>
    <sheet name="Hoja de vida Actividad 4" sheetId="60" state="hidden" r:id="rId9"/>
    <sheet name="ACTIVIDAD_3" sheetId="57" r:id="rId10"/>
    <sheet name="ACTIVIDAD_4" sheetId="59" r:id="rId11"/>
    <sheet name="Hoja de vida Actividad 5" sheetId="62" state="hidden" r:id="rId12"/>
    <sheet name="ACTIVIDAD_5" sheetId="61" r:id="rId13"/>
    <sheet name="META_PDD" sheetId="38" r:id="rId14"/>
    <sheet name="Hoja de vida Meta PDD" sheetId="63" state="hidden" r:id="rId15"/>
    <sheet name="PRODUCTO_MGA" sheetId="47" r:id="rId16"/>
    <sheet name="TERRITORIALIZACIÓN" sheetId="65" r:id="rId17"/>
    <sheet name="PMR" sheetId="46" r:id="rId18"/>
    <sheet name="CONTROL DE CAMBIOS" sheetId="40" r:id="rId19"/>
    <sheet name="Listas" sheetId="43" state="hidden" r:id="rId20"/>
    <sheet name="Hoja3" sheetId="19" state="hidden" r:id="rId21"/>
  </sheets>
  <definedNames>
    <definedName name="_xlnm._FilterDatabase" localSheetId="17" hidden="1">PMR!$A$12:$AX$37</definedName>
    <definedName name="_xlnm.Print_Area" localSheetId="3">ACTIVIDAD_1!$A$1:$O$118</definedName>
    <definedName name="_xlnm.Print_Area" localSheetId="5">ACTIVIDAD_2!$A$1:$O$118</definedName>
    <definedName name="_xlnm.Print_Area" localSheetId="9">ACTIVIDAD_3!$A$1:$O$118</definedName>
    <definedName name="_xlnm.Print_Area" localSheetId="10">ACTIVIDAD_4!$A$1:$O$118</definedName>
    <definedName name="_xlnm.Print_Area" localSheetId="12">ACTIVIDAD_5!$A$1:$O$118</definedName>
    <definedName name="_xlnm.Print_Area" localSheetId="18">'CONTROL DE CAMBIOS'!$A$1:$E$36</definedName>
    <definedName name="_xlnm.Print_Area" localSheetId="4">'Hoja de vida Actividad 1'!$A$1:$L$29</definedName>
    <definedName name="_xlnm.Print_Area" localSheetId="6">'Hoja de vida Actividad 2'!$A$1:$L$28</definedName>
    <definedName name="_xlnm.Print_Area" localSheetId="7">'Hoja de vida Actividad 3'!$A$1:$L$28</definedName>
    <definedName name="_xlnm.Print_Area" localSheetId="8">'Hoja de vida Actividad 4'!$A$1:$L$28</definedName>
    <definedName name="_xlnm.Print_Area" localSheetId="11">'Hoja de vida Actividad 5'!$A$1:$L$28</definedName>
    <definedName name="_xlnm.Print_Area" localSheetId="14">'Hoja de vida Meta PDD'!$A$1:$L$27</definedName>
    <definedName name="_xlnm.Print_Area" localSheetId="13">META_PDD!$A$1:$M$68</definedName>
    <definedName name="_xlnm.Print_Area" localSheetId="17">PMR!$A$1:$AX$34</definedName>
    <definedName name="_xlnm.Print_Area" localSheetId="15">PRODUCTO_MGA!$A$1:$L$53</definedName>
    <definedName name="condicion" localSheetId="2">#REF!</definedName>
    <definedName name="condicion" localSheetId="16">#REF!</definedName>
    <definedName name="condicion">Hoja3!$N$40:$N$45</definedName>
    <definedName name="edad" localSheetId="2">#REF!</definedName>
    <definedName name="edad" localSheetId="16">#REF!</definedName>
    <definedName name="edad">Hoja3!$I$40:$I$45</definedName>
    <definedName name="etnias" localSheetId="2">#REF!</definedName>
    <definedName name="etnias" localSheetId="16">#REF!</definedName>
    <definedName name="etnias">Hoja3!$L$40:$L$43</definedName>
    <definedName name="frecuencia" localSheetId="2">#REF!</definedName>
    <definedName name="frecuencia" localSheetId="16">#REF!</definedName>
    <definedName name="frecuencia">Hoja3!$I$5:$I$11</definedName>
    <definedName name="genero" localSheetId="2">#REF!</definedName>
    <definedName name="genero" localSheetId="16">#REF!</definedName>
    <definedName name="genero">Hoja3!$M$40:$M$41</definedName>
    <definedName name="INDICADOR" localSheetId="2">#REF!</definedName>
    <definedName name="INDICADOR" localSheetId="16">#REF!</definedName>
    <definedName name="INDICADOR">#REF!</definedName>
    <definedName name="localidad" localSheetId="2">#REF!</definedName>
    <definedName name="localidad" localSheetId="16">#REF!</definedName>
    <definedName name="localidad">Hoja3!$E$5:$E$24</definedName>
    <definedName name="metas" localSheetId="2">#REF!</definedName>
    <definedName name="metas" localSheetId="16">#REF!</definedName>
    <definedName name="metas">Hoja3!$N$23:$N$33</definedName>
    <definedName name="objetivoest" localSheetId="2">#REF!</definedName>
    <definedName name="objetivoest" localSheetId="16">#REF!</definedName>
    <definedName name="objetivoest">Hoja3!$I$32:$I$35</definedName>
    <definedName name="objetivos" localSheetId="2">#REF!</definedName>
    <definedName name="objetivos" localSheetId="16">#REF!</definedName>
    <definedName name="objetivos">#REF!</definedName>
    <definedName name="pmr" localSheetId="2">#REF!</definedName>
    <definedName name="pmr" localSheetId="16">#REF!</definedName>
    <definedName name="pmr">Hoja3!$I$23:$I$27</definedName>
    <definedName name="responsable" localSheetId="2">#REF!</definedName>
    <definedName name="responsable" localSheetId="16">#REF!</definedName>
    <definedName name="responsable">Hoja3!$M$5:$M$18</definedName>
    <definedName name="SUBSECRETARIA" localSheetId="2">#REF!</definedName>
    <definedName name="SUBSECRETARIA" localSheetId="16">#REF!</definedName>
    <definedName name="SUBSECRETARIA">#REF!</definedName>
    <definedName name="subsecretarias" localSheetId="2">#REF!</definedName>
    <definedName name="subsecretarias" localSheetId="16">#REF!</definedName>
    <definedName name="subsecretarias">Hoja3!$O$5:$O$10</definedName>
    <definedName name="tactividad" localSheetId="2">#REF!</definedName>
    <definedName name="tactividad" localSheetId="16">#REF!</definedName>
    <definedName name="tactividad">Hoja3!$C$5:$C$6</definedName>
    <definedName name="tcalculo" localSheetId="2">#REF!</definedName>
    <definedName name="tcalculo" localSheetId="16">#REF!</definedName>
    <definedName name="tcalculo">Hoja3!$K$5</definedName>
    <definedName name="tindicador" localSheetId="2">#REF!</definedName>
    <definedName name="tindicador" localSheetId="16">#REF!</definedName>
    <definedName name="tindicador">Hoja3!$G$5:$G$10</definedName>
    <definedName name="tipometa" localSheetId="2">#REF!</definedName>
    <definedName name="tipometa" localSheetId="16">#REF!</definedName>
    <definedName name="tipometa">Hoja3!$A$5:$A$7</definedName>
    <definedName name="tmeta" localSheetId="2">#REF!</definedName>
    <definedName name="tmeta" localSheetId="16">#REF!</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O30" i="61" l="1"/>
  <c r="O27" i="55"/>
  <c r="AA41" i="65"/>
  <c r="AA32" i="65"/>
  <c r="AA29" i="65"/>
  <c r="AA43" i="65" s="1"/>
  <c r="AW34" i="46"/>
  <c r="X43" i="65"/>
  <c r="R43" i="65"/>
  <c r="O43" i="65"/>
  <c r="U43" i="65"/>
  <c r="M43" i="65"/>
  <c r="K43" i="65"/>
  <c r="I43" i="65"/>
  <c r="G43" i="65"/>
  <c r="M68" i="65"/>
  <c r="K68" i="65"/>
  <c r="I68" i="65"/>
  <c r="G68" i="65"/>
  <c r="E68" i="65"/>
  <c r="E43" i="65"/>
  <c r="C43" i="65"/>
  <c r="C68" i="65"/>
  <c r="C30" i="38"/>
  <c r="C34" i="38"/>
  <c r="C37" i="61"/>
  <c r="J20" i="47"/>
  <c r="K20" i="47"/>
  <c r="K18" i="47"/>
  <c r="J18" i="47"/>
  <c r="F25" i="38"/>
  <c r="D58" i="38"/>
  <c r="H20" i="47"/>
  <c r="G20" i="47"/>
  <c r="D20" i="47"/>
  <c r="H18" i="47"/>
  <c r="G18" i="47"/>
  <c r="D18" i="47"/>
  <c r="C28" i="38"/>
  <c r="I117" i="57"/>
  <c r="C37" i="57"/>
  <c r="K65" i="57"/>
  <c r="G25" i="38"/>
  <c r="E11" i="62" l="1"/>
  <c r="C37" i="59"/>
  <c r="E11" i="58"/>
  <c r="D16" i="58"/>
  <c r="C37" i="55"/>
  <c r="E11" i="51"/>
  <c r="C37" i="20"/>
  <c r="B117" i="55" l="1"/>
  <c r="C117" i="20" l="1"/>
  <c r="D117" i="20"/>
  <c r="E117" i="20"/>
  <c r="F117" i="20"/>
  <c r="G117" i="20"/>
  <c r="N26" i="61" l="1"/>
  <c r="N27" i="61"/>
  <c r="N28" i="61"/>
  <c r="N29" i="61"/>
  <c r="N30" i="61"/>
  <c r="N26" i="59"/>
  <c r="N27" i="59"/>
  <c r="N28" i="59"/>
  <c r="N29" i="59"/>
  <c r="N30" i="59"/>
  <c r="N26" i="57"/>
  <c r="N27" i="57"/>
  <c r="N29" i="57"/>
  <c r="N30" i="57"/>
  <c r="N26" i="55"/>
  <c r="N27" i="55"/>
  <c r="N28" i="55"/>
  <c r="N29" i="55"/>
  <c r="N30" i="55"/>
  <c r="N26" i="20"/>
  <c r="N27" i="20"/>
  <c r="N28" i="20"/>
  <c r="N29" i="20"/>
  <c r="N30" i="20"/>
  <c r="O30" i="20" s="1"/>
  <c r="O27" i="57" l="1"/>
  <c r="O27" i="20"/>
  <c r="O27" i="61"/>
  <c r="O27" i="59"/>
  <c r="B35" i="61"/>
  <c r="D16" i="62"/>
  <c r="E10" i="62"/>
  <c r="F37" i="61"/>
  <c r="D16" i="60"/>
  <c r="E11" i="60"/>
  <c r="E10" i="60"/>
  <c r="E10" i="58"/>
  <c r="N28" i="57"/>
  <c r="O30" i="57" s="1"/>
  <c r="D16" i="56"/>
  <c r="D16" i="51"/>
  <c r="E11" i="56"/>
  <c r="B35" i="55"/>
  <c r="E10" i="56"/>
  <c r="B35" i="20"/>
  <c r="I117" i="61"/>
  <c r="H117" i="61"/>
  <c r="G117" i="61"/>
  <c r="F117" i="61"/>
  <c r="E117" i="61"/>
  <c r="D117" i="61"/>
  <c r="C117" i="61"/>
  <c r="B117" i="61"/>
  <c r="N25" i="61"/>
  <c r="O26" i="61" s="1"/>
  <c r="I117" i="59"/>
  <c r="H117" i="59"/>
  <c r="G117" i="59"/>
  <c r="F117" i="59"/>
  <c r="E117" i="59"/>
  <c r="D117" i="59"/>
  <c r="C117" i="59"/>
  <c r="B117" i="59"/>
  <c r="F37" i="59"/>
  <c r="B35" i="59"/>
  <c r="N25" i="59"/>
  <c r="O26" i="59" s="1"/>
  <c r="H117" i="57"/>
  <c r="G117" i="57"/>
  <c r="F117" i="57"/>
  <c r="E117" i="57"/>
  <c r="D117" i="57"/>
  <c r="C117" i="57"/>
  <c r="B117" i="57"/>
  <c r="F37" i="57"/>
  <c r="B35" i="57"/>
  <c r="N25" i="57"/>
  <c r="O26" i="57" s="1"/>
  <c r="I117" i="55"/>
  <c r="H117" i="55"/>
  <c r="G117" i="55"/>
  <c r="F117" i="55"/>
  <c r="E117" i="55"/>
  <c r="D117" i="55"/>
  <c r="C117" i="55"/>
  <c r="F37" i="55"/>
  <c r="N25" i="55"/>
  <c r="O26" i="55" s="1"/>
  <c r="F37" i="20"/>
  <c r="E10" i="51"/>
  <c r="AW15" i="46"/>
  <c r="AW16" i="46"/>
  <c r="AW17" i="46"/>
  <c r="AW18" i="46"/>
  <c r="AW19" i="46"/>
  <c r="AW20" i="46"/>
  <c r="AW21" i="46"/>
  <c r="AW22" i="46"/>
  <c r="AW23" i="46"/>
  <c r="AW24" i="46"/>
  <c r="AW25" i="46"/>
  <c r="AW26" i="46"/>
  <c r="AW27" i="46"/>
  <c r="AW28" i="46"/>
  <c r="AW29" i="46"/>
  <c r="AW30" i="46"/>
  <c r="AW31" i="46"/>
  <c r="AW32" i="46"/>
  <c r="AW33" i="46"/>
  <c r="AW35" i="46"/>
  <c r="AW36" i="46"/>
  <c r="AW37" i="46"/>
  <c r="AV15" i="46"/>
  <c r="AV16" i="46"/>
  <c r="AV17" i="46"/>
  <c r="AV18" i="46"/>
  <c r="AV19" i="46"/>
  <c r="AV20" i="46"/>
  <c r="AV21" i="46"/>
  <c r="AV22" i="46"/>
  <c r="AV23" i="46"/>
  <c r="AV24" i="46"/>
  <c r="AV25" i="46"/>
  <c r="AV26" i="46"/>
  <c r="AV27" i="46"/>
  <c r="AV28" i="46"/>
  <c r="AV29" i="46"/>
  <c r="AV30" i="46"/>
  <c r="AV31" i="46"/>
  <c r="AV32" i="46"/>
  <c r="AV33" i="46"/>
  <c r="AV34" i="46"/>
  <c r="AV36" i="46"/>
  <c r="AV14" i="46"/>
  <c r="AW14" i="46" l="1"/>
  <c r="N25" i="20" l="1"/>
  <c r="O26" i="20" s="1"/>
  <c r="C50" i="38"/>
  <c r="C48" i="38"/>
  <c r="C46" i="38"/>
  <c r="C44" i="38"/>
  <c r="C42" i="38"/>
  <c r="C40" i="38"/>
  <c r="C38" i="38"/>
  <c r="H117" i="20" l="1"/>
  <c r="I117" i="20"/>
  <c r="B117" i="20"/>
  <c r="H49" i="1" l="1"/>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5"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11"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B121B448-1789-46AC-9F3D-134BD6C248D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5CC227A9-977F-4D96-8915-2F3A9CB75EEA}">
      <text>
        <r>
          <rPr>
            <sz val="9"/>
            <color indexed="81"/>
            <rFont val="Tahoma"/>
            <family val="2"/>
          </rPr>
          <t>Fecha en la que el cambio solicitado al plan de acción es aprobado</t>
        </r>
      </text>
    </comment>
    <comment ref="B9" authorId="0" shapeId="0" xr:uid="{C3F83953-384B-4A7F-847D-1CD559E6F28E}">
      <text>
        <r>
          <rPr>
            <sz val="9"/>
            <color indexed="81"/>
            <rFont val="Tahoma"/>
            <family val="2"/>
          </rPr>
          <t>Fecha en la que el cambio solicitado al plan de acción es aprobado</t>
        </r>
      </text>
    </comment>
    <comment ref="C9" authorId="0" shapeId="0" xr:uid="{8A83DF69-71B2-4DE4-A9F1-552A481AAC55}">
      <text>
        <r>
          <rPr>
            <sz val="9"/>
            <color indexed="81"/>
            <rFont val="Tahoma"/>
            <family val="2"/>
          </rPr>
          <t>Descripción de los cambios realizados en la actialización que corresponda</t>
        </r>
      </text>
    </comment>
    <comment ref="D9" authorId="0" shapeId="0" xr:uid="{B93C7EC3-DC19-4B5E-AD3A-EA9EEB9E39ED}">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<sst xmlns="http://schemas.openxmlformats.org/spreadsheetml/2006/main" count="3446" uniqueCount="905">
  <si>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</si>
  <si>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</si>
  <si>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</si>
  <si>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</si>
  <si>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</si>
  <si>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</si>
  <si>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</si>
  <si>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</si>
  <si>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</si>
  <si>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</si>
  <si>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</si>
  <si>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</si>
  <si>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</si>
  <si>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</si>
  <si>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</si>
  <si>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</si>
  <si>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</si>
  <si>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</si>
  <si>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</si>
  <si>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</si>
  <si>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</si>
  <si>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</si>
  <si>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</si>
  <si>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</si>
  <si>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</si>
  <si>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</si>
  <si>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</si>
  <si>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</si>
  <si>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</si>
  <si>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</si>
  <si>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</si>
  <si>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</si>
  <si>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</si>
  <si>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</si>
  <si>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</si>
  <si>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</si>
  <si>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</si>
  <si>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</si>
  <si>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</si>
  <si>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</si>
  <si>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</si>
  <si>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</si>
  <si>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</si>
  <si>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</si>
  <si>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</si>
  <si>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</si>
  <si>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</si>
  <si>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</si>
  <si>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</si>
  <si>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</si>
  <si>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</si>
  <si>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</si>
  <si>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</si>
  <si>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</si>
  <si>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</si>
  <si>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</si>
  <si>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</si>
  <si>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</si>
  <si>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</si>
  <si>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</si>
  <si>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</si>
  <si>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</si>
  <si>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</si>
  <si>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</si>
  <si>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</si>
  <si>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</si>
  <si>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</si>
  <si>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</si>
  <si>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</si>
  <si>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</si>
  <si>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</si>
  <si>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</si>
  <si>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</si>
  <si>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</si>
  <si>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</si>
  <si>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</si>
  <si>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</si>
  <si>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</si>
  <si>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</si>
  <si>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</si>
  <si>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</si>
  <si>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</si>
  <si>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</si>
  <si>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</si>
  <si>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</si>
  <si>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</si>
  <si>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</si>
  <si>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</si>
  <si>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</si>
  <si>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</si>
  <si>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</si>
  <si>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</si>
  <si>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</si>
  <si>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</si>
  <si>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</si>
  <si>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</si>
  <si>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</si>
  <si>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</si>
  <si>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</si>
  <si>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</si>
  <si>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</si>
  <si>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</si>
  <si>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</si>
  <si>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</si>
  <si>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</si>
  <si>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</si>
  <si>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</si>
  <si>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</si>
  <si>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</si>
  <si>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</si>
  <si>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</si>
  <si>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</si>
  <si>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</si>
  <si>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</si>
  <si>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</si>
  <si>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</si>
  <si>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</si>
  <si>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</si>
  <si>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</si>
  <si>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</si>
  <si>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</si>
  <si>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</si>
  <si>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</si>
  <si>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</si>
  <si>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</si>
  <si>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</si>
  <si>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</si>
  <si>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</si>
  <si>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</si>
  <si>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</si>
  <si>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</si>
  <si>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</si>
  <si>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</si>
  <si>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</si>
  <si>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</si>
  <si>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</si>
  <si>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</si>
  <si>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</si>
  <si>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</si>
  <si>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</si>
  <si>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</si>
  <si>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</si>
  <si>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</si>
  <si>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</si>
  <si>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</si>
  <si>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</si>
  <si>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</si>
  <si>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</si>
  <si>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</si>
  <si>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</si>
  <si>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</si>
  <si>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</si>
  <si>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</si>
  <si>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</si>
  <si>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</si>
  <si>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</si>
  <si>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</si>
  <si>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</si>
  <si>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</si>
  <si>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</si>
  <si>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</si>
  <si>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</si>
  <si>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</si>
  <si>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</si>
  <si>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</si>
  <si>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</si>
  <si>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</si>
  <si>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</si>
  <si>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</si>
  <si>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</si>
  <si>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</si>
  <si>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</si>
  <si>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</si>
  <si>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</si>
  <si>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</si>
  <si>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</si>
  <si>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</si>
  <si>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</si>
  <si>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</si>
  <si>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</si>
  <si>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</si>
  <si>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</si>
  <si>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</si>
  <si>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</si>
  <si>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</si>
  <si>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</si>
  <si>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</si>
  <si>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</si>
  <si>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</si>
  <si>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</si>
  <si>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</si>
  <si>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</si>
  <si>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</si>
  <si>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</si>
  <si>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</si>
  <si>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</si>
  <si>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</si>
  <si>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</si>
  <si>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</si>
  <si>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</si>
  <si>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</si>
  <si>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</si>
  <si>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</si>
  <si>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</si>
  <si>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</si>
  <si>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</si>
  <si>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</si>
  <si>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</si>
  <si>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</si>
  <si>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</si>
  <si>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</si>
  <si>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</si>
  <si>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</si>
  <si>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</si>
  <si>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</si>
  <si>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</si>
  <si>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</si>
  <si>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</si>
  <si>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</si>
  <si>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</si>
  <si>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</si>
  <si>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</si>
  <si>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</si>
  <si>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</si>
  <si>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</si>
  <si>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</si>
  <si>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</si>
  <si>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</si>
  <si>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</si>
  <si>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</si>
  <si>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</si>
  <si>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</si>
  <si>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</si>
  <si>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</si>
  <si>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</si>
  <si>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</si>
  <si>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</si>
  <si>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</si>
  <si>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</si>
  <si>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</si>
  <si>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</si>
  <si>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</si>
  <si>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</si>
  <si>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</si>
  <si>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</si>
  <si>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</si>
  <si>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</si>
  <si>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</si>
  <si>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</si>
  <si>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</si>
  <si>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</si>
  <si>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</si>
  <si>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</si>
  <si>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</si>
  <si>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</si>
  <si>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</si>
  <si>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</si>
  <si>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</si>
  <si>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</si>
  <si>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</si>
  <si>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</si>
  <si>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</si>
  <si>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</si>
  <si>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</si>
  <si>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</si>
  <si>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</si>
  <si>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</si>
  <si>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</si>
  <si>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</si>
  <si>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</si>
  <si>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</si>
  <si>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</si>
  <si>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</si>
  <si>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</si>
  <si>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</si>
  <si>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</si>
  <si>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</si>
  <si>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</si>
  <si>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</si>
  <si>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</si>
  <si>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</si>
  <si>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</si>
  <si>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</si>
  <si>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</si>
  <si>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</si>
  <si>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</si>
  <si>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</si>
  <si>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8198 - Implementación de la estrategia de transformación cultural de la Secretaría Distrital de la Mujer en Bogotá D.C.</t>
  </si>
  <si>
    <t>BPIN</t>
  </si>
  <si>
    <t>Enero</t>
  </si>
  <si>
    <t>Febrero</t>
  </si>
  <si>
    <t>Marzo</t>
  </si>
  <si>
    <t>Abril</t>
  </si>
  <si>
    <t>FORMULACION</t>
  </si>
  <si>
    <t>Mayo</t>
  </si>
  <si>
    <t>X</t>
  </si>
  <si>
    <t>Junio</t>
  </si>
  <si>
    <t>Julio</t>
  </si>
  <si>
    <t>Agosto</t>
  </si>
  <si>
    <t>ACTUALIZACION</t>
  </si>
  <si>
    <t>Septiembre</t>
  </si>
  <si>
    <t>Octubre</t>
  </si>
  <si>
    <t>Noviembre</t>
  </si>
  <si>
    <t>Diciembre</t>
  </si>
  <si>
    <t>SEGUIMIENTO</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</si>
  <si>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</si>
  <si>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</si>
  <si>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4502032 - Documento de lineamientos Técnicos</t>
  </si>
  <si>
    <t>Número de acciones de transformación cultural formuladas para la promoción y garantía del libre ejercicio de los derechos de las mujeres y la equidad de género.</t>
  </si>
  <si>
    <t>2. Bogotá Confia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</si>
  <si>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</si>
  <si>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</si>
  <si>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PRESUPUESTO ASIGNADO EN LA VIGENCIA ACTUAL (en pesos, sin decimales)</t>
  </si>
  <si>
    <t>Total</t>
  </si>
  <si>
    <t>Porcentaje de ejecución</t>
  </si>
  <si>
    <t xml:space="preserve"> -     </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</si>
  <si>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</si>
  <si>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</si>
  <si>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</si>
  <si>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</si>
  <si>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</si>
  <si>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</si>
  <si>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</si>
  <si>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</si>
  <si>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 xml:space="preserve">Se adelantas las respectivas acciones de seleccion e inicio de contratación del equipo encargado de adelantar la actividad y se da inicio a la preparación para la guía de elaboración de documentos técnicos de formulación de Transformaciones Culturales. </t>
  </si>
  <si>
    <t xml:space="preserve">Se definen criterios generales para Transformaciones Culturales sobre la elaboración de documentos de formulación, permitiendo la realización de una guía que establezca orientaciones para las líneas que componen el programa. </t>
  </si>
  <si>
    <t>No se presentaron retrasos en la programación de actividades.</t>
  </si>
  <si>
    <t>Con el desarrollo de las acciones de este mes, se definen criterios de elaboración de productos que permitirán una consolidación en términos técnicos de Transformaciones Culturales.</t>
  </si>
  <si>
    <t>FEBRERO</t>
  </si>
  <si>
    <t xml:space="preserve"> Se da inicio a las mesas de trabajo internas para la definición y priorizacion de acciones de transformacion cultural a desarrolla en el 2025. Igualmente se da inicio a la elaboración de las guías para la formulación de documentos técnicos y manuales operativos de las estrategias de Transformación Cultural que serán desarrolladas en la vigencia 2025. Con ello, se otorga a las personas a cargo de cada línea el insumo necesario para avanzar en la estructuración y desarrollo del contenido de los documentos.</t>
  </si>
  <si>
    <t>Se establece y valida la estructura de las guías para la elaboración de documentos técnicos y manuales operativos para las líneas y estrategias de Transformaciones Culturales. Con ello, se consolida la apuesta técnica en términos de contenidos y aspectos que deben ser tenidos en cuenta en concordancia con los enfoques a partir de los que se formulan las acciones, a saber, derechos humanos de las mujeres y transformación cultural.</t>
  </si>
  <si>
    <t xml:space="preserve">Se establecen parámetros para el desarrollo de productos en el marco de la producción documental de Transformaciones Culturales. Esto aporta a la fácil identificación y trazabilidad de la información y permite la construcción de memoria institucional. </t>
  </si>
  <si>
    <t>MARZO</t>
  </si>
  <si>
    <t xml:space="preserve">Se continúa con las mesas de trabajo internas para hacer el seguimiento a los compromisos que desde la estrategia se han venido asumiendo en el desarrollo e implementación de acciones para la consolidación de espacios donde las líneas de trabajo han podido implementar las metodologías de la estrategia. Asimismo, se ha avanzado en la construcción y  consolidación de diagnósticos de las líneas de base sobre feminicidio y Caleidoscopio, que han fortalecido  las lineas de trabajo desde lo teórico y metodológico alineados a los objetivos específicos de la estrategia. Además de la consolidación de la metodología "A cuidar se aprende" y su implmentación en espacios interinstitucionales. </t>
  </si>
  <si>
    <t xml:space="preserve">Se han fortalecido la estructura de la documentación técnica y metodológica de la estrategia alineada a los objetivos específicos, consolidando las líneas de trabajo en cuidado con la estrategia de laboratorio de soluciones y caleidoscopio y la linea de prevención de violencia contra las mujeres con su estrategia de prevención de acoso en el espacio y transporte público. Asimismo, se ha avanzado en las acciones de articulación con otras dependecias de la entidad y agentes externos privados y públicos en los que se ha buscado la implementación en calle por parte del equipo territorial. Con ello, se continua en la consolidación de la propuesta de la estrategia de Transformaciones Culturales alineado a los enfoques. </t>
  </si>
  <si>
    <t>Se adelanta en la consolidación de la documentación técnica y se inicia con la implementación en calle de las estrategias permitiendo consolidar las apuestas metodológicas de la estrategia llevando una trazabilidad de las acciones.</t>
  </si>
  <si>
    <t>ABRIL</t>
  </si>
  <si>
    <t>Durante el mes de abril de 2025 se consolidaron avances clave para la implementación operativa de la Estrategia de Transformaciones Culturales. Se realizaron cuatro reuniones de seguimiento con el equipo técnico los días 1, 8, 22 y 29 de abril, en las cuales se verificó el avance en las líneas de Prevención de Violencias y Redistribución del Cuidado, se actualizaron hitos anuales y se ajustaron los cronogramas de formación. Estas sesiones permitieron también revisar compromisos, coordinar tareas transversales y priorizar acciones mensuales estratégicas. Asimismo, se consolidó el informe de avances del mes, incluyendo los logros y dificultades reportadas por cada línea estratégica y por los apoyos transversales. El informe integra recomendaciones y rutas de implementación de corto plazo. En paralelo, se avanzó en la construcción de dos líneas base fundamentales: una para la estrategia de prevención del feminicidio y otra para la actualización de la estrategia Caleidoscopio. La revisión documental incluyó normativas, literatura y datos estadísticos que fueron sistematizados en matrices analíticas y borradores técnicos en revisión. Estos insumos consolidan la base para estructurar teorías de cambio y objetivos específicos de ambas estrategias. Por otro lado, se diseñó una matriz de portafolio de metodologías para el Laboratorio de Soluciones, organizando cada metodología por pilares, grupos etarios, temas, objetivos y requerimientos. Este instrumento será clave para la formulación del protocolo de operación de la Línea de Cuidado. Adicionalmente, la Línea de Prevención de Violencias avanzó en su propio portafolio metodológico, contribuyendo a la estructuración operativa de su despliegue territorial.</t>
  </si>
  <si>
    <t>Durante los primeros cuatro meses de 2025 se consolidaron avances clave en la estructura técnica y operativa de la Estrategia de Transformaciones Culturales. Se validó la estructura metodológica para la elaboración de documentos técnicos y manuales operativos, alineada con los enfoques de derechos humanos de las mujeres y transformación cultural. Se fortalecieron las líneas de trabajo mediante la construcción de diagnósticos y líneas base para las estrategias de prevención del feminicidio y Caleidoscopio, así como el diseño de portafolios metodológicos para las líneas de cuidado y prevención de violencias. Estos insumos se integran como parte de los protocolos de operación en construcción.
A nivel operativo, se llevaron a cabo reuniones periódicas de seguimiento técnico, priorización de hitos y cronogramas formativos, articulando compromisos por línea estratégica. También se consolidaron informes mensuales que recopilan avances, barreras y proyecciones. En paralelo, se fortalecieron articulaciones con otras direcciones de la Secretaría, entidades públicas y organizaciones cooperantes, lo que ha permitido avanzar en la implementación territorial y la integración de acciones de transformación cultural en espacios comunitarios.
Con estos logros, se afianza una base metodológica y operativa sólida que permite proyectar la implementación sostenida, escalable y situada de la Estrategia a lo largo del año.</t>
  </si>
  <si>
    <t>No se presentaron retrasos en la programación de actividades</t>
  </si>
  <si>
    <t xml:space="preserve">Mejora en la capacidad operativa y estratégica del equipo para implementar acciones de transformación cultural de forma más articulada y eficaz.
Fortalecimiento técnico y metodológico de las líneas de trabajo, lo que permite contar con instrumentos sólidos y replicables.
Alineación de las acciones con los enfoques de derechos y transformación cultural, lo que asegura coherencia conceptual y legitimidad institucional.
Avances en la territorialización e implementación en campo, lo que incrementa el impacto directo de la estrategia sobre la ciudadanía.
Mayor capacidad de articulación interinstitucional, facilitando alianzas y sinergias con entidades públicas, privadas y cooperantes.
Producción sistemática de información y seguimiento, que permite ajustar, evaluar y escalar las estrategias de manera informada.
</t>
  </si>
  <si>
    <t>MAYO</t>
  </si>
  <si>
    <t xml:space="preserve">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En este orden, se finalizaron y presentaron para revisión de la SCPI los documentos operativos de las estrategias de Laboratorio de Soluciones y Prevención del Acoso en el Espacio y Transporte Público. 
Por otro lado, sobre la LPVCM se finalizó el documento de línea base de prevención del feminicidio que recogió las recomendaciones desde el enfoque de MEF y COMB para el desarrollo de las acciones de Transformacion Cultural. A partir de este documento se avanzó en la construccion de la teoria de cambio y la propuesta inicial de acciones de TC a implementar; esta propuesta fué presentada y socializada al OMEG, SFCO - DEVAJ, Alianzas Estratetégicas y Despacho. 
Desde la Línea de Cuidado, se avanzó en la gestión y articulacion institucional de tal suerte que se logró la participación y vinculacion de 496 personas a las acciones Laboratorio de Soluciones y Caleidoscopio. </t>
  </si>
  <si>
    <t xml:space="preserve">Durante los primeros 5 meses del 2025 se logró ajustar y consolidar  en terminos metodológicos y técnicos la proyección de los documentos operativos de dos de sus líneas base de la Estrategia de transofrmaciones Culturales  "laboratorio de soluciones" en la línea de cuidado y "prevención del feminicidio" de la línea de Prevención de Violencias Contra las mujeres, logrando el aval de la SCPI y avanzando en la construcción y consolodaciones de acciones en territorio para su implementación. Asimismo, se fortalece y ajusta el documento tecnico y operativo de la estrategia de prevención de acosos sexual en el espacio y transporte publico, logrando empalmar las partes intervinientes de la propuesta.                                                                                                                           En términos operativos se realizaron los seguimientos correspondientes a cada grupo de trabajo mejorando y revisando el impacto en territorio de cada línea, logrando una mejor implementación y consolidación de las estrategias en campo. A través de los informes mensuales se logró determinar los logros, barreras y proyecciones del mes en curso con el objetivo de mejorar e implementar soluciones acotadas a las necesidades y problematicas encontradas durante la ejecución mensual. </t>
  </si>
  <si>
    <t xml:space="preserve">Fortalecimiento técnico y metodológico de las líneas de trabajo, a través de la consolidación de la documentacion para la implementación de acciones en campo.                  
Avances en la territorialización e implementación en campo, desde las apuestas metodológicas de cada linea de trabajo frente a la cuidadania.
Seguimiento sistemático de los avances y proyecciones de la Estrategia que permiten realizar a tiempo los ajustes necesarios y la evaluación de las implementaciones y las articulaciones asegurando una mejor alineación con los objetivos de la misma. </t>
  </si>
  <si>
    <t>JUNIO</t>
  </si>
  <si>
    <t>JULIO</t>
  </si>
  <si>
    <t>AGOSTO</t>
  </si>
  <si>
    <t>SEPTIEMBRE</t>
  </si>
  <si>
    <t>OCTUBRE</t>
  </si>
  <si>
    <t xml:space="preserve">NOVIEMBRE </t>
  </si>
  <si>
    <t>DICIEMBRE</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</si>
  <si>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</si>
  <si>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</si>
  <si>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</si>
  <si>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</si>
  <si>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LOGROS Y BENEFICIOS Y RETRASOS Y ALTERNATIVAS DE SOLUCIÓN</t>
  </si>
  <si>
    <t xml:space="preserve">
Durante el mes de enero, se adelantaron las gestiones iniciales para la implementación de las acciones de transformación cultural programadas para el 2025. En este sentido, se avanzó en el proceso de selección y contratación del equipo responsable de la construcción y formulación de los documentos técnicos y acciones estratégicas del programa. Este proceso permitió sentar las bases operativas para el desarrollo de las siguientes fases de trabajo.</t>
  </si>
  <si>
    <t>Durante el mes de enero se realizó una reunión con el líder de Transformaciones Culturales orientada a la definición de indicaciones para la elaboración de la guía de documentos de formulación. En la reunión se establecen los parámetros relacionados con las estrategias de cada línea y se solicita definir una estructura para armonizar los productos relacionados con la formulación.</t>
  </si>
  <si>
    <t>Durante el mes de enero se elaboró la versión preliminar de la guía para la elaboración de manuales operativos. En esta entrega se hace una aproximación a la estructura general de los documentos, que se presenta con el líder de transformaciones culturales en función de estandarizar los procesos de generación de insumos.</t>
  </si>
  <si>
    <t>EVIDENCIAS DE EJECUCIÓN</t>
  </si>
  <si>
    <t xml:space="preserve">Matriz de selección equipo TC. 
</t>
  </si>
  <si>
    <t>Reunión Guía de documentos de formulación TC 2025</t>
  </si>
  <si>
    <t>Guía preliminar Manuales Operativos</t>
  </si>
  <si>
    <t>En febrero, se dio inicio a las mesas de trabajo internas con el objetivo de definir y priorizar las acciones de transformación cultural para el 2025. Como resultado de estos espacios de deliberación, se establecieron las siguientes estrategias por línea de trabajo:
	•	Línea de corresponsabilidad y cuidado: Estrategia “Caleidoscopio”, dirigida a niños, niñas y adolescentes, con el propósito de fomentar reflexiones sobre el cuidado y la corresponsabilidad en las tareas domésticas y de cuidado.
	•	Línea de prevención de violencias: Estrategia “Prevención de feminicidios”, enfocada en el desarrollo de acciones orientadas a la reducción de riesgos y factores asociados a este delito.
	•	Línea de derechos y eliminación de estereotipos: Estrategia “Eliminación de estereotipos negativos sobre mujeres que realizan Actividades Sexuales Pagas”, con el propósito de abordar narrativas discriminatorias y promover el reconocimiento de sus derechos.
Para la definición de estas estrategias, se llevaron a cabo cuatro reuniones de trabajo los días 4, 5, 13, 14 y 17  de febrero de 2025, en las cuales participaron los equipos técnicos del programa y se revisaron enfoques conceptuales, objetivos estratégicos y primeras rutas metodológicas para su desarrollo.</t>
  </si>
  <si>
    <t>Durante el mes de febrero se diseñó la guía de elaboración para los documentos técnicos de formulación de las estrategias relacionadas con la redistribución de trabajos de cuidado no remunerados con niñas, niños y adolescentes, prevención de violencia feminicida y eliminación de estereotipos limitantes para las mujeres, estableciendo con ello una serie de criterios compartidos para la elaboración de insumos desde Transformaciones Culturales.</t>
  </si>
  <si>
    <t>En el mes de febrero se adelantó la proyección de la guía de elaboración de los manuales operativos de las estrategias de Transformación Cultural que se llevarán a cabo en la vigencia 2025. En esta matriz se incluye la descripción de los contenidos y elementos específicos a cada una de las estrategias que deberían estar consignados en los documentos. Esta herramienta funciona como recurso para la estandarización en la elaboración de productos técnicos y metodológicos de Transformaciones Culturales, de acuerdo con el plan operativo que se diseñó para cada una de las líneas que componen la estrategia.</t>
  </si>
  <si>
    <t>Actas mesas de trabajo internas</t>
  </si>
  <si>
    <t>Guía estructura documentos de formulación</t>
  </si>
  <si>
    <t>Guía estructura Manuales Operativos</t>
  </si>
  <si>
    <t xml:space="preserve">Para el mes de marzo se realizaron 4 Mesas de trabajo interno donde se dieron orientaciones a las líneas de  cuidado y PVCM respecto a temas de abordajes metodológicos para las acciones en calle y teoricos de las líneas base. Asimismo, se llevó a cabo el seguimiento a los compromisos  de la estrategia para la implementación de acciones, articulaciones interinstitucionales y trabajo con el equipo territorial. </t>
  </si>
  <si>
    <t>Se avanzó en la actualización de la línea de base de la estrategia de Caleidoscopio, así como del diagnóstico sobre feminicidio. Este avance permitió consolidar un ejercicio de búsqueda documental de fuentes internacionales, nacionales y locales, que incluyó datos estadísticos, referencias académicas y marcos normativos, generando como resultado insumos organizados en matrices documentales. Este logro representa un paso clave para contar con diagnósticos actualizados y líneas de base sólidas, que permitirán definir con mayor precisión la teoría del cambio, los objetivos específicos y los mecanismos de transformación cultural.</t>
  </si>
  <si>
    <t>Se elaboró en el equipo de la Línea de Cuidado de Transformaciones Culturales el insumo para la realización de la jornada con la EAAB. Este insumo incluye la elaboración del documento metodológico "A cuidar se aprende", así como la elaboración de la presentación proyectada en esta actividad. En ambos documentos está registrada la información correspondiente a la operación de estereotipos de género en el marco de la distribución de trabajos de cuidado no remunerados como sustento de la reflexión sobre masculinidades corresponsables.</t>
  </si>
  <si>
    <t>Tarea 1</t>
  </si>
  <si>
    <t>Tarea 2</t>
  </si>
  <si>
    <t>Tarea 3</t>
  </si>
  <si>
    <r>
      <rPr>
        <sz val="11"/>
        <color rgb="FF000000"/>
        <rFont val="Arial"/>
      </rPr>
      <t xml:space="preserve">Durante el mes de abril de 2025, se llevaron a cabo las siguientes acciones orientadas al cumplimiento de esta tarea, destacando el seguimiento técnico y operativo a la Estrategia de Transformaciones Culturales, así como la consolidación del informe mensual de avances.
</t>
    </r>
    <r>
      <rPr>
        <b/>
        <sz val="11"/>
        <color rgb="FF000000"/>
        <rFont val="Arial"/>
      </rPr>
      <t xml:space="preserve">Reuniones de seguimiento técnico y operativo:
</t>
    </r>
    <r>
      <rPr>
        <sz val="11"/>
        <color rgb="FF000000"/>
        <rFont val="Arial"/>
      </rPr>
      <t xml:space="preserve">Se realizaron cuatro reuniones de trabajo con el equipo del Programa de Transformaciones Culturales, los días 1, 8, 22 y 29 de abril, con la participación activa de las personas responsables de cada una de las líneas estratégicas y apoyos transversales. Estos espacios estuvieron orientados a fortalecer la implementación del programa y permitieron:
*Dar seguimiento al avance de los planes de trabajo de las líneas de Prevención de Violencias contra las Mujeres y Redistribución de los Trabajos de Cuidado.
*Revisar y actualizar los hitos priorizados para el año, en función de las capacidades instaladas, cronogramas establecidos y recursos disponibles.
*Monitorear el cronograma de formación del equipo técnico y territorial, garantizando su alineación con los objetivos pedagógicos definidos.
*Verificar los compromisos asumidos por cada línea de trabajo, así como los requerimientos asociados a los apoyos transversales (articulación institucional, comunicaciones, investigación y gestión administrativa).
*Priorizar acciones clave para ejecutar durante el mes, revisando su viabilidad operativa y los aportes esperados de cada integrante del equipo.
</t>
    </r>
    <r>
      <rPr>
        <b/>
        <sz val="11"/>
        <color rgb="FF000000"/>
        <rFont val="Arial"/>
      </rPr>
      <t xml:space="preserve">Consolidación del informe mensual de avances:
</t>
    </r>
    <r>
      <rPr>
        <sz val="11"/>
        <color rgb="FF000000"/>
        <rFont val="Arial"/>
      </rPr>
      <t>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 y recomendaciones para la implementación.</t>
    </r>
  </si>
  <si>
    <t>En el marco de los primeros cuatro meses de ejecución del año 2025, se avanzó en la elaboración del diagnóstico y la línea base de la estrategia de prevención del feminicidio, así como en la actualización de la línea base de la estrategia Caleidoscopio. Este proceso ha implicado una revisión exhaustiva de fuentes nacionales, internacionales y distritales, incluyendo marcos normativos, literatura académica, boletines estadísticos y sentencias judiciales, los insumos han sido sistematizados en matrices documentales y estructurados en borradores técnicos que actualmente se encuentran en proceso de revisión, este avance constituye un paso clave para definir la teoría del cambio, los objetivos específicos y los mecanismos de transformación cultural de ambas estrategias, fortaleciendo su fundamentación conceptual y operativa.</t>
  </si>
  <si>
    <t xml:space="preserve">Para avanzar en la construcción del protocolo de operación de la Línea de Cuidado, se ha diseñado una matriz de portafolio, en el que se encuentran registradas todas las metodologías que se han diseñado para la estrategia Laboratorio de Soluciones. En esta matriz se encuentra el registro de a qué pilar del modelo operativo corresponde cada metodología, además de los temas que aborda, el grupo etáreo al que está dirigida, el objetivo general, una descripción concisa de su desarrollo y los requerimientos necesarios para su implementación. Este es un recurso articulador para la realización del documento definitivo de protocolo de operación. 
Para abril de 2025, la Linea de Prevencion de Violencias contra Las Mujeres con el fin de fortalecer el modelo operativo de la territorialización de las acciones avanzo en el desarrollo del portafolio de metodologías en el que se describe su objetivo general, los especificos, los recursos necesarios para su articulacion. </t>
  </si>
  <si>
    <t>Tarea1: Abril</t>
  </si>
  <si>
    <t>Línea base feminicidio.docx</t>
  </si>
  <si>
    <t>Tarea 3: Abril</t>
  </si>
  <si>
    <t>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Consolidación del informe mensual de avances:
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claves.</t>
  </si>
  <si>
    <t>Resultado del documento de Línea base de la estrategia de prevención del feminicidio, se avanzó en la construcción de la matriz COMB como paso previo a la matriz de teoria de cambio. En esta matriz se hizo la identificación de los comportamientos problemáticos permiten estructurar los factores que sostienen y reproducen el feminicidio, y orientar estrategias de intervención. Así mismo se identificaron los factores asociados al feminicidio desde el modelo ecológico feminista, que permite identificar la violencia como un fenómeno multinivel y que ayuda a entender como  los individos, las redes, las comunidades, la institución y el sistema no actúan a tiempo para prevenir, proteger o transformar.
Se ha continuado con la elaboración de la línea base de la estrategia Caleidoscopio, avanzando en el análisis de fuentes documentales y en la consolidación del marco conceptual. En esta fase se estructuraron los primeros apartados del documento técnico y se ajustó la matriz de insumos, lo que permite seguir fortaleciendo los fundamentos pedagógicos y metodológicos de la estrategia.</t>
  </si>
  <si>
    <t xml:space="preserve">Desde el equipo de la Línea de Cuidado, en el mes de mayo se realizó la proyección del documento operativo de la estrategia "Laboratorio de Soluciones",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Desde la Línea de Prevención de Violencia se realizo la proyección del documento operativo de la estrategia de Prevención de acoso sexual en el espacio y transporte público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t>
  </si>
  <si>
    <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t>
  </si>
  <si>
    <t>Tarea 3. Mayo</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</si>
  <si>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</si>
  <si>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</si>
  <si>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</si>
  <si>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</si>
  <si>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</si>
  <si>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</si>
  <si>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</si>
  <si>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</si>
  <si>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</si>
  <si>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</si>
  <si>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</si>
  <si>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</si>
  <si>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</si>
  <si>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</si>
  <si>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</si>
  <si>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</si>
  <si>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</si>
  <si>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</si>
  <si>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</si>
  <si>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</si>
  <si>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</si>
  <si>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</si>
  <si>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</si>
  <si>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</si>
  <si>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</si>
  <si>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</si>
  <si>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</si>
  <si>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</si>
  <si>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</si>
  <si>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</si>
  <si>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</si>
  <si>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</si>
  <si>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</si>
  <si>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</si>
  <si>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</si>
  <si>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</si>
  <si>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</si>
  <si>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</si>
  <si>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</si>
  <si>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</si>
  <si>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</si>
  <si>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</si>
  <si>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</si>
  <si>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</si>
  <si>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</si>
  <si>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</si>
  <si>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</si>
  <si>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En enero, se llevó a cabo una reunión intrainstitucional para fortalecer la articulación interinstitucional en el marco de la visita CHANGE PÚBLICA, con un enfoque en la prevención de violencias en el espacio público. En este espacio participaron la Secretaría de Gobierno, Transmilenio y Metro de Bogotá, así como la Veeduría de Mujeres y Consejeras Locales de Seguridad, con el propósito de revisar y coordinar acciones conjuntas para la agenda de la visita.</t>
  </si>
  <si>
    <t>A la fecha, se ha iniciado el avance en espacios de articulación con diversas entidades del Distrito para fortalecer estrategias de prevención de violencias en el espacio público. En este sentido, se ha avanzado en la planificación y coordinación interinstitucional con actores clave, como la Secretaría de Gobierno, Transmilenio, Metro de Bogotá, la Veeduría de Mujeres y Consejeras Locales de Seguridad. Estas acciones han permitido alinear esfuerzos y optimizar la implementación de estrategias en el marco de la visita CHANGE PÚBLICA, asegurando un enfoque integral y territorializado en la intervención.</t>
  </si>
  <si>
    <t>El fortalecimiento de la estrategia de prevención del acoso y la articulación interinstitucional garantizan un enfoque integral para la protección de los derechos de las mujeres en el espacio público. Estas acciones contribuyen a la reducción de la tolerancia social frente a la violencia de género, promoviendo el derecho de las mujeres a transitar y habitar la ciudad sin miedo ni restricciones.</t>
  </si>
  <si>
    <t>Se realizó el primer espacio de socialización de la estrategia de prevención del acoso, liderado por la Secretaría de Gobierno. En este encuentro, se establecieron lineamientos para la articulación interinstitucional y se recibieron orientaciones para la transversalización del enfoque de la Estrategia de Transformación Cultural (ETC) de la Secretaría Distrital de la Mujer, con el fin de fortalecer su implementación en el territorio.</t>
  </si>
  <si>
    <t>Durante el período, se han fortalecido las acciones interinstitucionales para la implementación de la estrategia de prevención del acoso. La socialización inicial permitió sentar las bases para una articulación efectiva con la Secretaría de Gobierno y otras entidades, garantizando la incorporación del enfoque de transformación cultural en las estrategias de prevención territorial. Estos avances contribuyen al diseño y consolidación de acciones conjuntas para abordar el acoso en el espacio público de manera estructural y sostenida</t>
  </si>
  <si>
    <t>La transversalización del enfoque de transformación cultural en la estrategia de prevención del acoso impulsa cambios sostenibles en normas y comportamientos que perpetúan la violencia contra las mujeres. A través del trabajo interinstitucional, se fomenta la corresponsabilidad en la generación de entornos seguros, desmontando estereotipos que naturalizan el acoso y fortaleciendo la equidad de género en el ejercicio del derecho a la ciudad.</t>
  </si>
  <si>
    <t xml:space="preserve">En términos del ejercicio de articulación interna con las diferentes dependencias de la SdMujer, se realizó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sector distrital enfoacas en Secretaría de Cultura, Recreación y Deporte y Secretaría de Gobierno. 
</t>
  </si>
  <si>
    <t>En cuanto a avances, se destaca el fortalecimiento de la articulación con diversas dependencias de la Secretaría Distrital de la Mujer, lo cual ha permitido identificar puntos de encuentro y sinergias para integrar el enfoque de Transformaciones Culturales. Con la Dirección de Comunicaciones se ha incluido este enfoque en campañas institucionales; con DEVAJ se realizaron reuniones iniciales para coordinar acciones; con SIDICU y Manzanas de Cuidado se identificaron espacios conjuntos en la línea de cuidado; y con DDPP se reconocieron alianzas estratégicas con referentas de Cultura y Seguridad.
A nivel distrital, se consolidan avances con entidades como la SCRD, a través del programa Bogotá libre de machismo y su alianza con Transmilenio para fortalecer la prevención de violencias; con FUGA, mediante una alianza en el evento Fúgate a la plaza y actividades contra el acoso en espacio público; y con la Secretaría de Gobierno, con la formalización de compromisos junto a Alcaldías Locales en el marco de la Red Innova Local y Bogotaneidad, para impulsar acciones en territorios que priorizan el abordaje del acoso en espacio público.</t>
  </si>
  <si>
    <t>La ampliación de la base institucional en la que se generan procesos de transversalización de los enfoques de transformación cultural y derechos humanos de las mujeres no solamente permite una mayor apropiación desde lo institucional de estos, sino que abre la puerta a la generación de procesos de cambio de comportamiento que interpela el lugar de ciudadanía que servidoras y servidores públicos ocupan en su cotidianidad, haciendo más factible la generación de cambios de comportamiento y factores culturales que ensanchan las brechas de género en el Distrito.</t>
  </si>
  <si>
    <t xml:space="preserve">En cuanto a la articulación interna, se evidencian avances en los diálogos sostenidos con las directoras de las distintas direcciones, lo que ha permitido la creación de planes de acción articulados y coherentes con la misionalidad institucional. Se reconoce que estos acercamientos han fortalecido la vinculación del equipo con otras direcciones y estrategias en curso, lo cual potencia el uso de herramientas conjuntas y la implementación de acciones coordinadas.
Por otra parte, se dio continuidad a los procesos de articulación interinstitucional con la Secretaría de Cultura, Recreación y Deporte (SCRD) y la Secretaría de Gobierno. Asimismo, se inició una nueva articulación con la Secretaría de Educación, enfocada en la construcción de entornos escolares seguros. Finalmente, se avanzó en las alianzas estratégicas con Plural y DVV internacional. 
Finalmente, se fortalecen los ejercicios de formación interna y asistencia técnica, lo cual, permite transversalizar los enfoques de transformaciones culturales y de género. </t>
  </si>
  <si>
    <t>En términos internos, se destaca el fortalecimiento de las articulaciones con las diferentes direcciones, especialmente el avance de gestiones con la DDDP y el OMEG, lo cual ha permitido la planeación de acciones conjuntas y el desarrollo de planes de acción con la Empresa Metro Bogotá. En el componente comunicativo, se está finalizando la construcción del mensaje narrativo que se difundirá de manera transversal desde la Estrategia de Transformaciones Culturales. Asimismo, se inició el diálogo con la DEVAJ para la consolidación de acciones priorizadas, y se han fortalecido los acercamientos con el SIDICU, permitiendo el trabajo articulado en acciones clave como equipo.
En cuanto a la articulación interinstitucional, se han identificado actores estratégicos para el fortalecimiento de acciones territoriales, actualmente en desarrollo y alineadas con planes de acción y prioridades establecidas con cada entidad. Se avanza en la consolidación de alianzas estratégicas y en procesos de formación interna orientados al fortalecimiento de capacidades y herramientas. Finalmente, se participa en espacios de asesoría técnica para promover la transversalización del enfoque de transformaciones culturales.</t>
  </si>
  <si>
    <t>El fortalecimiento de las articulaciones internas con direcciones como la DDDP, el OMEG y SIDICU, así como el trabajo conjunto con la Empresa Metro Bogotá, ha permitido no solo avanzar en la planeación de acciones intersectoriales, sino también consolidar una base institucional robusta que favorece la transversalización del enfoque de transformaciones culturales. Estos procesos generan beneficios estratégicos para la entidad, al facilitar una apropiación más amplia y coherente de los enfoques diferenciales y de derechos, y al posicionar la estrategia como un eje articulador de la gestión pública con perspectiva de género y transformación cultural.
En la misma línea, la construcción de una narrativa comunicativa institucional desde la Estrategia de Transformaciones Culturales contribuye a alinear los mensajes estratégicos, fortaleciendo la identidad institucional y favoreciendo procesos de cambio cultural tanto al interior de la entidad como en su relacionamiento con la ciudadanía.</t>
  </si>
  <si>
    <t>Durante el mes de mayo se consolidaron avances significativos en el fortalecimiento de la articulación interna y externa para la incorporación del enfoque de transformación cultural y derechos humanos de las mujeres en acciones estratégicas. A nivel interno, se desarrollaron espacios de trabajo con las direcciones misionales y estratégicas de la Secretaría Distrital de la Mujer, destacándose la coordinación con la Oficina de Comunicaciones para el seguimiento a acciones comunicativas y la creación de una campaña orientada a la prevención del feminicidio. Asimismo, se fortalecieron las sinergias con la Dirección de Derechos y Diseño de Política, especialmente en iniciativas como el Sello de Igualdad, los Frentes de Obra y el seguimiento al programa Metro te Acompaña. De forma complementaria, se participó en la primera mesa interna sobre el derecho a la educación y se realizaron encuentros con la Dirección de Territorialización para consolidar espacios de trabajo comunes que permitan optimizar herramientas técnicas y procesos de articulación interdependencias. 
En el marco del desarrollo de la línea estratégica de prevención del feminicidio, se avanzó en la construcción de una estrategia comunicativa específica, así como en la elaboración del documento estructural de la línea, mediante espacios de trabajo conjunto con la SCPI y el equipo de Transformaciones Culturales. A nivel externo, se promovieron encuentros con entidades como la Secretaría de Cultura, DVV International, ONU Mujeres, la Universidad Nacional de Colombia, la Secretaría de Gobierno, Metro de Bogotá y TransMilenio, con el objetivo de consolidar agendas compartidas que integren el enfoque de transformación cultural en la prevención de violencias contra las mujeres. Finalmente, se participó en la primera Mesa Distrital de Transformaciones Culturales, aportando al fortalecimiento institucional del enfoque, y se sostuvo una mesa técnica de trabajo colaborativo con SCRD y TransMilenio, en la que se definieron líneas de acción conjunta en el marco del TransmiLab.</t>
  </si>
  <si>
    <t>A lo largo del periodo de implementación de la Estrategia de Transformaciones Culturales, se han consolidado logros clave que permiten proyectar una ruta clara para la transversalización del enfoque en las acciones de la Secretaría Distrital de la Mujer. Se ha avanzado en el diseño y puesta en marcha de herramientas técnicas que orientan conceptualmente y metodológicamente las acciones institucionales con perspectiva de derechos y transformación cultural. Particularmente, se ha fortalecido la línea estratégica de prevención del feminicidio, incorporando una estructura conceptual robusta, objetivos definidos y una estrategia comunicativa en construcción. Estos avances responden a un proceso progresivo de articulación técnica con otras direcciones y equipos de la entidad, así como al establecimiento de alianzas con actores distritales, nacionales e internacionales. Adicionalmente, se ha promovido la generación de capacidades institucionales mediante la participación en espacios técnicos interinstitucionales, como la Mesa Distrital de Transformaciones Culturales, que permiten una apropiación gradual del enfoque en diversas entidades del sector público y organizaciones aliadas.</t>
  </si>
  <si>
    <t>Los avances alcanzados han generado beneficios concretos tanto para la estrategia institucional como para los procesos de articulación y territorialización. En primer lugar, se ha fortalecido la coherencia conceptual y metodológica de las acciones de prevención de violencias, promoviendo una cultura institucional orientada por los principios del enfoque de género y derechos humanos. Esto ha facilitado la integración transversal del enfoque de transformación cultural en programas clave y ha contribuido al diseño de intervenciones más pertinentes y sostenibles. Asimismo, la consolidación de alianzas con entidades del Distrito y organizaciones aliadas ha ampliado las posibilidades de incidencia territorial, generando condiciones para la implementación conjunta de iniciativas y la articulación de agendas compartidas. Finalmente, la consolidación inicial de la línea estratégica de prevención del feminicidio permite contar con una base sólida para desarrollar acciones transformadoras en contextos urbanos y comunitarios, contribuyendo a entornos más seguros y al reconocimiento pleno de los derechos de las mujeres en Bogotá.</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</si>
  <si>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</si>
  <si>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</si>
  <si>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</si>
  <si>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Se realizó espacio de reunión intrainstitucional con el fin de fortalecer acciones interinstitucionales con la agenda de la visita CHANGE PÚBLICA en el marco de acciones de prevención de violencias en el espacio público. Esta reunión tiene en cuenta acciones con Secretaría de Gobierno, Transmilenio y Metro de Bogotá, además de tener en cuenta la Veeduría de Mujeres y Consejeras Locales de Seguridad.
Anexo 1_29012025_Evidencia reunión revisión agenda CHANGE
Anexo 2_29012025_ LISTADO DE ASISTENCIA _Evidencia reunión agenda CHANGE</t>
  </si>
  <si>
    <t>Acción no programada para el periodo reportado.</t>
  </si>
  <si>
    <t>Evidencias act2 tarea 1</t>
  </si>
  <si>
    <t>Se llevó a cabo primer espacio de socialización de la estrategia de prevención del acoso por parte de la Secretaría de Gobierno, con el objetivo de establecer acciones de articulación interinstitucional y recibir orientaciones de transversalización del enfoque de la ETC de la SdMujer.</t>
  </si>
  <si>
    <t>Anexo 1_26022025_Acta Articulación Secretaría de Gobierno</t>
  </si>
  <si>
    <t>En cuanto a la vinculación interna con dependencias de la SdMujer, se realizaron los siguientes avances:
Anexo 1 y 2 - Dirección de Comunicaciones: Incorporación del enfoque de Transformaciones Culturales y derechos de las mujeres en campañas comunicativas y estrategias de impacto.
Anexo 3 - DEVAJ: Se realizó una primera reunión con las líderes de estrategia de la DEVAJ y se establecieron puntos de encuentro y sinergias.
Anexo 4 y 6 - SIDICU: Se identificaron de puntos de encuentro y espacios de acción con las Manzanas de Cuidado, específicamente en la línea de Cuidado de la estrategia de Transformaciones Culturales. Se realizaron primeros encuentros con SIDICU y Manzanas de Cuidado.
Anexo 6 - DDPP: Reconocimiento inicial de alianzas estratégicas con las referentas de Cultura y Seguridad, lo que facilita la construcción de acciones para ambas líneas de trabajo de la ETC.
En cuanto a entidades del distrito, se avanza en acciones y compromisos con las siguientes instituciones: 
Anexo 7 y 8 - SCRD: Se han generado avances en la articulación en el marco del programa "Bogotá libre de machismo" y en la alianza que tiene SCRD con Transmilenio, con el objetivo de generar acciones mancomunadas para la transversalización del enfoque de transformaciones culturales y derechos de las mujeres en ejercicios de prevención de violencias desde otras instancias y poblaciones. 
Anexo 9 - FUGA: Alianza inicial en el marco del evento distrital "Fúgate a la plaza" y en fortalecimiento de las acciones en la semana de la prevención del acoso en espacio público. 
Anexo 10 - Secretaría de Gobierno: Se dio continuidad y formalización de compromisos para la alianza con las Alcaldías Locales en el marco del acuerdo con la Red Innova Local y Bogotaneidad. Esto con el fin de generar articulación en las localidades que eligieron el comportamiento de acoso en espacio público en sus territorios. Lo anterior, con el objetivo de fortalecer gestiones e intervención en territorios que prioricen estas necesidades y sea posible transversalizar los enfoques de la ETC.</t>
  </si>
  <si>
    <t xml:space="preserve">En el marco del desarrollo de estrategias y herramientas de transversalización, se desarrollan las siguientes acciones:
Anexo 1. 2025_03_27 Propuesta Comunicaciones Espacio Público_ETC
Se desarrolla una propuesta para la Dirección de Comunicaciones, en la cual, se transversaliza el enfoque de transformaciones culturales y derechos de las mujeres en el FEP, enfocado en la prevención de violencias en espacio público. 
Anexo 2. 2025_03_31_MODELO_PROTOCOLO ARTICULACIONES
Se realiza un primer modelo de protocolo para el rol de articulaciones, con el fin de brindar herramientas y claridades para las acciones, alcances y objetivos del rol. </t>
  </si>
  <si>
    <t>Enlace Soportes: Tarea 1</t>
  </si>
  <si>
    <t>Enlace Soportes: Tarea 2</t>
  </si>
  <si>
    <t>Durante abril se fortaleció la articulación interna con las direcciones misionales y estratégicas de la Secretaría, y externa con entidades distritales y organizaciones aliadas, con el propósito de incorporar el enfoque de transformación cultural y derechos humanos de las mujeres en acciones conjuntas.
Se realizaron reuniones con la Dirección de Comunicaciones para avanzar en el desarrollo de la línea narrativa de la Estrategia de Transformaciones Culturales (ETC); con la DEVAJ, para coordinar acciones con la Línea de Prevención de Violencias; y con la Dirección del Sistema Distrital de Cuidado (SIDICU), para presentar fichas técnicas y armonizar acciones con la Secretaría de Cultura en torno a la redistribución de los trabajos de cuidado.
También se articularon acciones con la Dirección de Derechos y Diseño de Políticas (DDDP), especialmente en torno al derecho al hábitat y seguridad, incluyendo coordinación con Metro Bogotá; y con el OMEG, mediante sesiones de formación técnica.
A nivel externo, se adelantaron espacios con la Secretaría de Cultura para formalizar la articulación; con DVV Internacional, avanzando en la revisión del MoU; con Plural, Equimundo y BID para alinear los alcances de cooperación; y con la Secretaría de Educación, en el marco de Entornos Escolares Inspiradores, para consolidar líneas de acción conjunta.</t>
  </si>
  <si>
    <t xml:space="preserve">Durante el mes de abril se avanzó en el diseño de estrategias y herramientas de transversalización del enfoque de transformación cultural y derechos humanos de las mujeres, con el objetivo de fortalecer la articulación interdependencias e intersectorial de la Secretaría.
Se formuló una propuesta dirigida a la Dirección de Comunicaciones en el marco del Frente de Espacio Público, incorporando de manera explícita el enfoque de transformaciones culturales y los derechos de las mujeres para orientar acciones de prevención de violencias en el espacio público. Esta propuesta se enmarca en la línea estratégica de prevención de violencias contra las mujeres y constituye una herramienta clave para garantizar la coherencia conceptual y metodológica en las intervenciones de comunicación institucional.
Adicionalmente, se diseñó un modelo de protocolo operativo para el rol de articulaciones, con el propósito de establecer criterios claros sobre funciones, objetivos, alcance y mecanismos de acción de quienes desarrollan este rol dentro del equipo de Transformaciones Culturales. Esta herramienta busca optimizar los procesos de vinculación con otras entidades distritales, definir estándares comunes de trabajo colaborativo y garantizar la alineación con los principios del Programa de Transformaciones Culturales.
Ambas herramientas se constituyen como insumos técnicos estratégicos que permiten orientar las futuras acciones de transversalización, fortalecer la implementación territorial y consolidar 
</t>
  </si>
  <si>
    <t>En el marco del fortalecimiento de alianzas estratégicas y espacios técnicos, se desarrollaron tres mesas de trabajo interinstitucionales orientadas a la construcción de acciones con enfoque de género y prevención de violencias contra las mujeres. La primera de ellas se llevó a cabo con Metro Línea 1 y la Empresa Metro de Bogotá, con el objetivo de identificar puntos de articulación para la implementación de iniciativas de transformación cultural en los entornos del proyecto Metro. 
Asimismo, se adelantó una mesa de trabajo con la Alcaldía Local de Mártires para avanzar en la formulación del Laboratorio de Innovación en el marco de la estrategia “Bogotaneidad”, promoviendo prácticas territoriales de innovación social con enfoque de derechos. 
Finalmente, se realizó una sesión de articulación con la Alcaldía de Chapinero, a través de RedInnova Local, en la que se definieron lineamientos para la construcción de una matriz COMB, como herramienta para orientar las acciones de transformación cultural en la prevención del acoso en espacios urbanos.</t>
  </si>
  <si>
    <t xml:space="preserve">Durante el mes de mayo se fortaleció la articulación interna y externa con entidades distritales y organizaciones aliadas, con el objetivo de incorporar el enfoque de transformación cultural y derechos humanos de las mujeres en acciones conjuntas.
En el marco de la articulación interna con las direcciones misionales y estratégicas de la Secretaría, se desarrollaron espacios de trabajo con la Oficina de Comunicaciones para hacer seguimiento a las acciones comunicativas de la estrategia de Transformación Cultural y avanzar en la creación de la campaña de prevención del feminicidio. Asimismo, se consolidaron esfuerzos conjuntos con la Dirección de Derechos y Diseño de Política en iniciativas como el Sello de Igualdad, así como en el seguimiento a las acciones del programa Metro te Acompaña.
De igual manera, se participó en la primera mesa interna sobre el derecho a la educación, y se llevaron a cabo encuentros con la Dirección de Territorialización, orientados a consolidar espacios comunes para el fortalecimiento de herramientas técnicas y la articulación interdependencias.
A nivel externo, se sostuvieron espacios de articulación con la Secretaría de Cultura/Transmilenio, DVV International, la Universidad Nacional de Colombia, Universidad Central, ONU Mujeres, la Secretaría de Gobierno, SDSCJ, SED, UMV y Empresa Metro, con el fin de promover estrategias compartidas que integren el enfoque de transformación cultural y los derechos de las mujeres en sus respectivas agendas. </t>
  </si>
  <si>
    <t xml:space="preserve">Durante el mes de mayo se avanzó en el fortalecimiento de la línea estratégica de prevención del feminicidio, en el marco de la Estrategia de Transformaciones Culturales.
Se sostuvieron diversas reuniones con el equipo de Comunicaciones, orientadas al desarrollo de una estrategia comunicativa para la prevención del feminicidio, incorporando el enfoque de transformaciones culturales y los derechos de las mujeres. Este proceso constituye un insumo técnico clave para la formulación e implementación de esta línea estratégica.
De manera complementaria, se llevaron a cabo espacios de trabajo interno con el equipo de Transformaciones Culturales y la SCPI, enfocados en la elaboración del documento estructural de la línea de prevención del feminicidio. Estos espacios permitieron avanzar en la definición de objetivos, enfoques metodológicos y orientaciones conceptuales de esta línea estratégica. </t>
  </si>
  <si>
    <t>En el marco del fortalecimiento territorial y la consolidación de estrategias interinstitucionales, se promovieron diversos espacios de articulación con actores distritales y locales, orientados a la incorporación del enfoque de transformación cultural y de derechos en iniciativas de prevención de violencias contra las mujeres.
El primer espacio fue la asistencia y participación en la primera Mesa Distrital de Transformaciones Culturales, la cual convocó a diversas entidades públicas con el propósito de fortalecer capacidades institucionales en torno a este enfoque. Desde la Secretaría Distrital de la Mujer (SDMUJER), se brindó acompañamiento técnico y se promovió la transversalización de los enfoques de género y transformación cultural en las discusiones.
Adicionalmente, se participó en una mesa técnica de trabajo colaborativo con la Secretaría de Cultura, Recreación y Deporte (SCRD) y la Empresa TransMilenio, en la que se dialogó sobre puntos comunes para la acción conjunta y se definió la continuidad de actividades en el marco del TransmiLab.</t>
  </si>
  <si>
    <t xml:space="preserve">Acción no programada para el periodo reportado.	</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</si>
  <si>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</si>
  <si>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</si>
  <si>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</si>
  <si>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</si>
  <si>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</si>
  <si>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</si>
  <si>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</si>
  <si>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</si>
  <si>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</si>
  <si>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</si>
  <si>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</si>
  <si>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</si>
  <si>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</si>
  <si>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</si>
  <si>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</si>
  <si>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</si>
  <si>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</si>
  <si>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</si>
  <si>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</si>
  <si>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</si>
  <si>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</si>
  <si>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</si>
  <si>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</si>
  <si>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</si>
  <si>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</si>
  <si>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</si>
  <si>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</si>
  <si>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</si>
  <si>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</si>
  <si>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</si>
  <si>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</si>
  <si>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</si>
  <si>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</si>
  <si>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</si>
  <si>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</si>
  <si>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</si>
  <si>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</si>
  <si>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Se adelanta el diseño y validación con el líder de Transformaciones Culturales del Plan Operativo para la Línea de Cuidado.</t>
  </si>
  <si>
    <t>Se definió la hoja de ruta para la formulación e implementación de las estrategias de la Línea de Cuidado con la elaboración del plan operativo.</t>
  </si>
  <si>
    <t>No se presentaron retrasos  las cifras son acordes con la programación</t>
  </si>
  <si>
    <t>Establecimiento del plan operativo y hoja de ruta de la Línea de Cuidado de Transformaciones Culturales para las estrategias Laboratorio de Soluciones y Caleidoscopio.</t>
  </si>
  <si>
    <t xml:space="preserve">Se registra el avance en el cumplimiento de acciones proyectadas para el mes de febrero en la matriz del plan operativo, dando cumplimiento a lo programado.
Se realiza acompañamiento técnico al CCMB. Se realiza proyección del proceso eleccionario 2025 </t>
  </si>
  <si>
    <t>Se establece una trazabilidad de las acciones del mes de febrero sobre el cumplimiento del plan operativo de la Línea de Cuidado, estableciendo la memoria sobre la realización de acciones para la implementación de estrategias para la redistribución de trabajos de cuidado no remunerados.
Acompañamiento técnico al CCMB , acorde a las funciones establecidas como secretaría técnica de la Instancia</t>
  </si>
  <si>
    <t>Registro y trazabilidad del cumplimiento del plan operativo para el seguimiento y construcción de memoria institucional sobre las acciones para la redistribución de trabajos de cuidado no remunerados.
Acompañamiento técnico para el fortalecimiento del derecho a la participación de las mujeres en las diferentes instancias priorizadas, para el posicionamiento de sus agendas.</t>
  </si>
  <si>
    <t xml:space="preserve">Se inicia con el proceso de implementación de acciones de transformación cultural para la redistribución de trabajos de cuidado no remunerados. En este primer momento de la implementación, se avanza en la realización de actividades con servidoras y servidores de la Operadora Distrital de Transporte La Rolita y con ciudadanas y ciudadanos asistentes al Parque El Tunal en el marco de la realización de la Carrera Atlética por el Cuidado. Uno de los principales logros está en la posibilidad que surgió en estas actividades de avanzar en la implementación del pilar de aproximación del modelo operativo de la Línea de Cuidado, estableciendo con ello el escenario para avanzar en la implementación de procesos en los otros dos pilares.
Se realiza acompañamiento técnico al CCMB. Se realiza proyección del proceso eleccionario 2025 </t>
  </si>
  <si>
    <r>
      <t xml:space="preserve">Se da inicio al proceso de implementación de la estrategia </t>
    </r>
    <r>
      <rPr>
        <b/>
        <sz val="11"/>
        <color rgb="FF000000"/>
        <rFont val="Arial"/>
        <family val="2"/>
      </rPr>
      <t>Laboratorio de Soluciones de la Línea de Cuidado</t>
    </r>
    <r>
      <rPr>
        <sz val="11"/>
        <color rgb="FF000000"/>
        <rFont val="Arial"/>
        <family val="2"/>
      </rPr>
      <t xml:space="preserve"> a través de actividades relacionadas con el componente de aproximación. Con ello, se evidencia que el ejercicio de planeación que se ha venido proyectando resulta en una territorialización efectiva, que ha logrado convocar la participación de personas que no están necesariamente vinculadas a prácticas de cuidado como responsables de este. Además, el inicio del proceso de implementación ha favorecido ampliar la base institucional de personas que se acercan a los enfoques de trabajo de la Secretaría Distrital de la Mujer y, en particular, del equipo de Transformaciones Culturales.
También se ha avanzado en la interlocución con Estudio Plural para el diseño y producción de elementos para la implementación de acciones en el marco de la estrategia Caleidoscopio.
Acompañamiento técnico al CCMB , acorde a las funciones establecidas como secretaría técnica de la Instancia</t>
    </r>
  </si>
  <si>
    <t>Inicio del proceso de territorialización de acciones de la estrategia Laboratorio de Soluciones, alcanzando una implementación con 74 personas.
Registro y trazabilidad del avance en la implementación del plan de acción.</t>
  </si>
  <si>
    <t>Durante abril se ajustó y armonizó el plan de acción con el formato institucional de la Subsecretaría, lo que permitirá un seguimiento alineado con las demás dependencias de la Secretaría de la Mujer.
En la estrategia Laboratorio de Soluciones se realizaron actividades con el Cuerpo Oficial de Bomberos de Bogotá, con una participación de 23 personas. Por su parte, Caleidoscopio se desarrolló en varias instituciones educativas y espacios comunitarios, alcanzando a 474 niñas, niños y adolescentes.
Además, se implementaron dos matrices de seguimiento: una semanal, para identificar avances y obstáculos, y otra diaria, para monitorear la programación e implementación metodológica. Estas herramientas fortalecen el seguimiento y permiten realizar ajustes oportunos en las acciones.
Se realiza acompañamiento técnico al CCMB. Se realiza proyección y publicación de la resolución del proceso eleccionario 2025 en legalbog</t>
  </si>
  <si>
    <t>Entre enero y abril se han consolidado avances estratégicos en la Línea de Cuidado, orientados a fortalecer la redistribución de los trabajos de cuidado no remunerados y la transformación cultural en torno a estos. En enero se definió la hoja de ruta para la formulación e implementación de las estrategias, con la elaboración del plan operativo. En febrero se dio seguimiento a su cumplimiento, registrando las primeras acciones de implementación y brindando acompañamiento técnico al Comité de Cuidado de Mujeres de Bogotá (CCMB), en su rol como secretaría técnica.
En marzo se inició la implementación territorial de la estrategia Laboratorio de Soluciones, con actividades del componente de aproximación, logrando convocar a personas no tradicionalmente vinculadas al trabajo de cuidado. Esto permitió ampliar la base institucional conectada a los enfoques de la Secretaría Distrital de la Mujer y del equipo de Transformaciones Culturales. También se avanzó en la articulación con Estudio Plural para el diseño de materiales de apoyo para la estrategia Caleidoscopio.
Durante abril se ajustó y armonizó el plan de acción con los lineamientos de la Subsecretaría, lo que facilita un seguimiento integrado. Se ejecutaron acciones de Laboratorio de Soluciones con el Cuerpo Oficial de Bomberos de Bogotá, con participación de 23 personas. Caleidoscopio se desplegó en instituciones educativas y espacios comunitarios, alcanzando a 474 niñas, niños y adolescentes. Finalmente, se implementaron dos matrices de seguimiento —semanal y diaria— que fortalecen el monitoreo y permiten ajustes oportunos en la ejecución metodológica.
Acompañamiento técnico al CCMB , acorde a las funciones establecidas como secretaría técnica de la Instancia</t>
  </si>
  <si>
    <t xml:space="preserve">Ampliación en la implementaciión de acciones desde las estrategias de la Línea de Cuidado.
Definición de mecanismos de seguimiento para el desarrollo de actividades de transformación cultural dirigidas a la distribución equitativa de trabajos de cuidado no remunerados.
Armonización en la formulación de la herramienta de plan de acción con </t>
  </si>
  <si>
    <t>En mayo se diligenció el plan operativo mensual, registrando los avances en la implementación, seguimiento y articulación de acciones, en coherencia con los soportes de la tarea 2 y alineado con el plan de acción indicativo de la Subsecretaría.
En cuanto a la estrategia Laboratorio de Soluciones, se realizaron actividades con cuidadores/as en instituciones como la IED Rogelio Salmona, Gimnasio Los Alerces, Universidad Central, Centros Día, Bomberos de Bogotá, Plaza de Mercado del Quirigua y Festibienestar, alcanzando un total de 275 participantes.
Por su parte, la estrategia Caleidoscopio se implementó en varios colegios, el Centro Amar y en actividades con niños, niñas y adolescentes vinculados al torneo de fútbol femenino, sumando 221 participantes en total.
Acompañamiento técnico al CCMB y al proceso eleccionario, Se Avanzo en la expedición de la resolución de convocatoria al proceso de elección.</t>
  </si>
  <si>
    <t xml:space="preserve">Entre enero y mayo se han logrado avances importantes en la Línea de Cuidado, con acciones orientadas a fortalecer la redistribución de los trabajos de cuidado no remunerado y promover cambios culturales en torno a este tema.
En enero se definió la hoja de ruta y se elaboró el plan operativo. En febrero se inició su seguimiento, se registraron las primeras acciones de implementación y se brindó acompañamiento técnico al Comité de Cuidado de Mujeres de Bogotá (CCMB), en su rol como secretaría técnica.
Marzo marcó el inicio de la implementación territorial de la estrategia Laboratorio de Soluciones, con actividades dirigidas a públicos no tradicionales, ampliando la red institucional aliada. También se avanzó en la articulación con Estudio Plural para el diseño de materiales de la estrategia Caleidoscopio.
Durante abril se armonizó el plan de acción con los lineamientos de la Subsecretaría, lo que facilitó un seguimiento más integrado. Se desarrollaron acciones del Laboratorio de Soluciones con el Cuerpo Oficial de Bomberos, con 23 participantes, y Caleidoscopio alcanzó a 474 niñas, niños y adolescentes en entornos educativos y comunitarios. Se implementaron además dos matrices de seguimiento que fortalecen el monitoreo y permiten ajustes metodológicos.
En mayo se registraron avances en implementación, seguimiento y articulación de acciones, en coherencia con los soportes técnicos y el plan de acción indicativo. Laboratorio de Soluciones logró una participación de 275 personas en diversas instituciones y espacios públicos, mientras que Caleidoscopio sumó 221 participantes en colegios, centros de atención y actividades comunitarias.
A lo largo del periodo, se ha mantenido el acompañamiento técnico al CCMB, fortaleciendo su rol como secretaría técnica de la Instancia y consolidando el enfoque de cuidado en el nivel distrital.
Acompañamiento técnico al CCMB </t>
  </si>
  <si>
    <t>Fortalecimiento de la gobernanza del cuidado: Se consolidó el rol del Comité de Cuidado de Mujeres de Bogotá (CCMB) como secretaría técnica, promoviendo articulación interinstitucional y seguimiento estratégico.
Implementación territorial efectiva: Las estrategias Laboratorio de Soluciones y Caleidoscopio se desplegaron en diversos contextos, logrando una amplia participación ciudadana (más de 900 personas acumuladas entre ambas).
Transformación cultural en marcha: Las acciones promovieron el reconocimiento y la redistribución de los trabajos de cuidado, incluyendo a actores no tradicionales y fortaleciendo los enfoques de la Secretaría Distrital de la Mujer.
Mejoras en la planificación y monitoreo: Se ajustó y armonizó el plan de acción, y se implementaron herramientas de seguimiento (matrices semanal y diaria) que permiten una ejecución más eficiente y ajustada a los objetivos.</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</si>
  <si>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</si>
  <si>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</si>
  <si>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</si>
  <si>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</si>
  <si>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 xml:space="preserve">Se desarrolla el proceso de proyección del plan operativo de la Línea de Cuidado, que incluye lo referente a las estrategias Laboratorio de Soluciones y Caleidoscopio. En este plan operativo se encuentra registrada la propuesta de distribución de actividades para el año, discriminadas por hitos de Planeación, seguimiento y formación, Articulación, Laboratorio de Soluciones y Caleidoscopio. En el caso de cada hito se hace, a su vez, una desagregación en actividades y productos con los que se da cumplimiento al esquema de operación de la Línea. </t>
  </si>
  <si>
    <t>Diseño Plan Operativo Línea de Cuidado 2025</t>
  </si>
  <si>
    <t>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principalmente asociadas al hito de Planeación, seguimiento y formación, atendiendo a que el proceso que se lleva con el equipo se ha concentrado en la provisión de línea técnica para proceder con la construcción de documentos técnicos y metodológicos, así como con la orientación en términos de distribución de cargas y responsabilidades.
En esta matriz se puede identificar el comportamiento del porcentaje ponderado de cada una de las estrategias/acciones, en correspondencia con los avances de cada una de las actividades que las integran.
Adicionalmente, en esta versión se incluye una hoja dentro de la matriz en la que se realiza un resumen sobre las acciones y la proyección de calendario de implementación de las dos estrategias que componen la Línea de Cuidado: Laboratorio de Soluciones y Caleidoscopio.</t>
  </si>
  <si>
    <t xml:space="preserve">Acción no programada para el periodo reportado </t>
  </si>
  <si>
    <t>Se lleva a cabo reunión extraordinaria de la Mesa Coordinadora el 5 de febrero y reunión ordinaria el 26 de febrero. En esta última la Dirección de Eliminación de Violencias contra las Mujeres y Acceso a la Justicia, la Dirección de Territorialización de Derechos y Participación y de la Estrategia para la Autonomía Económica de las Mujeres resolvieron las inquietudes de las consultivas. El 24 de febrero la Dirección de Derechos y Diseño de Política presentó el informe del Trazador Presupuestal de Igualdad y Equidad de Género - TPIEG.
Finalmente, a través de tres mesas de trabajo (07, 14 y 17 de febrero) la secretaría técnica apoyó la sistematización de propuestas del ccmb para el proceso eleccionario de las nuevas integrantes de la instancia.
Se avanzó significativamente en el plan de acción mediante la realización de diversas reuniones de proyección enfocadas en la resolución del proceso eleccionario del Consejo Consultivo. Estas reuniones permitieron revisar los avances alcanzados hasta el momento, ajustar las estrategias necesarias y garantizar que todos los involucrados estuvieran alineados con los objetivos establecidos. Se discutieron los aspectos clave del proceso electoral, buscando optimizar la transparencia y eficiencia de las elecciones.</t>
  </si>
  <si>
    <t>Plan operativo Línea de Cuidado Febrero 2025</t>
  </si>
  <si>
    <t>Actas, matriz de análisis y resolución elecciones 2025</t>
  </si>
  <si>
    <t xml:space="preserve">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que, a corte de marzo, se han alcanzado en los hitos de planeación, articulación e implementación de la estrategia Laboratorio de Soluciones. Esto permite dar trazabilidad al avance en la gestión de la Línea de Cuidado.
Como hito principal del diligenciamiento de este instrumento, se encuentra el registro del avance en la territorialización de metodologías para la redistribución de trabajos de cuidado no remunerados, que se han enfocado en la estrategia Laboratorio de Soluciones. </t>
  </si>
  <si>
    <t>Se implementaron durante el mes de marzo 4 jornadas para la sesibilización y transformación cultural en torno a la redistribución de trabajos de cuidado no remunerados. En estas jornadas, que se desarrollaron en 3 ocasiones a través de la metodología "A cuidar se aprende" con el operador de transporte La Rolita (1er grupo: 23 personas; 2do grupo: 20 personas; 3er grupo: 15 personas) y en una adicional mediante la metodología "¿Cuántas manos se necesitan para cuidar?" en la Carrera Atlética por el Cuidado del Parque El Tunal (16 personas). Con estas actividades se avanza en el proceso de territorialización de la Línea de Cuidado, permitiendo poner en diálogo con personas en diferentes etapas de ciclo vital y escenarios de convivencia la operación de estereotipos que se ha traducido en una sobrecarga de tareas de cuidado a las mujeres y, por ello, suponen un obstáculo para el ejercicio pleno de sus derechos.</t>
  </si>
  <si>
    <t>Se ha desarrollado un proceso de interlocución con Estudio Plural en el marco de la definición de elementos necesarios para el desarrollo de la estrategia Caleidoscopio. Estas conversaciones han incluido la exposición del modelo operativo de la Línea de Cuidado junto con el cronograma proyectado del diseño y la producción de los elementos y metodologías, así como del proceso de transferencia metodológica que dejará las capacidades instaladas en el equipo para la réplica de lo diseñado de acuerdo con las orientaciones en su producción.</t>
  </si>
  <si>
    <t>Se lleva a cabo reunión ordinaria de la Mesa Coordinadora el 26 de marzo en la que participó la Dirección del Sistema Distrital del Cuidado. El mismo día se apoyó la elaboración de acta en reunión del Espacio Autónomo.
En cuanto a los Sectores de la PPMYEG, la Secretaría Técnica gestionó dos  espacios: una mesa técnica con el IPES en el que Consejeras Consultivas entregaron observaciones y propuestas para el proyecto de Protocolo para la Administración y Gestión para el Aprovechamiento Económico del Espacio Público construido para la actividad de Plazas Distritales de Mercado (PDM) y abastecimiento de alimentos (18 de marzo)  y la participación de dos consultivas en el Diálogo Ciudadano “Más voces – más bienestar con mujeres” convocado por la Secretaría Distrital de Salud el 26 de marzo.
El proceso eleccionario ha avanzado de manera significativa en el mes de marzo, con reuniones sostenidas tanto con el IDPAC como con los equipos responsables de su ejecución. Estas instancias de coordinación han permitido alinear criterios, compartir responsabilidades y definir los próximos pasos. Asimismo, se han realizado encuentros con el equipo interno para comenzar a implementar la metodología seleccionada, asegurando que todos los actores comprendan sus roles y se garantice una ejecución ordenada, transparente y eficiente del proceso electoral.</t>
  </si>
  <si>
    <t>Plan operativo Línea de Cuidado Marzo 2025</t>
  </si>
  <si>
    <t>Anexos implementación</t>
  </si>
  <si>
    <t>Articulación Línea de Cuidado - Estudio Plural</t>
  </si>
  <si>
    <t>https://secretariadistritald.sharepoint.com/:f:/s/ContratacinSPI-2022/Ehv2x27SxbJCiS7mkFcGNqoBGGidU4iOUlmiIv0uZdV_rg?e=ENJZzh</t>
  </si>
  <si>
    <t>Se realiza el ajuste en la formulación del plan de acción en el formato compartido por la Subsecretaria, en el que se registra la información correspondiente a encargados, hitos y actividades de la Línea de Cuidado. Con esto, queda armonizada la proyección del plan de acción de la Línea de Cuidado con las formulaciones institucionales de la Secretaría de la Mujer, lo que permitirá un seguimiento que opere bajo los mismos parámetros de seguimiento del resto de dependencias de la subsecretaría. Este cuenta con la proyección de acciones de la estrategia Laboratorio de Soluciones.</t>
  </si>
  <si>
    <t xml:space="preserve">En cuanto a la implementación de acciones de la Línea de cuidado, para la estrategia Laboratorio de Soluciones  Laboratorio de Soluciones, se han realizado actividades el Cuerpo Oficial de Bomberos de Bogotá, logrando una participación acumulada de 23 personas en el mes de abril.
Por su parte, la estrategia Caleidoscopio se ha desarrollado en diversas instituciones educativas distritales —como la IED Rogelio Salmona, IED Gustavo Restrepo, Colegio Ramón B. Jimeno, Colegio Taller Psicopedagógico de Los Andes— y en espacios como la Mesa Estudiantil de Engativá, alcanzando una participación total de 474 niñas, niños y adolescentes en el mes de abril.
</t>
  </si>
  <si>
    <t>Se ha diseñado y empezado a implementar dos matrices de seguimiento con el equipo territorial. La primera está relacionada con el resumen de avances y obstáculos relacionados semanalmente, para identificar posibilidades de mejora y la necesidad de activar planes de contingencia por parte del equipo de la Línea de Cuidado. La segunda realiza un seguimiento a la programación diaria de acciones, que incluye tanto actividades de articulación como jornadas de implementación metodológica de las dos estrategias de la Línea de Cuidado. Con estos dos instrumentos se avanza en el monitoreo de la implementación metodológica, lo que permite identificar necesidades de ajuste en la implementación de acciones y, además, facilita la información sobre implementaciones para el diseño e implementación de herramientas de evaluación.</t>
  </si>
  <si>
    <t>Se lleva a cabo reunión ordinaria de la Mesa Coordinadora el 30 de abril; La reunión ordinaria del Espacio Autónomo no se desarrolla por falta de quórum; La Secretaría Técnica gestionó con la Dirección de Derechos y Diseño de Política la participación de 5 consejeras consultivas en un grupo focal el 08 de abril para la construcción participativa del Plan de participación POT.
Se avanzó en la formalización del proceso eleccionario con la elaboración de la resolución correspondiente, la cual fue puesta en consideración de la Oficina Jurídica para su respectiva revisión. Una vez obtenida su validación, el documento fue publicado en LegalBog, con el objetivo de garantizar la transparencia del proceso y permitir la participación ciudadana a través de comentarios y observaciones que fortalezcan la legitimidad y el carácter participativo de la convocatoria.</t>
  </si>
  <si>
    <t>Tarea 1 - Abril</t>
  </si>
  <si>
    <t>Anexos implementación abril</t>
  </si>
  <si>
    <t>Herramientas de seguimiento a la implementación - Abril</t>
  </si>
  <si>
    <t>https://secretariadistritald.sharepoint.com/:f:/s/ContratacinSPI-2022/EhmlPC3FLMRCjvnA0Gzwv3MBCTquvDEw5myLJn8o_C2DKQ?e=HfezEq</t>
  </si>
  <si>
    <t>Se realiza el diligenciamiento del plan operativo con la información correspondiente al mes de mayo, dando cuenta de los avances en los procesos de implementación, seguimiento y articulación que hasta el momento se han realizado. Esta información se registra en coherencia con los soportes de implementación de la tarea 2 y en armonización con el plan de accion indicativo compartido en el periodo anterior por la subsecretaria.</t>
  </si>
  <si>
    <t>En términos de la implementación de acciones de cuidado, para el caso de la estrategia de Laboratorio de Soluciones, se realizaron acciones con padres, madres y cuidadores/as de la IED Rogelio Salmona, el Gimnasio Los Alerces, la Universidad Central, Centros Día, Cuerpo Oficial de Bomberos de Bogotá y personas asistentes a la Plaza de Mercado del Quirigua y el Festival Festibienestar. Con estas implementaciones, se logró un acumulado de participantes de 275 personas.
En cuanto a la estrategia Caleidoscopio, se realizaron implementaciones en los Colegios Betania, Gimnasio Los Alerces, IED Rogelio Salmona, Tomás Cipriano, Centro Amar y niños, niñas y adolescentes acompañantes de las jugadoras del torneo de fútbol femenino en la Escuela Superior de Administración Pública. Con ello, se alcanza un acumulado de participantes de 221 personas.</t>
  </si>
  <si>
    <t>Durante el mes de mayo, se dio continuidad al uso de estas matrices, las cuales permitieron consolidar y sistematizar información sobre 19 jornadas de implementación territorial en el marco de ambas estrategias, alcanzando un total de 496 participantes acumulados en el mes. El seguimiento detallado posibilitó identificar puntos críticos logísticos y operativos, así como ajustar tiempos y recursos en función de las dinámicas específicas de cada jornada. Además, se fortaleció el análisis cualitativo sobre la participación, permitiendo retroalimentar tanto las metodologías empleadas como los enfoques de articulación institucional. El uso continuo de estas matrices ha contribuido a la toma de decisiones más informada, y a mantener un flujo de información constante entre el equipo territorial y el equipo central de la Línea de Cuidado.</t>
  </si>
  <si>
    <t>La reunión ordinaria de la Mesa Coordinadora de mayo se aplazó para el 04 de junio por solicitud de las Consejeras Consultivas. La Secretaría Técnica acompañó dos mesas de trabajo para avanzar en la matriz de plan de trabajo, sujeto a validación de la plenaria del Espacio Autónomo (14 y 21 de mayo) y dos sesiones extraordinarias del Espacio Autónomo (07 y 26 de mayo). El 05 de mayo se realizó una mesa de trabajo con la Dirección de Derechos y Diseño de Política de la SDMujer para formular propuestas a incluir en el plan de participación POT y el mismo día la Dirección de Eliminación de Violencias y Acceso a la Justicia facilitó una sesión para repasar la Ruta única de Atención a Mujeres víctimas de violencias y en riesgo de feminicidio – RUA. Se avanzó en la formalización del proceso eleccionario con la elaboración de la resolución correspondiente, la cual fue firmada por la doctora Laura Tami el 30 de mayo de 2025. </t>
  </si>
  <si>
    <t>Tarea 1. Mayo</t>
  </si>
  <si>
    <t>Anexos implementación Mayo</t>
  </si>
  <si>
    <t>Herramientas de seguimiento a la implementación - Mayo</t>
  </si>
  <si>
    <t>https://secretariadistritald.sharepoint.com/:f:/s/ContratacinSPI-2022/Ei8mHemClRFAo8tm8yMphVIB44768Ns8ZT1aARBTLXd88w?e=iBFYlx</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</si>
  <si>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</si>
  <si>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</si>
  <si>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</si>
  <si>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 xml:space="preserve">Si bien la actividad no está programada para este periodo, durante el mes de enero se avanzó en las entrevistas y contratacion del equipo de territorializacion de la estrategia de Transformaciones Culturales. </t>
  </si>
  <si>
    <t>Actividad no programada para el periodo. Se avanzó en las entrevistas y contratacion del equipo de territorializacion de la estrategia de Transformaciones Culturales.</t>
  </si>
  <si>
    <t xml:space="preserve">Si bien la actividad no está programada para este periodo, durante el mes de febrero se avanzó en las entrevistas y contratacion del equipo de territorializacion de la estrategia de Transformaciones Culturales. 	</t>
  </si>
  <si>
    <t xml:space="preserve">Actividad no programada para el periodo. Se avanzó en las entrevistas y contratacion del equipo de territorializacion de la estrategia de Transformaciones Culturales.	</t>
  </si>
  <si>
    <t>Se avanzó en la estructura inicial y el desarrollo de la estructura del documento metodologico sobre prevención del feminicidio. Se adelantó la revision de los marcos normativos, institucionales, enfoques y conceptos relacionados, así como en parte de la acción de diagnostico.</t>
  </si>
  <si>
    <t xml:space="preserve">Avances en el documento metodológico de la acción de cambio de cultural de prevencion del feminicidio, </t>
  </si>
  <si>
    <t>Inició de la revisión de diagnostico de la línea de prevencion de feminicidio de cara a definir la acción de cambio cultural.</t>
  </si>
  <si>
    <t xml:space="preserve">Se avanzó en el desarrolló de la matriz COMB de la línea de prevención del feminicidio, con miras a identificar las oportunidades, capacidades y motivaciones relacionadas. Este es uno de los momentos claves en la construcción de acciones de transformación cultural. </t>
  </si>
  <si>
    <t xml:space="preserve">Avances en la articulación inicial con entre ETC y DEVAJ para degininr un espacio de trabajo con el equipo de SAAT para la propuesta de acción de prevención de feminicidio. </t>
  </si>
  <si>
    <t xml:space="preserve">Identificacion de los factores culturales que permitiran pensar y construir la estrategia de transformación cultural para la prevención del feminicidio </t>
  </si>
  <si>
    <t>Se formuló la teoría de cambio de la estrategia, a partir del análisis de línea base y la matriz COM-B. Esta identifica actores, factores culturales, comportamientos deseados, mecanismos de cambio y acciones de transformación cultural en cada nivel del Modelo Ecológico Funcional (MEF).
La propuesta fue presentada a la Subsecretaría de Cuidado y Políticas de Igualdad y a la Dirección de Eliminación de Violencias, como primer espacio de retroalimentación institucional.
Finalmente, se elaboró el documento inicial de seguimiento de la estrategia, enmarcado en “De lo privado a lo público”, con el propósito de evaluar avances, aprendizajes y cambios en prácticas, discursos y actitudes desde un enfoque territorial, pedagógico y simbólico.</t>
  </si>
  <si>
    <t>Pa el mes de mayo se avanzó en la construccion de la estrategia de transformacion cultural para la prevención del feminicidio, esto significa, la construcción de la linea base, de la teoria de cambio y la descripción inicial de las metodologías propuestas. Asi mismo en la primera socialización con los equipos del OMEG y SFCO - DEVAJ</t>
  </si>
  <si>
    <t>Construccion de la estrategia de transformacion cultural para la prevención del feminicidio.</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</si>
  <si>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</si>
  <si>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</si>
  <si>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</si>
  <si>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 xml:space="preserve">Se construyó la estructura de documento técnico sobre la acción de cambio cultural programada para 2025, la cuel es prevencion del feminicidio. Se avanzó en el desarrollo de los marcos normativos, institucional y la revisión inicial del diagnostico. </t>
  </si>
  <si>
    <t>https://secretariadistritald.sharepoint.com/:f:/s/ContratacinSPI-2022/Es-b_H1wJWFOkiMXT-fMYaoBJtg0Oh095Yjk43F76RKTvQ?e=Gg6nLS</t>
  </si>
  <si>
    <t xml:space="preserve">Se adelantó la construccion de la matriz COMB de la estrategia de prevencion del feminicidio a partir de los hallazgos del documento de linea base de la estrategia. Esta matriz, contiene un primer planteamiento delproblema, las capacidades, oportunidades y motivaciones encontradas en la investigacion cualitativa y cuantitativa sobre feminicidio. </t>
  </si>
  <si>
    <t xml:space="preserve">Se construyó la propuesta de articulación entre la ETC y la DEVAJ alrededor de las acciones de prevención de violencia contra las mujeres, especificamente la propuesta inicial de aproximación del equipo de ETC con con los mecanismos institucionales de atención y seguimiento a mujeres en riesgo de feminicidio: Sistema de Alerta Temprana (SAAT). </t>
  </si>
  <si>
    <t>Se avanzó en una reunión de trabajo con el Observatorio Nacional de Feminicidio donde se le presento la apuesta de construir  una estrategia de prevención del feminicidio desde un enfoque de transformación cultural. Se socializaron los avances de la linea base a la fecha. Se acordó un espacio de entrevista semiestructurada con el fin  de profundizar en los factores culturales del feminicidio desde una mirada crítica.</t>
  </si>
  <si>
    <t xml:space="preserve">Primera versión Matriz COMB Prevención del Feminicidio </t>
  </si>
  <si>
    <t>Propuesta de articulación para las acciones de Prevención del Feminicidio entre ETC y DEVAJ</t>
  </si>
  <si>
    <t>25 04 2025 Acta de reunión entre ETC y Observatorio Nacional de Feminicidios</t>
  </si>
  <si>
    <t xml:space="preserve">Resultado del documento de Línea base de la estrategia de prevención del feminicidio y construcción de la matriz COMB, se planteó la teoría de cambio de la estrtegia de prevención del feminicidio. En esta teoria se definió quienes reproducen los comportamientos problemáticos en cada uno de los niveles del MEF, los factores cultrales asociados, el comportamiento deseado, el mecanismo de cambio y la acción de transformación cultural propuesta para cada uno de los niveles y actores identificados. </t>
  </si>
  <si>
    <t xml:space="preserve">Se realizó la presentacion de la teoria de cambio y las acciones de transformación cultural de la estrategia de prevención de feminicidio con la Subsecretaria de Cuidado y Politas de Igualdad, la Subsecretaría de Fortalecimiento de Oportunidades y Capacidades - Dirección de Eliminacion de Violencias y Acceso a la Justicia como el primer filtro de retroalimentación de la propuesta. </t>
  </si>
  <si>
    <t xml:space="preserve">Se construyó la primera propuesta de documento de seguimiento de la estrategia de transformación cultural para la prevención del feminicidio. Esta propuesta de evaluación se enmarca en la estrategia de transformación cultural y comportamental “De lo privado a lo público” (nombre inicial de la propuesta) y busca identificar avances, aprendizajes y desafíos en la implementación de las acciones, así como medir cambios en actitudes, prácticas y discursos desde un enfoque territorial, pedagógico y simbólico.
Esta propuesta está en proceso de validación de tal suerte que sea coherente con los objetivos y las acciones de cambio cultural propuestas. </t>
  </si>
  <si>
    <t>Tarea 1 - Teoria de cambio prevención del feminicidio.</t>
  </si>
  <si>
    <t>Tarea 2. Acta de Presentación y seguimiento a la propuesta de Transformación para la prevención del feminicidio con SCPI – SFOC/DEVAJ</t>
  </si>
  <si>
    <t>Tarea 3. Propuesta de Evaluación de la Estrategia de Transformación Cultural para la Prevención del Feminicidio en Bogotá.pdf</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</si>
  <si>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</si>
  <si>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</si>
  <si>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</si>
  <si>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</si>
  <si>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</si>
  <si>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</si>
  <si>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</si>
  <si>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</si>
  <si>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</si>
  <si>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</si>
  <si>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</si>
  <si>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</si>
  <si>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</si>
  <si>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x</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</si>
  <si>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</si>
  <si>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</si>
  <si>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No programada para el periodo reportado </t>
  </si>
  <si>
    <t>No programada para el periodo reportado</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</si>
  <si>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
Además de lo anterior, se realizó contratación de la profesional de apoyo técnico al CTPD y se hizo reunión de empalme de la gestión realizada.</t>
  </si>
  <si>
    <t>Acompañamiento técnico para el fortalecimiento del derecho a la participación de las mujeres en las diferentes instancias priorizadas, para el posicionamiento de sus agendas.</t>
  </si>
  <si>
    <t>Se realiza acompañamiento técnico a la submesa de género tal como lo estipula el Decreto 053 de 2023 y se asiste a los PMU programados, en especial al de la conmemoración del 8M. Se acompaña técnicamente al CTPD, se realiza la primera reunión e esta vigencia.</t>
  </si>
  <si>
    <t>Se realiza acompañamiento técnico a la submesa de género tal como lo estipula el Decreto 053 de 2023, PMU y CTPD.</t>
  </si>
  <si>
    <t>Se realiza acompañamiento técnico a la submesa de género tal como lo estipula el Decreto 053 de 2023 y se asiste al PMU programado. Se acompaña técnicamente al CTPD, se realiza la  reunión Plan de Acción 2025.</t>
  </si>
  <si>
    <t>Se realiza acompañamiento técnico a la submesa de género tal como lo estipula el Decreto 053 de 2023, PMU, CTPD y CDPS.</t>
  </si>
  <si>
    <t xml:space="preserve">Durante mayo se inició la elaboración del diagnóstico de la estrategia de transformación cultural para eliminar estereotipos hacia mujeres que realizan actividades sexuales pagadas, desarrollando su enfoque metodológico, marcos teóricos y análisis inicial desde el modelo ecológico feminista. Paralelamente, se mantuvo el acompañamiento técnico al CTPD y a la Submesa de Género del Consejo Consultivo de Mujeres, participando en sesiones de trabajo y fortaleciendo la articulación con los procesos de transformación cultural.
Se realiza acompañamiento técnico a la submesa de género tal como lo estipula el Decreto 053 de 2023 y se asiste a los PMU y capacitaciones programadas. Se acompaña técnicamente al CTPD, se realiza la  reunión Plan de Acción 2025. se realiza sesión de CDPS y UAT </t>
  </si>
  <si>
    <t>Se ha garantizado el acompañamiento técnico a la Submesa de Género del Consejo Consultivo de Mujeres, conforme al Decreto 053 de 2023. En febrero se participó en la mesa extraordinaria para la coordinación interinstitucional del 8M y se realizaron solicitudes para el acompañamiento de profesionales en los PMU desde la Subsecretaría del Cuidado y Políticas de Igualdad. Igualmente, se contrató la profesional de apoyo técnico al CTPD y se sostuvo una reunión de empalme. En marzo y abril se brindó seguimiento a los compromisos institucionales y se avanzó en la planificación del Plan de Acción 2025 con participación en espacios de articulación. Durante mayo se mantuvo el acompañamiento técnico al CTPD y a la Submesa de Género, incluyendo participación en mesas de trabajo e intercambio metodológico para el fortalecimiento de la estrategia de transformación cultural. En paralelo, se avanzó en la estructuración del diagnóstico de la estrategia orientada a eliminar estereotipos negativos hacia mujeres que realizan actividades sexuales pagadas. Este documento integra marcos teóricos y metodológicos sólidos (modelo ecológico feminista, modelo EAST y teorías interseccionales), una problematización cultural del estigma y un análisis inicial por niveles (individual, relacional y comunitario), lo que permite consolidar bases técnicas y éticas para una intervención transformadora.
Se realiza acompañamiento técnico a la submesa de género tal como lo estipula el Decreto 053 de 2023, PMU, CTPD y CDPS.</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</si>
  <si>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</si>
  <si>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</si>
  <si>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</si>
  <si>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</si>
  <si>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 xml:space="preserve">PONDERACIÓN DE LA TAREA
</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</si>
  <si>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t>
  </si>
  <si>
    <t>Se realizó contratación de la profesional de apoyo técnico al CTPD, se hizo reunión de empalme de la gestión realizada y propuestas para el plan de acción a desarrollar en el 2025</t>
  </si>
  <si>
    <t>https://secretariadistritald.sharepoint.com/:f:/s/ContratacinSPI-2022/En1XjRmhpnZArqp5Z9RtUb4BwquI7by1guShYMlkofRdhg?e=fEdRzy</t>
  </si>
  <si>
    <t>https://secretariadistritald.sharepoint.com/:f:/s/ContratacinSPI-2022/En1jizlREHNFrK_Vx-3WpTcB1nY_89SAHUVBfL6PGotP1Q?e=ir59XF</t>
  </si>
  <si>
    <t>0%%</t>
  </si>
  <si>
    <t>Durante el mes de marzo se realizó un espacio de reunión con la Dirección de Derechos Humanos de la Secretaría de Gobierno para la construcción conjunta del plan de trabajo para la vigencia 2025 de la Submesa de Género en el marco del Decreto 053, también se participó en espacios para la organización de las movilizaciones del 8M y de forma mixta en los diferentes Puestos de Mando Unificado citados para la atención y seguimiento de la protesta social y la manifestación pública</t>
  </si>
  <si>
    <t>Durante el mes de marzo se realizó la primera reunión con las consejeras ante el CTPD y la Subsecretaría de la Subsecretaría del Cuidado y Políticas de Igualdad y el equipo de corresponsabilidad, producto de este espacio se construyó una propuesta de plan de trabajo para la vigencia 2025, la cuál será presentada, retroalimentada y avalada por las consejeras en la reunión del próximo 9 de abril</t>
  </si>
  <si>
    <t>https://secretariadistritald.sharepoint.com/:f:/s/ContratacinSPI-2022/EuZTVIZlTJ1Grune5rATzwYBiLLDtTqS5C9KWki-deO34g?e=HM57Kk</t>
  </si>
  <si>
    <t>https://secretariadistritald.sharepoint.com/:f:/s/ContratacinSPI-2022/Eno_HkUCetJImVkTOYSHCLkBJtK4zPxMO5NbOpomYw15zQ?e=2bQ3Tv</t>
  </si>
  <si>
    <t>En el marco del proceso de estructuración metodológica y operativa de la acción de transformación cultural orientada a eliminar los estereotipos negativos hacia las mujeres que ejercen actividades sexuales pagadas en Bogotá, se ha desarrollado el primer componente clave del diagnóstico: la identificación preliminar del problema. Este avance se alinea con el protocolo IDEARR y responde a los enfoques del modelo COM-B y el modelo ecológico feminista.
A partir de una revisión crítica de documentos base y experiencias previas en estrategias distritales, se formuló una hipótesis inicial del problema, evitando afirmaciones sin sustento empírico y planteando preguntas orientadoras que guiarán la validación mediante fuentes secundarias. Asimismo, se diseñó una propuesta metodológica ajustada a las condiciones del proceso, priorizando el uso de información existente y evitando metodologías extensas como grupos focales.
Como parte operativa del avance, se estructuró una matriz de sistematización de fuentes secundarias que permitirá organizar y analizar de manera rigurosa los datos disponibles en torno a narrativas, discursos institucionales, datos sociodemográficos y normativas que configuran los estereotipos sociales sobre el trabajo sexual. Este insumo constituye una base sólida para continuar con el diagnóstico cultural y comportamental que sustente el diseño de intervenciones transformadoras, pertinentes y alineadas con los derechos de las mujeres.</t>
  </si>
  <si>
    <t>Durante el mes de abril se realizó un espacio de reunión con la Dirección de Derechos Humanos de la Secretaría de Gobierno y las entidades participantes del Decreto 053, donde se presentó y avaló el plan de trabajo para el 2025, también se hace el llamado a que las entidades que tengan en su misionalidad el acercamiento a organizaciones de mujeres para que puedan invitarlas y posteriormente vincularlas a esta instancia.  También se participó de forma mixta en los diferentes Puestos de Mando Unificado citados para la atención y seguimiento de la protesta social y la manifestación pública</t>
  </si>
  <si>
    <t>Durante el mes de abril se realizó la segunda reunión con las consejeras ante el CTPD y la Subsecretaría de la Subsecretaría del Cuidado y Políticas de Igualdad y el equipo de corresponsabilidad, donde se hizo la presentación de la propuesta de trabajo, y se determinaron como se van a desarrollar las actividades concertadas para la vigencia 2025. También se les hizo la invitación a la rendición de cuentas que realizó la Secretaría de la Mujer de la vigencia 2024. Se realizó primera UAT del CDPS</t>
  </si>
  <si>
    <t>Tarea 1-Actividad 5</t>
  </si>
  <si>
    <t>https://secretariadistritald.sharepoint.com/:f:/s/ContratacinSPI-2022/ErsUk_dV3-tHjxr0Cvd4CRABJNUFhydBs7DOlv8puWYQoA?e=THS3dF</t>
  </si>
  <si>
    <t>https://secretariadistritald.sharepoint.com/:f:/s/ContratacinSPI-2022/EjsblzJXLnlKqoDEh3J__ygBHE4nsMkZ0NnJ2ISbWIbD1Q?e=gnQbxl</t>
  </si>
  <si>
    <t>Durante mayo se inició la elaboración del documento diagnóstico de la estrategia de transformación cultural orientada a eliminar estereotipos negativos hacia mujeres que realizan actividades sexuales pagadas. El avance incluyó el desarrollo de la introducción, el propósito, el enfoque metodológico y el posicionamiento ético y político del diagnóstico. Se definió una problematización del estigma desde una perspectiva cultural y se estructuraron los marcos teóricos: el modelo ecológico feminista y el modelo EAST, articulados con teorías feministas interseccionales (Federici, Fraser, Segato, hooks, Gago, entre otras). Se justificó el uso de fuentes secundarias como base metodológica, con enfoque interpretativo y riguroso. Finalmente, se avanzó en el análisis preliminar por niveles del modelo ecológico feminista, abordando dimensiones subjetivas, vinculares y comunitarias del estigma, lo cual consolida una base analítica robusta para orientar las intervenciones transformadoras de la estrategia.</t>
  </si>
  <si>
    <t>Durante el mes de mayo no ser realizó la reunión de la Submesa para la garantía y seguimiento de los derechos de las mujeres, diversidades, disidencias de género y sexuales, por motivo del aumento de manifestaciones a nivel distrital. Sin embargo, se realizaron gestiones para contactar las organizaciones de mujeres para que hagan parte de esta instancia. También se participó de forma mixta en los diferentes Puestos de Mando Unificado citados para la atención y seguimiento de la protesta social y la manifestación pública.
Por parte de la Secretaría Distrital de la Mujer, se hicieron las articulaciones y se inició el proceso de capacitación a las contratistas de la Subsecretaría del Cuidado y Políticas de Igualdad en el Decreto 053 de 2023</t>
  </si>
  <si>
    <t xml:space="preserve">Durante el mes de mayo se hizo el envió del acta de la reunión del acta de la reunión del mes de abril, donde se estableció una ruta de trabajo y se iniciaron las gestiones para su cumplimiento por parte del equipo de corresponsabilidad de la Subsecretaría de la Subsecretaría del Cuidado y Políticas de Igualdad, donde se concretó la primera visita a la Manzana del Cuidado de Suba, ubicada en el CADE La Gaitana
Se realizó primera sesión del Consejo distrital de Política Social el 13 de mayo de 2025, a la cual asistió la Secretaria Laura Tami, el 15 de mayo se realizó la segunda sesión de a UAT del CDPS </t>
  </si>
  <si>
    <t>Tarea 1_Actividad 5</t>
  </si>
  <si>
    <t>https://secretariadistritald.sharepoint.com/:f:/s/ContratacinSPI-2022/Es8OqCRjIE5EuHKYh4LK_iYBRHLg89cUHV-J87zGlAiE1w?e=VVEd3u</t>
  </si>
  <si>
    <t>https://secretariadistritald.sharepoint.com/:f:/s/ContratacinSPI-2022/Ehfs7XLcJO9Cp8fPdD1cKCUBD1G2sVqtAMgOsOPF-eiReg?e=ddUMIb</t>
  </si>
  <si>
    <t>Código</t>
  </si>
  <si>
    <t>Versión</t>
  </si>
  <si>
    <t>Fecha de Emisión</t>
  </si>
  <si>
    <t>META PLAN DE DESARROLLO</t>
  </si>
  <si>
    <t>Página</t>
  </si>
  <si>
    <t>Página 3 de 7</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</si>
  <si>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</si>
  <si>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</si>
  <si>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5 - Igualdad de género</t>
  </si>
  <si>
    <t>5.4 . Reconocer y valorar los cuidados y el trabajo doméstico no remunerados mediante servicios públicos, infraestructuras y políticas de protección social, y promoviendo la responsabilidad compartida en el hogar y la familia, según proceda en cada país</t>
  </si>
  <si>
    <t>3969 - Porcentaje de implementación de la estrategia de transformación cultural</t>
  </si>
  <si>
    <t>22.5%</t>
  </si>
  <si>
    <t>26.25%</t>
  </si>
  <si>
    <t>18.75%</t>
  </si>
  <si>
    <t>EJECUCIÓN MENSUAL INDICADOR PDD</t>
  </si>
  <si>
    <t xml:space="preserve">Durante enero, se avanzó en la selección e inicio del proceso de contratación del equipo responsable de la formulación de documentos técnicos de Transformaciones Culturales. Paralelamente, se inició la elaboración de guías metodológicas para la formulación de estrategias que serán implementadas en 2025. Estas guías proporcionan orientaciones iniciales para el desarrollo de las acciones previstas en el programa.
Asimismo, se llevó a cabo una reunión interinstitucional con la Secretaría de Gobierno, Transmilenio, Metro de Bogotá, la Veeduría de Mujeres y Consejeras Locales de Seguridad, con el propósito de revisar las acciones conjuntas en el marco de la visita CHANGE PÚBLICA. Este espacio permitió fortalecer la coordinación entre entidades y plantear estrategias preliminares en prevención de violencias en el espacio público.
Por otro lado, se inició la estructuración del plan operativo de la Línea de Cuidado, que contempla acciones como Laboratorio de Soluciones y Caleidoscopio. En este plan se establecen los hitos principales de planeación, seguimiento, articulación y desarrollo de actividades con comunidades.
</t>
  </si>
  <si>
    <t>En el primer mes del año, se llevaron a cabo acciones fundamentales para la implementación de las estrategias de transformación cultural previstas en 2025. Se avanzó en la preparación del equipo técnico y en la elaboración de lineamientos metodológicos que servirán como base para la formulación de documentos técnicos.
En términos de articulación interinstitucional, se desarrolló una reunión clave para la alineación de esfuerzos en prevención de violencias en el espacio público. Además, se inició la planificación operativa de la Línea de Cuidado, definiendo un esquema de trabajo que permitirá orientar las actividades en los próximos meses</t>
  </si>
  <si>
    <t>En febrero, se realizaron mesas de trabajo internas para definir y priorizar las estrategias de transformación cultural que serán desarrolladas en 2025. Como resultado, se establecieron tres líneas de acción:
	•	Corresponsabilidad y cuidado: Estrategia “Caleidoscopio”, dirigida a niños, niñas y adolescentes, enfocada en la reflexión sobre el cuidado y la distribución de tareas.
	•	Prevención de violencias: Estrategia “Prevención de feminicidios”, orientada a la reducción de factores de riesgo asociados a este delito.
	•	Derechos y eliminación de estereotipos: Estrategia para el reconocimiento de derechos de mujeres que realizan Actividades Sexuales Pagas, con un enfoque en el abordaje de estereotipos.
Para la definición de estas estrategias, se llevaron a cabo reuniones los días 4, 5, 13, 14 y 17 de febrero, donde se revisaron enfoques conceptuales y metodológicos. También se diseñaron guías de elaboración para los documentos técnicos y manuales operativos, estableciendo criterios orientadores para la estructuración de insumos desde Transformaciones Culturales.
En este período, se realizó la primera socialización de la estrategia de prevención del acoso, liderada por la Secretaría de Gobierno, con el propósito de coordinar acciones y establecer lineamientos para su incorporación en intervenciones territoriales.</t>
  </si>
  <si>
    <t>Al cierre de febrero, se han completado varias acciones que contribuyen a la estructuración y proyección de las estrategias de transformación cultural programadas para el año. Se avanzó en la priorización de estrategias a través de mesas de trabajo, estableciendo tres líneas de acción enfocadas en cuidado, prevención de violencias y eliminación de estereotipos.
Se diseñaron y ajustaron guías metodológicas para la formulación de documentos técnicos, asegurando que las estrategias cuenten con un marco conceptual y operativo estructurado. Además, se realizó el primer espacio de socialización de la estrategia de prevención del acoso, con el fin de fortalecer la articulación interinstitucional y alinear acciones con las entidades participantes.
Durante estos dos meses, se han llevado a cabo acciones clave para la planificación operativa y metodológica del programa, sentando bases para la ejecución de las estrategias en los meses siguientes.</t>
  </si>
  <si>
    <r>
      <t xml:space="preserve">en marzo se avanzó en: 1. términos documentales con la actualización de la línea de base de la estrategia de Caleidoscopio, así como del diagnóstico sobre feminicidio. Esto permitió consolidar un ejercicio de búsqueda documental de fuentes internacionales, nacionales y locales, que incluyó datos estadísticos, referencias académicas y marcos normativos.                     2. En términos del ejercicio de articulación interna con las diferentes dependencias de la SdMujer, se realizó 5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3 instituciones distritales:  Secretaría de Cultura, Recreación y Deporte y Secretaría de Gobierno. 
</t>
    </r>
    <r>
      <rPr>
        <b/>
        <sz val="11"/>
        <color rgb="FF000000"/>
        <rFont val="Arial"/>
        <family val="2"/>
      </rPr>
      <t>3.</t>
    </r>
    <r>
      <rPr>
        <sz val="11"/>
        <color rgb="FF000000"/>
        <rFont val="Arial"/>
        <family val="2"/>
      </rPr>
      <t xml:space="preserve"> Se diseñaron el documento de meotodología "A Cuidar se Aprende" y la presentación de soporte para la realización de ejercicios de transversalización de los enfoques de transformación cultural y derechos humanos de las mujeres con entidades del Distrito.                                             4. En el marco del proceso de territorialización de la estrategia Laboratorio de Soluciones de la Línea de Cuidado de Transformaciones Culturales, se implementaron durante el mes de marzo 4 jornadas para la sesibilización y transformación cultural en torno a la redistribución de trabajos de cuidado no remunerados.</t>
    </r>
  </si>
  <si>
    <t xml:space="preserve">Al cierre de marzo, se han completado varias acciones que contribuyen a la estructuración y proyección de las estrategias de transformación cultural a partir de sus líneas de cuidado con caleidoscopio y laboratorio de soluciones y desde la línea de prevención de violencia contra las mujeres a través de la estrategia de prevención del acoso en el transporte y espacio público programadas para el año. Se avanzó en la priorización de estrategias a través de mesas de trabajo, estableciendo las líneas de diagnóstico sobre feminicidio, la consolidación de la estrategia de Caleidoscopio y la nueva metodología de la exopsición "acoso entre líneas" con el acompañamiento de la U. del Bosque.  Se han fortalecido las articulaciones de la estrategia hacia afuera con entidades publicas y privadas para lograr la puesta en marcha de acciones en calle, donde se fortalezcan los objetivos de las líneas y la capacidad de acción del equipo y su implementación en escenarios interinstitucionales, así como su componente de visibilización hacia afuera. </t>
  </si>
  <si>
    <t>Las evidencias se encuentran contenidas en las actividades 1, 2, 3 y 4 del respectivo reporte</t>
  </si>
  <si>
    <t>Durante abril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consolidó el informe mensual, incorporando avances, retos y proyecciones de corto plazo. En paralelo, se avanzó en la construcción de líneas base para las estrategias de prevención del feminicidio y Caleidoscopio, a partir de marcos normativos, literatura y estadísticas. Estos insumos nutren la formulación de teorías de cambio y objetivos específicos.
En la Línea de Cuidado, se diseñó una matriz de portafolio metodológico que organiza las herramientas del Laboratorio de Soluciones por pilares, objetivos, públicos y requerimientos. Caleidoscopio logró impactar a 474 niñas, niños y adolescentes durante el mes, y el Laboratorio de Soluciones benefició a 23 personas del Cuerpo Oficial de Bomberos.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</si>
  <si>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Durante los primeros cuatro meses del 2025 se consolidaron bases sólidas para la implementación sostenida y situada de la Estrategia de Transformaciones Culturales. Se validó la estructura técnica y metodológica para la elaboración de documentos estratégicos, alineados con los enfoques de derechos humanos de las mujeres y transformación cultural. Se avanzó en la construcción de diagnósticos y líneas base para las estrategias de prevención del feminicidio y Caleidoscopio, junto con la sistematización de portafolios metodológicos para las líneas de cuidado y prevención de violencias, insumos clave para los protocolos operativos en curso.
A nivel operativo, se mantuvieron reuniones periódicas de seguimiento técnico, priorización de hitos y cronogramas formativos. Se consolidaron informes mensuales y matrices de seguimiento para el monitoreo y ajuste de acciones. Las estrategias Laboratorio de Soluciones y Caleidoscopio iniciaron su implementación territorial, alcanzando a 497 personas entre ciudadanía adulta, niñas, niños y adolescentes. Se inició el diagnóstico para la acción de eliminación de estereotipos hacia mujeres que realizan actividades sexuales pagadas.
Se fortalecieron las articulaciones internas con direcciones como la DDDP, SIDICU, DEVAJ y OMEG, lo que permitió planes de acción conjuntos y coordinación con el Metro de Bogotá. Se avanzó en el desarrollo de una narrativa comunicativa transversal y se generaron sinergias con actores clave como la Secretaría de Cultura, Secretaría de Educación, Plural y DVV International. Estos avances posicionan la Estrategia como una apuesta integral para transformar imaginarios, prevenir violencias y redistribuir el cuidado en Bogotá.</t>
  </si>
  <si>
    <t>Durante mayo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finalizaron los documentos operativos de las estrategias de Laboratorio de Soluciones y Prevención del acoso sexual en el espacio y transporte publico y fueron enviado para visto buenos de la SCPI.  
En la Línea de Prevención de Violencias, se finalizó la LB de Prevencion de Feminicidio y se avanzó en la matriz COMB y de teoria de cambio. En esta se realizó la primera propuesta de acciones de cambio cultural para la prevención del feminicidio. Resultado de esto se realizo la presentación de esta propuesta a las direcciones del OMEG, DEVAJ - SFCO, Ofiana Asesora de Alianzas Estratégicas y Despacho para su retraoalimentacion. 
En la Línea de Cuidado, se avanzó en la construcción de LB de la estrateia de Caleidoscopio en al enalisis de fuentes docuentales y marco conceptual. Caleidoscopio logró impactar a 221 niñas, niños y adolescentes durante el mes con el sector Educación, y el Laboratorio de Soluciones benefició a 275 personas con mayor impacto en la Semana Distrital por las Familias.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Secretaria de Integracion Social - Centros Dias,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</si>
  <si>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 xml:space="preserve">Durante los primeros cinco meses del 2025 se consolidaron bases sólidas para la implementación sostenida y situada de la Estrategia de Transformaciones Culturales. 
- Se validó la estructura técnica y metodológica para la elaboración de documentos estratégicos, alineados con los enfoques de derechos humanos de las mujeres y transformación cultural. 
- Se finalizó la construcción de diagnósticos y líneas base para la estrategia de prevención del feminicidio y se avanzó en la LB de la estrategia de Caleidoscopio, junto con la sistematización de portafolios metodológicos para las líneas de cuidado y prevención de violencias, insumos clave para los protocolos operativos en curso.
- Se finalizaron los documentos operativos de las estrategias de Laboratorio de Soluciones y Prevención del acoso sexual en el espacio y transporte publico y fueron enviado para visto buenos de la SCPI.
A nivel operativo 
- Se mantuvieron reuniones periódicas de seguimiento técnico, priorización de hitos y cronogramas formativos. Se consolidaron informes mensuales y matrices de seguimiento para el monitoreo y ajuste de acciones. 
- Las estrategias Laboratorio de Soluciones y Caleidoscopio mantiene su implementación territorial, alcanzando a 497 personas entre ciudadanía adulta, niñas, niños y adolescentes. Se inició el diagnóstico para la acción de eliminación de estereotipos hacia mujeres que realizan actividades sexuales pagadas.
- La Estrategia de prevención de acoso sexual sigue realizando acciones territoriales logrando en mayo un total de 229 personas.
Sobre Articulaciones:
- Se fortalecieron las articulaciones internas con direcciones como la DDDP, SIDICU, DEVAJ y OMEG, lo que permitió planes de acción conjuntos y coordinación con el Metro de Bogotá. 
- Se avanzó en el desarrollo de una narrativa comunicativa transversal y se generaron sinergias con actores clave como la Secretaría de Cultura y Transmilenio que esta siendo ajustada para a la implementación de acciones de prevención de acoso sexual.  
- Asi mismo se avanzó en la articulacion con la Secretaría de Educación y la estrategia Entornos Escolares Inspiradores, Secretaria d eIntegración Social, Plural y DVV International. 
</t>
  </si>
  <si>
    <t>1. Fortalecimiento en la implementación de acciones y metodologías acotadas a diferentes grupos poblacionales orientadas al cambio comportamental en 3 lineas de trabajo de la estrategia: redistribución del cuidado, prevención de violencias y eliminación de estereotipos negativos sobre las mujeres.                                             2. Alineación de las acciones con los enfoques de derechos y transformación cultural, lo que asegura coherencia conceptual y legitimidad institucional.                      3. Consolidación de varias articulación interinstitucional, genrando alianzas, apoyos y trabajo conjunto con entidades públicas, privadas y cooperantes.</t>
  </si>
  <si>
    <t>Formula indicador:</t>
  </si>
  <si>
    <t>Avance mensual</t>
  </si>
  <si>
    <t>Elaboró</t>
  </si>
  <si>
    <t>Firma</t>
  </si>
  <si>
    <t>Aprobó (Según aplique Gerenta de proyecto, Líder técnica y responsable de proceso)</t>
  </si>
  <si>
    <t>Revisó (Oficina Asesora de Planeación)</t>
  </si>
  <si>
    <t>VoBo:</t>
  </si>
  <si>
    <t>Nombre</t>
  </si>
  <si>
    <t>Juan David Cortés González</t>
  </si>
  <si>
    <t>Juliana Martínez Londoño</t>
  </si>
  <si>
    <t>Nombre:</t>
  </si>
  <si>
    <t>Cargo</t>
  </si>
  <si>
    <t>Líder Técnico Proyecto 8198</t>
  </si>
  <si>
    <t>Subsecretaria del Cuidado y Políticas de Igualdad</t>
  </si>
  <si>
    <t>Cargo:</t>
  </si>
  <si>
    <t>Iván Felipe Vargas Aldana</t>
  </si>
  <si>
    <t>Contratista apoyo financiero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</si>
  <si>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</si>
  <si>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</si>
  <si>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</si>
  <si>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</si>
  <si>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</si>
  <si>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</si>
  <si>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</si>
  <si>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</si>
  <si>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</si>
  <si>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</si>
  <si>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</si>
  <si>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</si>
  <si>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</si>
  <si>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Página 4 de 7</t>
  </si>
  <si>
    <t>EJECUCIÓN PRESUPUESTAL DEL PRODUCTO I TRIMESTRE</t>
  </si>
  <si>
    <t>OBJETIVO ESPECIFICO</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</si>
  <si>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</si>
  <si>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</si>
  <si>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</si>
  <si>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</si>
  <si>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</si>
  <si>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</si>
  <si>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</si>
  <si>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</si>
  <si>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</si>
  <si>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</si>
  <si>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</si>
  <si>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</si>
  <si>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</si>
  <si>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</si>
  <si>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</si>
  <si>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</si>
  <si>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</si>
  <si>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</si>
  <si>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</si>
  <si>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</si>
  <si>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</si>
  <si>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</si>
  <si>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</si>
  <si>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</si>
  <si>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</si>
  <si>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</si>
  <si>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</si>
  <si>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</si>
  <si>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</si>
  <si>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</si>
  <si>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</si>
  <si>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</si>
  <si>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</si>
  <si>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</si>
  <si>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</si>
  <si>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</si>
  <si>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</si>
  <si>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</si>
  <si>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</si>
  <si>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</si>
  <si>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</si>
  <si>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</si>
  <si>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</si>
  <si>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</si>
  <si>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</si>
  <si>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</si>
  <si>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</si>
  <si>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</si>
  <si>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</si>
  <si>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</si>
  <si>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</si>
  <si>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</si>
  <si>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</si>
  <si>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</si>
  <si>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</si>
  <si>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</si>
  <si>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</si>
  <si>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</si>
  <si>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</si>
  <si>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</si>
  <si>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</si>
  <si>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</si>
  <si>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</si>
  <si>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</si>
  <si>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</si>
  <si>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</si>
  <si>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</si>
  <si>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</si>
  <si>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</si>
  <si>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</si>
  <si>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</si>
  <si>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</si>
  <si>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</si>
  <si>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</si>
  <si>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</si>
  <si>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</si>
  <si>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</si>
  <si>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</si>
  <si>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</si>
  <si>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</si>
  <si>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</si>
  <si>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</si>
  <si>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</si>
  <si>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</si>
  <si>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</si>
  <si>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</si>
  <si>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</si>
  <si>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</si>
  <si>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</si>
  <si>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</si>
  <si>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</si>
  <si>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</si>
  <si>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</si>
  <si>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</si>
  <si>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</si>
  <si>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 xml:space="preserve">Para el mes de febrero no se ejecuto el indicador. </t>
  </si>
  <si>
    <t xml:space="preserve">Se desarrollaron la implementación de las siguientes metodologías:
1. A cuidar se aprende - Grupo 1, La Rolita/Taller Perdomo. 27 de marzo de 2025. 24 participantes.
2. A cuidar se aprende - Grupo 2, La Rolita/Taller Perdomo. 28 de marzo de 2025. 15 participantes.
3. A cuidar se aprende - Grupo 3, La Rolita/Parking Tunal. 28 de marzo de 2025. 20 participantes.
4. A cuidar se aprende. Empresa de Acueducto y Alcantarillado de Bogotá. Virtual. 19 de marzo de 2024. 8 participantes.
5. ¿Cuántas manos se necesitan para cuidar?, Carrera Atlética por el Cuidado/Parque El Tunal. 29 de marzo de 2025. 16 participantes. </t>
  </si>
  <si>
    <t>Se realizó durante el mes la implementación de las siguientes actividades: 
1. Colegio Ramón B Jimeno. 22 de abril. 130 personas (en implementaciones simultáneas)
2. IED Gustavo Restrepo. 29 de abril. 275 participantes (en implementaciones simultánteas)
3. IED Abel Rodríguez. 23 de abril. 39 participantes (en implementaciones simultáneas)
4. Taller Psicopedagógico Los Andes. 80 participantes.
5. Estación de Bomberos Restrepo. 23 y 30 de abril. 20 participantes.</t>
  </si>
  <si>
    <t>Se realizó durante el mes la implementación de las siguientes actividades: 
- Liceo Moderno Betania. 6 de mayo. 39 personas.
- Liceo Moderno Betania. 14 de mayo. 58 personas
- Gimnasio Los Alerces. 20 de mayo. 56 personas (en implementaciones simultáneas)
- IED Rogelio Salmona. 68 personas (en implementaciones simultáneas).
- IED Rogelio Salmona. 02 de mayo. 29 personas.
- Liceo Moderno Betania. 7 de mayo. 18 personas
- Salón social Emprendedores del Pacífico. 14 de mayo. 12 personas
- Plaza de Mercado Quirigua. 16 de mayo. 20 personas
- Festibienestar. 18 de mayo. 39 personas
- Organización ASOPRA. 21 de mayo. 12 personas
- Gimnasio Los Alerces. 21 de mayo. 30 personas.
- Universidad Central. 24 de mayo. 15 personas.
- Centro Día Montaña del Saber. 100 personas</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</si>
  <si>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</si>
  <si>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</si>
  <si>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</si>
  <si>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</si>
  <si>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</si>
  <si>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</si>
  <si>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</si>
  <si>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</si>
  <si>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CONTROL DE CAMBIOS</t>
  </si>
  <si>
    <t>Página 7 de 7</t>
  </si>
  <si>
    <t>CONTROL DE CAMBIOS EN EL PLAN DE ACCIÓN</t>
  </si>
  <si>
    <t>Actualización programación mensual del indicador de la Meta PDD No 2047</t>
  </si>
  <si>
    <t>Se ajustó la programación mensual y anual del indicador PDD, teniendo en cuenta que el proyecto de inversión 8198 tiene asociadas 5 actividades a la Meta PDD y el proyecto 8222 tiene dos actividades asociadas a la misma Meta. Dado que el aplicativo SEGPLAN sólo permite registrar una única información consolidada, el proyecto 8198 aportará el 75% al cumplimiento de la Meta PDD y el proyecto 8222 el 25%.</t>
  </si>
  <si>
    <t xml:space="preserve">Número </t>
  </si>
  <si>
    <t>listas despegables</t>
  </si>
  <si>
    <t>tipo meta</t>
  </si>
  <si>
    <t>TIPO ACTIVIDAD</t>
  </si>
  <si>
    <t>Localidad</t>
  </si>
  <si>
    <t>tipo indicador</t>
  </si>
  <si>
    <t>Frecuencia</t>
  </si>
  <si>
    <t>Tipo de cálculo</t>
  </si>
  <si>
    <t>Responsable</t>
  </si>
  <si>
    <t>Subsecretarias</t>
  </si>
  <si>
    <t>No desagregada</t>
  </si>
  <si>
    <t>Usaquen</t>
  </si>
  <si>
    <t>Semanal</t>
  </si>
  <si>
    <t>Dirección de Estratificación</t>
  </si>
  <si>
    <t>Subsecretaría de Planeación y Política</t>
  </si>
  <si>
    <t>Desagregada</t>
  </si>
  <si>
    <t>Chapinero</t>
  </si>
  <si>
    <t>Quincenal</t>
  </si>
  <si>
    <t>Dirección de Cartografía</t>
  </si>
  <si>
    <t>Subsecretaría de gestión financiera</t>
  </si>
  <si>
    <t>Santafe</t>
  </si>
  <si>
    <t>Dirección de Registros Sociales</t>
  </si>
  <si>
    <t>Subsecretaría de coordinación operativa</t>
  </si>
  <si>
    <t>San Cristóbal</t>
  </si>
  <si>
    <t>Dirección de Información y Estadística</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</si>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</sst>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0.000%"/>
  </numFmts>
  <fonts count="6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b/>
      <sz val="1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sz val="9"/>
      <color rgb="FF333333"/>
      <name val="Segoe UI"/>
      <family val="2"/>
    </font>
    <font>
      <sz val="11"/>
      <color rgb="FF000000"/>
      <name val="Calibri"/>
      <family val="2"/>
      <scheme val="minor"/>
    </font>
    <font>
      <b/>
      <sz val="10"/>
      <name val="Arial"/>
      <family val="2"/>
    </font>
    <font>
      <b/>
      <sz val="11"/>
      <color theme="0"/>
      <name val="Arial"/>
      <family val="2"/>
    </font>
    <font>
      <b/>
      <sz val="11"/>
      <color indexed="10"/>
      <name val="Arial"/>
      <family val="2"/>
    </font>
    <font>
      <sz val="11"/>
      <color theme="6" tint="-0.249977111117893"/>
      <name val="Arial"/>
      <family val="2"/>
    </font>
    <font>
      <sz val="11"/>
      <color rgb="FFC00000"/>
      <name val="Arial"/>
      <family val="2"/>
    </font>
    <font>
      <sz val="11"/>
      <color rgb="FF002060"/>
      <name val="Arial"/>
      <family val="2"/>
    </font>
    <font>
      <sz val="10"/>
      <color rgb="FF000000"/>
      <name val="Arial"/>
      <family val="2"/>
    </font>
    <font>
      <sz val="10"/>
      <color theme="1"/>
      <name val="Arial"/>
      <family val="2"/>
    </font>
    <font>
      <sz val="11"/>
      <color rgb="FF000000"/>
      <name val="Arial"/>
    </font>
    <font>
      <b/>
      <sz val="11"/>
      <color rgb="FF000000"/>
      <name val="Arial"/>
    </font>
    <font>
      <sz val="11"/>
      <color rgb="FF000000"/>
      <name val="Arial"/>
      <charset val="1"/>
    </font>
  </fonts>
  <fills count="27">
    <fill>
      <patternFill patternType="none"/>
    </fill>
    <fill>
      <patternFill patternType="gray125"/>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rgb="FFCCC0DA"/>
        <bgColor rgb="FF000000"/>
      </patternFill>
    </fill>
    <fill>
      <patternFill patternType="solid">
        <fgColor rgb="FFFFFFFF"/>
        <bgColor indexed="64"/>
      </patternFill>
    </fill>
    <fill>
      <patternFill patternType="solid">
        <fgColor rgb="FFFFFFFF"/>
        <bgColor rgb="FF000000"/>
      </patternFill>
    </fill>
    <fill>
      <patternFill patternType="solid">
        <fgColor theme="4" tint="-0.499984740745262"/>
        <bgColor indexed="64"/>
      </patternFill>
    </fill>
  </fills>
  <borders count="1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indexed="64"/>
      </left>
      <right style="medium">
        <color rgb="FF000000"/>
      </right>
      <top style="medium">
        <color rgb="FF000000"/>
      </top>
      <bottom/>
      <diagonal/>
    </border>
    <border>
      <left/>
      <right style="thin">
        <color rgb="FF000000"/>
      </right>
      <top style="thin">
        <color indexed="64"/>
      </top>
      <bottom style="thin">
        <color indexed="64"/>
      </bottom>
      <diagonal/>
    </border>
    <border>
      <left style="medium">
        <color rgb="FF000000"/>
      </left>
      <right/>
      <top/>
      <bottom/>
      <diagonal/>
    </border>
    <border>
      <left style="medium">
        <color indexed="64"/>
      </left>
      <right style="medium">
        <color rgb="FF000000"/>
      </right>
      <top/>
      <bottom/>
      <diagonal/>
    </border>
    <border>
      <left/>
      <right/>
      <top style="thin">
        <color indexed="64"/>
      </top>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s>
  <cellStyleXfs count="24">
    <xf numFmtId="0" fontId="0" fillId="0" borderId="0"/>
    <xf numFmtId="9" fontId="18" fillId="0" borderId="0" applyFont="0" applyFill="0" applyBorder="0" applyAlignment="0" applyProtection="0"/>
    <xf numFmtId="0" fontId="20" fillId="0" borderId="9"/>
    <xf numFmtId="0" fontId="7" fillId="0" borderId="9"/>
    <xf numFmtId="165" fontId="7" fillId="0" borderId="9" applyFont="0" applyFill="0" applyBorder="0" applyAlignment="0" applyProtection="0"/>
    <xf numFmtId="169" fontId="7" fillId="0" borderId="9" applyFont="0" applyFill="0" applyBorder="0" applyAlignment="0" applyProtection="0"/>
    <xf numFmtId="9" fontId="7" fillId="0" borderId="9" applyFont="0" applyFill="0" applyBorder="0" applyAlignment="0" applyProtection="0"/>
    <xf numFmtId="171" fontId="7" fillId="0" borderId="9" applyFont="0" applyFill="0" applyBorder="0" applyAlignment="0" applyProtection="0"/>
    <xf numFmtId="164" fontId="7" fillId="0" borderId="9" applyFont="0" applyFill="0" applyBorder="0" applyAlignment="0" applyProtection="0"/>
    <xf numFmtId="9" fontId="20" fillId="0" borderId="9" applyFont="0" applyFill="0" applyBorder="0" applyAlignment="0" applyProtection="0"/>
    <xf numFmtId="9" fontId="26" fillId="0" borderId="9" applyFont="0" applyFill="0" applyBorder="0" applyAlignment="0" applyProtection="0"/>
    <xf numFmtId="173" fontId="30" fillId="0" borderId="45" applyNumberFormat="0" applyAlignment="0" applyProtection="0">
      <alignment horizontal="right" vertical="center"/>
    </xf>
    <xf numFmtId="173" fontId="30" fillId="0" borderId="46" applyNumberFormat="0" applyAlignment="0" applyProtection="0">
      <alignment horizontal="left" vertical="center" indent="1"/>
    </xf>
    <xf numFmtId="0" fontId="31" fillId="0" borderId="46" applyAlignment="0" applyProtection="0">
      <alignment horizontal="left" vertical="center" indent="1"/>
    </xf>
    <xf numFmtId="0" fontId="32" fillId="18" borderId="9" applyNumberFormat="0" applyAlignment="0" applyProtection="0">
      <alignment horizontal="left" vertical="center" indent="1"/>
    </xf>
    <xf numFmtId="173" fontId="34" fillId="0" borderId="45" applyNumberFormat="0" applyFill="0" applyBorder="0" applyAlignment="0" applyProtection="0">
      <alignment horizontal="right" vertical="center"/>
    </xf>
    <xf numFmtId="0" fontId="27" fillId="0" borderId="9" applyNumberFormat="0" applyFill="0" applyBorder="0" applyAlignment="0" applyProtection="0"/>
    <xf numFmtId="0" fontId="6" fillId="0" borderId="9"/>
    <xf numFmtId="43" fontId="42" fillId="0" borderId="0" applyFont="0" applyFill="0" applyBorder="0" applyAlignment="0" applyProtection="0"/>
    <xf numFmtId="0" fontId="5" fillId="0" borderId="9"/>
    <xf numFmtId="0" fontId="51" fillId="0" borderId="9"/>
    <xf numFmtId="0" fontId="4" fillId="0" borderId="9"/>
    <xf numFmtId="0" fontId="3" fillId="0" borderId="9"/>
    <xf numFmtId="0" fontId="2" fillId="0" borderId="9"/>
  </cellStyleXfs>
  <cellXfs count="935">
    <xf numFmtId="0" fontId="0" fillId="0" borderId="0" xfId="0"/>
    <xf numFmtId="0" fontId="8" fillId="0" borderId="0" xfId="0" applyFont="1"/>
    <xf numFmtId="0" fontId="10" fillId="0" borderId="1" xfId="0" applyFont="1" applyBorder="1" applyAlignment="1">
      <alignment horizontal="center"/>
    </xf>
    <xf numFmtId="167" fontId="12" fillId="0" borderId="1" xfId="0" applyNumberFormat="1" applyFont="1" applyBorder="1" applyAlignment="1">
      <alignment vertical="center"/>
    </xf>
    <xf numFmtId="0" fontId="12" fillId="0" borderId="0" xfId="0" applyFont="1"/>
    <xf numFmtId="0" fontId="10" fillId="0" borderId="0" xfId="0" applyFont="1" applyAlignment="1">
      <alignment horizontal="left"/>
    </xf>
    <xf numFmtId="0" fontId="13" fillId="2" borderId="1" xfId="0" applyFont="1" applyFill="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xf>
    <xf numFmtId="16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167" fontId="8" fillId="0" borderId="0" xfId="0" applyNumberFormat="1" applyFont="1"/>
    <xf numFmtId="167" fontId="14" fillId="0" borderId="1" xfId="0" applyNumberFormat="1" applyFont="1" applyBorder="1" applyAlignment="1">
      <alignment horizontal="center" vertical="center"/>
    </xf>
    <xf numFmtId="166" fontId="12" fillId="0" borderId="1" xfId="0" applyNumberFormat="1" applyFont="1" applyBorder="1"/>
    <xf numFmtId="0" fontId="12" fillId="0" borderId="0" xfId="0" applyFont="1" applyAlignment="1">
      <alignment vertical="center" textRotation="90" wrapText="1"/>
    </xf>
    <xf numFmtId="0" fontId="12" fillId="0" borderId="0" xfId="0" applyFont="1" applyAlignment="1">
      <alignment horizontal="left" vertical="center" wrapText="1"/>
    </xf>
    <xf numFmtId="9" fontId="12" fillId="6"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168" fontId="12" fillId="0" borderId="1" xfId="0" applyNumberFormat="1" applyFont="1" applyBorder="1" applyAlignment="1">
      <alignment horizontal="center" vertical="center"/>
    </xf>
    <xf numFmtId="168" fontId="14" fillId="0" borderId="1" xfId="0" applyNumberFormat="1" applyFont="1" applyBorder="1" applyAlignment="1">
      <alignment horizontal="center" vertical="center"/>
    </xf>
    <xf numFmtId="167" fontId="14"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9" fillId="0" borderId="0" xfId="0" applyFont="1"/>
    <xf numFmtId="0" fontId="11" fillId="0" borderId="13" xfId="0" applyFont="1" applyBorder="1"/>
    <xf numFmtId="0" fontId="14" fillId="9" borderId="1" xfId="0" applyFont="1" applyFill="1" applyBorder="1" applyAlignment="1">
      <alignment horizont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14" fillId="12" borderId="1" xfId="0" applyFont="1" applyFill="1" applyBorder="1" applyAlignment="1">
      <alignment horizontal="center" wrapText="1"/>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3" borderId="1" xfId="0" applyFont="1" applyFill="1" applyBorder="1" applyAlignment="1">
      <alignment horizontal="center" wrapText="1"/>
    </xf>
    <xf numFmtId="0" fontId="14" fillId="13" borderId="1" xfId="0" applyFont="1" applyFill="1" applyBorder="1" applyAlignment="1">
      <alignment horizontal="center" vertical="center" wrapText="1"/>
    </xf>
    <xf numFmtId="0" fontId="14" fillId="13" borderId="1" xfId="0" applyFont="1" applyFill="1" applyBorder="1" applyAlignment="1">
      <alignment horizontal="center" vertical="center"/>
    </xf>
    <xf numFmtId="0" fontId="23" fillId="0" borderId="9" xfId="3" applyFont="1" applyAlignment="1">
      <alignment vertical="center"/>
    </xf>
    <xf numFmtId="0" fontId="22" fillId="14" borderId="9" xfId="2" applyFont="1" applyFill="1" applyAlignment="1">
      <alignment vertical="center" wrapText="1"/>
    </xf>
    <xf numFmtId="0" fontId="22" fillId="14" borderId="23" xfId="2" applyFont="1" applyFill="1" applyBorder="1" applyAlignment="1">
      <alignment vertical="center" wrapText="1"/>
    </xf>
    <xf numFmtId="0" fontId="22" fillId="0" borderId="23" xfId="2" applyFont="1" applyBorder="1" applyAlignment="1">
      <alignment vertical="center" wrapText="1"/>
    </xf>
    <xf numFmtId="0" fontId="22" fillId="0" borderId="9" xfId="2" applyFont="1" applyAlignment="1">
      <alignment vertical="center" wrapText="1"/>
    </xf>
    <xf numFmtId="0" fontId="22" fillId="0" borderId="9" xfId="2" applyFont="1" applyAlignment="1">
      <alignment horizontal="center" vertical="center" wrapText="1"/>
    </xf>
    <xf numFmtId="0" fontId="24" fillId="0" borderId="9" xfId="3" applyFont="1" applyAlignment="1">
      <alignment horizontal="center" vertical="center"/>
    </xf>
    <xf numFmtId="0" fontId="23" fillId="0" borderId="9" xfId="3" applyFont="1" applyAlignment="1">
      <alignment horizontal="center" vertical="center"/>
    </xf>
    <xf numFmtId="0" fontId="22" fillId="14" borderId="23" xfId="2" applyFont="1" applyFill="1" applyBorder="1" applyAlignment="1">
      <alignment horizontal="center" vertical="center" wrapText="1"/>
    </xf>
    <xf numFmtId="0" fontId="25" fillId="14" borderId="9" xfId="2" applyFont="1" applyFill="1" applyAlignment="1">
      <alignment horizontal="center" vertical="center" wrapText="1"/>
    </xf>
    <xf numFmtId="0" fontId="22" fillId="14" borderId="9" xfId="2" applyFont="1" applyFill="1" applyAlignment="1">
      <alignment horizontal="center" vertical="center" wrapText="1"/>
    </xf>
    <xf numFmtId="0" fontId="25" fillId="0" borderId="9" xfId="2" applyFont="1" applyAlignment="1">
      <alignment horizontal="center" vertical="center" wrapText="1"/>
    </xf>
    <xf numFmtId="0" fontId="22" fillId="16" borderId="9" xfId="2" applyFont="1" applyFill="1" applyAlignment="1">
      <alignment vertical="center" wrapText="1"/>
    </xf>
    <xf numFmtId="0" fontId="22" fillId="15" borderId="18" xfId="2" applyFont="1" applyFill="1" applyBorder="1" applyAlignment="1">
      <alignment horizontal="center" vertical="center" wrapText="1"/>
    </xf>
    <xf numFmtId="0" fontId="22" fillId="15" borderId="19" xfId="2" applyFont="1" applyFill="1" applyBorder="1" applyAlignment="1">
      <alignment horizontal="center" vertical="center" wrapText="1"/>
    </xf>
    <xf numFmtId="170" fontId="23" fillId="0" borderId="24" xfId="5" applyNumberFormat="1" applyFont="1" applyBorder="1" applyAlignment="1">
      <alignment vertical="center"/>
    </xf>
    <xf numFmtId="170" fontId="23" fillId="0" borderId="25" xfId="5" applyNumberFormat="1" applyFont="1" applyBorder="1" applyAlignment="1">
      <alignment vertical="center"/>
    </xf>
    <xf numFmtId="0" fontId="22" fillId="15" borderId="36" xfId="2" applyFont="1" applyFill="1" applyBorder="1" applyAlignment="1">
      <alignment vertical="center" wrapText="1"/>
    </xf>
    <xf numFmtId="170" fontId="23" fillId="0" borderId="37" xfId="5" applyNumberFormat="1" applyFont="1" applyBorder="1" applyAlignment="1">
      <alignment vertical="center"/>
    </xf>
    <xf numFmtId="170" fontId="23" fillId="0" borderId="39" xfId="5" applyNumberFormat="1" applyFont="1" applyBorder="1" applyAlignment="1">
      <alignment vertical="center"/>
    </xf>
    <xf numFmtId="0" fontId="22" fillId="15" borderId="27" xfId="2" applyFont="1" applyFill="1" applyBorder="1" applyAlignment="1">
      <alignment vertical="center" wrapText="1"/>
    </xf>
    <xf numFmtId="170" fontId="23" fillId="0" borderId="28" xfId="5" applyNumberFormat="1" applyFont="1" applyBorder="1" applyAlignment="1">
      <alignment vertical="center"/>
    </xf>
    <xf numFmtId="0" fontId="23" fillId="0" borderId="9" xfId="3" applyFont="1"/>
    <xf numFmtId="0" fontId="22" fillId="17" borderId="17" xfId="2" applyFont="1" applyFill="1" applyBorder="1" applyAlignment="1">
      <alignment vertical="center" wrapText="1"/>
    </xf>
    <xf numFmtId="170" fontId="23" fillId="0" borderId="29" xfId="5" applyNumberFormat="1" applyFont="1" applyBorder="1" applyAlignment="1">
      <alignment vertical="center"/>
    </xf>
    <xf numFmtId="0" fontId="23" fillId="0" borderId="9" xfId="3" applyFont="1" applyAlignment="1">
      <alignment horizontal="center" vertical="center" wrapText="1"/>
    </xf>
    <xf numFmtId="0" fontId="35" fillId="0" borderId="9" xfId="3" applyFont="1" applyAlignment="1">
      <alignment vertical="center"/>
    </xf>
    <xf numFmtId="0" fontId="37" fillId="15" borderId="37" xfId="2" applyFont="1" applyFill="1" applyBorder="1" applyAlignment="1">
      <alignment horizontal="center" vertical="center" wrapText="1"/>
    </xf>
    <xf numFmtId="0" fontId="36" fillId="0" borderId="37" xfId="3" applyFont="1" applyBorder="1" applyAlignment="1">
      <alignment horizontal="center" vertical="center"/>
    </xf>
    <xf numFmtId="0" fontId="17" fillId="0" borderId="9" xfId="3" applyFont="1" applyAlignment="1">
      <alignment vertical="center"/>
    </xf>
    <xf numFmtId="9" fontId="23" fillId="0" borderId="39" xfId="1" applyFont="1" applyBorder="1" applyAlignment="1">
      <alignment vertical="center"/>
    </xf>
    <xf numFmtId="0" fontId="22" fillId="15" borderId="41" xfId="2" applyFont="1" applyFill="1" applyBorder="1" applyAlignment="1">
      <alignment vertical="center" wrapText="1"/>
    </xf>
    <xf numFmtId="0" fontId="22" fillId="0" borderId="41" xfId="2" applyFont="1" applyBorder="1" applyAlignment="1">
      <alignment vertical="center" wrapText="1"/>
    </xf>
    <xf numFmtId="0" fontId="23" fillId="0" borderId="0" xfId="0" applyFont="1"/>
    <xf numFmtId="15" fontId="23" fillId="0" borderId="36" xfId="0" applyNumberFormat="1" applyFont="1" applyBorder="1" applyAlignment="1">
      <alignment horizontal="center" vertical="center" wrapText="1"/>
    </xf>
    <xf numFmtId="0" fontId="23" fillId="0" borderId="37" xfId="0" applyFont="1" applyBorder="1" applyAlignment="1">
      <alignment horizontal="center" vertical="center" wrapText="1"/>
    </xf>
    <xf numFmtId="14" fontId="23" fillId="0" borderId="36" xfId="0" applyNumberFormat="1" applyFont="1" applyBorder="1" applyAlignment="1">
      <alignment horizontal="center" vertical="center" wrapText="1"/>
    </xf>
    <xf numFmtId="0" fontId="23" fillId="0" borderId="36"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7" xfId="0" applyFont="1" applyBorder="1" applyAlignment="1">
      <alignment vertical="center" wrapText="1"/>
    </xf>
    <xf numFmtId="0" fontId="23" fillId="0" borderId="37" xfId="0" applyFont="1" applyBorder="1" applyAlignment="1">
      <alignment vertical="top" wrapText="1"/>
    </xf>
    <xf numFmtId="0" fontId="23" fillId="0" borderId="37" xfId="0" applyFont="1" applyBorder="1" applyAlignment="1">
      <alignment vertical="center"/>
    </xf>
    <xf numFmtId="0" fontId="23" fillId="14" borderId="23" xfId="3" applyFont="1" applyFill="1" applyBorder="1" applyAlignment="1">
      <alignment vertical="center"/>
    </xf>
    <xf numFmtId="0" fontId="23" fillId="14" borderId="9" xfId="3" applyFont="1" applyFill="1" applyAlignment="1">
      <alignment vertical="center"/>
    </xf>
    <xf numFmtId="0" fontId="22" fillId="14" borderId="30" xfId="2" applyFont="1" applyFill="1" applyBorder="1" applyAlignment="1">
      <alignment horizontal="center" vertical="center" wrapText="1"/>
    </xf>
    <xf numFmtId="0" fontId="21" fillId="0" borderId="0" xfId="0" applyFont="1" applyAlignment="1">
      <alignment vertical="center"/>
    </xf>
    <xf numFmtId="0" fontId="21" fillId="0" borderId="23" xfId="2" applyFont="1" applyBorder="1" applyAlignment="1">
      <alignment horizontal="center" vertical="center" wrapText="1"/>
    </xf>
    <xf numFmtId="0" fontId="22" fillId="0" borderId="9" xfId="2" applyFont="1" applyAlignment="1">
      <alignment horizontal="center" vertical="center"/>
    </xf>
    <xf numFmtId="0" fontId="40" fillId="0" borderId="9" xfId="0" applyFont="1" applyBorder="1" applyAlignment="1">
      <alignment horizontal="left" vertical="center" wrapText="1"/>
    </xf>
    <xf numFmtId="0" fontId="22" fillId="0" borderId="41" xfId="0" applyFont="1" applyBorder="1" applyAlignment="1">
      <alignment horizontal="left" vertical="center" wrapText="1"/>
    </xf>
    <xf numFmtId="0" fontId="22" fillId="0" borderId="9" xfId="2" applyFont="1" applyAlignment="1">
      <alignment vertical="center"/>
    </xf>
    <xf numFmtId="0" fontId="22" fillId="0" borderId="41" xfId="2" applyFont="1" applyBorder="1" applyAlignment="1">
      <alignment horizontal="center" vertical="center" wrapText="1"/>
    </xf>
    <xf numFmtId="0" fontId="22"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20" borderId="9" xfId="2" applyFont="1" applyFill="1" applyAlignment="1">
      <alignment vertical="center" wrapText="1"/>
    </xf>
    <xf numFmtId="0" fontId="21" fillId="20" borderId="0" xfId="0" applyFont="1" applyFill="1" applyAlignment="1">
      <alignment vertical="center"/>
    </xf>
    <xf numFmtId="0" fontId="22" fillId="20" borderId="9" xfId="2" applyFont="1" applyFill="1" applyAlignment="1">
      <alignment horizontal="center" vertical="center"/>
    </xf>
    <xf numFmtId="0" fontId="5" fillId="0" borderId="9" xfId="19"/>
    <xf numFmtId="0" fontId="5" fillId="0" borderId="9" xfId="19" applyAlignment="1">
      <alignment horizontal="center"/>
    </xf>
    <xf numFmtId="0" fontId="30" fillId="0" borderId="37" xfId="12" quotePrefix="1" applyNumberFormat="1" applyBorder="1" applyAlignment="1">
      <alignment horizontal="center" vertical="center" wrapText="1"/>
    </xf>
    <xf numFmtId="0" fontId="30" fillId="0" borderId="37" xfId="12" quotePrefix="1" applyNumberFormat="1" applyBorder="1" applyAlignment="1">
      <alignment horizontal="left" vertical="center" wrapText="1"/>
    </xf>
    <xf numFmtId="37" fontId="30" fillId="0" borderId="37" xfId="11" applyNumberFormat="1" applyBorder="1" applyAlignment="1">
      <alignment horizontal="center" vertical="center"/>
    </xf>
    <xf numFmtId="0" fontId="30" fillId="0" borderId="36" xfId="12" quotePrefix="1" applyNumberFormat="1" applyBorder="1" applyAlignment="1">
      <alignment horizontal="center" vertical="center" wrapText="1"/>
    </xf>
    <xf numFmtId="37" fontId="30" fillId="0" borderId="58" xfId="19" applyNumberFormat="1" applyFont="1" applyBorder="1" applyAlignment="1">
      <alignment horizontal="center" vertical="center"/>
    </xf>
    <xf numFmtId="37" fontId="30" fillId="0" borderId="56" xfId="19" applyNumberFormat="1" applyFont="1" applyBorder="1" applyAlignment="1">
      <alignment horizontal="center" vertical="center"/>
    </xf>
    <xf numFmtId="0" fontId="30" fillId="0" borderId="27" xfId="12" quotePrefix="1" applyNumberFormat="1" applyBorder="1" applyAlignment="1">
      <alignment horizontal="center" vertical="center" wrapText="1"/>
    </xf>
    <xf numFmtId="0" fontId="30" fillId="0" borderId="28" xfId="12" quotePrefix="1" applyNumberFormat="1" applyBorder="1" applyAlignment="1">
      <alignment horizontal="left" vertical="center" wrapText="1"/>
    </xf>
    <xf numFmtId="0" fontId="30" fillId="0" borderId="28" xfId="12" quotePrefix="1" applyNumberFormat="1" applyBorder="1" applyAlignment="1">
      <alignment horizontal="center" vertical="center" wrapText="1"/>
    </xf>
    <xf numFmtId="0" fontId="30" fillId="0" borderId="55" xfId="12" quotePrefix="1" applyNumberFormat="1" applyBorder="1" applyAlignment="1">
      <alignment horizontal="center" vertical="center" wrapText="1"/>
    </xf>
    <xf numFmtId="0" fontId="30" fillId="0" borderId="59" xfId="12" quotePrefix="1" applyNumberFormat="1" applyBorder="1" applyAlignment="1">
      <alignment horizontal="left" vertical="center" wrapText="1"/>
    </xf>
    <xf numFmtId="0" fontId="30" fillId="0" borderId="59" xfId="12" quotePrefix="1" applyNumberFormat="1" applyBorder="1" applyAlignment="1">
      <alignment horizontal="center" vertical="center" wrapText="1"/>
    </xf>
    <xf numFmtId="37" fontId="30" fillId="0" borderId="64" xfId="11" applyNumberFormat="1" applyBorder="1" applyAlignment="1">
      <alignment horizontal="right" vertical="center"/>
    </xf>
    <xf numFmtId="0" fontId="5" fillId="0" borderId="60" xfId="19" applyBorder="1" applyAlignment="1">
      <alignment horizontal="right" wrapText="1"/>
    </xf>
    <xf numFmtId="0" fontId="5" fillId="0" borderId="39" xfId="19" applyBorder="1" applyAlignment="1">
      <alignment horizontal="right" wrapText="1"/>
    </xf>
    <xf numFmtId="0" fontId="5" fillId="0" borderId="39" xfId="19" applyBorder="1" applyAlignment="1">
      <alignment horizontal="right"/>
    </xf>
    <xf numFmtId="37" fontId="30" fillId="0" borderId="71" xfId="11" applyNumberFormat="1" applyBorder="1" applyAlignment="1">
      <alignment horizontal="right" vertical="center"/>
    </xf>
    <xf numFmtId="0" fontId="5" fillId="0" borderId="29" xfId="19" applyBorder="1" applyAlignment="1">
      <alignment horizontal="right"/>
    </xf>
    <xf numFmtId="0" fontId="5" fillId="20" borderId="9" xfId="19" applyFill="1"/>
    <xf numFmtId="0" fontId="23" fillId="0" borderId="59" xfId="3" applyFont="1" applyBorder="1" applyAlignment="1">
      <alignment vertical="center" wrapText="1"/>
    </xf>
    <xf numFmtId="43" fontId="46" fillId="15" borderId="70" xfId="18" applyFont="1" applyFill="1" applyBorder="1" applyAlignment="1">
      <alignment horizontal="center" vertical="center" wrapText="1"/>
    </xf>
    <xf numFmtId="43" fontId="46" fillId="15" borderId="73" xfId="18" applyFont="1" applyFill="1" applyBorder="1" applyAlignment="1">
      <alignment horizontal="center" vertical="center" wrapText="1"/>
    </xf>
    <xf numFmtId="43" fontId="46" fillId="15" borderId="74" xfId="18"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2" fillId="15" borderId="41" xfId="3" applyFont="1" applyFill="1" applyBorder="1" applyAlignment="1">
      <alignment horizontal="center" vertical="center" wrapText="1"/>
    </xf>
    <xf numFmtId="0" fontId="44" fillId="0" borderId="41" xfId="0" applyFont="1" applyBorder="1" applyAlignment="1">
      <alignment horizontal="center" vertical="center"/>
    </xf>
    <xf numFmtId="0" fontId="44" fillId="0" borderId="41" xfId="0" applyFont="1" applyBorder="1" applyAlignment="1">
      <alignment vertical="center"/>
    </xf>
    <xf numFmtId="0" fontId="44" fillId="0" borderId="41" xfId="2" applyFont="1" applyBorder="1" applyAlignment="1">
      <alignment horizontal="center" wrapText="1"/>
    </xf>
    <xf numFmtId="0" fontId="44" fillId="0" borderId="41" xfId="2" applyFont="1" applyBorder="1" applyAlignment="1">
      <alignment horizontal="center" vertical="center" wrapText="1"/>
    </xf>
    <xf numFmtId="0" fontId="44" fillId="0" borderId="41" xfId="2" applyFont="1" applyBorder="1" applyAlignment="1">
      <alignment vertical="center" wrapText="1"/>
    </xf>
    <xf numFmtId="0" fontId="21" fillId="20" borderId="9" xfId="0" applyFont="1" applyFill="1" applyBorder="1" applyAlignment="1">
      <alignment vertical="center"/>
    </xf>
    <xf numFmtId="0" fontId="21" fillId="0" borderId="41" xfId="0" applyFont="1" applyBorder="1" applyAlignment="1">
      <alignment vertical="center"/>
    </xf>
    <xf numFmtId="0" fontId="5" fillId="0" borderId="67" xfId="19" applyBorder="1" applyAlignment="1">
      <alignment vertical="center"/>
    </xf>
    <xf numFmtId="0" fontId="0" fillId="0" borderId="59" xfId="0" applyBorder="1" applyAlignment="1">
      <alignment vertical="center"/>
    </xf>
    <xf numFmtId="0" fontId="5" fillId="0" borderId="59" xfId="19" applyBorder="1" applyAlignment="1">
      <alignment vertical="center"/>
    </xf>
    <xf numFmtId="0" fontId="5" fillId="0" borderId="59" xfId="19" applyBorder="1" applyAlignment="1">
      <alignment horizontal="right" vertical="center"/>
    </xf>
    <xf numFmtId="0" fontId="5" fillId="0" borderId="40" xfId="19" applyBorder="1" applyAlignment="1">
      <alignment vertical="center"/>
    </xf>
    <xf numFmtId="0" fontId="0" fillId="0" borderId="37" xfId="0" applyBorder="1" applyAlignment="1">
      <alignment vertical="center"/>
    </xf>
    <xf numFmtId="0" fontId="5" fillId="0" borderId="37" xfId="19" applyBorder="1" applyAlignment="1">
      <alignment vertical="center"/>
    </xf>
    <xf numFmtId="0" fontId="5" fillId="0" borderId="68" xfId="19" applyBorder="1" applyAlignment="1">
      <alignment vertical="center"/>
    </xf>
    <xf numFmtId="0" fontId="0" fillId="0" borderId="28" xfId="0" applyBorder="1" applyAlignment="1">
      <alignment vertical="center"/>
    </xf>
    <xf numFmtId="0" fontId="5" fillId="0" borderId="28" xfId="19" applyBorder="1" applyAlignment="1">
      <alignment vertical="center"/>
    </xf>
    <xf numFmtId="0" fontId="5" fillId="0" borderId="70" xfId="19" applyBorder="1" applyAlignment="1">
      <alignment horizontal="right" vertical="center"/>
    </xf>
    <xf numFmtId="0" fontId="21" fillId="15" borderId="41" xfId="2" applyFont="1" applyFill="1" applyBorder="1" applyAlignment="1">
      <alignment vertical="center" wrapText="1"/>
    </xf>
    <xf numFmtId="0" fontId="21" fillId="15" borderId="41" xfId="0" applyFont="1" applyFill="1" applyBorder="1" applyAlignment="1">
      <alignment vertical="center"/>
    </xf>
    <xf numFmtId="0" fontId="21" fillId="0" borderId="41" xfId="2" applyFont="1" applyBorder="1" applyAlignment="1">
      <alignment vertical="center" wrapText="1"/>
    </xf>
    <xf numFmtId="0" fontId="47" fillId="11" borderId="27" xfId="19"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16" fillId="15" borderId="43" xfId="3" applyFont="1" applyFill="1" applyBorder="1" applyAlignment="1">
      <alignment vertical="center" wrapText="1"/>
    </xf>
    <xf numFmtId="0" fontId="23" fillId="0" borderId="22" xfId="3" applyFont="1" applyBorder="1" applyAlignment="1">
      <alignment vertical="center" wrapText="1"/>
    </xf>
    <xf numFmtId="0" fontId="16" fillId="0" borderId="49" xfId="3" applyFont="1" applyBorder="1" applyAlignment="1">
      <alignment horizontal="center" vertical="center" wrapText="1"/>
    </xf>
    <xf numFmtId="0" fontId="16" fillId="0" borderId="50" xfId="3" applyFont="1" applyBorder="1" applyAlignment="1">
      <alignment horizontal="center" vertical="center" wrapText="1"/>
    </xf>
    <xf numFmtId="0" fontId="16" fillId="0" borderId="51" xfId="3" applyFont="1" applyBorder="1" applyAlignment="1">
      <alignment horizontal="center" vertical="center" wrapText="1"/>
    </xf>
    <xf numFmtId="0" fontId="16" fillId="15" borderId="43" xfId="3" applyFont="1" applyFill="1" applyBorder="1" applyAlignment="1">
      <alignment horizontal="center" vertical="center" wrapText="1"/>
    </xf>
    <xf numFmtId="9" fontId="23" fillId="0" borderId="61" xfId="3" applyNumberFormat="1" applyFont="1" applyBorder="1" applyAlignment="1">
      <alignment horizontal="center" vertical="center" wrapText="1"/>
    </xf>
    <xf numFmtId="9" fontId="16" fillId="0" borderId="63" xfId="3" applyNumberFormat="1" applyFont="1" applyBorder="1" applyAlignment="1">
      <alignment horizontal="center" vertical="center" wrapText="1"/>
    </xf>
    <xf numFmtId="0" fontId="23" fillId="0" borderId="34" xfId="3" applyFont="1" applyBorder="1" applyAlignment="1">
      <alignment horizontal="center" vertical="center" wrapText="1"/>
    </xf>
    <xf numFmtId="0" fontId="48" fillId="0" borderId="34" xfId="3" applyFont="1" applyBorder="1" applyAlignment="1">
      <alignment horizontal="center" vertical="center" wrapText="1"/>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1" fillId="0" borderId="41" xfId="0" applyFont="1" applyBorder="1" applyAlignment="1">
      <alignment horizontal="left" vertical="center" wrapText="1"/>
    </xf>
    <xf numFmtId="0" fontId="45" fillId="15" borderId="41" xfId="2" applyFont="1" applyFill="1" applyBorder="1" applyAlignment="1">
      <alignment vertical="center" wrapText="1"/>
    </xf>
    <xf numFmtId="0" fontId="45" fillId="15" borderId="41" xfId="0" applyFont="1" applyFill="1" applyBorder="1" applyAlignment="1">
      <alignment vertical="center"/>
    </xf>
    <xf numFmtId="0" fontId="22" fillId="0" borderId="41" xfId="0" applyFont="1" applyBorder="1" applyAlignment="1">
      <alignment horizontal="center" vertical="center"/>
    </xf>
    <xf numFmtId="0" fontId="22" fillId="0" borderId="41" xfId="2" applyFont="1" applyBorder="1" applyAlignment="1">
      <alignment horizontal="center" wrapText="1"/>
    </xf>
    <xf numFmtId="0" fontId="23" fillId="0" borderId="41" xfId="3" applyFont="1" applyBorder="1" applyAlignment="1">
      <alignment vertical="center"/>
    </xf>
    <xf numFmtId="0" fontId="21" fillId="15" borderId="41" xfId="2" applyFont="1" applyFill="1" applyBorder="1" applyAlignment="1">
      <alignment horizontal="center" vertical="center" wrapText="1"/>
    </xf>
    <xf numFmtId="0" fontId="21" fillId="20" borderId="0" xfId="0" applyFont="1" applyFill="1" applyAlignment="1">
      <alignment horizontal="center" vertical="center"/>
    </xf>
    <xf numFmtId="37" fontId="30" fillId="0" borderId="59" xfId="11" applyNumberFormat="1" applyBorder="1" applyAlignment="1">
      <alignment horizontal="center" vertical="center"/>
    </xf>
    <xf numFmtId="37" fontId="30" fillId="0" borderId="60" xfId="11" applyNumberFormat="1" applyBorder="1" applyAlignment="1">
      <alignment horizontal="center" vertical="center"/>
    </xf>
    <xf numFmtId="0" fontId="0" fillId="0" borderId="55" xfId="0" applyBorder="1" applyAlignment="1">
      <alignment horizontal="center" vertical="center"/>
    </xf>
    <xf numFmtId="37" fontId="30" fillId="0" borderId="39" xfId="11" applyNumberFormat="1" applyBorder="1" applyAlignment="1">
      <alignment horizontal="center" vertical="center"/>
    </xf>
    <xf numFmtId="0" fontId="0" fillId="0" borderId="36" xfId="0" applyBorder="1" applyAlignment="1">
      <alignment horizontal="center" vertical="center"/>
    </xf>
    <xf numFmtId="37" fontId="30" fillId="0" borderId="28" xfId="11" applyNumberFormat="1" applyBorder="1" applyAlignment="1">
      <alignment horizontal="center" vertical="center"/>
    </xf>
    <xf numFmtId="37" fontId="30" fillId="0" borderId="29" xfId="11" applyNumberFormat="1" applyBorder="1" applyAlignment="1">
      <alignment horizontal="center" vertical="center"/>
    </xf>
    <xf numFmtId="0" fontId="0" fillId="0" borderId="27" xfId="0" applyBorder="1" applyAlignment="1">
      <alignment horizontal="center" vertical="center"/>
    </xf>
    <xf numFmtId="0" fontId="26" fillId="0" borderId="37" xfId="20" applyFont="1" applyBorder="1" applyAlignment="1">
      <alignment horizontal="left" vertical="center" wrapText="1"/>
    </xf>
    <xf numFmtId="0" fontId="49" fillId="0" borderId="9" xfId="20" applyFont="1" applyAlignment="1">
      <alignment horizontal="left" vertical="top"/>
    </xf>
    <xf numFmtId="1" fontId="49" fillId="0" borderId="1" xfId="20" applyNumberFormat="1" applyFont="1" applyBorder="1" applyAlignment="1">
      <alignment horizontal="center" vertical="center" shrinkToFit="1"/>
    </xf>
    <xf numFmtId="0" fontId="26" fillId="0" borderId="1" xfId="20" applyFont="1" applyBorder="1" applyAlignment="1">
      <alignment horizontal="center" vertical="center" wrapText="1"/>
    </xf>
    <xf numFmtId="0" fontId="49" fillId="22" borderId="9" xfId="20" applyFont="1" applyFill="1" applyAlignment="1">
      <alignment horizontal="left" vertical="top" wrapText="1"/>
    </xf>
    <xf numFmtId="0" fontId="49" fillId="22" borderId="9" xfId="20" applyFont="1" applyFill="1" applyAlignment="1">
      <alignment horizontal="left" vertical="top"/>
    </xf>
    <xf numFmtId="0" fontId="49" fillId="0" borderId="9" xfId="20" applyFont="1" applyAlignment="1">
      <alignment horizontal="left" vertical="top" wrapText="1"/>
    </xf>
    <xf numFmtId="0" fontId="50" fillId="11" borderId="1" xfId="20" applyFont="1" applyFill="1" applyBorder="1" applyAlignment="1">
      <alignment horizontal="center" vertical="center" wrapText="1"/>
    </xf>
    <xf numFmtId="0" fontId="26" fillId="0" borderId="37" xfId="20" applyFont="1" applyBorder="1" applyAlignment="1">
      <alignment vertical="center" wrapText="1"/>
    </xf>
    <xf numFmtId="0" fontId="26" fillId="0" borderId="10" xfId="20" applyFont="1" applyBorder="1" applyAlignment="1">
      <alignment vertical="center" wrapText="1"/>
    </xf>
    <xf numFmtId="0" fontId="26" fillId="0" borderId="12" xfId="20" applyFont="1" applyBorder="1" applyAlignment="1">
      <alignment horizontal="center" vertical="center" wrapText="1"/>
    </xf>
    <xf numFmtId="0" fontId="16" fillId="0" borderId="9" xfId="3" applyFont="1" applyAlignment="1">
      <alignment horizontal="center" vertical="center" wrapText="1"/>
    </xf>
    <xf numFmtId="0" fontId="22" fillId="15" borderId="20" xfId="2" applyFont="1" applyFill="1" applyBorder="1" applyAlignment="1">
      <alignment vertical="center" wrapText="1"/>
    </xf>
    <xf numFmtId="0" fontId="22" fillId="15" borderId="22" xfId="2" applyFont="1" applyFill="1" applyBorder="1" applyAlignment="1">
      <alignment vertical="center" wrapText="1"/>
    </xf>
    <xf numFmtId="0" fontId="23" fillId="0" borderId="64" xfId="3" applyFont="1" applyBorder="1" applyAlignment="1">
      <alignment vertical="center" wrapText="1"/>
    </xf>
    <xf numFmtId="43" fontId="46" fillId="15" borderId="81" xfId="18" applyFont="1" applyFill="1" applyBorder="1" applyAlignment="1">
      <alignment horizontal="center" vertical="center" wrapText="1"/>
    </xf>
    <xf numFmtId="0" fontId="23" fillId="0" borderId="84" xfId="3" applyFont="1" applyBorder="1" applyAlignment="1">
      <alignment vertical="center" wrapText="1"/>
    </xf>
    <xf numFmtId="0" fontId="23" fillId="0" borderId="89" xfId="3" applyFont="1" applyBorder="1" applyAlignment="1">
      <alignment vertical="center" wrapText="1"/>
    </xf>
    <xf numFmtId="170" fontId="23" fillId="0" borderId="9" xfId="3" applyNumberFormat="1" applyFont="1" applyAlignment="1">
      <alignment vertical="center"/>
    </xf>
    <xf numFmtId="170" fontId="23" fillId="0" borderId="37" xfId="5" applyNumberFormat="1" applyFont="1" applyFill="1" applyBorder="1" applyAlignment="1">
      <alignment vertical="center"/>
    </xf>
    <xf numFmtId="170" fontId="23" fillId="0" borderId="28" xfId="5" applyNumberFormat="1" applyFont="1" applyFill="1" applyBorder="1" applyAlignment="1">
      <alignment vertical="center"/>
    </xf>
    <xf numFmtId="0" fontId="44" fillId="15" borderId="41" xfId="2" applyFont="1" applyFill="1" applyBorder="1" applyAlignment="1">
      <alignment vertical="center" wrapText="1"/>
    </xf>
    <xf numFmtId="0" fontId="0" fillId="0" borderId="9" xfId="0" applyBorder="1"/>
    <xf numFmtId="0" fontId="23" fillId="0" borderId="37" xfId="0" applyFont="1" applyBorder="1" applyAlignment="1">
      <alignment horizontal="justify" vertical="center" wrapText="1"/>
    </xf>
    <xf numFmtId="0" fontId="0" fillId="0" borderId="36" xfId="0" applyBorder="1"/>
    <xf numFmtId="0" fontId="0" fillId="0" borderId="37" xfId="0" applyBorder="1"/>
    <xf numFmtId="0" fontId="0" fillId="0" borderId="27" xfId="0" applyBorder="1"/>
    <xf numFmtId="0" fontId="0" fillId="0" borderId="28" xfId="0" applyBorder="1"/>
    <xf numFmtId="0" fontId="26" fillId="0" borderId="10" xfId="20" applyFont="1" applyBorder="1" applyAlignment="1">
      <alignment horizontal="center" vertical="center" wrapText="1"/>
    </xf>
    <xf numFmtId="0" fontId="22" fillId="0" borderId="41" xfId="0" applyFont="1" applyBorder="1" applyAlignment="1">
      <alignment horizontal="center" vertical="center" wrapText="1"/>
    </xf>
    <xf numFmtId="0" fontId="22" fillId="15" borderId="34" xfId="3" applyFont="1" applyFill="1" applyBorder="1" applyAlignment="1">
      <alignment horizontal="center" vertical="center" wrapText="1"/>
    </xf>
    <xf numFmtId="0" fontId="26" fillId="0" borderId="1" xfId="20" applyFont="1" applyBorder="1" applyAlignment="1">
      <alignment vertical="center" wrapText="1"/>
    </xf>
    <xf numFmtId="0" fontId="22" fillId="15" borderId="17" xfId="2" applyFont="1" applyFill="1" applyBorder="1" applyAlignment="1">
      <alignment vertical="center" wrapText="1"/>
    </xf>
    <xf numFmtId="10" fontId="23" fillId="0" borderId="23" xfId="3" applyNumberFormat="1" applyFont="1" applyBorder="1" applyAlignment="1">
      <alignment horizontal="center" vertical="center"/>
    </xf>
    <xf numFmtId="0" fontId="23" fillId="0" borderId="34" xfId="3" applyFont="1" applyBorder="1" applyAlignment="1">
      <alignment horizontal="center" vertical="center"/>
    </xf>
    <xf numFmtId="10" fontId="23" fillId="0" borderId="97" xfId="3" applyNumberFormat="1" applyFont="1" applyBorder="1" applyAlignment="1">
      <alignment horizontal="center" vertical="center"/>
    </xf>
    <xf numFmtId="0" fontId="22" fillId="15" borderId="101" xfId="3" applyFont="1" applyFill="1" applyBorder="1" applyAlignment="1">
      <alignment horizontal="center" vertical="center" wrapText="1"/>
    </xf>
    <xf numFmtId="172" fontId="23" fillId="0" borderId="23" xfId="3" applyNumberFormat="1" applyFont="1" applyBorder="1" applyAlignment="1">
      <alignment horizontal="center" vertical="center"/>
    </xf>
    <xf numFmtId="172" fontId="23" fillId="0" borderId="97" xfId="3" applyNumberFormat="1" applyFont="1" applyBorder="1" applyAlignment="1">
      <alignment horizontal="center" vertical="center"/>
    </xf>
    <xf numFmtId="0" fontId="26" fillId="0" borderId="7" xfId="20" applyFont="1" applyBorder="1" applyAlignment="1">
      <alignment horizontal="center" vertical="center" wrapText="1"/>
    </xf>
    <xf numFmtId="0" fontId="21" fillId="0" borderId="41" xfId="2" applyFont="1" applyBorder="1" applyAlignment="1">
      <alignment horizontal="center" vertical="center" wrapText="1"/>
    </xf>
    <xf numFmtId="0" fontId="50" fillId="23" borderId="1" xfId="20" applyFont="1" applyFill="1" applyBorder="1" applyAlignment="1">
      <alignment horizontal="center" vertical="center" wrapText="1"/>
    </xf>
    <xf numFmtId="0" fontId="23" fillId="0" borderId="41" xfId="3" applyFont="1" applyBorder="1" applyAlignment="1">
      <alignment vertical="center" wrapText="1"/>
    </xf>
    <xf numFmtId="0" fontId="49" fillId="0" borderId="9" xfId="20" applyFont="1" applyAlignment="1">
      <alignment horizontal="left" vertical="center"/>
    </xf>
    <xf numFmtId="0" fontId="5" fillId="0" borderId="39" xfId="19" applyBorder="1" applyAlignment="1">
      <alignment horizontal="right" vertical="center" wrapText="1"/>
    </xf>
    <xf numFmtId="0" fontId="5" fillId="0" borderId="9" xfId="19" applyAlignment="1">
      <alignment vertical="center"/>
    </xf>
    <xf numFmtId="0" fontId="5" fillId="0" borderId="9" xfId="19" applyAlignment="1">
      <alignment horizontal="center" vertical="center"/>
    </xf>
    <xf numFmtId="0" fontId="23" fillId="0" borderId="0" xfId="3" applyFont="1" applyBorder="1" applyAlignment="1">
      <alignment vertical="center"/>
    </xf>
    <xf numFmtId="0" fontId="16" fillId="0" borderId="0" xfId="3" applyFont="1" applyBorder="1" applyAlignment="1">
      <alignment vertical="center"/>
    </xf>
    <xf numFmtId="0" fontId="16" fillId="0" borderId="9" xfId="3" applyFont="1" applyAlignment="1">
      <alignment vertical="center"/>
    </xf>
    <xf numFmtId="3" fontId="53" fillId="0" borderId="37" xfId="0" applyNumberFormat="1" applyFont="1" applyBorder="1" applyAlignment="1">
      <alignment vertical="center"/>
    </xf>
    <xf numFmtId="0" fontId="53" fillId="0" borderId="37" xfId="0" applyFont="1" applyBorder="1" applyAlignment="1">
      <alignment vertical="center"/>
    </xf>
    <xf numFmtId="0" fontId="53" fillId="0" borderId="24" xfId="0" applyFont="1" applyBorder="1" applyAlignment="1">
      <alignment vertical="center"/>
    </xf>
    <xf numFmtId="3" fontId="53" fillId="0" borderId="28" xfId="0" applyNumberFormat="1" applyFont="1" applyBorder="1" applyAlignment="1">
      <alignment vertical="center"/>
    </xf>
    <xf numFmtId="0" fontId="53" fillId="0" borderId="28" xfId="0" applyFont="1" applyBorder="1" applyAlignment="1">
      <alignment vertical="center"/>
    </xf>
    <xf numFmtId="9" fontId="23" fillId="0" borderId="29" xfId="1" applyFont="1" applyBorder="1" applyAlignment="1">
      <alignment vertical="center"/>
    </xf>
    <xf numFmtId="2" fontId="23" fillId="0" borderId="9" xfId="3" applyNumberFormat="1" applyFont="1" applyAlignment="1">
      <alignment vertical="center"/>
    </xf>
    <xf numFmtId="0" fontId="55" fillId="0" borderId="37" xfId="19" applyFont="1" applyBorder="1" applyAlignment="1">
      <alignment vertical="center"/>
    </xf>
    <xf numFmtId="0" fontId="55" fillId="0" borderId="37" xfId="19" applyFont="1" applyBorder="1" applyAlignment="1">
      <alignment vertical="center" wrapText="1"/>
    </xf>
    <xf numFmtId="0" fontId="48" fillId="0" borderId="22" xfId="3" applyFont="1" applyBorder="1" applyAlignment="1">
      <alignment horizontal="center" vertical="center"/>
    </xf>
    <xf numFmtId="174" fontId="23" fillId="0" borderId="23" xfId="3" applyNumberFormat="1" applyFont="1" applyBorder="1" applyAlignment="1">
      <alignment horizontal="center" vertical="center"/>
    </xf>
    <xf numFmtId="174" fontId="36" fillId="0" borderId="37" xfId="3" applyNumberFormat="1" applyFont="1" applyBorder="1" applyAlignment="1">
      <alignment horizontal="center" vertical="center"/>
    </xf>
    <xf numFmtId="172" fontId="23" fillId="0" borderId="62" xfId="3" applyNumberFormat="1" applyFont="1" applyBorder="1" applyAlignment="1">
      <alignment horizontal="center" vertical="center" wrapText="1"/>
    </xf>
    <xf numFmtId="172" fontId="23" fillId="0" borderId="44" xfId="3" applyNumberFormat="1" applyFont="1" applyBorder="1" applyAlignment="1">
      <alignment horizontal="center" vertical="center" wrapText="1"/>
    </xf>
    <xf numFmtId="0" fontId="53" fillId="0" borderId="22" xfId="0" applyFont="1" applyBorder="1"/>
    <xf numFmtId="0" fontId="53" fillId="0" borderId="34" xfId="0" applyFont="1" applyBorder="1" applyAlignment="1">
      <alignment wrapText="1"/>
    </xf>
    <xf numFmtId="0" fontId="53" fillId="25" borderId="34" xfId="0" applyFont="1" applyFill="1" applyBorder="1" applyAlignment="1">
      <alignment horizontal="center" vertical="center" wrapText="1"/>
    </xf>
    <xf numFmtId="14" fontId="23" fillId="0" borderId="37" xfId="0" applyNumberFormat="1" applyFont="1" applyBorder="1" applyAlignment="1">
      <alignment horizontal="center" vertical="center" wrapText="1"/>
    </xf>
    <xf numFmtId="170" fontId="23" fillId="0" borderId="48" xfId="5" applyNumberFormat="1" applyFont="1" applyFill="1" applyBorder="1" applyAlignment="1">
      <alignment vertical="center"/>
    </xf>
    <xf numFmtId="0" fontId="21" fillId="0" borderId="9" xfId="2" applyFont="1" applyAlignment="1">
      <alignment horizontal="center" vertical="center" wrapText="1"/>
    </xf>
    <xf numFmtId="0" fontId="15" fillId="0" borderId="9" xfId="0" applyFont="1" applyBorder="1" applyAlignment="1">
      <alignment horizontal="left" vertical="center" wrapText="1"/>
    </xf>
    <xf numFmtId="0" fontId="56" fillId="0" borderId="41" xfId="2" applyFont="1" applyBorder="1" applyAlignment="1">
      <alignment horizontal="center" vertical="center" wrapText="1"/>
    </xf>
    <xf numFmtId="0" fontId="0" fillId="0" borderId="38" xfId="0" applyBorder="1" applyAlignment="1">
      <alignment vertical="center"/>
    </xf>
    <xf numFmtId="0" fontId="5" fillId="0" borderId="61" xfId="19" applyBorder="1" applyAlignment="1">
      <alignment vertical="center"/>
    </xf>
    <xf numFmtId="0" fontId="5" fillId="0" borderId="1" xfId="19" applyBorder="1" applyAlignment="1">
      <alignment horizontal="center" vertical="center"/>
    </xf>
    <xf numFmtId="10" fontId="36" fillId="0" borderId="37" xfId="3" applyNumberFormat="1" applyFont="1" applyBorder="1" applyAlignment="1">
      <alignment horizontal="center" vertical="center"/>
    </xf>
    <xf numFmtId="0" fontId="23" fillId="0" borderId="41" xfId="3" applyFont="1" applyBorder="1" applyAlignment="1">
      <alignment horizontal="center" vertical="center"/>
    </xf>
    <xf numFmtId="0" fontId="22" fillId="15" borderId="17" xfId="3" applyFont="1" applyFill="1" applyBorder="1" applyAlignment="1">
      <alignment horizontal="center" vertical="center" wrapText="1"/>
    </xf>
    <xf numFmtId="0" fontId="22" fillId="15" borderId="20" xfId="3" applyFont="1" applyFill="1" applyBorder="1" applyAlignment="1">
      <alignment horizontal="center" vertical="center" wrapText="1"/>
    </xf>
    <xf numFmtId="0" fontId="23" fillId="0" borderId="20" xfId="3" applyFont="1" applyBorder="1" applyAlignment="1">
      <alignment horizontal="center" vertical="center"/>
    </xf>
    <xf numFmtId="0" fontId="22" fillId="15" borderId="26" xfId="3"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3" fillId="0" borderId="42" xfId="3" applyFont="1" applyBorder="1" applyAlignment="1">
      <alignment horizontal="center" vertical="center"/>
    </xf>
    <xf numFmtId="0" fontId="5" fillId="20" borderId="9" xfId="19" applyFill="1" applyAlignment="1">
      <alignment horizontal="center"/>
    </xf>
    <xf numFmtId="0" fontId="47" fillId="15" borderId="28" xfId="19" applyFont="1" applyFill="1" applyBorder="1" applyAlignment="1">
      <alignment horizontal="center" vertical="center" wrapText="1"/>
    </xf>
    <xf numFmtId="0" fontId="23" fillId="0" borderId="9" xfId="22" applyFont="1" applyAlignment="1">
      <alignment horizontal="left" vertical="center"/>
    </xf>
    <xf numFmtId="0" fontId="16" fillId="22" borderId="37" xfId="22" applyFont="1" applyFill="1" applyBorder="1" applyAlignment="1">
      <alignment horizontal="left" vertical="center"/>
    </xf>
    <xf numFmtId="0" fontId="16" fillId="22" borderId="37" xfId="22" applyFont="1" applyFill="1" applyBorder="1" applyAlignment="1">
      <alignment horizontal="center" vertical="center"/>
    </xf>
    <xf numFmtId="0" fontId="52" fillId="0" borderId="37" xfId="22" applyFont="1" applyBorder="1" applyAlignment="1">
      <alignment horizontal="left" vertical="center"/>
    </xf>
    <xf numFmtId="0" fontId="53" fillId="0" borderId="37" xfId="22" applyFont="1" applyBorder="1" applyAlignment="1">
      <alignment vertical="center" wrapText="1"/>
    </xf>
    <xf numFmtId="0" fontId="53" fillId="0" borderId="61" xfId="22" applyFont="1" applyBorder="1" applyAlignment="1">
      <alignment horizontal="left" vertical="center" wrapText="1"/>
    </xf>
    <xf numFmtId="0" fontId="53" fillId="0" borderId="59" xfId="22" applyFont="1" applyBorder="1" applyAlignment="1">
      <alignment vertical="center" wrapText="1"/>
    </xf>
    <xf numFmtId="0" fontId="52" fillId="22" borderId="37" xfId="22" applyFont="1" applyFill="1" applyBorder="1" applyAlignment="1">
      <alignment horizontal="left" vertical="center"/>
    </xf>
    <xf numFmtId="0" fontId="53" fillId="22" borderId="59" xfId="22" applyFont="1" applyFill="1" applyBorder="1" applyAlignment="1">
      <alignment vertical="center" wrapText="1"/>
    </xf>
    <xf numFmtId="0" fontId="53" fillId="0" borderId="59" xfId="22" applyFont="1" applyBorder="1" applyAlignment="1">
      <alignment horizontal="left" vertical="center" wrapText="1"/>
    </xf>
    <xf numFmtId="0" fontId="53" fillId="22" borderId="59" xfId="22" applyFont="1" applyFill="1" applyBorder="1" applyAlignment="1">
      <alignment horizontal="left" vertical="center" wrapText="1"/>
    </xf>
    <xf numFmtId="0" fontId="48" fillId="0" borderId="9" xfId="22" applyFont="1" applyAlignment="1">
      <alignment horizontal="left" vertical="center"/>
    </xf>
    <xf numFmtId="0" fontId="52" fillId="0" borderId="37" xfId="22" applyFont="1" applyBorder="1" applyAlignment="1">
      <alignment horizontal="left" vertical="center" wrapText="1"/>
    </xf>
    <xf numFmtId="0" fontId="48" fillId="0" borderId="59" xfId="22" applyFont="1" applyBorder="1" applyAlignment="1">
      <alignment horizontal="left" vertical="center" wrapText="1"/>
    </xf>
    <xf numFmtId="0" fontId="52" fillId="22" borderId="37" xfId="22" applyFont="1" applyFill="1" applyBorder="1" applyAlignment="1">
      <alignment horizontal="center" vertical="center"/>
    </xf>
    <xf numFmtId="0" fontId="53" fillId="0" borderId="37" xfId="22" applyFont="1" applyBorder="1" applyAlignment="1">
      <alignment horizontal="left" vertical="center" wrapText="1"/>
    </xf>
    <xf numFmtId="0" fontId="53" fillId="14" borderId="40" xfId="22" applyFont="1" applyFill="1" applyBorder="1" applyAlignment="1">
      <alignment horizontal="left" vertical="center" wrapText="1"/>
    </xf>
    <xf numFmtId="0" fontId="53" fillId="14" borderId="37" xfId="22" applyFont="1" applyFill="1" applyBorder="1" applyAlignment="1">
      <alignment horizontal="left" vertical="center" wrapText="1"/>
    </xf>
    <xf numFmtId="0" fontId="52" fillId="0" borderId="37" xfId="22" quotePrefix="1" applyFont="1" applyBorder="1" applyAlignment="1">
      <alignment horizontal="left" vertical="center" wrapText="1"/>
    </xf>
    <xf numFmtId="0" fontId="52" fillId="0" borderId="109" xfId="22" applyFont="1" applyBorder="1" applyAlignment="1">
      <alignment horizontal="left" vertical="center"/>
    </xf>
    <xf numFmtId="0" fontId="53" fillId="0" borderId="75" xfId="22" applyFont="1" applyBorder="1" applyAlignment="1">
      <alignment horizontal="left" vertical="center" wrapText="1"/>
    </xf>
    <xf numFmtId="174" fontId="23" fillId="0" borderId="110" xfId="3" applyNumberFormat="1" applyFont="1" applyBorder="1" applyAlignment="1">
      <alignment horizontal="center" vertical="center"/>
    </xf>
    <xf numFmtId="0" fontId="16" fillId="15" borderId="44" xfId="3" applyFont="1" applyFill="1" applyBorder="1" applyAlignment="1">
      <alignment horizontal="left" vertical="center"/>
    </xf>
    <xf numFmtId="0" fontId="16" fillId="15" borderId="41" xfId="3" applyFont="1" applyFill="1" applyBorder="1" applyAlignment="1">
      <alignment vertical="center"/>
    </xf>
    <xf numFmtId="0" fontId="16" fillId="15" borderId="44" xfId="3" applyFont="1" applyFill="1" applyBorder="1" applyAlignment="1">
      <alignment horizontal="left" vertical="center" wrapText="1"/>
    </xf>
    <xf numFmtId="0" fontId="16" fillId="15" borderId="42" xfId="3" applyFont="1" applyFill="1" applyBorder="1" applyAlignment="1">
      <alignment horizontal="left" vertical="center"/>
    </xf>
    <xf numFmtId="0" fontId="16" fillId="15" borderId="42" xfId="3" applyFont="1" applyFill="1" applyBorder="1" applyAlignment="1">
      <alignment horizontal="left" vertical="center" wrapText="1"/>
    </xf>
    <xf numFmtId="0" fontId="23" fillId="0" borderId="20" xfId="3" applyFont="1" applyBorder="1" applyAlignment="1">
      <alignment horizontal="left" vertical="center"/>
    </xf>
    <xf numFmtId="0" fontId="16" fillId="15" borderId="43" xfId="3" applyFont="1" applyFill="1" applyBorder="1" applyAlignment="1">
      <alignment horizontal="left" vertical="center"/>
    </xf>
    <xf numFmtId="0" fontId="16" fillId="15" borderId="43" xfId="3" applyFont="1" applyFill="1" applyBorder="1" applyAlignment="1">
      <alignment horizontal="left" vertical="center" wrapText="1"/>
    </xf>
    <xf numFmtId="0" fontId="58" fillId="14" borderId="9" xfId="2" applyFont="1" applyFill="1" applyAlignment="1">
      <alignment vertical="center" wrapText="1"/>
    </xf>
    <xf numFmtId="0" fontId="21" fillId="14" borderId="9" xfId="2" applyFont="1" applyFill="1" applyAlignment="1">
      <alignment vertical="center" wrapText="1"/>
    </xf>
    <xf numFmtId="0" fontId="21" fillId="14" borderId="35" xfId="2" applyFont="1" applyFill="1" applyBorder="1" applyAlignment="1">
      <alignment vertical="center" wrapText="1"/>
    </xf>
    <xf numFmtId="0" fontId="23" fillId="14" borderId="9" xfId="23" applyFont="1" applyFill="1" applyAlignment="1">
      <alignment vertical="center"/>
    </xf>
    <xf numFmtId="0" fontId="23" fillId="0" borderId="9" xfId="23" applyFont="1" applyAlignment="1">
      <alignment vertical="center"/>
    </xf>
    <xf numFmtId="0" fontId="23" fillId="20" borderId="9" xfId="23" applyFont="1" applyFill="1" applyAlignment="1">
      <alignment vertical="center"/>
    </xf>
    <xf numFmtId="0" fontId="44" fillId="0" borderId="9" xfId="2" applyFont="1" applyAlignment="1">
      <alignment vertical="center" wrapText="1"/>
    </xf>
    <xf numFmtId="0" fontId="23" fillId="0" borderId="9" xfId="23" applyFont="1"/>
    <xf numFmtId="0" fontId="21" fillId="20" borderId="9" xfId="23" applyFont="1" applyFill="1" applyAlignment="1">
      <alignment vertical="center"/>
    </xf>
    <xf numFmtId="0" fontId="23" fillId="14" borderId="9" xfId="23" applyFont="1" applyFill="1"/>
    <xf numFmtId="0" fontId="44" fillId="0" borderId="41" xfId="23" applyFont="1" applyBorder="1" applyAlignment="1">
      <alignment horizontal="center" vertical="center"/>
    </xf>
    <xf numFmtId="0" fontId="44" fillId="0" borderId="41" xfId="23" applyFont="1" applyBorder="1" applyAlignment="1">
      <alignment vertical="center"/>
    </xf>
    <xf numFmtId="0" fontId="22" fillId="20" borderId="9" xfId="23" applyFont="1" applyFill="1" applyAlignment="1">
      <alignment horizontal="left" vertical="center" wrapText="1"/>
    </xf>
    <xf numFmtId="0" fontId="22" fillId="0" borderId="41" xfId="23" applyFont="1" applyBorder="1" applyAlignment="1">
      <alignment vertical="center" wrapText="1"/>
    </xf>
    <xf numFmtId="0" fontId="21" fillId="14" borderId="9" xfId="23" applyFont="1" applyFill="1" applyAlignment="1">
      <alignment vertical="center"/>
    </xf>
    <xf numFmtId="0" fontId="21" fillId="0" borderId="9" xfId="23" applyFont="1" applyAlignment="1">
      <alignment vertical="center"/>
    </xf>
    <xf numFmtId="0" fontId="45" fillId="15" borderId="41" xfId="23" applyFont="1" applyFill="1" applyBorder="1" applyAlignment="1">
      <alignment vertical="center"/>
    </xf>
    <xf numFmtId="0" fontId="22" fillId="20" borderId="9" xfId="23" applyFont="1" applyFill="1" applyAlignment="1">
      <alignment horizontal="center" vertical="center" wrapText="1"/>
    </xf>
    <xf numFmtId="0" fontId="22" fillId="15" borderId="22" xfId="23" applyFont="1" applyFill="1" applyBorder="1" applyAlignment="1">
      <alignment horizontal="center" vertical="center" wrapText="1"/>
    </xf>
    <xf numFmtId="0" fontId="23" fillId="14" borderId="9" xfId="23" applyFont="1" applyFill="1" applyAlignment="1">
      <alignment horizontal="center" vertical="center" wrapText="1"/>
    </xf>
    <xf numFmtId="0" fontId="23" fillId="0" borderId="9" xfId="23" applyFont="1" applyAlignment="1">
      <alignment horizontal="center" vertical="center" wrapText="1"/>
    </xf>
    <xf numFmtId="0" fontId="22" fillId="15" borderId="41" xfId="23" applyFont="1" applyFill="1" applyBorder="1" applyAlignment="1">
      <alignment horizontal="center" vertical="center" wrapText="1"/>
    </xf>
    <xf numFmtId="0" fontId="22" fillId="11" borderId="41" xfId="23" applyFont="1" applyFill="1" applyBorder="1" applyAlignment="1">
      <alignment horizontal="center" vertical="center" wrapText="1"/>
    </xf>
    <xf numFmtId="0" fontId="33" fillId="0" borderId="111" xfId="23" applyFont="1" applyBorder="1" applyAlignment="1">
      <alignment horizontal="left" vertical="center" wrapText="1"/>
    </xf>
    <xf numFmtId="0" fontId="38" fillId="0" borderId="65" xfId="23" applyFont="1" applyBorder="1" applyAlignment="1">
      <alignment horizontal="center" vertical="center" wrapText="1"/>
    </xf>
    <xf numFmtId="0" fontId="38" fillId="0" borderId="67" xfId="23" applyFont="1" applyBorder="1" applyAlignment="1">
      <alignment horizontal="center" vertical="center" wrapText="1"/>
    </xf>
    <xf numFmtId="0" fontId="38" fillId="0" borderId="55" xfId="23" applyFont="1" applyBorder="1" applyAlignment="1">
      <alignment horizontal="center" vertical="center" wrapText="1"/>
    </xf>
    <xf numFmtId="0" fontId="38" fillId="0" borderId="112" xfId="23" applyFont="1" applyBorder="1" applyAlignment="1">
      <alignment horizontal="center" vertical="center" wrapText="1"/>
    </xf>
    <xf numFmtId="0" fontId="38" fillId="0" borderId="56" xfId="23" applyFont="1" applyBorder="1" applyAlignment="1">
      <alignment horizontal="center" vertical="center" wrapText="1"/>
    </xf>
    <xf numFmtId="0" fontId="33" fillId="0" borderId="113" xfId="23" applyFont="1" applyBorder="1" applyAlignment="1">
      <alignment horizontal="left" vertical="center" wrapText="1"/>
    </xf>
    <xf numFmtId="0" fontId="38" fillId="0" borderId="26" xfId="23" applyFont="1" applyBorder="1" applyAlignment="1">
      <alignment horizontal="center" vertical="center" wrapText="1"/>
    </xf>
    <xf numFmtId="0" fontId="38" fillId="0" borderId="27" xfId="23" applyFont="1" applyBorder="1" applyAlignment="1">
      <alignment horizontal="center" vertical="center" wrapText="1"/>
    </xf>
    <xf numFmtId="0" fontId="38" fillId="0" borderId="68" xfId="23" applyFont="1" applyBorder="1" applyAlignment="1">
      <alignment horizontal="center" vertical="center" wrapText="1"/>
    </xf>
    <xf numFmtId="0" fontId="38" fillId="0" borderId="114" xfId="23" applyFont="1" applyBorder="1" applyAlignment="1">
      <alignment horizontal="center" vertical="center" wrapText="1"/>
    </xf>
    <xf numFmtId="0" fontId="38" fillId="0" borderId="115" xfId="23" applyFont="1" applyBorder="1" applyAlignment="1">
      <alignment horizontal="center" vertical="center" wrapText="1"/>
    </xf>
    <xf numFmtId="0" fontId="22" fillId="15" borderId="116" xfId="23" applyFont="1" applyFill="1" applyBorder="1" applyAlignment="1">
      <alignment horizontal="center" vertical="center" wrapText="1"/>
    </xf>
    <xf numFmtId="0" fontId="33" fillId="0" borderId="53" xfId="23" applyFont="1" applyBorder="1" applyAlignment="1">
      <alignment horizontal="left" vertical="center" wrapText="1"/>
    </xf>
    <xf numFmtId="0" fontId="33" fillId="0" borderId="57" xfId="23" applyFont="1" applyBorder="1" applyAlignment="1">
      <alignment horizontal="left" vertical="center" wrapText="1"/>
    </xf>
    <xf numFmtId="0" fontId="33" fillId="0" borderId="109" xfId="23" applyFont="1" applyBorder="1" applyAlignment="1">
      <alignment horizontal="left" vertical="center" wrapText="1"/>
    </xf>
    <xf numFmtId="0" fontId="38" fillId="0" borderId="62" xfId="23" applyFont="1" applyBorder="1" applyAlignment="1">
      <alignment horizontal="center" vertical="center" wrapText="1"/>
    </xf>
    <xf numFmtId="0" fontId="38" fillId="0" borderId="117" xfId="23" applyFont="1" applyBorder="1" applyAlignment="1">
      <alignment horizontal="center" vertical="center" wrapText="1"/>
    </xf>
    <xf numFmtId="0" fontId="38" fillId="0" borderId="75" xfId="23" applyFont="1" applyBorder="1" applyAlignment="1">
      <alignment horizontal="center" vertical="center" wrapText="1"/>
    </xf>
    <xf numFmtId="0" fontId="23" fillId="0" borderId="27" xfId="23" applyFont="1" applyBorder="1" applyAlignment="1">
      <alignment vertical="center"/>
    </xf>
    <xf numFmtId="0" fontId="23" fillId="0" borderId="29" xfId="23" applyFont="1" applyBorder="1" applyAlignment="1">
      <alignment vertical="center"/>
    </xf>
    <xf numFmtId="0" fontId="23" fillId="20" borderId="27" xfId="23" applyFont="1" applyFill="1" applyBorder="1" applyAlignment="1">
      <alignment vertical="center"/>
    </xf>
    <xf numFmtId="0" fontId="23" fillId="20" borderId="29" xfId="23" applyFont="1" applyFill="1" applyBorder="1" applyAlignment="1">
      <alignment vertical="center"/>
    </xf>
    <xf numFmtId="0" fontId="23" fillId="0" borderId="28" xfId="23" applyFont="1" applyBorder="1" applyAlignment="1">
      <alignment vertical="center"/>
    </xf>
    <xf numFmtId="0" fontId="22" fillId="0" borderId="41" xfId="23" applyFont="1" applyBorder="1" applyAlignment="1">
      <alignment horizontal="center" vertical="center" wrapText="1"/>
    </xf>
    <xf numFmtId="0" fontId="29" fillId="0" borderId="27" xfId="23" applyFont="1" applyBorder="1" applyAlignment="1">
      <alignment horizontal="center" vertical="center"/>
    </xf>
    <xf numFmtId="0" fontId="40" fillId="0" borderId="119" xfId="0" applyFont="1" applyBorder="1" applyAlignment="1">
      <alignment vertical="center" wrapText="1"/>
    </xf>
    <xf numFmtId="0" fontId="0" fillId="0" borderId="23" xfId="0" applyBorder="1"/>
    <xf numFmtId="0" fontId="40" fillId="0" borderId="17" xfId="0" applyFont="1" applyBorder="1" applyAlignment="1">
      <alignment vertical="center" wrapText="1"/>
    </xf>
    <xf numFmtId="0" fontId="40" fillId="0" borderId="41" xfId="0" applyFont="1" applyBorder="1" applyAlignment="1">
      <alignment vertical="center" wrapText="1"/>
    </xf>
    <xf numFmtId="0" fontId="1" fillId="0" borderId="40" xfId="19" applyFont="1" applyBorder="1" applyAlignment="1">
      <alignment vertical="center" wrapText="1"/>
    </xf>
    <xf numFmtId="0" fontId="53" fillId="0" borderId="34" xfId="3" applyFont="1" applyBorder="1" applyAlignment="1">
      <alignment horizontal="center" vertical="center" wrapText="1"/>
    </xf>
    <xf numFmtId="0" fontId="1" fillId="0" borderId="37" xfId="19" applyFont="1" applyBorder="1" applyAlignment="1">
      <alignment vertical="center" wrapText="1"/>
    </xf>
    <xf numFmtId="0" fontId="1" fillId="0" borderId="0" xfId="0" applyFont="1"/>
    <xf numFmtId="0" fontId="22" fillId="15" borderId="44"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41" xfId="3" applyFont="1" applyBorder="1" applyAlignment="1">
      <alignment horizontal="center" vertical="center"/>
    </xf>
    <xf numFmtId="0" fontId="23" fillId="0" borderId="43" xfId="3" applyFont="1" applyBorder="1" applyAlignment="1">
      <alignment horizontal="center" vertical="center"/>
    </xf>
    <xf numFmtId="0" fontId="22" fillId="15" borderId="37" xfId="2" applyFont="1" applyFill="1" applyBorder="1" applyAlignment="1">
      <alignment horizontal="center" vertical="center" wrapText="1"/>
    </xf>
    <xf numFmtId="0" fontId="22" fillId="15" borderId="23" xfId="3" applyFont="1" applyFill="1" applyBorder="1" applyAlignment="1">
      <alignment horizontal="center" vertical="center" wrapText="1"/>
    </xf>
    <xf numFmtId="1" fontId="23" fillId="0" borderId="41" xfId="3" applyNumberFormat="1" applyFont="1" applyBorder="1" applyAlignment="1">
      <alignment horizontal="center" vertical="center"/>
    </xf>
    <xf numFmtId="0" fontId="23" fillId="0" borderId="23" xfId="3" applyFont="1" applyBorder="1" applyAlignment="1">
      <alignment horizontal="center" vertical="center"/>
    </xf>
    <xf numFmtId="0" fontId="53" fillId="0" borderId="97" xfId="0" applyFont="1" applyBorder="1" applyAlignment="1">
      <alignment horizontal="center" vertical="center" wrapText="1"/>
    </xf>
    <xf numFmtId="2" fontId="23" fillId="0" borderId="23" xfId="3" applyNumberFormat="1" applyFont="1" applyBorder="1" applyAlignment="1">
      <alignment horizontal="center" vertical="center"/>
    </xf>
    <xf numFmtId="2" fontId="23" fillId="0" borderId="26" xfId="3" applyNumberFormat="1" applyFont="1" applyBorder="1" applyAlignment="1">
      <alignment horizontal="center" vertical="center"/>
    </xf>
    <xf numFmtId="0" fontId="23" fillId="0" borderId="26" xfId="3" applyFont="1" applyBorder="1" applyAlignment="1">
      <alignment horizontal="center" vertical="center"/>
    </xf>
    <xf numFmtId="0" fontId="22" fillId="11" borderId="37" xfId="3" applyFont="1" applyFill="1" applyBorder="1" applyAlignment="1">
      <alignment horizontal="center" vertical="center"/>
    </xf>
    <xf numFmtId="10" fontId="22" fillId="15" borderId="37" xfId="3" applyNumberFormat="1" applyFont="1" applyFill="1" applyBorder="1" applyAlignment="1">
      <alignment horizontal="center" vertical="center"/>
    </xf>
    <xf numFmtId="9" fontId="22" fillId="15" borderId="37" xfId="3" applyNumberFormat="1" applyFont="1" applyFill="1" applyBorder="1" applyAlignment="1">
      <alignment horizontal="center" vertical="center"/>
    </xf>
    <xf numFmtId="10" fontId="22" fillId="15" borderId="37" xfId="0" applyNumberFormat="1" applyFont="1" applyFill="1" applyBorder="1" applyAlignment="1">
      <alignment horizontal="center" vertical="center"/>
    </xf>
    <xf numFmtId="9" fontId="22" fillId="19" borderId="37" xfId="0" applyNumberFormat="1" applyFont="1" applyFill="1" applyBorder="1" applyAlignment="1">
      <alignment horizontal="center" vertical="center"/>
    </xf>
    <xf numFmtId="9" fontId="22" fillId="15" borderId="37" xfId="0" applyNumberFormat="1" applyFont="1" applyFill="1" applyBorder="1" applyAlignment="1">
      <alignment horizontal="center" vertical="center"/>
    </xf>
    <xf numFmtId="10" fontId="22" fillId="15" borderId="37" xfId="18" applyNumberFormat="1" applyFont="1" applyFill="1" applyBorder="1" applyAlignment="1">
      <alignment horizontal="center" vertical="center"/>
    </xf>
    <xf numFmtId="43" fontId="22" fillId="15" borderId="37" xfId="18" applyFont="1" applyFill="1" applyBorder="1" applyAlignment="1">
      <alignment horizontal="center" vertical="center"/>
    </xf>
    <xf numFmtId="43" fontId="22" fillId="19" borderId="37" xfId="18" applyFont="1" applyFill="1" applyBorder="1" applyAlignment="1">
      <alignment horizontal="center" vertical="center"/>
    </xf>
    <xf numFmtId="0" fontId="22" fillId="15" borderId="37" xfId="0" applyFont="1" applyFill="1" applyBorder="1" applyAlignment="1">
      <alignment horizontal="center" vertical="center"/>
    </xf>
    <xf numFmtId="9" fontId="16" fillId="0" borderId="37" xfId="0" applyNumberFormat="1" applyFont="1" applyBorder="1" applyAlignment="1">
      <alignment horizontal="center" vertical="center"/>
    </xf>
    <xf numFmtId="9" fontId="16" fillId="14" borderId="37" xfId="0" applyNumberFormat="1" applyFont="1" applyFill="1" applyBorder="1" applyAlignment="1">
      <alignment horizontal="center" vertical="center"/>
    </xf>
    <xf numFmtId="2" fontId="23" fillId="0" borderId="42" xfId="3" applyNumberFormat="1" applyFont="1" applyBorder="1" applyAlignment="1">
      <alignment horizontal="center" vertical="center"/>
    </xf>
    <xf numFmtId="0" fontId="53" fillId="0" borderId="41" xfId="3" applyFont="1" applyBorder="1" applyAlignment="1">
      <alignment horizontal="center" vertical="center" wrapText="1"/>
    </xf>
    <xf numFmtId="0" fontId="53" fillId="0" borderId="34" xfId="3" applyFont="1" applyBorder="1" applyAlignment="1">
      <alignment horizontal="left" vertical="center" wrapText="1"/>
    </xf>
    <xf numFmtId="9" fontId="22" fillId="15" borderId="37" xfId="0" applyNumberFormat="1" applyFont="1" applyFill="1" applyBorder="1" applyAlignment="1">
      <alignment horizontal="center"/>
    </xf>
    <xf numFmtId="10" fontId="22" fillId="15" borderId="37" xfId="18" applyNumberFormat="1" applyFont="1" applyFill="1" applyBorder="1" applyAlignment="1">
      <alignment horizontal="center"/>
    </xf>
    <xf numFmtId="43" fontId="22" fillId="15" borderId="37" xfId="18" applyFont="1" applyFill="1" applyBorder="1" applyAlignment="1">
      <alignment horizontal="center"/>
    </xf>
    <xf numFmtId="9" fontId="16" fillId="0" borderId="37" xfId="0" applyNumberFormat="1" applyFont="1" applyBorder="1" applyAlignment="1">
      <alignment horizontal="center"/>
    </xf>
    <xf numFmtId="9" fontId="16" fillId="14" borderId="37" xfId="0" applyNumberFormat="1" applyFont="1" applyFill="1" applyBorder="1" applyAlignment="1">
      <alignment horizontal="center"/>
    </xf>
    <xf numFmtId="2" fontId="23" fillId="0" borderId="41" xfId="3" applyNumberFormat="1" applyFont="1" applyBorder="1" applyAlignment="1">
      <alignment horizontal="center" vertical="center"/>
    </xf>
    <xf numFmtId="0" fontId="23" fillId="0" borderId="41" xfId="21" applyFont="1" applyBorder="1" applyAlignment="1">
      <alignment horizontal="center" vertical="center" wrapText="1"/>
    </xf>
    <xf numFmtId="0" fontId="23" fillId="0" borderId="34" xfId="21" applyFont="1" applyBorder="1" applyAlignment="1">
      <alignment horizontal="center" vertical="center" wrapText="1"/>
    </xf>
    <xf numFmtId="0" fontId="23" fillId="0" borderId="100" xfId="3" applyFont="1" applyBorder="1" applyAlignment="1">
      <alignment horizontal="center" vertical="center"/>
    </xf>
    <xf numFmtId="0" fontId="22" fillId="15" borderId="97" xfId="3" applyFont="1" applyFill="1" applyBorder="1" applyAlignment="1">
      <alignment horizontal="center" vertical="center" wrapText="1"/>
    </xf>
    <xf numFmtId="0" fontId="23" fillId="0" borderId="97" xfId="3" applyFont="1" applyBorder="1" applyAlignment="1">
      <alignment horizontal="center" vertical="center"/>
    </xf>
    <xf numFmtId="10" fontId="22" fillId="15" borderId="61" xfId="3" applyNumberFormat="1" applyFont="1" applyFill="1" applyBorder="1" applyAlignment="1">
      <alignment horizontal="center" vertical="center"/>
    </xf>
    <xf numFmtId="9" fontId="22" fillId="15" borderId="61" xfId="3" applyNumberFormat="1" applyFont="1" applyFill="1" applyBorder="1" applyAlignment="1">
      <alignment horizontal="center" vertical="center"/>
    </xf>
    <xf numFmtId="0" fontId="22" fillId="15" borderId="38" xfId="2" applyFont="1" applyFill="1" applyBorder="1" applyAlignment="1">
      <alignment horizontal="center" vertical="center" wrapText="1"/>
    </xf>
    <xf numFmtId="0" fontId="22" fillId="11" borderId="59" xfId="3" applyFont="1" applyFill="1" applyBorder="1" applyAlignment="1">
      <alignment horizontal="center" vertical="center"/>
    </xf>
    <xf numFmtId="2" fontId="23" fillId="0" borderId="97" xfId="3" applyNumberFormat="1" applyFont="1" applyBorder="1" applyAlignment="1">
      <alignment horizontal="center" vertical="center"/>
    </xf>
    <xf numFmtId="0" fontId="22" fillId="15" borderId="98" xfId="3" applyFont="1" applyFill="1" applyBorder="1" applyAlignment="1">
      <alignment horizontal="center" vertical="center" wrapText="1"/>
    </xf>
    <xf numFmtId="0" fontId="23" fillId="0" borderId="99" xfId="3" applyFont="1" applyBorder="1" applyAlignment="1">
      <alignment horizontal="center" vertical="center"/>
    </xf>
    <xf numFmtId="0" fontId="22" fillId="15" borderId="1" xfId="2" applyFont="1" applyFill="1" applyBorder="1" applyAlignment="1">
      <alignment horizontal="center" vertical="center" wrapText="1"/>
    </xf>
    <xf numFmtId="0" fontId="22" fillId="11" borderId="1" xfId="3" applyFont="1" applyFill="1" applyBorder="1" applyAlignment="1">
      <alignment horizontal="center" vertical="center"/>
    </xf>
    <xf numFmtId="0" fontId="22" fillId="14" borderId="9" xfId="3" applyFont="1" applyFill="1" applyAlignment="1">
      <alignment horizontal="center" vertical="center"/>
    </xf>
    <xf numFmtId="10" fontId="22" fillId="15" borderId="1" xfId="3" applyNumberFormat="1" applyFont="1" applyFill="1" applyBorder="1" applyAlignment="1">
      <alignment horizontal="center" vertical="center"/>
    </xf>
    <xf numFmtId="9" fontId="22" fillId="15" borderId="1" xfId="3" applyNumberFormat="1" applyFont="1" applyFill="1" applyBorder="1" applyAlignment="1">
      <alignment horizontal="center" vertical="center"/>
    </xf>
    <xf numFmtId="10" fontId="22" fillId="15" borderId="1" xfId="0" applyNumberFormat="1" applyFont="1" applyFill="1" applyBorder="1" applyAlignment="1">
      <alignment horizontal="center" vertical="center"/>
    </xf>
    <xf numFmtId="10" fontId="22" fillId="14" borderId="9" xfId="0" applyNumberFormat="1" applyFont="1" applyFill="1" applyBorder="1" applyAlignment="1">
      <alignment horizontal="center" vertical="center"/>
    </xf>
    <xf numFmtId="9" fontId="22" fillId="14" borderId="9" xfId="3" applyNumberFormat="1" applyFont="1" applyFill="1" applyAlignment="1">
      <alignment horizontal="center" vertical="center"/>
    </xf>
    <xf numFmtId="9" fontId="22" fillId="19" borderId="1" xfId="0" applyNumberFormat="1" applyFont="1" applyFill="1" applyBorder="1" applyAlignment="1">
      <alignment horizontal="center" vertical="center"/>
    </xf>
    <xf numFmtId="9" fontId="22" fillId="14" borderId="9" xfId="0" applyNumberFormat="1" applyFont="1" applyFill="1" applyBorder="1" applyAlignment="1">
      <alignment horizontal="center" vertical="center"/>
    </xf>
    <xf numFmtId="9" fontId="22" fillId="15" borderId="1" xfId="0" applyNumberFormat="1" applyFont="1" applyFill="1" applyBorder="1" applyAlignment="1">
      <alignment horizontal="center"/>
    </xf>
    <xf numFmtId="10" fontId="22" fillId="15" borderId="1" xfId="18" applyNumberFormat="1" applyFont="1" applyFill="1" applyBorder="1" applyAlignment="1">
      <alignment horizontal="center"/>
    </xf>
    <xf numFmtId="43" fontId="22" fillId="15" borderId="1" xfId="18" applyFont="1" applyFill="1" applyBorder="1" applyAlignment="1">
      <alignment horizontal="center"/>
    </xf>
    <xf numFmtId="43" fontId="22" fillId="19" borderId="1" xfId="18" applyFont="1" applyFill="1" applyBorder="1" applyAlignment="1">
      <alignment horizontal="center" vertical="center"/>
    </xf>
    <xf numFmtId="10" fontId="22" fillId="14" borderId="9" xfId="18" applyNumberFormat="1" applyFont="1" applyFill="1" applyBorder="1" applyAlignment="1">
      <alignment horizontal="center"/>
    </xf>
    <xf numFmtId="43" fontId="22" fillId="14" borderId="9" xfId="18" applyFont="1" applyFill="1" applyBorder="1" applyAlignment="1">
      <alignment horizontal="center" vertical="center"/>
    </xf>
    <xf numFmtId="0" fontId="22" fillId="15" borderId="1" xfId="0" applyFont="1" applyFill="1" applyBorder="1" applyAlignment="1">
      <alignment horizontal="center" vertical="center"/>
    </xf>
    <xf numFmtId="9" fontId="16" fillId="0" borderId="1" xfId="0" applyNumberFormat="1" applyFont="1" applyBorder="1" applyAlignment="1">
      <alignment horizontal="center"/>
    </xf>
    <xf numFmtId="9" fontId="16" fillId="14" borderId="1" xfId="0" applyNumberFormat="1" applyFont="1" applyFill="1" applyBorder="1" applyAlignment="1">
      <alignment horizontal="center"/>
    </xf>
    <xf numFmtId="9" fontId="16" fillId="14" borderId="9" xfId="0" applyNumberFormat="1" applyFont="1" applyFill="1" applyBorder="1" applyAlignment="1">
      <alignment horizontal="center"/>
    </xf>
    <xf numFmtId="0" fontId="23" fillId="0" borderId="34" xfId="3" applyFont="1" applyBorder="1" applyAlignment="1">
      <alignment horizontal="left" vertical="center" wrapText="1"/>
    </xf>
    <xf numFmtId="0" fontId="23" fillId="0" borderId="22" xfId="3" applyFont="1" applyBorder="1" applyAlignment="1">
      <alignment horizontal="center" vertical="center" wrapText="1"/>
    </xf>
    <xf numFmtId="0" fontId="5" fillId="0" borderId="37" xfId="19" applyBorder="1" applyAlignment="1">
      <alignment vertical="center" wrapText="1"/>
    </xf>
    <xf numFmtId="0" fontId="66" fillId="24" borderId="0" xfId="0" applyFont="1" applyFill="1" applyAlignment="1">
      <alignment wrapText="1"/>
    </xf>
    <xf numFmtId="170" fontId="23" fillId="0" borderId="25" xfId="5" applyNumberFormat="1" applyFont="1" applyBorder="1" applyAlignment="1">
      <alignment horizontal="center" vertical="center"/>
    </xf>
    <xf numFmtId="9" fontId="23" fillId="0" borderId="39" xfId="1" applyFont="1" applyBorder="1" applyAlignment="1">
      <alignment horizontal="center" vertical="center"/>
    </xf>
    <xf numFmtId="170" fontId="23" fillId="0" borderId="39" xfId="5" applyNumberFormat="1" applyFont="1" applyBorder="1" applyAlignment="1">
      <alignment horizontal="center" vertical="center"/>
    </xf>
    <xf numFmtId="9" fontId="23" fillId="0" borderId="29" xfId="5" applyNumberFormat="1" applyFont="1" applyBorder="1" applyAlignment="1">
      <alignment horizontal="center" vertical="center"/>
    </xf>
    <xf numFmtId="0" fontId="23" fillId="0" borderId="1" xfId="3" applyFont="1" applyBorder="1" applyAlignment="1">
      <alignment horizontal="center" vertical="center" wrapText="1"/>
    </xf>
    <xf numFmtId="0" fontId="22" fillId="15" borderId="32" xfId="3" applyFont="1" applyFill="1" applyBorder="1" applyAlignment="1">
      <alignment horizontal="center" vertical="center" wrapText="1"/>
    </xf>
    <xf numFmtId="0" fontId="23" fillId="0" borderId="1" xfId="3" applyFont="1" applyBorder="1" applyAlignment="1">
      <alignment horizontal="left" vertical="center" wrapText="1"/>
    </xf>
    <xf numFmtId="0" fontId="12" fillId="0" borderId="0" xfId="0" applyFont="1" applyAlignment="1">
      <alignment horizontal="center" vertical="center" textRotation="90" wrapText="1"/>
    </xf>
    <xf numFmtId="0" fontId="0" fillId="0" borderId="0" xfId="0"/>
    <xf numFmtId="0" fontId="12" fillId="4" borderId="2" xfId="0" applyFont="1" applyFill="1" applyBorder="1" applyAlignment="1">
      <alignment horizontal="center" vertical="center" wrapText="1"/>
    </xf>
    <xf numFmtId="0" fontId="11" fillId="0" borderId="3" xfId="0" applyFont="1" applyBorder="1"/>
    <xf numFmtId="0" fontId="11" fillId="0" borderId="4" xfId="0" applyFont="1" applyBorder="1"/>
    <xf numFmtId="0" fontId="10" fillId="0" borderId="9" xfId="0" applyFont="1" applyBorder="1" applyAlignment="1">
      <alignment horizontal="left" vertical="top"/>
    </xf>
    <xf numFmtId="0" fontId="12"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0" fillId="0" borderId="0" xfId="0" applyFont="1" applyAlignment="1">
      <alignment horizontal="left"/>
    </xf>
    <xf numFmtId="0" fontId="12" fillId="3"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1" fillId="12" borderId="3" xfId="0" applyFont="1" applyFill="1" applyBorder="1"/>
    <xf numFmtId="0" fontId="11" fillId="12" borderId="4" xfId="0" applyFont="1" applyFill="1" applyBorder="1"/>
    <xf numFmtId="0" fontId="9"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right" vertical="center"/>
    </xf>
    <xf numFmtId="0" fontId="10" fillId="0" borderId="12" xfId="0" applyFont="1" applyBorder="1" applyAlignment="1">
      <alignment horizontal="center"/>
    </xf>
    <xf numFmtId="0" fontId="11" fillId="0" borderId="13" xfId="0" applyFont="1" applyBorder="1"/>
    <xf numFmtId="167" fontId="12" fillId="0" borderId="12" xfId="0" applyNumberFormat="1" applyFont="1" applyBorder="1" applyAlignment="1">
      <alignment vertical="center"/>
    </xf>
    <xf numFmtId="0" fontId="10" fillId="0" borderId="0" xfId="0" applyFont="1" applyAlignment="1">
      <alignment horizontal="left" vertical="top"/>
    </xf>
    <xf numFmtId="0" fontId="12" fillId="0" borderId="11" xfId="0" applyFont="1" applyBorder="1" applyAlignment="1">
      <alignment horizontal="center" vertical="center" textRotation="90"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0" borderId="4" xfId="0" applyFont="1" applyBorder="1" applyAlignment="1">
      <alignment horizontal="center" vertical="center"/>
    </xf>
    <xf numFmtId="0" fontId="12" fillId="5" borderId="2" xfId="0" applyFont="1" applyFill="1" applyBorder="1" applyAlignment="1">
      <alignment horizontal="center" vertical="center" wrapText="1"/>
    </xf>
    <xf numFmtId="0" fontId="52" fillId="15" borderId="38" xfId="22" applyFont="1" applyFill="1" applyBorder="1" applyAlignment="1">
      <alignment horizontal="center" vertical="center" wrapText="1"/>
    </xf>
    <xf numFmtId="0" fontId="52" fillId="15" borderId="40" xfId="22" applyFont="1" applyFill="1" applyBorder="1" applyAlignment="1">
      <alignment horizontal="center" vertical="center" wrapText="1"/>
    </xf>
    <xf numFmtId="0" fontId="57" fillId="26" borderId="38" xfId="22" applyFont="1" applyFill="1" applyBorder="1" applyAlignment="1">
      <alignment horizontal="center" vertical="center"/>
    </xf>
    <xf numFmtId="0" fontId="57" fillId="26" borderId="40" xfId="22" applyFont="1" applyFill="1" applyBorder="1" applyAlignment="1">
      <alignment horizontal="center" vertical="center"/>
    </xf>
    <xf numFmtId="0" fontId="16" fillId="15" borderId="38" xfId="22" applyFont="1" applyFill="1" applyBorder="1" applyAlignment="1">
      <alignment horizontal="center" vertical="center" wrapText="1"/>
    </xf>
    <xf numFmtId="0" fontId="16" fillId="15" borderId="40" xfId="22" applyFont="1" applyFill="1" applyBorder="1" applyAlignment="1">
      <alignment horizontal="center" vertical="center" wrapText="1"/>
    </xf>
    <xf numFmtId="0" fontId="52" fillId="22" borderId="38" xfId="22" applyFont="1" applyFill="1" applyBorder="1" applyAlignment="1">
      <alignment horizontal="left" vertical="center"/>
    </xf>
    <xf numFmtId="0" fontId="52" fillId="22" borderId="40" xfId="22" applyFont="1" applyFill="1" applyBorder="1" applyAlignment="1">
      <alignment horizontal="left" vertical="center"/>
    </xf>
    <xf numFmtId="0" fontId="52" fillId="22" borderId="38" xfId="22" applyFont="1" applyFill="1" applyBorder="1" applyAlignment="1">
      <alignment horizontal="left" vertical="center" wrapText="1"/>
    </xf>
    <xf numFmtId="0" fontId="52" fillId="22" borderId="40" xfId="22" applyFont="1" applyFill="1" applyBorder="1" applyAlignment="1">
      <alignment horizontal="left" vertical="center" wrapText="1"/>
    </xf>
    <xf numFmtId="0" fontId="16" fillId="0" borderId="109" xfId="22" applyFont="1" applyBorder="1" applyAlignment="1">
      <alignment horizontal="center" vertical="center"/>
    </xf>
    <xf numFmtId="0" fontId="16" fillId="0" borderId="75" xfId="22" applyFont="1" applyBorder="1" applyAlignment="1">
      <alignment horizontal="center" vertical="center"/>
    </xf>
    <xf numFmtId="0" fontId="52" fillId="15" borderId="38" xfId="22" applyFont="1" applyFill="1" applyBorder="1" applyAlignment="1">
      <alignment horizontal="center" vertical="center"/>
    </xf>
    <xf numFmtId="0" fontId="52" fillId="15" borderId="40" xfId="22" applyFont="1" applyFill="1" applyBorder="1" applyAlignment="1">
      <alignment horizontal="center" vertical="center"/>
    </xf>
    <xf numFmtId="0" fontId="52" fillId="22" borderId="38" xfId="22" applyFont="1" applyFill="1" applyBorder="1" applyAlignment="1">
      <alignment horizontal="center" vertical="center"/>
    </xf>
    <xf numFmtId="0" fontId="52" fillId="22" borderId="40" xfId="22" applyFont="1" applyFill="1" applyBorder="1" applyAlignment="1">
      <alignment horizontal="center" vertical="center"/>
    </xf>
    <xf numFmtId="0" fontId="53" fillId="14" borderId="38" xfId="22" applyFont="1" applyFill="1" applyBorder="1" applyAlignment="1">
      <alignment horizontal="left" vertical="center" wrapText="1"/>
    </xf>
    <xf numFmtId="0" fontId="53" fillId="14" borderId="40" xfId="22" applyFont="1" applyFill="1" applyBorder="1" applyAlignment="1">
      <alignment horizontal="left" vertical="center" wrapText="1"/>
    </xf>
    <xf numFmtId="0" fontId="23" fillId="0" borderId="37" xfId="0" applyFont="1" applyBorder="1" applyAlignment="1">
      <alignment horizontal="center" vertical="center"/>
    </xf>
    <xf numFmtId="0" fontId="23" fillId="0" borderId="38" xfId="3" applyFont="1" applyBorder="1" applyAlignment="1">
      <alignment horizontal="center" vertical="center"/>
    </xf>
    <xf numFmtId="0" fontId="23" fillId="0" borderId="40" xfId="3" applyFont="1" applyBorder="1" applyAlignment="1">
      <alignment horizontal="center" vertical="center"/>
    </xf>
    <xf numFmtId="43" fontId="23" fillId="0" borderId="37" xfId="18" applyFont="1" applyBorder="1" applyAlignment="1">
      <alignment horizontal="center" vertical="center"/>
    </xf>
    <xf numFmtId="0" fontId="23" fillId="0" borderId="38" xfId="0" applyFont="1" applyBorder="1" applyAlignment="1">
      <alignment horizontal="center" vertical="center"/>
    </xf>
    <xf numFmtId="0" fontId="23" fillId="0" borderId="40" xfId="0" applyFont="1" applyBorder="1" applyAlignment="1">
      <alignment horizontal="center" vertical="center"/>
    </xf>
    <xf numFmtId="0" fontId="59" fillId="0" borderId="38" xfId="3" applyFont="1" applyBorder="1" applyAlignment="1">
      <alignment horizontal="center" vertical="center" wrapText="1"/>
    </xf>
    <xf numFmtId="0" fontId="59" fillId="0" borderId="40" xfId="3" applyFont="1" applyBorder="1" applyAlignment="1">
      <alignment horizontal="center" vertical="center" wrapText="1"/>
    </xf>
    <xf numFmtId="0" fontId="64" fillId="0" borderId="38" xfId="3" applyFont="1" applyBorder="1" applyAlignment="1">
      <alignment horizontal="left" vertical="center" wrapText="1"/>
    </xf>
    <xf numFmtId="0" fontId="61" fillId="0" borderId="40" xfId="3" applyFont="1" applyBorder="1" applyAlignment="1">
      <alignment horizontal="left" vertical="center" wrapText="1"/>
    </xf>
    <xf numFmtId="0" fontId="53" fillId="0" borderId="38" xfId="3" applyFont="1" applyBorder="1" applyAlignment="1">
      <alignment horizontal="left" vertical="center" wrapText="1"/>
    </xf>
    <xf numFmtId="0" fontId="53" fillId="0" borderId="40" xfId="3" applyFont="1" applyBorder="1" applyAlignment="1">
      <alignment horizontal="left" vertical="center" wrapText="1"/>
    </xf>
    <xf numFmtId="0" fontId="53" fillId="0" borderId="38" xfId="3" applyFont="1" applyBorder="1" applyAlignment="1">
      <alignment vertical="center" wrapText="1"/>
    </xf>
    <xf numFmtId="0" fontId="53" fillId="0" borderId="40" xfId="3" applyFont="1" applyBorder="1" applyAlignment="1">
      <alignment vertical="center" wrapText="1"/>
    </xf>
    <xf numFmtId="0" fontId="22" fillId="15" borderId="20" xfId="3"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3" fillId="0" borderId="20" xfId="3" applyFont="1" applyBorder="1" applyAlignment="1">
      <alignment horizontal="center" vertical="center"/>
    </xf>
    <xf numFmtId="0" fontId="23" fillId="0" borderId="21" xfId="3" applyFont="1" applyBorder="1" applyAlignment="1">
      <alignment horizontal="center" vertical="center"/>
    </xf>
    <xf numFmtId="0" fontId="23" fillId="0" borderId="22" xfId="3" applyFont="1" applyBorder="1" applyAlignment="1">
      <alignment horizontal="center" vertical="center"/>
    </xf>
    <xf numFmtId="0" fontId="27" fillId="0" borderId="38" xfId="16" applyBorder="1" applyAlignment="1">
      <alignment horizontal="center" vertical="center" wrapText="1"/>
    </xf>
    <xf numFmtId="0" fontId="27" fillId="0" borderId="40" xfId="16" applyBorder="1" applyAlignment="1">
      <alignment horizontal="center" vertical="center" wrapText="1"/>
    </xf>
    <xf numFmtId="0" fontId="23" fillId="0" borderId="38" xfId="3" applyFont="1" applyBorder="1" applyAlignment="1">
      <alignment horizontal="left" vertical="center" wrapText="1"/>
    </xf>
    <xf numFmtId="0" fontId="23" fillId="0" borderId="40" xfId="3" applyFont="1" applyBorder="1" applyAlignment="1">
      <alignment horizontal="left" vertical="center" wrapText="1"/>
    </xf>
    <xf numFmtId="0" fontId="60" fillId="0" borderId="40" xfId="3" applyFont="1" applyBorder="1" applyAlignment="1">
      <alignment horizontal="left" vertical="center" wrapText="1"/>
    </xf>
    <xf numFmtId="172" fontId="22" fillId="15" borderId="38" xfId="3" applyNumberFormat="1" applyFont="1" applyFill="1" applyBorder="1" applyAlignment="1">
      <alignment horizontal="center" vertical="center" wrapText="1"/>
    </xf>
    <xf numFmtId="172" fontId="22" fillId="15" borderId="40" xfId="3" applyNumberFormat="1" applyFont="1" applyFill="1" applyBorder="1" applyAlignment="1">
      <alignment horizontal="center" vertical="center"/>
    </xf>
    <xf numFmtId="0" fontId="23" fillId="0" borderId="37" xfId="3" applyFont="1" applyBorder="1" applyAlignment="1">
      <alignment horizontal="left" vertical="center" wrapText="1"/>
    </xf>
    <xf numFmtId="0" fontId="22" fillId="15" borderId="44" xfId="3"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23" fillId="0" borderId="20" xfId="3" applyFont="1" applyBorder="1" applyAlignment="1">
      <alignment horizontal="left" vertical="center" wrapText="1"/>
    </xf>
    <xf numFmtId="0" fontId="23" fillId="0" borderId="22" xfId="3" applyFont="1" applyBorder="1" applyAlignment="1">
      <alignment horizontal="left" vertical="center" wrapText="1"/>
    </xf>
    <xf numFmtId="0" fontId="23" fillId="0" borderId="20" xfId="3" applyFont="1" applyBorder="1" applyAlignment="1">
      <alignment horizontal="center" vertical="center" wrapText="1"/>
    </xf>
    <xf numFmtId="0" fontId="53" fillId="0" borderId="20" xfId="3" applyFont="1" applyBorder="1" applyAlignment="1">
      <alignment horizontal="left" vertical="center" wrapText="1"/>
    </xf>
    <xf numFmtId="0" fontId="48" fillId="0" borderId="22" xfId="3" applyFont="1" applyBorder="1" applyAlignment="1">
      <alignment horizontal="left" vertical="center" wrapText="1"/>
    </xf>
    <xf numFmtId="0" fontId="53" fillId="0" borderId="22" xfId="3" applyFont="1" applyBorder="1" applyAlignment="1">
      <alignment horizontal="left" vertical="center" wrapText="1"/>
    </xf>
    <xf numFmtId="0" fontId="16" fillId="15" borderId="20" xfId="3" applyFont="1" applyFill="1" applyBorder="1" applyAlignment="1">
      <alignment horizontal="center" vertical="center"/>
    </xf>
    <xf numFmtId="0" fontId="16" fillId="15" borderId="21" xfId="3" applyFont="1" applyFill="1" applyBorder="1" applyAlignment="1">
      <alignment horizontal="center" vertical="center"/>
    </xf>
    <xf numFmtId="0" fontId="16" fillId="15" borderId="22" xfId="3" applyFont="1" applyFill="1" applyBorder="1" applyAlignment="1">
      <alignment horizontal="center" vertical="center"/>
    </xf>
    <xf numFmtId="0" fontId="16" fillId="0" borderId="20"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22" xfId="3" applyFont="1" applyBorder="1" applyAlignment="1">
      <alignment horizontal="center" vertical="center" wrapText="1"/>
    </xf>
    <xf numFmtId="9" fontId="16" fillId="0" borderId="26" xfId="3" applyNumberFormat="1" applyFont="1" applyBorder="1" applyAlignment="1">
      <alignment horizontal="center" vertical="center"/>
    </xf>
    <xf numFmtId="9" fontId="16" fillId="0" borderId="34" xfId="3" applyNumberFormat="1" applyFont="1" applyBorder="1" applyAlignment="1">
      <alignment horizontal="center" vertical="center"/>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22" xfId="3" applyFont="1" applyBorder="1" applyAlignment="1">
      <alignment horizontal="left" vertical="center"/>
    </xf>
    <xf numFmtId="0" fontId="23" fillId="14" borderId="20" xfId="3" applyFont="1" applyFill="1" applyBorder="1" applyAlignment="1">
      <alignment horizontal="left" vertical="center" wrapText="1"/>
    </xf>
    <xf numFmtId="0" fontId="23" fillId="14" borderId="22" xfId="3" applyFont="1" applyFill="1" applyBorder="1" applyAlignment="1">
      <alignment horizontal="left" vertical="center" wrapText="1"/>
    </xf>
    <xf numFmtId="0" fontId="16" fillId="0" borderId="41" xfId="3" applyFont="1" applyBorder="1" applyAlignment="1">
      <alignment horizontal="center" vertical="center"/>
    </xf>
    <xf numFmtId="0" fontId="23" fillId="0" borderId="37" xfId="3" applyFont="1" applyBorder="1" applyAlignment="1">
      <alignment horizontal="center" vertical="center"/>
    </xf>
    <xf numFmtId="0" fontId="23" fillId="0" borderId="40" xfId="3" applyFont="1" applyBorder="1" applyAlignment="1">
      <alignment horizontal="center" vertical="center" wrapText="1"/>
    </xf>
    <xf numFmtId="0" fontId="59" fillId="7" borderId="38" xfId="0" applyFont="1" applyFill="1" applyBorder="1" applyAlignment="1">
      <alignment horizontal="center" vertical="center" wrapText="1"/>
    </xf>
    <xf numFmtId="0" fontId="59" fillId="7" borderId="40" xfId="0" applyFont="1" applyFill="1" applyBorder="1" applyAlignment="1">
      <alignment horizontal="center" vertical="center" wrapText="1"/>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0" fontId="40" fillId="0" borderId="22" xfId="0" applyFont="1" applyBorder="1" applyAlignment="1">
      <alignment horizontal="left" vertical="center" wrapText="1"/>
    </xf>
    <xf numFmtId="0" fontId="22" fillId="0" borderId="17" xfId="2" applyFont="1" applyBorder="1" applyAlignment="1">
      <alignment horizontal="center" vertical="center"/>
    </xf>
    <xf numFmtId="0" fontId="22" fillId="0" borderId="33" xfId="2" applyFont="1" applyBorder="1" applyAlignment="1">
      <alignment horizontal="center" vertical="center"/>
    </xf>
    <xf numFmtId="0" fontId="22" fillId="0" borderId="32" xfId="2" applyFont="1" applyBorder="1" applyAlignment="1">
      <alignment horizontal="center" vertical="center"/>
    </xf>
    <xf numFmtId="0" fontId="22" fillId="0" borderId="23" xfId="2" applyFont="1" applyBorder="1" applyAlignment="1">
      <alignment horizontal="center" vertical="center"/>
    </xf>
    <xf numFmtId="0" fontId="22" fillId="0" borderId="9" xfId="2" applyFont="1" applyAlignment="1">
      <alignment horizontal="center" vertical="center"/>
    </xf>
    <xf numFmtId="0" fontId="22" fillId="0" borderId="31" xfId="2" applyFont="1" applyBorder="1" applyAlignment="1">
      <alignment horizontal="center" vertical="center"/>
    </xf>
    <xf numFmtId="0" fontId="22" fillId="0" borderId="26" xfId="2" applyFont="1" applyBorder="1" applyAlignment="1">
      <alignment horizontal="center" vertical="center"/>
    </xf>
    <xf numFmtId="0" fontId="22" fillId="0" borderId="35" xfId="2" applyFont="1" applyBorder="1" applyAlignment="1">
      <alignment horizontal="center" vertical="center"/>
    </xf>
    <xf numFmtId="0" fontId="22" fillId="0" borderId="34" xfId="2" applyFont="1" applyBorder="1" applyAlignment="1">
      <alignment horizontal="center" vertical="center"/>
    </xf>
    <xf numFmtId="0" fontId="22" fillId="15" borderId="20" xfId="2" applyFont="1" applyFill="1" applyBorder="1" applyAlignment="1">
      <alignment horizontal="center" vertical="center" wrapText="1"/>
    </xf>
    <xf numFmtId="0" fontId="22" fillId="15" borderId="21" xfId="2" applyFont="1" applyFill="1" applyBorder="1" applyAlignment="1">
      <alignment horizontal="center" vertical="center" wrapText="1"/>
    </xf>
    <xf numFmtId="0" fontId="22" fillId="15" borderId="22" xfId="2" applyFont="1" applyFill="1" applyBorder="1" applyAlignment="1">
      <alignment horizontal="center" vertical="center" wrapText="1"/>
    </xf>
    <xf numFmtId="0" fontId="22" fillId="0" borderId="17" xfId="2" applyFont="1" applyBorder="1" applyAlignment="1">
      <alignment horizontal="left" vertical="center" wrapText="1"/>
    </xf>
    <xf numFmtId="0" fontId="22" fillId="0" borderId="33" xfId="2" applyFont="1" applyBorder="1" applyAlignment="1">
      <alignment horizontal="left" vertical="center" wrapText="1"/>
    </xf>
    <xf numFmtId="0" fontId="22" fillId="0" borderId="32" xfId="2" applyFont="1" applyBorder="1" applyAlignment="1">
      <alignment horizontal="left" vertical="center" wrapText="1"/>
    </xf>
    <xf numFmtId="0" fontId="22" fillId="0" borderId="23" xfId="2" applyFont="1" applyBorder="1" applyAlignment="1">
      <alignment horizontal="left" vertical="center" wrapText="1"/>
    </xf>
    <xf numFmtId="0" fontId="22" fillId="0" borderId="9" xfId="2" applyFont="1" applyAlignment="1">
      <alignment horizontal="left" vertical="center" wrapText="1"/>
    </xf>
    <xf numFmtId="0" fontId="22" fillId="0" borderId="31" xfId="2" applyFont="1" applyBorder="1" applyAlignment="1">
      <alignment horizontal="left" vertical="center" wrapText="1"/>
    </xf>
    <xf numFmtId="0" fontId="22" fillId="0" borderId="26" xfId="2" applyFont="1" applyBorder="1" applyAlignment="1">
      <alignment horizontal="left" vertical="center" wrapText="1"/>
    </xf>
    <xf numFmtId="0" fontId="22" fillId="0" borderId="35" xfId="2" applyFont="1" applyBorder="1" applyAlignment="1">
      <alignment horizontal="left" vertical="center" wrapText="1"/>
    </xf>
    <xf numFmtId="0" fontId="22" fillId="0" borderId="34" xfId="2" applyFont="1" applyBorder="1" applyAlignment="1">
      <alignment horizontal="left" vertical="center" wrapText="1"/>
    </xf>
    <xf numFmtId="0" fontId="22" fillId="0" borderId="41" xfId="2" applyFont="1" applyBorder="1" applyAlignment="1">
      <alignment horizontal="center" vertical="center" wrapText="1"/>
    </xf>
    <xf numFmtId="0" fontId="22" fillId="0" borderId="41" xfId="2" applyFont="1" applyBorder="1" applyAlignment="1">
      <alignment horizontal="left" vertical="center" wrapText="1"/>
    </xf>
    <xf numFmtId="0" fontId="21" fillId="0" borderId="17"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26" xfId="2" applyFont="1" applyBorder="1" applyAlignment="1">
      <alignment horizontal="center" vertical="center" wrapText="1"/>
    </xf>
    <xf numFmtId="0" fontId="22" fillId="15" borderId="41" xfId="2" applyFont="1" applyFill="1" applyBorder="1" applyAlignment="1">
      <alignment horizontal="center" vertical="center" wrapText="1"/>
    </xf>
    <xf numFmtId="0" fontId="22" fillId="15" borderId="41" xfId="2" applyFont="1" applyFill="1" applyBorder="1" applyAlignment="1">
      <alignment horizontal="left" vertical="center" wrapText="1"/>
    </xf>
    <xf numFmtId="0" fontId="23" fillId="0" borderId="41" xfId="3" applyFont="1" applyBorder="1" applyAlignment="1">
      <alignment horizontal="center" vertical="center"/>
    </xf>
    <xf numFmtId="0" fontId="22" fillId="0" borderId="1" xfId="2" applyFont="1" applyBorder="1" applyAlignment="1">
      <alignment horizontal="center" vertical="center" wrapText="1"/>
    </xf>
    <xf numFmtId="0" fontId="22" fillId="14" borderId="9" xfId="2" applyFont="1" applyFill="1" applyAlignment="1">
      <alignment horizontal="left" vertical="center" wrapText="1"/>
    </xf>
    <xf numFmtId="0" fontId="22" fillId="15" borderId="17" xfId="2" applyFont="1" applyFill="1" applyBorder="1" applyAlignment="1">
      <alignment horizontal="left" vertical="center" wrapText="1"/>
    </xf>
    <xf numFmtId="0" fontId="22" fillId="15" borderId="23" xfId="2" applyFont="1" applyFill="1" applyBorder="1" applyAlignment="1">
      <alignment horizontal="left" vertical="center" wrapText="1"/>
    </xf>
    <xf numFmtId="0" fontId="22" fillId="15" borderId="26" xfId="2" applyFont="1" applyFill="1" applyBorder="1" applyAlignment="1">
      <alignment horizontal="left" vertical="center" wrapText="1"/>
    </xf>
    <xf numFmtId="0" fontId="22" fillId="0" borderId="20" xfId="2" applyFont="1" applyBorder="1" applyAlignment="1">
      <alignment horizontal="left"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1" fontId="15" fillId="0" borderId="20" xfId="21" applyNumberFormat="1" applyFont="1" applyBorder="1" applyAlignment="1">
      <alignment horizontal="center" vertical="center"/>
    </xf>
    <xf numFmtId="1" fontId="15" fillId="0" borderId="21" xfId="21" applyNumberFormat="1" applyFont="1" applyBorder="1" applyAlignment="1">
      <alignment horizontal="center" vertical="center"/>
    </xf>
    <xf numFmtId="1" fontId="15" fillId="0" borderId="22" xfId="21" applyNumberFormat="1" applyFont="1" applyBorder="1" applyAlignment="1">
      <alignment horizontal="center" vertical="center"/>
    </xf>
    <xf numFmtId="0" fontId="23" fillId="0" borderId="40" xfId="3" applyFont="1" applyBorder="1" applyAlignment="1">
      <alignment horizontal="left" vertical="center"/>
    </xf>
    <xf numFmtId="0" fontId="22" fillId="11" borderId="61" xfId="2" applyFont="1" applyFill="1" applyBorder="1" applyAlignment="1">
      <alignment horizontal="center" vertical="center" wrapText="1"/>
    </xf>
    <xf numFmtId="0" fontId="22" fillId="11" borderId="59" xfId="2" applyFont="1" applyFill="1" applyBorder="1" applyAlignment="1">
      <alignment horizontal="center" vertical="center" wrapText="1"/>
    </xf>
    <xf numFmtId="0" fontId="22" fillId="0" borderId="41" xfId="0" applyFont="1" applyBorder="1" applyAlignment="1">
      <alignment horizontal="center" vertical="center" wrapText="1"/>
    </xf>
    <xf numFmtId="0" fontId="22" fillId="15" borderId="37" xfId="2" applyFont="1" applyFill="1" applyBorder="1" applyAlignment="1">
      <alignment horizontal="center" vertical="center" wrapText="1"/>
    </xf>
    <xf numFmtId="172" fontId="22" fillId="15" borderId="38" xfId="3" applyNumberFormat="1" applyFont="1" applyFill="1" applyBorder="1" applyAlignment="1">
      <alignment horizontal="center" vertical="center"/>
    </xf>
    <xf numFmtId="0" fontId="59" fillId="0" borderId="38" xfId="3" applyFont="1" applyBorder="1" applyAlignment="1">
      <alignment horizontal="left" vertical="center" wrapText="1"/>
    </xf>
    <xf numFmtId="0" fontId="59" fillId="0" borderId="40" xfId="3" applyFont="1" applyBorder="1" applyAlignment="1">
      <alignment horizontal="left" vertical="center" wrapText="1"/>
    </xf>
    <xf numFmtId="9" fontId="23" fillId="15" borderId="38" xfId="3" applyNumberFormat="1" applyFont="1" applyFill="1" applyBorder="1" applyAlignment="1">
      <alignment horizontal="center" vertical="center"/>
    </xf>
    <xf numFmtId="9" fontId="23" fillId="15" borderId="40" xfId="3" applyNumberFormat="1" applyFont="1" applyFill="1" applyBorder="1" applyAlignment="1">
      <alignment horizontal="center" vertical="center"/>
    </xf>
    <xf numFmtId="0" fontId="23" fillId="15" borderId="38" xfId="3" applyFont="1" applyFill="1" applyBorder="1" applyAlignment="1">
      <alignment horizontal="center" vertical="center"/>
    </xf>
    <xf numFmtId="0" fontId="23" fillId="15" borderId="40" xfId="3" applyFont="1" applyFill="1" applyBorder="1" applyAlignment="1">
      <alignment horizontal="center" vertical="center"/>
    </xf>
    <xf numFmtId="0" fontId="27" fillId="0" borderId="38" xfId="16" applyBorder="1" applyAlignment="1">
      <alignment horizontal="center" vertical="center"/>
    </xf>
    <xf numFmtId="0" fontId="27" fillId="0" borderId="40" xfId="16" applyBorder="1" applyAlignment="1">
      <alignment horizontal="center" vertical="center"/>
    </xf>
    <xf numFmtId="0" fontId="49" fillId="0" borderId="5" xfId="20" applyFont="1" applyBorder="1" applyAlignment="1">
      <alignment horizontal="center" vertical="center" wrapText="1"/>
    </xf>
    <xf numFmtId="0" fontId="49" fillId="0" borderId="7" xfId="20" applyFont="1" applyBorder="1" applyAlignment="1">
      <alignment horizontal="center" vertical="center" wrapText="1"/>
    </xf>
    <xf numFmtId="0" fontId="49" fillId="0" borderId="8" xfId="20" applyFont="1" applyBorder="1" applyAlignment="1">
      <alignment horizontal="center" vertical="center" wrapText="1"/>
    </xf>
    <xf numFmtId="0" fontId="49" fillId="0" borderId="6" xfId="20" applyFont="1" applyBorder="1" applyAlignment="1">
      <alignment horizontal="center" vertical="center" wrapText="1"/>
    </xf>
    <xf numFmtId="0" fontId="49" fillId="0" borderId="9" xfId="20" applyFont="1" applyAlignment="1">
      <alignment horizontal="center" vertical="center" wrapText="1"/>
    </xf>
    <xf numFmtId="0" fontId="49" fillId="0" borderId="11" xfId="20" applyFont="1" applyBorder="1" applyAlignment="1">
      <alignment horizontal="center" vertical="center" wrapText="1"/>
    </xf>
    <xf numFmtId="0" fontId="49" fillId="0" borderId="16" xfId="20" applyFont="1" applyBorder="1" applyAlignment="1">
      <alignment horizontal="center" vertical="center" wrapText="1"/>
    </xf>
    <xf numFmtId="0" fontId="49" fillId="0" borderId="14" xfId="20" applyFont="1" applyBorder="1" applyAlignment="1">
      <alignment horizontal="center" vertical="center" wrapText="1"/>
    </xf>
    <xf numFmtId="0" fontId="49" fillId="0" borderId="15" xfId="20" applyFont="1" applyBorder="1" applyAlignment="1">
      <alignment horizontal="center" vertical="center" wrapText="1"/>
    </xf>
    <xf numFmtId="0" fontId="50" fillId="0" borderId="5" xfId="20" applyFont="1" applyBorder="1" applyAlignment="1">
      <alignment horizontal="center" vertical="center" wrapText="1"/>
    </xf>
    <xf numFmtId="0" fontId="50" fillId="0" borderId="7" xfId="20" applyFont="1" applyBorder="1" applyAlignment="1">
      <alignment horizontal="center" vertical="center" wrapText="1"/>
    </xf>
    <xf numFmtId="0" fontId="50" fillId="0" borderId="16" xfId="20" applyFont="1" applyBorder="1" applyAlignment="1">
      <alignment horizontal="center" vertical="center" wrapText="1"/>
    </xf>
    <xf numFmtId="0" fontId="50" fillId="0" borderId="14" xfId="20" applyFont="1" applyBorder="1" applyAlignment="1">
      <alignment horizontal="center" vertical="center" wrapText="1"/>
    </xf>
    <xf numFmtId="0" fontId="50" fillId="11" borderId="12" xfId="20" applyFont="1" applyFill="1" applyBorder="1" applyAlignment="1">
      <alignment horizontal="center" vertical="center" wrapText="1"/>
    </xf>
    <xf numFmtId="0" fontId="50" fillId="11" borderId="10" xfId="20" applyFont="1" applyFill="1" applyBorder="1" applyAlignment="1">
      <alignment horizontal="center" vertical="center" wrapText="1"/>
    </xf>
    <xf numFmtId="0" fontId="50" fillId="11" borderId="15" xfId="20" applyFont="1" applyFill="1" applyBorder="1" applyAlignment="1">
      <alignment horizontal="center" vertical="center" wrapText="1"/>
    </xf>
    <xf numFmtId="0" fontId="50" fillId="11" borderId="13" xfId="20" applyFont="1" applyFill="1" applyBorder="1" applyAlignment="1">
      <alignment horizontal="center" vertical="center" wrapText="1"/>
    </xf>
    <xf numFmtId="0" fontId="26" fillId="0" borderId="12" xfId="20" applyFont="1" applyBorder="1" applyAlignment="1">
      <alignment horizontal="center" vertical="center" wrapText="1"/>
    </xf>
    <xf numFmtId="0" fontId="26" fillId="0" borderId="10" xfId="20" applyFont="1" applyBorder="1" applyAlignment="1">
      <alignment horizontal="center" vertical="center" wrapText="1"/>
    </xf>
    <xf numFmtId="0" fontId="26" fillId="0" borderId="13" xfId="20" applyFont="1" applyBorder="1" applyAlignment="1">
      <alignment horizontal="center" vertical="center" wrapText="1"/>
    </xf>
    <xf numFmtId="0" fontId="50" fillId="11" borderId="5" xfId="20" applyFont="1" applyFill="1" applyBorder="1" applyAlignment="1">
      <alignment horizontal="center" vertical="center" wrapText="1"/>
    </xf>
    <xf numFmtId="0" fontId="50" fillId="11" borderId="7" xfId="20" applyFont="1" applyFill="1" applyBorder="1" applyAlignment="1">
      <alignment horizontal="center" vertical="center" wrapText="1"/>
    </xf>
    <xf numFmtId="0" fontId="50" fillId="11" borderId="11" xfId="20" applyFont="1" applyFill="1" applyBorder="1" applyAlignment="1">
      <alignment horizontal="center" vertical="center" wrapText="1"/>
    </xf>
    <xf numFmtId="0" fontId="50" fillId="11" borderId="16" xfId="20" applyFont="1" applyFill="1" applyBorder="1" applyAlignment="1">
      <alignment horizontal="center" vertical="center" wrapText="1"/>
    </xf>
    <xf numFmtId="0" fontId="50" fillId="11" borderId="14" xfId="20" applyFont="1" applyFill="1" applyBorder="1" applyAlignment="1">
      <alignment horizontal="center" vertical="center" wrapText="1"/>
    </xf>
    <xf numFmtId="0" fontId="26" fillId="0" borderId="16" xfId="20" applyFont="1" applyBorder="1" applyAlignment="1">
      <alignment horizontal="left" vertical="center" wrapText="1"/>
    </xf>
    <xf numFmtId="0" fontId="26" fillId="0" borderId="14" xfId="20" applyFont="1" applyBorder="1" applyAlignment="1">
      <alignment horizontal="left" vertical="center" wrapText="1"/>
    </xf>
    <xf numFmtId="0" fontId="26" fillId="0" borderId="15" xfId="20" applyFont="1" applyBorder="1" applyAlignment="1">
      <alignment horizontal="left" vertical="center" wrapText="1"/>
    </xf>
    <xf numFmtId="0" fontId="26" fillId="0" borderId="12" xfId="20" applyFont="1" applyBorder="1" applyAlignment="1">
      <alignment horizontal="left" vertical="center" wrapText="1"/>
    </xf>
    <xf numFmtId="0" fontId="26" fillId="0" borderId="10" xfId="20" applyFont="1" applyBorder="1" applyAlignment="1">
      <alignment horizontal="left" vertical="center" wrapText="1"/>
    </xf>
    <xf numFmtId="0" fontId="26" fillId="0" borderId="13" xfId="20" applyFont="1" applyBorder="1" applyAlignment="1">
      <alignment horizontal="left" vertical="center" wrapText="1"/>
    </xf>
    <xf numFmtId="0" fontId="50" fillId="11" borderId="37" xfId="20" applyFont="1" applyFill="1" applyBorder="1" applyAlignment="1">
      <alignment horizontal="center" vertical="center" wrapText="1"/>
    </xf>
    <xf numFmtId="0" fontId="50" fillId="11" borderId="38" xfId="20" applyFont="1" applyFill="1" applyBorder="1" applyAlignment="1">
      <alignment horizontal="center" vertical="center" wrapText="1"/>
    </xf>
    <xf numFmtId="0" fontId="26" fillId="0" borderId="1" xfId="20" applyFont="1" applyBorder="1" applyAlignment="1">
      <alignment horizontal="left" vertical="center" wrapText="1"/>
    </xf>
    <xf numFmtId="9" fontId="26" fillId="0" borderId="12" xfId="20" applyNumberFormat="1" applyFont="1" applyBorder="1" applyAlignment="1">
      <alignment horizontal="center" vertical="center" wrapText="1"/>
    </xf>
    <xf numFmtId="0" fontId="49" fillId="0" borderId="12" xfId="20" applyFont="1" applyBorder="1" applyAlignment="1">
      <alignment horizontal="center" vertical="center" wrapText="1"/>
    </xf>
    <xf numFmtId="0" fontId="49" fillId="0" borderId="10" xfId="20" applyFont="1" applyBorder="1" applyAlignment="1">
      <alignment horizontal="center" vertical="center" wrapText="1"/>
    </xf>
    <xf numFmtId="0" fontId="49" fillId="0" borderId="13" xfId="20" applyFont="1" applyBorder="1" applyAlignment="1">
      <alignment horizontal="center" vertical="center" wrapText="1"/>
    </xf>
    <xf numFmtId="0" fontId="49" fillId="0" borderId="12" xfId="1" applyNumberFormat="1" applyFont="1" applyFill="1" applyBorder="1" applyAlignment="1">
      <alignment horizontal="center" vertical="center" shrinkToFit="1"/>
    </xf>
    <xf numFmtId="0" fontId="49" fillId="0" borderId="10" xfId="1" applyNumberFormat="1" applyFont="1" applyFill="1" applyBorder="1" applyAlignment="1">
      <alignment horizontal="center" vertical="center" shrinkToFit="1"/>
    </xf>
    <xf numFmtId="0" fontId="49" fillId="0" borderId="13" xfId="1" applyNumberFormat="1" applyFont="1" applyFill="1" applyBorder="1" applyAlignment="1">
      <alignment horizontal="center" vertical="center" shrinkToFit="1"/>
    </xf>
    <xf numFmtId="0" fontId="50" fillId="11" borderId="8" xfId="20" applyFont="1" applyFill="1" applyBorder="1" applyAlignment="1">
      <alignment horizontal="center" vertical="center" wrapText="1"/>
    </xf>
    <xf numFmtId="0" fontId="50" fillId="11" borderId="1" xfId="20" applyFont="1" applyFill="1" applyBorder="1" applyAlignment="1">
      <alignment horizontal="center" vertical="center" wrapText="1"/>
    </xf>
    <xf numFmtId="0" fontId="26" fillId="0" borderId="1" xfId="20" applyFont="1" applyBorder="1" applyAlignment="1">
      <alignment horizontal="center" vertical="center" wrapText="1"/>
    </xf>
    <xf numFmtId="0" fontId="49" fillId="0" borderId="16" xfId="20" applyFont="1" applyBorder="1" applyAlignment="1">
      <alignment horizontal="left" vertical="center" wrapText="1"/>
    </xf>
    <xf numFmtId="0" fontId="49" fillId="0" borderId="14" xfId="20" applyFont="1" applyBorder="1" applyAlignment="1">
      <alignment horizontal="left" vertical="center" wrapText="1"/>
    </xf>
    <xf numFmtId="0" fontId="49" fillId="0" borderId="15" xfId="20" applyFont="1" applyBorder="1" applyAlignment="1">
      <alignment horizontal="left" vertical="center" wrapText="1"/>
    </xf>
    <xf numFmtId="0" fontId="54" fillId="0" borderId="12" xfId="20" applyFont="1" applyBorder="1" applyAlignment="1">
      <alignment horizontal="center" vertical="center" wrapText="1"/>
    </xf>
    <xf numFmtId="0" fontId="49" fillId="0" borderId="12" xfId="20" applyFont="1" applyBorder="1" applyAlignment="1">
      <alignment horizontal="center" vertical="top" wrapText="1"/>
    </xf>
    <xf numFmtId="0" fontId="49" fillId="0" borderId="13" xfId="20" applyFont="1" applyBorder="1" applyAlignment="1">
      <alignment horizontal="center" vertical="top" wrapText="1"/>
    </xf>
    <xf numFmtId="14" fontId="23" fillId="0" borderId="37" xfId="3" applyNumberFormat="1" applyFont="1" applyBorder="1" applyAlignment="1">
      <alignment horizontal="left" vertical="center" wrapText="1"/>
    </xf>
    <xf numFmtId="0" fontId="23" fillId="0" borderId="37" xfId="3" applyFont="1" applyBorder="1" applyAlignment="1">
      <alignment horizontal="left" vertical="center"/>
    </xf>
    <xf numFmtId="0" fontId="23" fillId="0" borderId="38" xfId="3" applyFont="1" applyBorder="1" applyAlignment="1">
      <alignment horizontal="center" vertical="center" wrapText="1"/>
    </xf>
    <xf numFmtId="0" fontId="52" fillId="0" borderId="40" xfId="3" applyFont="1" applyBorder="1" applyAlignment="1">
      <alignment horizontal="left" vertical="center" wrapText="1"/>
    </xf>
    <xf numFmtId="0" fontId="53" fillId="0" borderId="38" xfId="0" applyFont="1" applyBorder="1" applyAlignment="1">
      <alignment horizontal="left" vertical="center" wrapText="1"/>
    </xf>
    <xf numFmtId="0" fontId="53" fillId="0" borderId="106" xfId="0" applyFont="1" applyBorder="1" applyAlignment="1">
      <alignment horizontal="left" vertical="center" wrapText="1"/>
    </xf>
    <xf numFmtId="0" fontId="53" fillId="0" borderId="38" xfId="3" applyFont="1" applyBorder="1" applyAlignment="1">
      <alignment horizontal="center" vertical="center" wrapText="1"/>
    </xf>
    <xf numFmtId="0" fontId="53" fillId="0" borderId="40" xfId="3" applyFont="1" applyBorder="1" applyAlignment="1">
      <alignment horizontal="center" vertical="center" wrapText="1"/>
    </xf>
    <xf numFmtId="0" fontId="27" fillId="0" borderId="38" xfId="16" applyFill="1" applyBorder="1" applyAlignment="1">
      <alignment horizontal="center" vertical="center" wrapText="1"/>
    </xf>
    <xf numFmtId="0" fontId="27" fillId="0" borderId="40" xfId="16" applyFill="1" applyBorder="1" applyAlignment="1">
      <alignment horizontal="center" vertical="center" wrapText="1"/>
    </xf>
    <xf numFmtId="0" fontId="62" fillId="0" borderId="38" xfId="3" applyFont="1" applyBorder="1" applyAlignment="1">
      <alignment horizontal="left" vertical="center" wrapText="1"/>
    </xf>
    <xf numFmtId="0" fontId="63" fillId="0" borderId="40" xfId="3" applyFont="1" applyBorder="1" applyAlignment="1">
      <alignment horizontal="left" vertical="center" wrapText="1"/>
    </xf>
    <xf numFmtId="172" fontId="22" fillId="15" borderId="40" xfId="3" applyNumberFormat="1" applyFont="1" applyFill="1" applyBorder="1" applyAlignment="1">
      <alignment horizontal="center" vertical="center" wrapText="1"/>
    </xf>
    <xf numFmtId="0" fontId="23" fillId="0" borderId="21" xfId="3" applyFont="1" applyBorder="1" applyAlignment="1">
      <alignment horizontal="left" vertical="center" wrapText="1"/>
    </xf>
    <xf numFmtId="0" fontId="49" fillId="0" borderId="12" xfId="20" applyFont="1" applyBorder="1" applyAlignment="1">
      <alignment horizontal="left" vertical="center" wrapText="1"/>
    </xf>
    <xf numFmtId="0" fontId="49" fillId="0" borderId="10" xfId="20" applyFont="1" applyBorder="1" applyAlignment="1">
      <alignment horizontal="left" vertical="center" wrapText="1"/>
    </xf>
    <xf numFmtId="0" fontId="49" fillId="0" borderId="13" xfId="20" applyFont="1" applyBorder="1" applyAlignment="1">
      <alignment horizontal="left" vertical="center" wrapText="1"/>
    </xf>
    <xf numFmtId="0" fontId="49" fillId="0" borderId="37" xfId="20" applyFont="1" applyBorder="1" applyAlignment="1">
      <alignment horizontal="center" vertical="center" wrapText="1"/>
    </xf>
    <xf numFmtId="0" fontId="26" fillId="0" borderId="37" xfId="20" applyFont="1" applyBorder="1" applyAlignment="1">
      <alignment horizontal="left" vertical="center" wrapText="1"/>
    </xf>
    <xf numFmtId="0" fontId="26" fillId="0" borderId="37" xfId="20" applyFont="1" applyBorder="1" applyAlignment="1">
      <alignment horizontal="center" vertical="center" wrapText="1"/>
    </xf>
    <xf numFmtId="0" fontId="26" fillId="0" borderId="5" xfId="20" applyFont="1" applyBorder="1" applyAlignment="1">
      <alignment horizontal="center" vertical="center" wrapText="1"/>
    </xf>
    <xf numFmtId="0" fontId="26" fillId="0" borderId="7" xfId="20" applyFont="1" applyBorder="1" applyAlignment="1">
      <alignment horizontal="center" vertical="center" wrapText="1"/>
    </xf>
    <xf numFmtId="0" fontId="50" fillId="11" borderId="61" xfId="20" applyFont="1" applyFill="1" applyBorder="1" applyAlignment="1">
      <alignment horizontal="center" vertical="center" wrapText="1"/>
    </xf>
    <xf numFmtId="0" fontId="49" fillId="0" borderId="96" xfId="20" applyFont="1" applyBorder="1" applyAlignment="1">
      <alignment horizontal="center" vertical="center" wrapText="1"/>
    </xf>
    <xf numFmtId="0" fontId="49" fillId="0" borderId="47" xfId="20" applyFont="1" applyBorder="1" applyAlignment="1">
      <alignment horizontal="center" vertical="center" wrapText="1"/>
    </xf>
    <xf numFmtId="0" fontId="49" fillId="14" borderId="12" xfId="20" applyFont="1" applyFill="1" applyBorder="1" applyAlignment="1">
      <alignment horizontal="center" vertical="center" wrapText="1"/>
    </xf>
    <xf numFmtId="0" fontId="49" fillId="14" borderId="10" xfId="20" applyFont="1" applyFill="1" applyBorder="1" applyAlignment="1">
      <alignment horizontal="center" vertical="center" wrapText="1"/>
    </xf>
    <xf numFmtId="0" fontId="49" fillId="14" borderId="13" xfId="20" applyFont="1" applyFill="1" applyBorder="1" applyAlignment="1">
      <alignment horizontal="center" vertical="center" wrapText="1"/>
    </xf>
    <xf numFmtId="2" fontId="49" fillId="0" borderId="12" xfId="1" applyNumberFormat="1" applyFont="1" applyFill="1" applyBorder="1" applyAlignment="1">
      <alignment horizontal="center" vertical="center" shrinkToFit="1"/>
    </xf>
    <xf numFmtId="2" fontId="49" fillId="0" borderId="10" xfId="1" applyNumberFormat="1" applyFont="1" applyFill="1" applyBorder="1" applyAlignment="1">
      <alignment horizontal="center" vertical="center" shrinkToFit="1"/>
    </xf>
    <xf numFmtId="2" fontId="49" fillId="0" borderId="13" xfId="1" applyNumberFormat="1" applyFont="1" applyFill="1" applyBorder="1" applyAlignment="1">
      <alignment horizontal="center" vertical="center" shrinkToFit="1"/>
    </xf>
    <xf numFmtId="43" fontId="23" fillId="0" borderId="37" xfId="18" applyFont="1" applyBorder="1" applyAlignment="1">
      <alignment horizontal="center"/>
    </xf>
    <xf numFmtId="0" fontId="23" fillId="0" borderId="37" xfId="0" applyFont="1" applyBorder="1" applyAlignment="1">
      <alignment horizontal="center"/>
    </xf>
    <xf numFmtId="0" fontId="23" fillId="0" borderId="37" xfId="3" applyFont="1" applyBorder="1" applyAlignment="1">
      <alignment horizontal="center" vertical="center" wrapText="1"/>
    </xf>
    <xf numFmtId="0" fontId="23" fillId="0" borderId="1" xfId="3" applyFont="1" applyBorder="1" applyAlignment="1">
      <alignment horizontal="center" vertical="center" wrapText="1"/>
    </xf>
    <xf numFmtId="0" fontId="23" fillId="7" borderId="38" xfId="0" applyFont="1" applyFill="1" applyBorder="1" applyAlignment="1">
      <alignment horizontal="left" vertical="top" wrapText="1"/>
    </xf>
    <xf numFmtId="0" fontId="23" fillId="7" borderId="40" xfId="0" applyFont="1" applyFill="1" applyBorder="1" applyAlignment="1">
      <alignment horizontal="left" vertical="top" wrapText="1"/>
    </xf>
    <xf numFmtId="0" fontId="53" fillId="0" borderId="1" xfId="0" applyFont="1" applyBorder="1" applyAlignment="1">
      <alignment horizontal="center" vertical="center" wrapText="1"/>
    </xf>
    <xf numFmtId="0" fontId="23" fillId="0" borderId="22" xfId="3" applyFont="1" applyBorder="1" applyAlignment="1">
      <alignment horizontal="center" vertical="center" wrapText="1"/>
    </xf>
    <xf numFmtId="0" fontId="53" fillId="0" borderId="20" xfId="21" applyFont="1" applyBorder="1" applyAlignment="1">
      <alignment horizontal="left" vertical="center" wrapText="1"/>
    </xf>
    <xf numFmtId="0" fontId="23" fillId="0" borderId="22" xfId="21" applyFont="1" applyBorder="1" applyAlignment="1">
      <alignment horizontal="left" vertical="center" wrapText="1"/>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27" fillId="0" borderId="38" xfId="16" applyBorder="1" applyAlignment="1">
      <alignment horizontal="left" vertical="center" wrapText="1"/>
    </xf>
    <xf numFmtId="0" fontId="27" fillId="0" borderId="40" xfId="16" applyBorder="1" applyAlignment="1">
      <alignment horizontal="left" vertical="center" wrapText="1"/>
    </xf>
    <xf numFmtId="0" fontId="53" fillId="0" borderId="57" xfId="0" applyFont="1" applyBorder="1" applyAlignment="1">
      <alignment horizontal="left" vertical="center" wrapText="1"/>
    </xf>
    <xf numFmtId="0" fontId="53" fillId="0" borderId="57" xfId="3" applyFont="1" applyBorder="1" applyAlignment="1">
      <alignment horizontal="left" vertical="center" wrapText="1"/>
    </xf>
    <xf numFmtId="0" fontId="53" fillId="0" borderId="40" xfId="0" applyFont="1" applyBorder="1" applyAlignment="1">
      <alignment horizontal="left" vertical="center" wrapText="1"/>
    </xf>
    <xf numFmtId="10" fontId="23" fillId="15" borderId="38" xfId="3" applyNumberFormat="1" applyFont="1" applyFill="1" applyBorder="1" applyAlignment="1">
      <alignment horizontal="center" vertical="center"/>
    </xf>
    <xf numFmtId="10" fontId="23" fillId="15" borderId="40" xfId="3" applyNumberFormat="1" applyFont="1" applyFill="1" applyBorder="1" applyAlignment="1">
      <alignment horizontal="center" vertical="center"/>
    </xf>
    <xf numFmtId="0" fontId="22" fillId="15" borderId="17" xfId="3" applyFont="1" applyFill="1" applyBorder="1" applyAlignment="1">
      <alignment horizontal="center" vertical="center" wrapText="1"/>
    </xf>
    <xf numFmtId="0" fontId="22" fillId="15" borderId="26" xfId="3" applyFont="1" applyFill="1" applyBorder="1" applyAlignment="1">
      <alignment horizontal="center" vertical="center" wrapText="1"/>
    </xf>
    <xf numFmtId="0" fontId="23" fillId="0" borderId="22" xfId="3" applyFont="1" applyBorder="1" applyAlignment="1">
      <alignment horizontal="left" vertical="center"/>
    </xf>
    <xf numFmtId="0" fontId="53" fillId="0" borderId="20" xfId="3" applyFont="1" applyBorder="1" applyAlignment="1">
      <alignment horizontal="center" vertical="center" wrapText="1"/>
    </xf>
    <xf numFmtId="0" fontId="53" fillId="0" borderId="22" xfId="3" applyFont="1" applyBorder="1" applyAlignment="1">
      <alignment horizontal="center" vertical="center" wrapText="1"/>
    </xf>
    <xf numFmtId="0" fontId="26" fillId="0" borderId="14" xfId="20" applyFont="1" applyBorder="1" applyAlignment="1">
      <alignment horizontal="center" vertical="center" wrapText="1"/>
    </xf>
    <xf numFmtId="0" fontId="26" fillId="0" borderId="15" xfId="20" applyFont="1" applyBorder="1" applyAlignment="1">
      <alignment horizontal="center" vertical="center" wrapText="1"/>
    </xf>
    <xf numFmtId="0" fontId="23" fillId="0" borderId="1" xfId="3" applyFont="1" applyBorder="1" applyAlignment="1">
      <alignment horizontal="center" vertical="center"/>
    </xf>
    <xf numFmtId="0" fontId="22" fillId="11" borderId="1" xfId="2" applyFont="1" applyFill="1" applyBorder="1" applyAlignment="1">
      <alignment horizontal="center" vertical="center" wrapText="1"/>
    </xf>
    <xf numFmtId="0" fontId="23" fillId="0" borderId="1" xfId="0" applyFont="1" applyBorder="1" applyAlignment="1">
      <alignment horizontal="center"/>
    </xf>
    <xf numFmtId="43" fontId="23" fillId="0" borderId="1" xfId="18" applyFont="1" applyBorder="1" applyAlignment="1">
      <alignment horizontal="center"/>
    </xf>
    <xf numFmtId="0" fontId="23" fillId="0" borderId="1" xfId="3" applyFont="1" applyBorder="1" applyAlignment="1">
      <alignment horizontal="left" vertical="center" wrapText="1"/>
    </xf>
    <xf numFmtId="0" fontId="27" fillId="0" borderId="1" xfId="16" applyBorder="1" applyAlignment="1">
      <alignment horizontal="center" vertical="center"/>
    </xf>
    <xf numFmtId="0" fontId="27" fillId="0" borderId="1" xfId="16" applyBorder="1" applyAlignment="1">
      <alignment horizontal="center" vertical="center"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1" xfId="3" applyFont="1" applyBorder="1" applyAlignment="1">
      <alignment horizontal="center" vertical="center" wrapText="1"/>
    </xf>
    <xf numFmtId="0" fontId="59" fillId="0" borderId="1" xfId="3" applyFont="1" applyBorder="1" applyAlignment="1">
      <alignment horizontal="center" vertical="center" wrapText="1"/>
    </xf>
    <xf numFmtId="0" fontId="53" fillId="0" borderId="1" xfId="3" applyFont="1" applyBorder="1" applyAlignment="1">
      <alignment horizontal="left" vertical="center" wrapText="1"/>
    </xf>
    <xf numFmtId="0" fontId="59" fillId="0" borderId="1" xfId="3" applyFont="1" applyBorder="1" applyAlignment="1">
      <alignment horizontal="left" vertical="center" wrapText="1"/>
    </xf>
    <xf numFmtId="0" fontId="53"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172" fontId="22" fillId="15" borderId="1" xfId="3" applyNumberFormat="1" applyFont="1" applyFill="1" applyBorder="1" applyAlignment="1">
      <alignment horizontal="center" vertical="center" wrapText="1"/>
    </xf>
    <xf numFmtId="0" fontId="22" fillId="15" borderId="1" xfId="2" applyFont="1" applyFill="1" applyBorder="1" applyAlignment="1">
      <alignment horizontal="center" vertical="center" wrapText="1"/>
    </xf>
    <xf numFmtId="43" fontId="23" fillId="14" borderId="9" xfId="18" applyFont="1" applyFill="1" applyBorder="1" applyAlignment="1">
      <alignment horizontal="center"/>
    </xf>
    <xf numFmtId="0" fontId="23" fillId="14" borderId="9" xfId="3" applyFont="1" applyFill="1" applyAlignment="1">
      <alignment horizontal="center" vertical="center"/>
    </xf>
    <xf numFmtId="0" fontId="59" fillId="14" borderId="9" xfId="3" applyFont="1" applyFill="1" applyAlignment="1">
      <alignment horizontal="center" vertical="center" wrapText="1"/>
    </xf>
    <xf numFmtId="0" fontId="23" fillId="14" borderId="9" xfId="0" applyFont="1" applyFill="1" applyBorder="1" applyAlignment="1">
      <alignment horizontal="center"/>
    </xf>
    <xf numFmtId="172" fontId="22" fillId="14" borderId="9" xfId="3" applyNumberFormat="1" applyFont="1" applyFill="1" applyAlignment="1">
      <alignment horizontal="center" vertical="center" wrapText="1"/>
    </xf>
    <xf numFmtId="10" fontId="23" fillId="14" borderId="9" xfId="3" applyNumberFormat="1" applyFont="1" applyFill="1" applyAlignment="1">
      <alignment horizontal="center" vertical="center"/>
    </xf>
    <xf numFmtId="0" fontId="59" fillId="14" borderId="9" xfId="3" applyFont="1" applyFill="1" applyAlignment="1">
      <alignment horizontal="left" vertical="center" wrapText="1"/>
    </xf>
    <xf numFmtId="0" fontId="59" fillId="14" borderId="9" xfId="0" applyFont="1" applyFill="1" applyBorder="1" applyAlignment="1">
      <alignment horizontal="center" vertical="center" wrapText="1"/>
    </xf>
    <xf numFmtId="10" fontId="23" fillId="15" borderId="1" xfId="3" applyNumberFormat="1" applyFont="1" applyFill="1" applyBorder="1" applyAlignment="1">
      <alignment horizontal="center" vertical="center"/>
    </xf>
    <xf numFmtId="0" fontId="66" fillId="24" borderId="1" xfId="0" applyFont="1" applyFill="1" applyBorder="1" applyAlignment="1">
      <alignment horizontal="left" vertical="center" wrapText="1"/>
    </xf>
    <xf numFmtId="0" fontId="16" fillId="15" borderId="41" xfId="3" applyFont="1" applyFill="1" applyBorder="1" applyAlignment="1">
      <alignment horizontal="center" vertical="center"/>
    </xf>
    <xf numFmtId="0" fontId="16" fillId="15" borderId="20" xfId="3" applyFont="1" applyFill="1" applyBorder="1" applyAlignment="1">
      <alignment horizontal="center" vertical="center" wrapText="1"/>
    </xf>
    <xf numFmtId="0" fontId="16" fillId="15" borderId="41"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20" xfId="3" applyFont="1" applyBorder="1" applyAlignment="1">
      <alignment horizontal="center" vertical="center"/>
    </xf>
    <xf numFmtId="0" fontId="62" fillId="0" borderId="20" xfId="3" applyFont="1" applyBorder="1" applyAlignment="1">
      <alignment horizontal="left" vertical="center" wrapText="1"/>
    </xf>
    <xf numFmtId="0" fontId="23" fillId="0" borderId="17" xfId="3" applyFont="1" applyBorder="1" applyAlignment="1">
      <alignment horizontal="left" vertical="center" wrapText="1"/>
    </xf>
    <xf numFmtId="0" fontId="22" fillId="15" borderId="104" xfId="3" applyFont="1" applyFill="1" applyBorder="1" applyAlignment="1">
      <alignment horizontal="center" vertical="center" wrapText="1"/>
    </xf>
    <xf numFmtId="0" fontId="22" fillId="15" borderId="105" xfId="3" applyFont="1" applyFill="1" applyBorder="1" applyAlignment="1">
      <alignment horizontal="center" vertical="center" wrapText="1"/>
    </xf>
    <xf numFmtId="0" fontId="53" fillId="14" borderId="102" xfId="0" applyFont="1" applyFill="1" applyBorder="1" applyAlignment="1">
      <alignment horizontal="left" vertical="center" wrapText="1"/>
    </xf>
    <xf numFmtId="0" fontId="53" fillId="14" borderId="103" xfId="0" applyFont="1" applyFill="1" applyBorder="1" applyAlignment="1">
      <alignment horizontal="left" vertical="center" wrapText="1"/>
    </xf>
    <xf numFmtId="0" fontId="23" fillId="0" borderId="44" xfId="3" applyFont="1" applyBorder="1" applyAlignment="1">
      <alignment horizontal="center" vertical="center"/>
    </xf>
    <xf numFmtId="0" fontId="23" fillId="0" borderId="42" xfId="3" applyFont="1" applyBorder="1" applyAlignment="1">
      <alignment horizontal="center" vertical="center"/>
    </xf>
    <xf numFmtId="0" fontId="23" fillId="0" borderId="43" xfId="3" applyFont="1" applyBorder="1" applyAlignment="1">
      <alignment horizontal="center" vertical="center"/>
    </xf>
    <xf numFmtId="0" fontId="23" fillId="0" borderId="41" xfId="3" applyFont="1" applyBorder="1" applyAlignment="1">
      <alignment horizontal="left" vertical="center" wrapText="1"/>
    </xf>
    <xf numFmtId="0" fontId="22" fillId="0" borderId="37" xfId="2" applyFont="1" applyBorder="1" applyAlignment="1">
      <alignment horizontal="center" vertical="center" wrapText="1"/>
    </xf>
    <xf numFmtId="1" fontId="22" fillId="0" borderId="37" xfId="2" applyNumberFormat="1" applyFont="1" applyBorder="1" applyAlignment="1">
      <alignment horizontal="center" vertical="center" wrapText="1"/>
    </xf>
    <xf numFmtId="0" fontId="22" fillId="15" borderId="107" xfId="3" applyFont="1" applyFill="1" applyBorder="1" applyAlignment="1">
      <alignment horizontal="center" vertical="center" wrapText="1"/>
    </xf>
    <xf numFmtId="0" fontId="22" fillId="15" borderId="108" xfId="3" applyFont="1" applyFill="1" applyBorder="1" applyAlignment="1">
      <alignment horizontal="center" vertical="center" wrapText="1"/>
    </xf>
    <xf numFmtId="0" fontId="53" fillId="0" borderId="102" xfId="3" applyFont="1" applyBorder="1" applyAlignment="1">
      <alignment horizontal="left" vertical="center" wrapText="1"/>
    </xf>
    <xf numFmtId="0" fontId="53" fillId="0" borderId="103" xfId="3" applyFont="1" applyBorder="1" applyAlignment="1">
      <alignment horizontal="left" vertical="center" wrapText="1"/>
    </xf>
    <xf numFmtId="0" fontId="22" fillId="15" borderId="23" xfId="3" applyFont="1" applyFill="1" applyBorder="1" applyAlignment="1">
      <alignment horizontal="center" vertical="center" wrapText="1"/>
    </xf>
    <xf numFmtId="0" fontId="53" fillId="24" borderId="1" xfId="0" applyFont="1" applyFill="1" applyBorder="1" applyAlignment="1">
      <alignment horizontal="center"/>
    </xf>
    <xf numFmtId="0" fontId="36" fillId="0" borderId="47" xfId="3" applyFont="1" applyBorder="1" applyAlignment="1">
      <alignment horizontal="center" vertical="center"/>
    </xf>
    <xf numFmtId="0" fontId="23" fillId="0" borderId="102" xfId="3" applyFont="1" applyBorder="1" applyAlignment="1">
      <alignment horizontal="center" vertical="center"/>
    </xf>
    <xf numFmtId="0" fontId="23" fillId="0" borderId="103" xfId="3" applyFont="1" applyBorder="1" applyAlignment="1">
      <alignment horizontal="center" vertical="center"/>
    </xf>
    <xf numFmtId="0" fontId="50" fillId="23" borderId="12" xfId="20" applyFont="1" applyFill="1" applyBorder="1" applyAlignment="1">
      <alignment horizontal="center" vertical="center" wrapText="1"/>
    </xf>
    <xf numFmtId="0" fontId="50" fillId="23" borderId="10" xfId="20" applyFont="1" applyFill="1" applyBorder="1" applyAlignment="1">
      <alignment horizontal="center" vertical="center" wrapText="1"/>
    </xf>
    <xf numFmtId="0" fontId="50" fillId="23" borderId="13" xfId="20" applyFont="1" applyFill="1" applyBorder="1" applyAlignment="1">
      <alignment horizontal="center" vertical="center" wrapText="1"/>
    </xf>
    <xf numFmtId="0" fontId="50" fillId="23" borderId="37" xfId="20" applyFont="1" applyFill="1" applyBorder="1" applyAlignment="1">
      <alignment horizontal="center" vertical="center" wrapText="1"/>
    </xf>
    <xf numFmtId="0" fontId="50" fillId="23" borderId="7" xfId="20" applyFont="1" applyFill="1" applyBorder="1" applyAlignment="1">
      <alignment horizontal="center" vertical="center" wrapText="1"/>
    </xf>
    <xf numFmtId="0" fontId="50" fillId="23" borderId="8" xfId="20" applyFont="1" applyFill="1" applyBorder="1" applyAlignment="1">
      <alignment horizontal="center" vertical="center" wrapText="1"/>
    </xf>
    <xf numFmtId="1" fontId="49" fillId="0" borderId="12" xfId="1" applyNumberFormat="1" applyFont="1" applyFill="1" applyBorder="1" applyAlignment="1">
      <alignment horizontal="center" vertical="center" shrinkToFit="1"/>
    </xf>
    <xf numFmtId="1" fontId="49" fillId="0" borderId="10" xfId="1" applyNumberFormat="1" applyFont="1" applyFill="1" applyBorder="1" applyAlignment="1">
      <alignment horizontal="center" vertical="center" shrinkToFit="1"/>
    </xf>
    <xf numFmtId="1" fontId="49" fillId="0" borderId="13" xfId="1" applyNumberFormat="1" applyFont="1" applyFill="1" applyBorder="1" applyAlignment="1">
      <alignment horizontal="center" vertical="center" shrinkToFit="1"/>
    </xf>
    <xf numFmtId="0" fontId="50" fillId="23" borderId="5" xfId="20" applyFont="1" applyFill="1" applyBorder="1" applyAlignment="1">
      <alignment horizontal="center" vertical="center" wrapText="1"/>
    </xf>
    <xf numFmtId="0" fontId="50" fillId="23" borderId="11" xfId="20" applyFont="1" applyFill="1" applyBorder="1" applyAlignment="1">
      <alignment horizontal="center" vertical="center" wrapText="1"/>
    </xf>
    <xf numFmtId="0" fontId="50" fillId="23" borderId="16" xfId="20" applyFont="1" applyFill="1" applyBorder="1" applyAlignment="1">
      <alignment horizontal="center" vertical="center" wrapText="1"/>
    </xf>
    <xf numFmtId="0" fontId="50" fillId="23" borderId="14" xfId="20" applyFont="1" applyFill="1" applyBorder="1" applyAlignment="1">
      <alignment horizontal="center" vertical="center" wrapText="1"/>
    </xf>
    <xf numFmtId="0" fontId="50" fillId="23" borderId="15" xfId="20" applyFont="1" applyFill="1" applyBorder="1" applyAlignment="1">
      <alignment horizontal="center" vertical="center" wrapText="1"/>
    </xf>
    <xf numFmtId="170" fontId="23" fillId="0" borderId="63" xfId="5" applyNumberFormat="1" applyFont="1" applyBorder="1" applyAlignment="1">
      <alignment horizontal="center" vertical="center"/>
    </xf>
    <xf numFmtId="170" fontId="23" fillId="0" borderId="51" xfId="5" applyNumberFormat="1" applyFont="1" applyBorder="1" applyAlignment="1">
      <alignment horizontal="center" vertical="center"/>
    </xf>
    <xf numFmtId="170" fontId="23" fillId="0" borderId="87" xfId="5" applyNumberFormat="1" applyFont="1" applyBorder="1" applyAlignment="1">
      <alignment horizontal="center" vertical="center"/>
    </xf>
    <xf numFmtId="170" fontId="23" fillId="0" borderId="75" xfId="5" applyNumberFormat="1" applyFont="1" applyBorder="1" applyAlignment="1">
      <alignment horizontal="center" vertical="center"/>
    </xf>
    <xf numFmtId="170" fontId="23" fillId="0" borderId="47" xfId="5" applyNumberFormat="1" applyFont="1" applyBorder="1" applyAlignment="1">
      <alignment horizontal="center" vertical="center"/>
    </xf>
    <xf numFmtId="170" fontId="23" fillId="0" borderId="85" xfId="5" applyNumberFormat="1" applyFont="1" applyBorder="1" applyAlignment="1">
      <alignment horizontal="center" vertical="center"/>
    </xf>
    <xf numFmtId="170" fontId="23" fillId="0" borderId="61" xfId="5" applyNumberFormat="1" applyFont="1" applyBorder="1" applyAlignment="1">
      <alignment horizontal="center" vertical="center"/>
    </xf>
    <xf numFmtId="170" fontId="23" fillId="0" borderId="50" xfId="5" applyNumberFormat="1" applyFont="1" applyBorder="1" applyAlignment="1">
      <alignment horizontal="center" vertical="center"/>
    </xf>
    <xf numFmtId="170" fontId="23" fillId="0" borderId="86" xfId="5" applyNumberFormat="1" applyFont="1" applyBorder="1" applyAlignment="1">
      <alignment horizontal="center" vertical="center"/>
    </xf>
    <xf numFmtId="0" fontId="21" fillId="0" borderId="88" xfId="2" applyFont="1" applyBorder="1" applyAlignment="1">
      <alignment horizontal="left" vertical="center" wrapText="1"/>
    </xf>
    <xf numFmtId="0" fontId="21" fillId="0" borderId="82" xfId="2" applyFont="1" applyBorder="1" applyAlignment="1">
      <alignment horizontal="left" vertical="center" wrapText="1"/>
    </xf>
    <xf numFmtId="0" fontId="21" fillId="0" borderId="83" xfId="2" applyFont="1" applyBorder="1" applyAlignment="1">
      <alignment horizontal="left" vertical="center" wrapText="1"/>
    </xf>
    <xf numFmtId="0" fontId="53" fillId="0" borderId="90" xfId="2" applyFont="1" applyBorder="1" applyAlignment="1">
      <alignment horizontal="center" vertical="center" wrapText="1"/>
    </xf>
    <xf numFmtId="0" fontId="21" fillId="0" borderId="91" xfId="2" applyFont="1" applyBorder="1" applyAlignment="1">
      <alignment horizontal="center" vertical="center" wrapText="1"/>
    </xf>
    <xf numFmtId="170" fontId="23" fillId="0" borderId="94" xfId="5" applyNumberFormat="1" applyFont="1" applyBorder="1" applyAlignment="1">
      <alignment horizontal="center" vertical="center"/>
    </xf>
    <xf numFmtId="170" fontId="23" fillId="0" borderId="67" xfId="5" applyNumberFormat="1" applyFont="1" applyBorder="1" applyAlignment="1">
      <alignment horizontal="center" vertical="center"/>
    </xf>
    <xf numFmtId="170" fontId="23" fillId="0" borderId="48" xfId="5" applyNumberFormat="1" applyFont="1" applyBorder="1" applyAlignment="1">
      <alignment horizontal="center" vertical="center"/>
    </xf>
    <xf numFmtId="170" fontId="23" fillId="0" borderId="59" xfId="5" applyNumberFormat="1" applyFont="1" applyBorder="1" applyAlignment="1">
      <alignment horizontal="center" vertical="center"/>
    </xf>
    <xf numFmtId="170" fontId="23" fillId="0" borderId="72" xfId="5" applyNumberFormat="1" applyFont="1" applyBorder="1" applyAlignment="1">
      <alignment horizontal="center" vertical="center"/>
    </xf>
    <xf numFmtId="170" fontId="23" fillId="0" borderId="60" xfId="5" applyNumberFormat="1" applyFont="1" applyBorder="1" applyAlignment="1">
      <alignment horizontal="center" vertical="center"/>
    </xf>
    <xf numFmtId="0" fontId="53" fillId="0" borderId="92" xfId="2" applyFont="1" applyBorder="1" applyAlignment="1">
      <alignment horizontal="center" vertical="center" wrapText="1"/>
    </xf>
    <xf numFmtId="0" fontId="21" fillId="0" borderId="92" xfId="2" applyFont="1" applyBorder="1" applyAlignment="1">
      <alignment horizontal="center" vertical="center" wrapText="1"/>
    </xf>
    <xf numFmtId="0" fontId="21" fillId="0" borderId="93" xfId="2" applyFont="1" applyBorder="1" applyAlignment="1">
      <alignment horizontal="center" vertical="center" wrapText="1"/>
    </xf>
    <xf numFmtId="170" fontId="23" fillId="0" borderId="75" xfId="5" applyNumberFormat="1" applyFont="1" applyFill="1" applyBorder="1" applyAlignment="1">
      <alignment horizontal="center" vertical="center"/>
    </xf>
    <xf numFmtId="170" fontId="23" fillId="0" borderId="47" xfId="5" applyNumberFormat="1" applyFont="1" applyFill="1" applyBorder="1" applyAlignment="1">
      <alignment horizontal="center" vertical="center"/>
    </xf>
    <xf numFmtId="170" fontId="23" fillId="0" borderId="85" xfId="5" applyNumberFormat="1" applyFont="1" applyFill="1" applyBorder="1" applyAlignment="1">
      <alignment horizontal="center" vertical="center"/>
    </xf>
    <xf numFmtId="0" fontId="22" fillId="15" borderId="52" xfId="2" applyFont="1" applyFill="1" applyBorder="1" applyAlignment="1">
      <alignment horizontal="center" vertical="center" wrapText="1"/>
    </xf>
    <xf numFmtId="0" fontId="22" fillId="15" borderId="53" xfId="2" applyFont="1" applyFill="1" applyBorder="1" applyAlignment="1">
      <alignment horizontal="center" vertical="center" wrapText="1"/>
    </xf>
    <xf numFmtId="0" fontId="22" fillId="15" borderId="54" xfId="2" applyFont="1" applyFill="1" applyBorder="1" applyAlignment="1">
      <alignment horizontal="center" vertical="center" wrapText="1"/>
    </xf>
    <xf numFmtId="170" fontId="23" fillId="0" borderId="61" xfId="5" applyNumberFormat="1" applyFont="1" applyFill="1" applyBorder="1" applyAlignment="1">
      <alignment horizontal="center" vertical="center"/>
    </xf>
    <xf numFmtId="170" fontId="23" fillId="0" borderId="50" xfId="5" applyNumberFormat="1" applyFont="1" applyFill="1" applyBorder="1" applyAlignment="1">
      <alignment horizontal="center" vertical="center"/>
    </xf>
    <xf numFmtId="170" fontId="23" fillId="0" borderId="86" xfId="5" applyNumberFormat="1" applyFont="1" applyFill="1" applyBorder="1" applyAlignment="1">
      <alignment horizontal="center" vertical="center"/>
    </xf>
    <xf numFmtId="0" fontId="22" fillId="15" borderId="72" xfId="2" applyFont="1" applyFill="1" applyBorder="1" applyAlignment="1">
      <alignment horizontal="center" vertical="center" wrapText="1"/>
    </xf>
    <xf numFmtId="0" fontId="22" fillId="15" borderId="51" xfId="2" applyFont="1" applyFill="1" applyBorder="1" applyAlignment="1">
      <alignment horizontal="center" vertical="center" wrapText="1"/>
    </xf>
    <xf numFmtId="0" fontId="22" fillId="11" borderId="20" xfId="2" applyFont="1" applyFill="1" applyBorder="1" applyAlignment="1">
      <alignment horizontal="center" vertical="center" wrapText="1"/>
    </xf>
    <xf numFmtId="0" fontId="22" fillId="11" borderId="21" xfId="2" applyFont="1" applyFill="1" applyBorder="1" applyAlignment="1">
      <alignment horizontal="center" vertical="center" wrapText="1"/>
    </xf>
    <xf numFmtId="0" fontId="22" fillId="11" borderId="22" xfId="2" applyFont="1" applyFill="1" applyBorder="1" applyAlignment="1">
      <alignment horizontal="center" vertical="center" wrapText="1"/>
    </xf>
    <xf numFmtId="0" fontId="22" fillId="11" borderId="20" xfId="2" applyFont="1" applyFill="1" applyBorder="1" applyAlignment="1">
      <alignment horizontal="center" vertical="center"/>
    </xf>
    <xf numFmtId="0" fontId="22" fillId="11" borderId="21" xfId="2" applyFont="1" applyFill="1" applyBorder="1" applyAlignment="1">
      <alignment horizontal="center" vertical="center"/>
    </xf>
    <xf numFmtId="0" fontId="22" fillId="11" borderId="22" xfId="2" applyFont="1" applyFill="1" applyBorder="1" applyAlignment="1">
      <alignment horizontal="center" vertical="center"/>
    </xf>
    <xf numFmtId="0" fontId="22" fillId="15" borderId="80" xfId="2" applyFont="1" applyFill="1" applyBorder="1" applyAlignment="1">
      <alignment horizontal="center" vertical="center" wrapText="1"/>
    </xf>
    <xf numFmtId="0" fontId="22" fillId="15" borderId="24" xfId="2"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73" xfId="2" applyFont="1" applyFill="1" applyBorder="1" applyAlignment="1">
      <alignment horizontal="center" vertical="center" wrapText="1"/>
    </xf>
    <xf numFmtId="0" fontId="22" fillId="15" borderId="65"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2" fillId="11" borderId="41" xfId="2" applyFont="1" applyFill="1" applyBorder="1" applyAlignment="1">
      <alignment horizontal="left" vertical="center" wrapText="1"/>
    </xf>
    <xf numFmtId="0" fontId="22" fillId="11" borderId="76" xfId="2" applyFont="1" applyFill="1" applyBorder="1" applyAlignment="1">
      <alignment horizontal="center" vertical="center" wrapText="1"/>
    </xf>
    <xf numFmtId="0" fontId="22" fillId="11" borderId="77" xfId="2" applyFont="1" applyFill="1" applyBorder="1" applyAlignment="1">
      <alignment horizontal="center" vertical="center" wrapText="1"/>
    </xf>
    <xf numFmtId="0" fontId="22" fillId="11" borderId="78" xfId="2" applyFont="1" applyFill="1" applyBorder="1" applyAlignment="1">
      <alignment horizontal="center" vertical="center" wrapText="1"/>
    </xf>
    <xf numFmtId="0" fontId="22" fillId="11" borderId="41" xfId="2" applyFont="1" applyFill="1" applyBorder="1" applyAlignment="1">
      <alignment horizontal="center" vertical="center" wrapText="1"/>
    </xf>
    <xf numFmtId="0" fontId="22" fillId="15" borderId="79" xfId="2" applyFont="1" applyFill="1" applyBorder="1" applyAlignment="1">
      <alignment horizontal="center" vertical="center" wrapText="1"/>
    </xf>
    <xf numFmtId="0" fontId="22" fillId="15" borderId="95" xfId="2" applyFont="1" applyFill="1" applyBorder="1" applyAlignment="1">
      <alignment horizontal="center" vertical="center" wrapText="1"/>
    </xf>
    <xf numFmtId="0" fontId="22" fillId="15" borderId="61" xfId="2" applyFont="1" applyFill="1" applyBorder="1" applyAlignment="1">
      <alignment horizontal="center" vertical="center" wrapText="1"/>
    </xf>
    <xf numFmtId="0" fontId="22" fillId="0" borderId="9" xfId="0" applyFont="1" applyBorder="1" applyAlignment="1">
      <alignment horizontal="center" vertical="center" wrapText="1"/>
    </xf>
    <xf numFmtId="170" fontId="23" fillId="0" borderId="94" xfId="5" applyNumberFormat="1" applyFont="1" applyFill="1" applyBorder="1" applyAlignment="1">
      <alignment horizontal="center" vertical="center"/>
    </xf>
    <xf numFmtId="170" fontId="23" fillId="0" borderId="67" xfId="5" applyNumberFormat="1" applyFont="1" applyFill="1" applyBorder="1" applyAlignment="1">
      <alignment horizontal="center" vertical="center"/>
    </xf>
    <xf numFmtId="170" fontId="23" fillId="0" borderId="48" xfId="5" applyNumberFormat="1" applyFont="1" applyFill="1" applyBorder="1" applyAlignment="1">
      <alignment horizontal="center" vertical="center"/>
    </xf>
    <xf numFmtId="170" fontId="23" fillId="0" borderId="59" xfId="5" applyNumberFormat="1" applyFont="1" applyFill="1" applyBorder="1" applyAlignment="1">
      <alignment horizontal="center" vertical="center"/>
    </xf>
    <xf numFmtId="0" fontId="22" fillId="11" borderId="20" xfId="23" applyFont="1" applyFill="1" applyBorder="1" applyAlignment="1">
      <alignment horizontal="center" vertical="center" wrapText="1"/>
    </xf>
    <xf numFmtId="0" fontId="22" fillId="11" borderId="21" xfId="23" applyFont="1" applyFill="1" applyBorder="1" applyAlignment="1">
      <alignment horizontal="center" vertical="center" wrapText="1"/>
    </xf>
    <xf numFmtId="0" fontId="22" fillId="11" borderId="22" xfId="23" applyFont="1" applyFill="1" applyBorder="1" applyAlignment="1">
      <alignment horizontal="center" vertical="center" wrapText="1"/>
    </xf>
    <xf numFmtId="0" fontId="22" fillId="11" borderId="26" xfId="23" applyFont="1" applyFill="1" applyBorder="1" applyAlignment="1">
      <alignment horizontal="center" vertical="center" wrapText="1"/>
    </xf>
    <xf numFmtId="0" fontId="22" fillId="11" borderId="35" xfId="23" applyFont="1" applyFill="1" applyBorder="1" applyAlignment="1">
      <alignment horizontal="center" vertical="center" wrapText="1"/>
    </xf>
    <xf numFmtId="0" fontId="22" fillId="11" borderId="34" xfId="23" applyFont="1" applyFill="1" applyBorder="1" applyAlignment="1">
      <alignment horizontal="center" vertical="center" wrapText="1"/>
    </xf>
    <xf numFmtId="0" fontId="38" fillId="15" borderId="44" xfId="23" applyFont="1" applyFill="1" applyBorder="1" applyAlignment="1">
      <alignment horizontal="center" vertical="center" wrapText="1"/>
    </xf>
    <xf numFmtId="0" fontId="38" fillId="15" borderId="42" xfId="23" applyFont="1" applyFill="1" applyBorder="1" applyAlignment="1">
      <alignment horizontal="center" vertical="center" wrapText="1"/>
    </xf>
    <xf numFmtId="0" fontId="38" fillId="15" borderId="43" xfId="23" applyFont="1" applyFill="1" applyBorder="1" applyAlignment="1">
      <alignment horizontal="center" vertical="center" wrapText="1"/>
    </xf>
    <xf numFmtId="0" fontId="38" fillId="15" borderId="32" xfId="23" applyFont="1" applyFill="1" applyBorder="1" applyAlignment="1">
      <alignment horizontal="center" vertical="center" wrapText="1"/>
    </xf>
    <xf numFmtId="0" fontId="38" fillId="15" borderId="9" xfId="23" applyFont="1" applyFill="1" applyAlignment="1">
      <alignment horizontal="center" vertical="center" wrapText="1"/>
    </xf>
    <xf numFmtId="0" fontId="38" fillId="15" borderId="35" xfId="23" applyFont="1" applyFill="1" applyBorder="1" applyAlignment="1">
      <alignment horizontal="center" vertical="center" wrapText="1"/>
    </xf>
    <xf numFmtId="0" fontId="22" fillId="15" borderId="20" xfId="23" applyFont="1" applyFill="1" applyBorder="1" applyAlignment="1">
      <alignment horizontal="center" vertical="center" wrapText="1"/>
    </xf>
    <xf numFmtId="0" fontId="22" fillId="15" borderId="21" xfId="23" applyFont="1" applyFill="1" applyBorder="1" applyAlignment="1">
      <alignment horizontal="center" vertical="center" wrapText="1"/>
    </xf>
    <xf numFmtId="0" fontId="22" fillId="15" borderId="22" xfId="23" applyFont="1" applyFill="1" applyBorder="1" applyAlignment="1">
      <alignment horizontal="center" vertical="center" wrapText="1"/>
    </xf>
    <xf numFmtId="0" fontId="29" fillId="15" borderId="20" xfId="23" applyFont="1" applyFill="1" applyBorder="1" applyAlignment="1">
      <alignment horizontal="center" vertical="center"/>
    </xf>
    <xf numFmtId="0" fontId="29" fillId="15" borderId="21" xfId="23" applyFont="1" applyFill="1" applyBorder="1" applyAlignment="1">
      <alignment horizontal="center" vertical="center"/>
    </xf>
    <xf numFmtId="0" fontId="29" fillId="15" borderId="22" xfId="23" applyFont="1" applyFill="1" applyBorder="1" applyAlignment="1">
      <alignment horizontal="center" vertical="center"/>
    </xf>
    <xf numFmtId="0" fontId="38" fillId="15" borderId="20" xfId="23" applyFont="1" applyFill="1" applyBorder="1" applyAlignment="1">
      <alignment horizontal="center" vertical="center" wrapText="1"/>
    </xf>
    <xf numFmtId="0" fontId="38" fillId="15" borderId="22" xfId="23" applyFont="1" applyFill="1" applyBorder="1" applyAlignment="1">
      <alignment horizontal="center" vertical="center" wrapText="1"/>
    </xf>
    <xf numFmtId="0" fontId="28" fillId="15" borderId="21" xfId="23" applyFont="1" applyFill="1" applyBorder="1" applyAlignment="1">
      <alignment horizontal="center" vertical="center" wrapText="1"/>
    </xf>
    <xf numFmtId="0" fontId="28" fillId="15" borderId="22" xfId="23" applyFont="1" applyFill="1" applyBorder="1" applyAlignment="1">
      <alignment horizontal="center" vertical="center" wrapText="1"/>
    </xf>
    <xf numFmtId="0" fontId="38" fillId="15" borderId="41" xfId="23" applyFont="1" applyFill="1" applyBorder="1" applyAlignment="1">
      <alignment horizontal="center" vertical="center" wrapText="1"/>
    </xf>
    <xf numFmtId="0" fontId="22" fillId="15" borderId="26" xfId="23" applyFont="1" applyFill="1" applyBorder="1" applyAlignment="1">
      <alignment horizontal="center" vertical="center" wrapText="1"/>
    </xf>
    <xf numFmtId="0" fontId="22" fillId="15" borderId="34" xfId="23" applyFont="1" applyFill="1" applyBorder="1" applyAlignment="1">
      <alignment horizontal="center" vertical="center" wrapText="1"/>
    </xf>
    <xf numFmtId="0" fontId="21" fillId="0" borderId="41" xfId="23" applyFont="1" applyBorder="1" applyAlignment="1">
      <alignment horizontal="left" vertical="center" wrapText="1"/>
    </xf>
    <xf numFmtId="0" fontId="23" fillId="0" borderId="44" xfId="23" applyFont="1" applyBorder="1" applyAlignment="1">
      <alignment horizontal="center" vertical="center"/>
    </xf>
    <xf numFmtId="0" fontId="23" fillId="0" borderId="42" xfId="23" applyFont="1" applyBorder="1" applyAlignment="1">
      <alignment horizontal="center" vertical="center"/>
    </xf>
    <xf numFmtId="0" fontId="23" fillId="0" borderId="43" xfId="23" applyFont="1" applyBorder="1" applyAlignment="1">
      <alignment horizontal="center" vertical="center"/>
    </xf>
    <xf numFmtId="0" fontId="40" fillId="20" borderId="17" xfId="2" applyFont="1" applyFill="1" applyBorder="1" applyAlignment="1">
      <alignment horizontal="center" vertical="center" wrapText="1"/>
    </xf>
    <xf numFmtId="0" fontId="40" fillId="20" borderId="33" xfId="2" applyFont="1" applyFill="1" applyBorder="1" applyAlignment="1">
      <alignment horizontal="center" vertical="center" wrapText="1"/>
    </xf>
    <xf numFmtId="0" fontId="40" fillId="20" borderId="32" xfId="2" applyFont="1" applyFill="1" applyBorder="1" applyAlignment="1">
      <alignment horizontal="center" vertical="center" wrapText="1"/>
    </xf>
    <xf numFmtId="0" fontId="40" fillId="20" borderId="23" xfId="2" applyFont="1" applyFill="1" applyBorder="1" applyAlignment="1">
      <alignment horizontal="center" vertical="center" wrapText="1"/>
    </xf>
    <xf numFmtId="0" fontId="40" fillId="20" borderId="9" xfId="2" applyFont="1" applyFill="1" applyAlignment="1">
      <alignment horizontal="center" vertical="center" wrapText="1"/>
    </xf>
    <xf numFmtId="0" fontId="40" fillId="20" borderId="31" xfId="2" applyFont="1" applyFill="1" applyBorder="1" applyAlignment="1">
      <alignment horizontal="center" vertical="center" wrapText="1"/>
    </xf>
    <xf numFmtId="0" fontId="40" fillId="20" borderId="26" xfId="2" applyFont="1" applyFill="1" applyBorder="1" applyAlignment="1">
      <alignment horizontal="center" vertical="center" wrapText="1"/>
    </xf>
    <xf numFmtId="0" fontId="40" fillId="20" borderId="35" xfId="2" applyFont="1" applyFill="1" applyBorder="1" applyAlignment="1">
      <alignment horizontal="center" vertical="center" wrapText="1"/>
    </xf>
    <xf numFmtId="0" fontId="40" fillId="20" borderId="34" xfId="2" applyFont="1" applyFill="1" applyBorder="1" applyAlignment="1">
      <alignment horizontal="center" vertical="center" wrapText="1"/>
    </xf>
    <xf numFmtId="0" fontId="22" fillId="15" borderId="17" xfId="2" applyFont="1" applyFill="1" applyBorder="1" applyAlignment="1">
      <alignment horizontal="center" vertical="center" wrapText="1"/>
    </xf>
    <xf numFmtId="0" fontId="22" fillId="15" borderId="23" xfId="2" applyFont="1" applyFill="1" applyBorder="1" applyAlignment="1">
      <alignment horizontal="center" vertical="center" wrapText="1"/>
    </xf>
    <xf numFmtId="0" fontId="22" fillId="15" borderId="26" xfId="2" applyFont="1" applyFill="1" applyBorder="1" applyAlignment="1">
      <alignment horizontal="center" vertical="center" wrapText="1"/>
    </xf>
    <xf numFmtId="0" fontId="44" fillId="0" borderId="17" xfId="2" applyFont="1" applyBorder="1" applyAlignment="1">
      <alignment horizontal="center" vertical="center" wrapText="1"/>
    </xf>
    <xf numFmtId="0" fontId="44" fillId="0" borderId="33" xfId="2" applyFont="1" applyBorder="1" applyAlignment="1">
      <alignment horizontal="center" vertical="center" wrapText="1"/>
    </xf>
    <xf numFmtId="0" fontId="44" fillId="0" borderId="23" xfId="2" applyFont="1" applyBorder="1" applyAlignment="1">
      <alignment horizontal="center" vertical="center" wrapText="1"/>
    </xf>
    <xf numFmtId="0" fontId="44" fillId="0" borderId="9" xfId="2" applyFont="1" applyAlignment="1">
      <alignment horizontal="center" vertical="center" wrapText="1"/>
    </xf>
    <xf numFmtId="0" fontId="44" fillId="0" borderId="26" xfId="2" applyFont="1" applyBorder="1" applyAlignment="1">
      <alignment horizontal="center" vertical="center" wrapText="1"/>
    </xf>
    <xf numFmtId="0" fontId="44" fillId="0" borderId="35" xfId="2" applyFont="1" applyBorder="1" applyAlignment="1">
      <alignment horizontal="center" vertical="center" wrapText="1"/>
    </xf>
    <xf numFmtId="0" fontId="44" fillId="15" borderId="44" xfId="2" applyFont="1" applyFill="1" applyBorder="1" applyAlignment="1">
      <alignment horizontal="center" vertical="center" wrapText="1"/>
    </xf>
    <xf numFmtId="0" fontId="44" fillId="15" borderId="42" xfId="2" applyFont="1" applyFill="1" applyBorder="1" applyAlignment="1">
      <alignment horizontal="center" vertical="center" wrapText="1"/>
    </xf>
    <xf numFmtId="0" fontId="44" fillId="15" borderId="43" xfId="2" applyFont="1" applyFill="1" applyBorder="1" applyAlignment="1">
      <alignment horizontal="center" vertical="center" wrapText="1"/>
    </xf>
    <xf numFmtId="1" fontId="44" fillId="0" borderId="44" xfId="2" applyNumberFormat="1" applyFont="1" applyBorder="1" applyAlignment="1">
      <alignment horizontal="center" vertical="center" wrapText="1"/>
    </xf>
    <xf numFmtId="1" fontId="44" fillId="0" borderId="42" xfId="2" applyNumberFormat="1" applyFont="1" applyBorder="1" applyAlignment="1">
      <alignment horizontal="center" vertical="center" wrapText="1"/>
    </xf>
    <xf numFmtId="1" fontId="44" fillId="0" borderId="43" xfId="2" applyNumberFormat="1" applyFont="1" applyBorder="1" applyAlignment="1">
      <alignment horizontal="center" vertical="center" wrapText="1"/>
    </xf>
    <xf numFmtId="0" fontId="22" fillId="15" borderId="20" xfId="2" applyFont="1" applyFill="1" applyBorder="1" applyAlignment="1">
      <alignment horizontal="left" vertical="center" wrapText="1"/>
    </xf>
    <xf numFmtId="0" fontId="22" fillId="15" borderId="22" xfId="2" applyFont="1" applyFill="1" applyBorder="1" applyAlignment="1">
      <alignment horizontal="left" vertical="center" wrapText="1"/>
    </xf>
    <xf numFmtId="0" fontId="40" fillId="0" borderId="20" xfId="23" applyFont="1" applyBorder="1" applyAlignment="1">
      <alignment horizontal="left" vertical="center" wrapText="1"/>
    </xf>
    <xf numFmtId="0" fontId="40" fillId="0" borderId="22" xfId="23" applyFont="1" applyBorder="1" applyAlignment="1">
      <alignment horizontal="left" vertical="center" wrapText="1"/>
    </xf>
    <xf numFmtId="0" fontId="40" fillId="0" borderId="20" xfId="23" applyFont="1" applyBorder="1" applyAlignment="1">
      <alignment horizontal="center" vertical="center" wrapText="1"/>
    </xf>
    <xf numFmtId="0" fontId="40" fillId="0" borderId="22" xfId="23" applyFont="1" applyBorder="1" applyAlignment="1">
      <alignment horizontal="center" vertical="center"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2" fillId="11" borderId="17"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32" xfId="0" applyFont="1" applyFill="1" applyBorder="1" applyAlignment="1">
      <alignment horizontal="center" vertical="center"/>
    </xf>
    <xf numFmtId="0" fontId="22" fillId="11" borderId="23" xfId="0" applyFont="1" applyFill="1" applyBorder="1" applyAlignment="1">
      <alignment horizontal="center" vertical="center"/>
    </xf>
    <xf numFmtId="0" fontId="22" fillId="11" borderId="9" xfId="0" applyFont="1" applyFill="1" applyBorder="1" applyAlignment="1">
      <alignment horizontal="center" vertical="center"/>
    </xf>
    <xf numFmtId="0" fontId="22" fillId="11" borderId="31" xfId="0" applyFont="1" applyFill="1" applyBorder="1" applyAlignment="1">
      <alignment horizontal="center" vertical="center"/>
    </xf>
    <xf numFmtId="0" fontId="22" fillId="11" borderId="26"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4" xfId="0" applyFont="1" applyFill="1" applyBorder="1" applyAlignment="1">
      <alignment horizontal="center" vertical="center"/>
    </xf>
    <xf numFmtId="0" fontId="21" fillId="0" borderId="41" xfId="0" applyFont="1" applyBorder="1" applyAlignment="1">
      <alignment horizontal="left" vertical="center" wrapText="1"/>
    </xf>
    <xf numFmtId="0" fontId="44" fillId="15" borderId="41" xfId="2" applyFont="1" applyFill="1" applyBorder="1" applyAlignment="1">
      <alignment horizontal="center" vertical="center" wrapText="1"/>
    </xf>
    <xf numFmtId="1" fontId="44" fillId="0" borderId="41" xfId="18" applyNumberFormat="1" applyFont="1" applyBorder="1" applyAlignment="1">
      <alignment horizontal="center" vertical="center" wrapText="1"/>
    </xf>
    <xf numFmtId="0" fontId="44" fillId="0" borderId="41" xfId="2" applyFont="1" applyBorder="1" applyAlignment="1">
      <alignment horizontal="center" vertical="center" wrapText="1"/>
    </xf>
    <xf numFmtId="0" fontId="21" fillId="0" borderId="9" xfId="2" applyFont="1" applyAlignment="1">
      <alignment horizontal="center" vertical="center" wrapText="1"/>
    </xf>
    <xf numFmtId="0" fontId="21" fillId="0" borderId="35" xfId="2" applyFont="1" applyBorder="1" applyAlignment="1">
      <alignment horizontal="center" vertical="center" wrapText="1"/>
    </xf>
    <xf numFmtId="0" fontId="22" fillId="20" borderId="26" xfId="2" applyFont="1" applyFill="1" applyBorder="1" applyAlignment="1">
      <alignment horizontal="center" vertical="center"/>
    </xf>
    <xf numFmtId="0" fontId="22" fillId="20" borderId="35" xfId="2" applyFont="1" applyFill="1" applyBorder="1" applyAlignment="1">
      <alignment horizontal="center" vertical="center"/>
    </xf>
    <xf numFmtId="0" fontId="22" fillId="20" borderId="34" xfId="2" applyFont="1" applyFill="1" applyBorder="1" applyAlignment="1">
      <alignment horizontal="center" vertical="center"/>
    </xf>
    <xf numFmtId="0" fontId="22" fillId="20" borderId="44" xfId="2" applyFont="1" applyFill="1" applyBorder="1" applyAlignment="1">
      <alignment horizontal="center" vertical="center"/>
    </xf>
    <xf numFmtId="0" fontId="22" fillId="20" borderId="42" xfId="2" applyFont="1" applyFill="1" applyBorder="1" applyAlignment="1">
      <alignment horizontal="center" vertical="center"/>
    </xf>
    <xf numFmtId="0" fontId="32" fillId="21" borderId="24" xfId="14" applyNumberFormat="1" applyFill="1" applyBorder="1" applyAlignment="1">
      <alignment horizontal="center" vertical="center" wrapText="1"/>
    </xf>
    <xf numFmtId="0" fontId="32" fillId="21" borderId="28" xfId="14" applyNumberFormat="1" applyFill="1" applyBorder="1" applyAlignment="1">
      <alignment horizontal="center" vertical="center" wrapText="1"/>
    </xf>
    <xf numFmtId="0" fontId="32" fillId="21" borderId="24" xfId="14" quotePrefix="1" applyNumberFormat="1" applyFill="1" applyBorder="1" applyAlignment="1">
      <alignment horizontal="center" vertical="center" wrapText="1"/>
    </xf>
    <xf numFmtId="0" fontId="32" fillId="21" borderId="28" xfId="14" quotePrefix="1" applyNumberFormat="1" applyFill="1" applyBorder="1" applyAlignment="1">
      <alignment horizontal="center" vertical="center" wrapText="1"/>
    </xf>
    <xf numFmtId="0" fontId="32" fillId="11" borderId="24" xfId="12" quotePrefix="1" applyNumberFormat="1" applyFont="1" applyFill="1" applyBorder="1" applyAlignment="1">
      <alignment horizontal="center" vertical="center" wrapText="1"/>
    </xf>
    <xf numFmtId="0" fontId="32" fillId="11" borderId="28" xfId="12" quotePrefix="1" applyNumberFormat="1" applyFont="1" applyFill="1" applyBorder="1" applyAlignment="1">
      <alignment horizontal="center" vertical="center" wrapText="1"/>
    </xf>
    <xf numFmtId="0" fontId="47" fillId="15" borderId="48" xfId="19" applyFont="1" applyFill="1" applyBorder="1" applyAlignment="1">
      <alignment horizontal="center" vertical="center" wrapText="1"/>
    </xf>
    <xf numFmtId="0" fontId="47" fillId="15" borderId="70" xfId="19" applyFont="1" applyFill="1" applyBorder="1" applyAlignment="1">
      <alignment horizontal="center" vertical="center" wrapText="1"/>
    </xf>
    <xf numFmtId="0" fontId="47" fillId="15" borderId="52" xfId="19" applyFont="1" applyFill="1" applyBorder="1" applyAlignment="1">
      <alignment horizontal="center" vertical="center"/>
    </xf>
    <xf numFmtId="0" fontId="47" fillId="15" borderId="53" xfId="19" applyFont="1" applyFill="1" applyBorder="1" applyAlignment="1">
      <alignment horizontal="center" vertical="center"/>
    </xf>
    <xf numFmtId="0" fontId="47" fillId="15" borderId="66" xfId="19" applyFont="1" applyFill="1" applyBorder="1" applyAlignment="1">
      <alignment horizontal="center" vertical="center"/>
    </xf>
    <xf numFmtId="0" fontId="47" fillId="15" borderId="69" xfId="19" applyFont="1" applyFill="1" applyBorder="1" applyAlignment="1">
      <alignment horizontal="center" vertical="center"/>
    </xf>
    <xf numFmtId="0" fontId="43" fillId="11" borderId="25" xfId="19" applyFont="1" applyFill="1" applyBorder="1" applyAlignment="1">
      <alignment horizontal="center" vertical="center" wrapText="1"/>
    </xf>
    <xf numFmtId="0" fontId="43" fillId="11" borderId="29" xfId="19" applyFont="1" applyFill="1" applyBorder="1" applyAlignment="1">
      <alignment horizontal="center" vertical="center" wrapText="1"/>
    </xf>
    <xf numFmtId="0" fontId="32" fillId="21" borderId="65" xfId="14" quotePrefix="1" applyNumberFormat="1" applyFill="1" applyBorder="1" applyAlignment="1">
      <alignment horizontal="center" vertical="center" wrapText="1"/>
    </xf>
    <xf numFmtId="0" fontId="32" fillId="21" borderId="27" xfId="14" quotePrefix="1" applyNumberFormat="1" applyFill="1" applyBorder="1" applyAlignment="1">
      <alignment horizontal="center" vertical="center" wrapText="1"/>
    </xf>
    <xf numFmtId="0" fontId="5" fillId="20" borderId="9" xfId="19" applyFill="1" applyAlignment="1">
      <alignment horizontal="center"/>
    </xf>
    <xf numFmtId="0" fontId="47" fillId="15" borderId="24" xfId="19" applyFont="1" applyFill="1" applyBorder="1" applyAlignment="1">
      <alignment horizontal="center" vertical="center" wrapText="1"/>
    </xf>
    <xf numFmtId="0" fontId="47" fillId="15" borderId="28" xfId="19" applyFont="1" applyFill="1" applyBorder="1" applyAlignment="1">
      <alignment horizontal="center" vertical="center" wrapText="1"/>
    </xf>
    <xf numFmtId="0" fontId="47" fillId="0" borderId="9" xfId="19" applyFont="1" applyAlignment="1">
      <alignment horizontal="center" vertical="center" wrapText="1"/>
    </xf>
    <xf numFmtId="0" fontId="22" fillId="15" borderId="118" xfId="2" applyFont="1" applyFill="1" applyBorder="1" applyAlignment="1">
      <alignment horizontal="center" vertical="center" wrapText="1"/>
    </xf>
    <xf numFmtId="0" fontId="22" fillId="15" borderId="115" xfId="2" applyFont="1" applyFill="1" applyBorder="1" applyAlignment="1">
      <alignment horizontal="center" vertical="center" wrapText="1"/>
    </xf>
    <xf numFmtId="0" fontId="21" fillId="0" borderId="41" xfId="2" applyFont="1" applyBorder="1" applyAlignment="1">
      <alignment horizontal="center" vertical="center" wrapText="1"/>
    </xf>
    <xf numFmtId="0" fontId="22" fillId="0" borderId="44" xfId="2" applyFont="1" applyBorder="1" applyAlignment="1">
      <alignment horizontal="center" vertical="center"/>
    </xf>
    <xf numFmtId="0" fontId="22" fillId="0" borderId="42" xfId="2" applyFont="1" applyBorder="1" applyAlignment="1">
      <alignment horizontal="center" vertical="center"/>
    </xf>
    <xf numFmtId="0" fontId="22" fillId="15" borderId="25" xfId="2" applyFont="1" applyFill="1" applyBorder="1" applyAlignment="1">
      <alignment horizontal="center" vertical="center" wrapText="1"/>
    </xf>
    <xf numFmtId="0" fontId="22" fillId="0" borderId="23" xfId="2" applyFont="1" applyBorder="1" applyAlignment="1">
      <alignment horizontal="center" vertical="center" wrapText="1"/>
    </xf>
    <xf numFmtId="0" fontId="22" fillId="0" borderId="9" xfId="2" applyFont="1" applyAlignment="1">
      <alignment horizontal="center" vertical="center" wrapText="1"/>
    </xf>
    <xf numFmtId="0" fontId="22" fillId="0" borderId="26" xfId="2" applyFont="1" applyBorder="1" applyAlignment="1">
      <alignment horizontal="center" vertical="center" wrapText="1"/>
    </xf>
    <xf numFmtId="0" fontId="22" fillId="0" borderId="35" xfId="2" applyFont="1" applyBorder="1" applyAlignment="1">
      <alignment horizontal="center" vertical="center" wrapText="1"/>
    </xf>
    <xf numFmtId="0" fontId="56" fillId="0" borderId="20" xfId="2" applyFont="1" applyBorder="1" applyAlignment="1">
      <alignment horizontal="center" vertical="center" wrapText="1"/>
    </xf>
    <xf numFmtId="0" fontId="56" fillId="0" borderId="21" xfId="2" applyFont="1" applyBorder="1" applyAlignment="1">
      <alignment horizontal="center" vertical="center" wrapText="1"/>
    </xf>
    <xf numFmtId="0" fontId="56" fillId="0" borderId="22" xfId="2" applyFont="1" applyBorder="1" applyAlignment="1">
      <alignment horizontal="center" vertical="center" wrapText="1"/>
    </xf>
    <xf numFmtId="0" fontId="23" fillId="0" borderId="37" xfId="0" applyFont="1" applyBorder="1" applyAlignment="1">
      <alignment horizontal="left" vertical="center" wrapText="1"/>
    </xf>
    <xf numFmtId="0" fontId="23" fillId="0" borderId="39"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9" xfId="0" applyFont="1" applyBorder="1" applyAlignment="1">
      <alignment horizontal="center" vertical="center" wrapText="1"/>
    </xf>
  </cellXfs>
  <cellStyles count="24">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3 3" xfId="23" xr:uid="{415AEABA-7EF3-4D0E-807C-A2F6B0E0A6E5}"/>
    <cellStyle name="Normal 4" xfId="17" xr:uid="{49FC8E33-C0C3-4E0D-B8A8-D530E73D4CC5}"/>
    <cellStyle name="Normal 5" xfId="19" xr:uid="{C52B7D4A-D246-4DB4-9679-A0B39302B7C5}"/>
    <cellStyle name="Normal 6" xfId="20" xr:uid="{11AB634A-331F-444F-86F9-70FBF7AA1F92}"/>
    <cellStyle name="Normal 7" xfId="22" xr:uid="{D30F156C-9498-4F04-9C83-F5ADD5FACBA0}"/>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C4E71C09-22DC-47E1-B3FA-B3058A6EB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23ACAFAD-DCB2-468A-AD56-186E5A3CA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A4397132-9587-4B12-9779-8B36A151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374F1941-CD7D-4593-8B77-0E0C65860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66949DC5-3006-4B6A-A533-C7C9A6842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03A4E5EC-0C8E-4A99-8E81-BB246D3BB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5FE797AA-CB94-4AE6-B305-6264CF080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5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85725</xdr:rowOff>
    </xdr:from>
    <xdr:to>
      <xdr:col>0</xdr:col>
      <xdr:colOff>1052739</xdr:colOff>
      <xdr:row>3</xdr:row>
      <xdr:rowOff>133350</xdr:rowOff>
    </xdr:to>
    <xdr:pic>
      <xdr:nvPicPr>
        <xdr:cNvPr id="3" name="Picture 47">
          <a:extLst>
            <a:ext uri="{FF2B5EF4-FFF2-40B4-BE49-F238E27FC236}">
              <a16:creationId xmlns:a16="http://schemas.microsoft.com/office/drawing/2014/main" id="{866C3BA8-7109-407B-9A5A-4641857D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ContratacinSPI-2022/EshAwC8CVDtDvQWd2YU8S3EBulUukLhNByOUGhR-bHJvdw?e=iaDbpg" TargetMode="External"/><Relationship Id="rId13" Type="http://schemas.openxmlformats.org/officeDocument/2006/relationships/hyperlink" Target="https://secretariadistritald.sharepoint.com/:f:/s/ContratacinSPI-2022/EiUyfxwhs2hLimSvYR-BBb4BimQHGMUvCa9EOPYC4xurlw?e=A6drx6" TargetMode="External"/><Relationship Id="rId18" Type="http://schemas.openxmlformats.org/officeDocument/2006/relationships/vmlDrawing" Target="../drawings/vmlDrawing1.vml"/><Relationship Id="rId3" Type="http://schemas.openxmlformats.org/officeDocument/2006/relationships/hyperlink" Target="https://secretariadistritald.sharepoint.com/:x:/s/ContratacinSPI-2022/EcmcbgKYPYtJsnuQBhVih_0Bvxfwet9DDXjURUtm_F5TOg?e=JUDWKl" TargetMode="External"/><Relationship Id="rId7" Type="http://schemas.openxmlformats.org/officeDocument/2006/relationships/hyperlink" Target="https://secretariadistritald.sharepoint.com/:f:/s/ContratacinSPI-2022/EuAgJtOLfUxHjTYSWw3ohp0BUKC-_eN1RKpSkeC8n7Xq1g?e=oUyfHN" TargetMode="External"/><Relationship Id="rId12" Type="http://schemas.openxmlformats.org/officeDocument/2006/relationships/hyperlink" Target="../../../../../../../../../../../../../../../../../../../../../../../../../../../../../../../:w:/g/personal/jdcortes_sdmujer_gov_co/EbcNePDsDWFIt8wKqY14x_kBP7aDR2ma6pCvEnkWQt0wsQ" TargetMode="External"/><Relationship Id="rId17" Type="http://schemas.openxmlformats.org/officeDocument/2006/relationships/drawing" Target="../drawings/drawing1.xml"/><Relationship Id="rId2" Type="http://schemas.openxmlformats.org/officeDocument/2006/relationships/hyperlink" Target="https://secretariadistritald.sharepoint.com/:x:/s/ContratacinSPI-2022/EVvZzGSN7IRPv9tj4R6va8YB8DiYT0hi32a44E7t1mg3ew?e=ixJxyR" TargetMode="External"/><Relationship Id="rId16" Type="http://schemas.openxmlformats.org/officeDocument/2006/relationships/printerSettings" Target="../printerSettings/printerSettings1.bin"/><Relationship Id="rId1" Type="http://schemas.openxmlformats.org/officeDocument/2006/relationships/hyperlink" Target="https://secretariadistritald.sharepoint.com/:b:/s/ContratacinSPI-2022/EdYDuGxAY9RBimv5yFmlSacBDQo9OqjMVu871AmEhX8fcw?e=JhUcj3" TargetMode="External"/><Relationship Id="rId6" Type="http://schemas.openxmlformats.org/officeDocument/2006/relationships/hyperlink" Target="https://secretariadistritald.sharepoint.com/:x:/s/ContratacinSPI-2022/ETXbIj068CFCvpFJ7FpD900BRcPJeaJAXJ8lmSFqPHvodQ?e=obcp6W" TargetMode="External"/><Relationship Id="rId11" Type="http://schemas.openxmlformats.org/officeDocument/2006/relationships/hyperlink" Target="https://secretariadistritald.sharepoint.com/:f:/s/ContratacinSPI-2022/EgyBAO-xIKNIik-p9LaXAfwBiOeMMS3Lu3FAfrp3wjRSHw?e=Wo8Ib2" TargetMode="External"/><Relationship Id="rId5" Type="http://schemas.openxmlformats.org/officeDocument/2006/relationships/hyperlink" Target="https://secretariadistritald.sharepoint.com/:f:/s/ContratacinSPI-2022/En1ZqOvREkROkNKEhQ1JxdIBDBnHMOOD8T3NPTXDpZjLQQ?e=KDOBb8" TargetMode="External"/><Relationship Id="rId15" Type="http://schemas.openxmlformats.org/officeDocument/2006/relationships/hyperlink" Target="https://secretariadistritald.sharepoint.com/:f:/s/ContratacinSPI-2022/EoKPIwQPXMtBry1NaBTKeUoBmJqDjlF4k9Ww_Yt_jbgvqw?e=in1cbD" TargetMode="External"/><Relationship Id="rId10" Type="http://schemas.openxmlformats.org/officeDocument/2006/relationships/hyperlink" Target="https://secretariadistritald.sharepoint.com/:f:/s/ContratacinSPI-2022/Ejz0KcGjWqhOoWez-NqhpVUBWEhx6PT9ZF-JSk2sT6A2vQ?e=XDg0e3" TargetMode="External"/><Relationship Id="rId19" Type="http://schemas.openxmlformats.org/officeDocument/2006/relationships/comments" Target="../comments1.xml"/><Relationship Id="rId4" Type="http://schemas.openxmlformats.org/officeDocument/2006/relationships/hyperlink" Target="https://secretariadistritald.sharepoint.com/:f:/s/ContratacinSPI-2022/EkiG6pq2yNpGkYf01gW55CMBKed_lxPgXnpCOC-w-iFSnA?e=SEi9yf" TargetMode="External"/><Relationship Id="rId9" Type="http://schemas.openxmlformats.org/officeDocument/2006/relationships/hyperlink" Target="https://secretariadistritald.sharepoint.com/:f:/s/ContratacinSPI-2022/EjCqkxBTz-tNgf_dAaaZc58BUlwjaI91eiYWrfV2eeFoVA?e=UM14ub" TargetMode="External"/><Relationship Id="rId14" Type="http://schemas.openxmlformats.org/officeDocument/2006/relationships/hyperlink" Targe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ContratacinSPI-2022/Eu-c-krXgN1DvbGXf-VrLMoBWcZaP6YXDCY4A6jE1W6LVA?e=UvxWwQ" TargetMode="External"/><Relationship Id="rId13" Type="http://schemas.openxmlformats.org/officeDocument/2006/relationships/vmlDrawing" Target="../drawings/vmlDrawing2.vml"/><Relationship Id="rId3" Type="http://schemas.openxmlformats.org/officeDocument/2006/relationships/hyperlink" Target="https://secretariadistritald.sharepoint.com/:f:/s/ContratacinSPI-2022/Eh3Xv8Ii3tVIreXYldCvkwsBvKy1ds5OxdWXGEz7dVxysA?e=gFZWor" TargetMode="External"/><Relationship Id="rId7" Type="http://schemas.openxmlformats.org/officeDocument/2006/relationships/hyperlink" Target="https://secretariadistritald.sharepoint.com/:f:/s/ContratacinSPI-2022/EkCzjIODQEpGsHdzNfInxdUBaDZwokp_AM45wh0y4ei67g?e=wY2gBS" TargetMode="External"/><Relationship Id="rId12" Type="http://schemas.openxmlformats.org/officeDocument/2006/relationships/drawing" Target="../drawings/drawing3.xml"/><Relationship Id="rId2" Type="http://schemas.openxmlformats.org/officeDocument/2006/relationships/hyperlink" Target="https://secretariadistritald.sharepoint.com/:f:/s/ContratacinSPI-2022/EigHTtioctpDniwoBcIhUc4BuuxtY4hBF7sQGBZKzz6i0A?e=Ukr7aD" TargetMode="External"/><Relationship Id="rId1" Type="http://schemas.openxmlformats.org/officeDocument/2006/relationships/hyperlink" Target="https://secretariadistritald.sharepoint.com/:f:/s/ContratacinSPI-2022/EpX9rMh2ViFNhXkUeOWg50UBZo2_yQR0yDofpIqOlSvWEA?e=QytuvH" TargetMode="External"/><Relationship Id="rId6" Type="http://schemas.openxmlformats.org/officeDocument/2006/relationships/hyperlink" Target="https://secretariadistritald.sharepoint.com/:f:/s/ContratacinSPI-2022/Eogrx5KWkMpKok16jJcMneMBxAsCkAaOb-NUWywRsxkCKQ?e=PUf0tZ" TargetMode="External"/><Relationship Id="rId11" Type="http://schemas.openxmlformats.org/officeDocument/2006/relationships/printerSettings" Target="../printerSettings/printerSettings3.bin"/><Relationship Id="rId5" Type="http://schemas.openxmlformats.org/officeDocument/2006/relationships/hyperlink" Target="https://secretariadistritald.sharepoint.com/:f:/s/ContratacinSPI-2022/EgknkfmUGz9BqUxpBP0xZe0BAfIgKC46yZflZdHgOvucYw?e=MwXD92" TargetMode="External"/><Relationship Id="rId10" Type="http://schemas.openxmlformats.org/officeDocument/2006/relationships/hyperlink" Target="https://secretariadistritald.sharepoint.com/:f:/s/ContratacinSPI-2022/Ekibzq0VONVMtYvkCX_ewcEBJkKsFT7iv71y3xCia5JH9Q?e=ww12Dq" TargetMode="External"/><Relationship Id="rId4" Type="http://schemas.openxmlformats.org/officeDocument/2006/relationships/hyperlink" Target="https://secretariadistritald.sharepoint.com/:f:/s/ContratacinSPI-2022/Etiy9JJaOxZPj3BtHritymEBN60uX6lvzbW6ys9h5bWoLg?e=fTSQUX" TargetMode="External"/><Relationship Id="rId9" Type="http://schemas.openxmlformats.org/officeDocument/2006/relationships/hyperlink" Target="https://secretariadistritald.sharepoint.com/:f:/s/ContratacinSPI-2022/EhGwH27b4uxOobX0GkFsitEBHxegM_4C4Aa1E_IYFc_F1w?e=bbfdlA" TargetMode="Externa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sharepoint.com/:f:/s/ContratacinSPI-2022/El-N4u5mSQlEj69q2qCOsOkBIUIUwlwl__TZKei7WZ8QMA?e=BcqRTf" TargetMode="External"/><Relationship Id="rId13" Type="http://schemas.openxmlformats.org/officeDocument/2006/relationships/hyperlink" Target="https://secretariadistritald.sharepoint.com/:b:/s/ContratacinSPI-2022/ESztssTHOW9CnYwBWqqpYVkBiV5mdKGrmENMl34j8T_phQ?e=6zCK18" TargetMode="External"/><Relationship Id="rId18" Type="http://schemas.openxmlformats.org/officeDocument/2006/relationships/vmlDrawing" Target="../drawings/vmlDrawing3.vml"/><Relationship Id="rId3" Type="http://schemas.openxmlformats.org/officeDocument/2006/relationships/hyperlink" Target="https://secretariadistritald.sharepoint.com/:f:/s/ContratacinSPI-2022/ElzbE9LpkNhDs9IFAKk5CjIBlpsXV96pvauVCDhAO8MjEw?e=SF2ebc" TargetMode="External"/><Relationship Id="rId7" Type="http://schemas.openxmlformats.org/officeDocument/2006/relationships/hyperlink" Target="https://secretariadistritald.sharepoint.com/:f:/s/ContratacinSPI-2022/Ehv2x27SxbJCiS7mkFcGNqoBGGidU4iOUlmiIv0uZdV_rg?e=ENJZzh" TargetMode="External"/><Relationship Id="rId12" Type="http://schemas.openxmlformats.org/officeDocument/2006/relationships/hyperlink" Target="https://secretariadistritald.sharepoint.com/:f:/s/ContratacinSPI-2022/Eg-Vh4ugg0RGkGpLTruGILMBxBserOICH81iwzeawRnm6g?e=JDBLIG" TargetMode="External"/><Relationship Id="rId17" Type="http://schemas.openxmlformats.org/officeDocument/2006/relationships/drawing" Target="../drawings/drawing7.xml"/><Relationship Id="rId2" Type="http://schemas.openxmlformats.org/officeDocument/2006/relationships/hyperlink" Target="https://secretariadistritald.sharepoint.com/:x:/s/ContratacinSPI-2022/EXBhotp2toRDv93w7owjAQcBYz0SY_Qgx37JS2zoE2kD0A?e=245C9d" TargetMode="External"/><Relationship Id="rId16" Type="http://schemas.openxmlformats.org/officeDocument/2006/relationships/printerSettings" Target="../printerSettings/printerSettings7.bin"/><Relationship Id="rId1" Type="http://schemas.openxmlformats.org/officeDocument/2006/relationships/hyperlink" Target="https://secretariadistritald.sharepoint.com/:x:/s/ContratacinSPI-2022/EXJ8HcNVwHNJmzIQa4YSoscBn3P4aW8rq3Yfva_wAtCjig?e=nWZNNx" TargetMode="External"/><Relationship Id="rId6" Type="http://schemas.openxmlformats.org/officeDocument/2006/relationships/hyperlink" Target="https://secretariadistritald.sharepoint.com/:f:/s/ContratacinSPI-2022/EiiFtYAftnJPj5um4Mmt7TEBfypao5KbjI7fNCOJ6BfhRQ?e=r8VTNb" TargetMode="External"/><Relationship Id="rId11" Type="http://schemas.openxmlformats.org/officeDocument/2006/relationships/hyperlink" Target="https://secretariadistritald.sharepoint.com/:f:/s/ContratacinSPI-2022/EhmlPC3FLMRCjvnA0Gzwv3MBCTquvDEw5myLJn8o_C2DKQ?e=HfezEq" TargetMode="External"/><Relationship Id="rId5" Type="http://schemas.openxmlformats.org/officeDocument/2006/relationships/hyperlink" Target="https://secretariadistritald.sharepoint.com/:x:/s/ContratacinSPI-2022/EZxA95GheWhMmtUliXgSqmYB06gEwEomvzJi_jFiJzR2LA?e=Hjao1n" TargetMode="External"/><Relationship Id="rId15" Type="http://schemas.openxmlformats.org/officeDocument/2006/relationships/hyperlink" Target="https://secretariadistritald.sharepoint.com/:f:/s/ContratacinSPI-2022/Ei8mHemClRFAo8tm8yMphVIB44768Ns8ZT1aARBTLXd88w?e=iBFYlx" TargetMode="External"/><Relationship Id="rId10" Type="http://schemas.openxmlformats.org/officeDocument/2006/relationships/hyperlink" Target="https://secretariadistritald.sharepoint.com/:f:/s/ContratacinSPI-2022/Eg5hGfJw7qRMkmRLsYj272IBObCMhFJ4KoR8edeDeNmXyQ?e=H3TEmo" TargetMode="External"/><Relationship Id="rId19" Type="http://schemas.openxmlformats.org/officeDocument/2006/relationships/comments" Target="../comments3.xml"/><Relationship Id="rId4" Type="http://schemas.openxmlformats.org/officeDocument/2006/relationships/hyperlink" Target="https://secretariadistritald.sharepoint.com/:f:/s/ContratacinSPI-2022/EsQxeIwB4fRNudtH3Aml7PQBDtnuxY7EpkSiOlcsnDD0Gg?e=tZt7qU" TargetMode="External"/><Relationship Id="rId9" Type="http://schemas.openxmlformats.org/officeDocument/2006/relationships/hyperlink" Target="https://secretariadistritald.sharepoint.com/:f:/s/ContratacinSPI-2022/ElsVw8k33i1Ft14wms1sM8wBCQrwSwh-Dwad5i_pUf6Tgw?e=Btnb3q" TargetMode="External"/><Relationship Id="rId14" Type="http://schemas.openxmlformats.org/officeDocument/2006/relationships/hyperlink" Target="https://secretariadistritald.sharepoint.com/:f:/s/ContratacinSPI-2022/EslhvRyVcDNBnH0KHO_abV8B4EKqrBIlKqxsxdxaoaP24g?e=7hoeXL"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secretariadistritald.sharepoint.com/:x:/s/ContratacinSPI-2022/EdboNbHq541HvCGFw37tIPYBRkWmCIRL1JZHiXsNVOADXw?e=6w5ucW" TargetMode="External"/><Relationship Id="rId7" Type="http://schemas.openxmlformats.org/officeDocument/2006/relationships/hyperlink" Target="https://secretariadistritald.sharepoint.com/:b:/s/ContratacinSPI-2022/EWDO1lc67J5Prv1IHy7ZJdUBSj3Ufd0sMwmyXxSqP5wfTQ?e=xp55ra" TargetMode="External"/><Relationship Id="rId2" Type="http://schemas.openxmlformats.org/officeDocument/2006/relationships/hyperlink" Target="https://secretariadistritald.sharepoint.com/:w:/s/ContratacinSPI-2022/EX-mrRLNkClNkgAesksDo1ABfJrq4-DTrJJS5XNYjWYUzQ?e=Jw4ebZ" TargetMode="External"/><Relationship Id="rId1" Type="http://schemas.openxmlformats.org/officeDocument/2006/relationships/hyperlink" Target="https://secretariadistritald.sharepoint.com/:f:/s/ContratacinSPI-2022/Es-b_H1wJWFOkiMXT-fMYaoBJtg0Oh095Yjk43F76RKTvQ?e=Gg6nLS" TargetMode="External"/><Relationship Id="rId6" Type="http://schemas.openxmlformats.org/officeDocument/2006/relationships/hyperlink" Target="https://secretariadistritald.sharepoint.com/:b:/s/ContratacinSPI-2022/EaALSlSH5_ZPsVUJcHTPaPUBco2__imZINmcySuQUGDgIA?e=vog8Xr" TargetMode="External"/><Relationship Id="rId11" Type="http://schemas.openxmlformats.org/officeDocument/2006/relationships/comments" Target="../comments4.xml"/><Relationship Id="rId5" Type="http://schemas.openxmlformats.org/officeDocument/2006/relationships/hyperlink" Target="https://secretariadistritald.sharepoint.com/:x:/s/ContratacinSPI-2022/EUMJXFmnImVGouq45hYP934BVeuhnqrSpRlBoFyVISMSzA?e=dl0Tfc" TargetMode="External"/><Relationship Id="rId10" Type="http://schemas.openxmlformats.org/officeDocument/2006/relationships/vmlDrawing" Target="../drawings/vmlDrawing4.vml"/><Relationship Id="rId4" Type="http://schemas.openxmlformats.org/officeDocument/2006/relationships/hyperlink" Target="https://secretariadistritald.sharepoint.com/:b:/s/ContratacinSPI-2022/EUtZP7w3nUREmJ7axOPDUt4B2MTx10JmESK0Fk6z7s30TA?e=UtXdSg" TargetMode="External"/><Relationship Id="rId9"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https://secretariadistritald.sharepoint.com/:f:/s/ContratacinSPI-2022/EjsblzJXLnlKqoDEh3J__ygBHE4nsMkZ0NnJ2ISbWIbD1Q?e=gnQbxl" TargetMode="External"/><Relationship Id="rId13" Type="http://schemas.openxmlformats.org/officeDocument/2006/relationships/drawing" Target="../drawings/drawing10.xml"/><Relationship Id="rId3" Type="http://schemas.openxmlformats.org/officeDocument/2006/relationships/hyperlink" Target="https://secretariadistritald.sharepoint.com/:f:/s/ContratacinSPI-2022/En1jizlREHNFrK_Vx-3WpTcB1nY_89SAHUVBfL6PGotP1Q?e=ir59XF" TargetMode="External"/><Relationship Id="rId7" Type="http://schemas.openxmlformats.org/officeDocument/2006/relationships/hyperlink" Target="https://secretariadistritald.sharepoint.com/:f:/s/ContratacinSPI-2022/ErsUk_dV3-tHjxr0Cvd4CRABJNUFhydBs7DOlv8puWYQoA?e=THS3dF" TargetMode="External"/><Relationship Id="rId12" Type="http://schemas.openxmlformats.org/officeDocument/2006/relationships/printerSettings" Target="../printerSettings/printerSettings10.bin"/><Relationship Id="rId2" Type="http://schemas.openxmlformats.org/officeDocument/2006/relationships/hyperlink" Target="https://secretariadistritald.sharepoint.com/:f:/s/ContratacinSPI-2022/En1XjRmhpnZArqp5Z9RtUb4BwquI7by1guShYMlkofRdhg?e=fEdRzy" TargetMode="External"/><Relationship Id="rId1" Type="http://schemas.openxmlformats.org/officeDocument/2006/relationships/hyperlink" Target="https://secretariadistritald.sharepoint.com/:f:/s/ContratacinSPI-2022/En1XjRmhpnZArqp5Z9RtUb4BwquI7by1guShYMlkofRdhg?e=fEdRzy" TargetMode="External"/><Relationship Id="rId6" Type="http://schemas.openxmlformats.org/officeDocument/2006/relationships/hyperlink" Target="https://secretariadistritald.sharepoint.com/:b:/s/ContratacinSPI-2022/Ebty7_OZUm5GnbPqYEvZehsBhqIe7u_anxrXZKtrs3bq0A?e=QmB66v" TargetMode="External"/><Relationship Id="rId11" Type="http://schemas.openxmlformats.org/officeDocument/2006/relationships/hyperlink" Target="https://secretariadistritald.sharepoint.com/:f:/s/ContratacinSPI-2022/Ehfs7XLcJO9Cp8fPdD1cKCUBD1G2sVqtAMgOsOPF-eiReg?e=ddUMIb" TargetMode="External"/><Relationship Id="rId5" Type="http://schemas.openxmlformats.org/officeDocument/2006/relationships/hyperlink" Target="https://secretariadistritald.sharepoint.com/:f:/s/ContratacinSPI-2022/Eno_HkUCetJImVkTOYSHCLkBJtK4zPxMO5NbOpomYw15zQ?e=2bQ3Tv" TargetMode="External"/><Relationship Id="rId15" Type="http://schemas.openxmlformats.org/officeDocument/2006/relationships/comments" Target="../comments5.xml"/><Relationship Id="rId10" Type="http://schemas.openxmlformats.org/officeDocument/2006/relationships/hyperlink" Target="https://secretariadistritald.sharepoint.com/:f:/s/ContratacinSPI-2022/Es8OqCRjIE5EuHKYh4LK_iYBRHLg89cUHV-J87zGlAiE1w?e=VVEd3u" TargetMode="External"/><Relationship Id="rId4" Type="http://schemas.openxmlformats.org/officeDocument/2006/relationships/hyperlink" Target="https://secretariadistritald.sharepoint.com/:f:/s/ContratacinSPI-2022/EuZTVIZlTJ1Grune5rATzwYBiLLDtTqS5C9KWki-deO34g?e=HM57Kk" TargetMode="External"/><Relationship Id="rId9" Type="http://schemas.openxmlformats.org/officeDocument/2006/relationships/hyperlink" Target="https://secretariadistritald.sharepoint.com/:f:/s/ContratacinSPI-2022/ErqxwK0s9txGkQbUGWKXUZgBpKbul5Wj6y4soaBMK-ZAVQ?e=aAeZaK" TargetMode="External"/><Relationship Id="rId1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181" customWidth="1"/>
    <col min="5" max="5" width="34.28515625" style="176" customWidth="1"/>
    <col min="6" max="6" width="31" style="176" customWidth="1"/>
    <col min="7" max="7" width="20.140625" style="176" customWidth="1"/>
    <col min="8" max="8" width="19.140625" style="176" customWidth="1"/>
    <col min="9" max="9" width="24" style="176" customWidth="1"/>
    <col min="10" max="10" width="18.7109375" style="176" customWidth="1"/>
    <col min="11" max="11" width="21.7109375" style="176" customWidth="1"/>
    <col min="12" max="16384" width="12" style="176"/>
  </cols>
  <sheetData>
    <row r="1" spans="1:12" x14ac:dyDescent="0.25">
      <c r="A1" s="179" t="s">
        <v>0</v>
      </c>
      <c r="B1" s="179" t="s">
        <v>1</v>
      </c>
      <c r="C1" s="179" t="s">
        <v>2</v>
      </c>
      <c r="D1" s="179" t="s">
        <v>3</v>
      </c>
      <c r="E1" s="180" t="s">
        <v>4</v>
      </c>
      <c r="F1" s="180" t="s">
        <v>5</v>
      </c>
      <c r="G1" s="180" t="s">
        <v>6</v>
      </c>
      <c r="H1" s="180" t="s">
        <v>7</v>
      </c>
      <c r="I1" s="180" t="s">
        <v>8</v>
      </c>
      <c r="J1" s="180" t="s">
        <v>9</v>
      </c>
      <c r="K1" s="180" t="s">
        <v>10</v>
      </c>
      <c r="L1" s="180" t="s">
        <v>11</v>
      </c>
    </row>
    <row r="2" spans="1:12" ht="25.5" x14ac:dyDescent="0.25">
      <c r="A2" s="181" t="s">
        <v>12</v>
      </c>
      <c r="B2" s="181" t="s">
        <v>13</v>
      </c>
      <c r="C2" s="181" t="s">
        <v>14</v>
      </c>
      <c r="D2" s="181" t="s">
        <v>15</v>
      </c>
      <c r="E2" s="176" t="s">
        <v>16</v>
      </c>
      <c r="F2" s="176" t="s">
        <v>17</v>
      </c>
      <c r="G2" s="181" t="s">
        <v>18</v>
      </c>
      <c r="H2" s="176" t="s">
        <v>19</v>
      </c>
      <c r="I2" s="176" t="s">
        <v>20</v>
      </c>
      <c r="J2" s="176" t="s">
        <v>21</v>
      </c>
      <c r="K2" s="176" t="s">
        <v>22</v>
      </c>
      <c r="L2" s="176" t="s">
        <v>23</v>
      </c>
    </row>
    <row r="3" spans="1:12" ht="25.5" x14ac:dyDescent="0.25">
      <c r="A3" s="181" t="s">
        <v>24</v>
      </c>
      <c r="B3" s="181" t="s">
        <v>25</v>
      </c>
      <c r="C3" s="181" t="s">
        <v>26</v>
      </c>
      <c r="D3" s="181" t="s">
        <v>27</v>
      </c>
      <c r="E3" s="176" t="s">
        <v>28</v>
      </c>
      <c r="F3" s="176" t="s">
        <v>29</v>
      </c>
      <c r="G3" s="181" t="s">
        <v>30</v>
      </c>
      <c r="H3" s="176" t="s">
        <v>31</v>
      </c>
      <c r="I3" s="176" t="s">
        <v>32</v>
      </c>
      <c r="J3" s="176" t="s">
        <v>33</v>
      </c>
      <c r="K3" s="176" t="s">
        <v>34</v>
      </c>
      <c r="L3" s="176" t="s">
        <v>35</v>
      </c>
    </row>
    <row r="4" spans="1:12" ht="25.5" x14ac:dyDescent="0.25">
      <c r="A4" s="181" t="s">
        <v>36</v>
      </c>
      <c r="B4" s="181" t="s">
        <v>37</v>
      </c>
      <c r="D4" s="181" t="s">
        <v>38</v>
      </c>
      <c r="E4" s="176" t="s">
        <v>39</v>
      </c>
      <c r="F4" s="176" t="s">
        <v>40</v>
      </c>
      <c r="G4" s="181" t="s">
        <v>41</v>
      </c>
      <c r="I4" s="176" t="s">
        <v>42</v>
      </c>
      <c r="J4" s="176" t="s">
        <v>23</v>
      </c>
      <c r="K4" s="176" t="s">
        <v>43</v>
      </c>
      <c r="L4" s="176" t="s">
        <v>26</v>
      </c>
    </row>
    <row r="5" spans="1:12" ht="25.5" x14ac:dyDescent="0.25">
      <c r="A5" s="181" t="s">
        <v>44</v>
      </c>
      <c r="B5" s="181" t="s">
        <v>45</v>
      </c>
      <c r="D5" s="181" t="s">
        <v>46</v>
      </c>
      <c r="E5" s="176" t="s">
        <v>47</v>
      </c>
      <c r="F5" s="176" t="s">
        <v>48</v>
      </c>
      <c r="G5" s="181" t="s">
        <v>49</v>
      </c>
      <c r="I5" s="176" t="s">
        <v>50</v>
      </c>
      <c r="J5" s="176" t="s">
        <v>51</v>
      </c>
    </row>
    <row r="6" spans="1:12" ht="25.5" x14ac:dyDescent="0.25">
      <c r="B6" s="181" t="s">
        <v>52</v>
      </c>
      <c r="D6" s="181" t="s">
        <v>53</v>
      </c>
      <c r="E6" s="176" t="s">
        <v>54</v>
      </c>
      <c r="F6" s="176" t="s">
        <v>55</v>
      </c>
      <c r="G6" s="181" t="s">
        <v>56</v>
      </c>
      <c r="I6" s="176" t="s">
        <v>57</v>
      </c>
    </row>
    <row r="7" spans="1:12" ht="25.5" x14ac:dyDescent="0.25">
      <c r="D7" s="181" t="s">
        <v>58</v>
      </c>
      <c r="E7" s="176" t="s">
        <v>59</v>
      </c>
      <c r="F7" s="176" t="s">
        <v>60</v>
      </c>
      <c r="G7" s="181" t="s">
        <v>61</v>
      </c>
      <c r="I7" s="176" t="s">
        <v>62</v>
      </c>
    </row>
    <row r="8" spans="1:12" x14ac:dyDescent="0.25">
      <c r="E8" s="176" t="s">
        <v>63</v>
      </c>
      <c r="F8" s="176" t="s">
        <v>64</v>
      </c>
      <c r="G8" s="176" t="s">
        <v>65</v>
      </c>
    </row>
    <row r="9" spans="1:12" x14ac:dyDescent="0.25">
      <c r="E9" s="176" t="s">
        <v>66</v>
      </c>
      <c r="F9" s="176" t="s">
        <v>67</v>
      </c>
    </row>
    <row r="10" spans="1:12" x14ac:dyDescent="0.25">
      <c r="E10" s="176" t="s">
        <v>68</v>
      </c>
      <c r="F10" s="176" t="s">
        <v>69</v>
      </c>
    </row>
    <row r="11" spans="1:12" x14ac:dyDescent="0.25">
      <c r="E11" s="176" t="s">
        <v>70</v>
      </c>
      <c r="F11" s="176" t="s">
        <v>71</v>
      </c>
    </row>
    <row r="12" spans="1:12" x14ac:dyDescent="0.25">
      <c r="E12" s="176" t="s">
        <v>72</v>
      </c>
      <c r="F12" s="176" t="s">
        <v>73</v>
      </c>
    </row>
    <row r="13" spans="1:12" x14ac:dyDescent="0.25">
      <c r="E13" s="176" t="s">
        <v>74</v>
      </c>
      <c r="F13" s="176" t="s">
        <v>75</v>
      </c>
    </row>
    <row r="14" spans="1:12" x14ac:dyDescent="0.25">
      <c r="E14" s="176" t="s">
        <v>76</v>
      </c>
      <c r="F14" s="176" t="s">
        <v>77</v>
      </c>
    </row>
    <row r="15" spans="1:12" x14ac:dyDescent="0.25">
      <c r="E15" s="176" t="s">
        <v>78</v>
      </c>
      <c r="F15" s="176" t="s">
        <v>79</v>
      </c>
    </row>
    <row r="16" spans="1:12" x14ac:dyDescent="0.25">
      <c r="E16" s="176" t="s">
        <v>80</v>
      </c>
      <c r="F16" s="176" t="s">
        <v>81</v>
      </c>
    </row>
    <row r="17" spans="5:6" x14ac:dyDescent="0.25">
      <c r="E17" s="176" t="s">
        <v>82</v>
      </c>
      <c r="F17" s="176" t="s">
        <v>83</v>
      </c>
    </row>
    <row r="18" spans="5:6" x14ac:dyDescent="0.25">
      <c r="E18" s="176" t="s">
        <v>84</v>
      </c>
      <c r="F18" s="176" t="s">
        <v>85</v>
      </c>
    </row>
    <row r="19" spans="5:6" x14ac:dyDescent="0.25">
      <c r="E19" s="176" t="s">
        <v>86</v>
      </c>
    </row>
    <row r="20" spans="5:6" x14ac:dyDescent="0.25">
      <c r="E20" s="176" t="s">
        <v>87</v>
      </c>
    </row>
    <row r="21" spans="5:6" x14ac:dyDescent="0.25">
      <c r="E21" s="176" t="s">
        <v>88</v>
      </c>
    </row>
    <row r="22" spans="5:6" x14ac:dyDescent="0.25">
      <c r="E22" s="176" t="s">
        <v>89</v>
      </c>
    </row>
    <row r="23" spans="5:6" x14ac:dyDescent="0.25">
      <c r="E23" s="176"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437"/>
      <c r="B3" s="425"/>
      <c r="C3" s="425"/>
      <c r="D3" s="425"/>
      <c r="E3" s="425"/>
      <c r="F3" s="425"/>
      <c r="G3" s="425"/>
      <c r="H3" s="425"/>
      <c r="I3" s="425"/>
      <c r="J3" s="425"/>
      <c r="K3" s="425"/>
      <c r="L3" s="425"/>
      <c r="M3" s="425"/>
      <c r="N3" s="425"/>
      <c r="O3" s="425"/>
    </row>
    <row r="4" spans="1:15" ht="39.75" customHeight="1" x14ac:dyDescent="0.25">
      <c r="A4" s="438" t="s">
        <v>91</v>
      </c>
      <c r="B4" s="425"/>
      <c r="C4" s="425"/>
      <c r="D4" s="425"/>
      <c r="E4" s="425"/>
      <c r="F4" s="425"/>
      <c r="G4" s="425"/>
      <c r="H4" s="425"/>
      <c r="I4" s="425"/>
      <c r="J4" s="425"/>
      <c r="K4" s="425"/>
      <c r="L4" s="425"/>
      <c r="M4" s="425"/>
      <c r="N4" s="425"/>
      <c r="O4" s="425"/>
    </row>
    <row r="5" spans="1:15" ht="21" hidden="1" customHeight="1" x14ac:dyDescent="0.35">
      <c r="A5" s="437"/>
      <c r="B5" s="425"/>
      <c r="C5" s="425"/>
      <c r="D5" s="425"/>
      <c r="E5" s="425"/>
      <c r="F5" s="425"/>
      <c r="G5" s="425"/>
      <c r="H5" s="425"/>
      <c r="I5" s="425"/>
      <c r="J5" s="425"/>
      <c r="K5" s="425"/>
      <c r="L5" s="425"/>
      <c r="M5" s="425"/>
      <c r="N5" s="425"/>
      <c r="O5" s="425"/>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439" t="s">
        <v>92</v>
      </c>
      <c r="C7" s="425"/>
      <c r="D7" s="425"/>
      <c r="E7" s="1"/>
      <c r="F7" s="440">
        <v>2024</v>
      </c>
      <c r="G7" s="441"/>
      <c r="H7" s="25"/>
      <c r="I7" s="25"/>
      <c r="J7" s="2">
        <v>2025</v>
      </c>
      <c r="K7" s="2">
        <v>2026</v>
      </c>
      <c r="L7" s="2">
        <v>2027</v>
      </c>
      <c r="M7" s="2">
        <v>2028</v>
      </c>
      <c r="N7" s="2" t="s">
        <v>93</v>
      </c>
      <c r="O7" s="1"/>
    </row>
    <row r="8" spans="1:15" ht="15" hidden="1" customHeight="1" x14ac:dyDescent="0.25">
      <c r="A8" s="1"/>
      <c r="B8" s="425"/>
      <c r="C8" s="425"/>
      <c r="D8" s="425"/>
      <c r="E8" s="1"/>
      <c r="F8" s="442">
        <v>16263770000</v>
      </c>
      <c r="G8" s="441"/>
      <c r="H8" s="25"/>
      <c r="I8" s="25"/>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432" t="s">
        <v>94</v>
      </c>
      <c r="B11" s="425"/>
      <c r="C11" s="425"/>
      <c r="D11" s="425"/>
      <c r="E11" s="425"/>
      <c r="F11" s="425"/>
      <c r="G11" s="425"/>
      <c r="H11" s="425"/>
      <c r="I11" s="425"/>
      <c r="J11" s="425"/>
      <c r="K11" s="425"/>
      <c r="L11" s="425"/>
      <c r="M11" s="425"/>
      <c r="N11" s="425"/>
      <c r="O11" s="425"/>
    </row>
    <row r="12" spans="1:15" ht="9" customHeight="1" x14ac:dyDescent="0.25">
      <c r="A12" s="5"/>
      <c r="B12" s="5"/>
      <c r="C12" s="5"/>
      <c r="D12" s="5"/>
      <c r="E12" s="5"/>
      <c r="F12" s="5"/>
      <c r="G12" s="5"/>
      <c r="H12" s="5"/>
      <c r="I12" s="5"/>
      <c r="J12" s="5"/>
      <c r="K12" s="5"/>
      <c r="L12" s="5"/>
      <c r="M12" s="5"/>
      <c r="N12" s="5"/>
      <c r="O12" s="5"/>
    </row>
    <row r="13" spans="1:15" ht="21.75" customHeight="1" x14ac:dyDescent="0.25">
      <c r="A13" s="424" t="s">
        <v>95</v>
      </c>
      <c r="B13" s="431"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425"/>
      <c r="B14" s="427"/>
      <c r="C14" s="4"/>
      <c r="D14" s="430">
        <v>1</v>
      </c>
      <c r="E14" s="4"/>
      <c r="F14" s="430" t="s">
        <v>21</v>
      </c>
      <c r="G14" s="4"/>
      <c r="H14" s="430"/>
      <c r="I14" s="4"/>
      <c r="J14" s="9" t="s">
        <v>100</v>
      </c>
      <c r="K14" s="10">
        <v>15</v>
      </c>
      <c r="L14" s="11">
        <v>50</v>
      </c>
      <c r="M14" s="11">
        <v>85</v>
      </c>
      <c r="N14" s="12">
        <v>100</v>
      </c>
      <c r="O14" s="10">
        <v>100</v>
      </c>
    </row>
    <row r="15" spans="1:15" ht="21.75" customHeight="1" x14ac:dyDescent="0.25">
      <c r="A15" s="425"/>
      <c r="B15" s="428"/>
      <c r="C15" s="4"/>
      <c r="D15" s="428"/>
      <c r="E15" s="4"/>
      <c r="F15" s="428"/>
      <c r="G15" s="4"/>
      <c r="H15" s="428"/>
      <c r="I15" s="4"/>
      <c r="J15" s="9" t="s">
        <v>101</v>
      </c>
      <c r="K15" s="3"/>
      <c r="L15" s="3"/>
      <c r="M15" s="3"/>
      <c r="N15" s="3"/>
      <c r="O15" s="3">
        <f t="shared" ref="O15" si="0">SUM(K15:N15)</f>
        <v>0</v>
      </c>
    </row>
    <row r="17" spans="1:15" ht="15" customHeight="1" x14ac:dyDescent="0.25">
      <c r="A17" s="443" t="s">
        <v>102</v>
      </c>
      <c r="B17" s="425"/>
      <c r="C17" s="425"/>
      <c r="D17" s="425"/>
      <c r="E17" s="425"/>
      <c r="F17" s="425"/>
      <c r="G17" s="425"/>
      <c r="H17" s="425"/>
      <c r="I17" s="425"/>
      <c r="J17" s="425"/>
      <c r="K17" s="425"/>
      <c r="L17" s="425"/>
      <c r="M17" s="425"/>
      <c r="N17" s="425"/>
      <c r="O17" s="425"/>
    </row>
    <row r="18" spans="1:15" ht="26.25" customHeight="1" x14ac:dyDescent="0.25">
      <c r="A18" s="424" t="s">
        <v>103</v>
      </c>
      <c r="B18" s="433" t="s">
        <v>104</v>
      </c>
      <c r="C18" s="4"/>
      <c r="D18" s="26" t="s">
        <v>105</v>
      </c>
      <c r="E18" s="4"/>
      <c r="F18" s="27" t="s">
        <v>98</v>
      </c>
      <c r="G18" s="4"/>
      <c r="H18" s="29" t="s">
        <v>106</v>
      </c>
      <c r="I18" s="4"/>
      <c r="J18" s="27" t="s">
        <v>99</v>
      </c>
      <c r="K18" s="28">
        <v>2024</v>
      </c>
      <c r="L18" s="28">
        <v>2025</v>
      </c>
      <c r="M18" s="28">
        <v>2026</v>
      </c>
      <c r="N18" s="28">
        <v>2027</v>
      </c>
      <c r="O18" s="28" t="s">
        <v>93</v>
      </c>
    </row>
    <row r="19" spans="1:15" ht="15" customHeight="1" x14ac:dyDescent="0.25">
      <c r="A19" s="425"/>
      <c r="B19" s="427"/>
      <c r="C19" s="4"/>
      <c r="D19" s="430">
        <v>1</v>
      </c>
      <c r="E19" s="4"/>
      <c r="F19" s="430" t="s">
        <v>23</v>
      </c>
      <c r="G19" s="4"/>
      <c r="H19" s="430">
        <v>10</v>
      </c>
      <c r="I19" s="4"/>
      <c r="J19" s="9" t="s">
        <v>100</v>
      </c>
      <c r="K19" s="10">
        <v>1</v>
      </c>
      <c r="L19" s="11">
        <v>1</v>
      </c>
      <c r="M19" s="11">
        <v>1</v>
      </c>
      <c r="N19" s="11">
        <v>1</v>
      </c>
      <c r="O19" s="14">
        <v>1</v>
      </c>
    </row>
    <row r="20" spans="1:15" ht="15" customHeight="1" x14ac:dyDescent="0.25">
      <c r="A20" s="425"/>
      <c r="B20" s="428"/>
      <c r="C20" s="4"/>
      <c r="D20" s="428"/>
      <c r="E20" s="4"/>
      <c r="F20" s="428"/>
      <c r="G20" s="4"/>
      <c r="H20" s="428"/>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424" t="s">
        <v>103</v>
      </c>
      <c r="B22" s="426" t="s">
        <v>107</v>
      </c>
      <c r="C22" s="4"/>
      <c r="D22" s="30" t="s">
        <v>105</v>
      </c>
      <c r="E22" s="4"/>
      <c r="F22" s="31" t="s">
        <v>98</v>
      </c>
      <c r="G22" s="4"/>
      <c r="H22" s="31" t="s">
        <v>106</v>
      </c>
      <c r="I22" s="4"/>
      <c r="J22" s="31" t="s">
        <v>99</v>
      </c>
      <c r="K22" s="32">
        <v>2024</v>
      </c>
      <c r="L22" s="32">
        <v>2025</v>
      </c>
      <c r="M22" s="32">
        <v>2026</v>
      </c>
      <c r="N22" s="32">
        <v>2027</v>
      </c>
      <c r="O22" s="32" t="s">
        <v>93</v>
      </c>
    </row>
    <row r="23" spans="1:15" ht="15" customHeight="1" x14ac:dyDescent="0.25">
      <c r="A23" s="425"/>
      <c r="B23" s="427"/>
      <c r="C23" s="4"/>
      <c r="D23" s="430">
        <v>1</v>
      </c>
      <c r="E23" s="4"/>
      <c r="F23" s="430" t="s">
        <v>23</v>
      </c>
      <c r="G23" s="4"/>
      <c r="H23" s="430">
        <v>10</v>
      </c>
      <c r="I23" s="4"/>
      <c r="J23" s="9" t="s">
        <v>100</v>
      </c>
      <c r="K23" s="10">
        <v>1</v>
      </c>
      <c r="L23" s="11">
        <v>1</v>
      </c>
      <c r="M23" s="11">
        <v>1</v>
      </c>
      <c r="N23" s="11">
        <v>1</v>
      </c>
      <c r="O23" s="14">
        <v>1</v>
      </c>
    </row>
    <row r="24" spans="1:15" ht="15" customHeight="1" x14ac:dyDescent="0.25">
      <c r="A24" s="425"/>
      <c r="B24" s="428"/>
      <c r="C24" s="4"/>
      <c r="D24" s="428"/>
      <c r="E24" s="4"/>
      <c r="F24" s="428"/>
      <c r="G24" s="4"/>
      <c r="H24" s="428"/>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424" t="s">
        <v>103</v>
      </c>
      <c r="B26" s="434" t="s">
        <v>108</v>
      </c>
      <c r="C26" s="4"/>
      <c r="D26" s="33" t="s">
        <v>105</v>
      </c>
      <c r="E26" s="4"/>
      <c r="F26" s="34" t="s">
        <v>98</v>
      </c>
      <c r="G26" s="4"/>
      <c r="H26" s="34" t="s">
        <v>106</v>
      </c>
      <c r="I26" s="4"/>
      <c r="J26" s="34" t="s">
        <v>99</v>
      </c>
      <c r="K26" s="35">
        <v>2024</v>
      </c>
      <c r="L26" s="35">
        <v>2025</v>
      </c>
      <c r="M26" s="35">
        <v>2026</v>
      </c>
      <c r="N26" s="35">
        <v>2027</v>
      </c>
      <c r="O26" s="35" t="s">
        <v>93</v>
      </c>
    </row>
    <row r="27" spans="1:15" ht="15" customHeight="1" x14ac:dyDescent="0.25">
      <c r="A27" s="425"/>
      <c r="B27" s="435"/>
      <c r="C27" s="4"/>
      <c r="D27" s="430">
        <v>1</v>
      </c>
      <c r="E27" s="4"/>
      <c r="F27" s="430" t="s">
        <v>23</v>
      </c>
      <c r="G27" s="4"/>
      <c r="H27" s="430">
        <v>10</v>
      </c>
      <c r="I27" s="4"/>
      <c r="J27" s="9" t="s">
        <v>100</v>
      </c>
      <c r="K27" s="10">
        <v>1</v>
      </c>
      <c r="L27" s="11">
        <v>1</v>
      </c>
      <c r="M27" s="11">
        <v>1</v>
      </c>
      <c r="N27" s="11">
        <v>1</v>
      </c>
      <c r="O27" s="14">
        <v>1</v>
      </c>
    </row>
    <row r="28" spans="1:15" ht="15" customHeight="1" x14ac:dyDescent="0.25">
      <c r="A28" s="425"/>
      <c r="B28" s="436"/>
      <c r="C28" s="4"/>
      <c r="D28" s="428"/>
      <c r="E28" s="4"/>
      <c r="F28" s="428"/>
      <c r="G28" s="4"/>
      <c r="H28" s="428"/>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424" t="s">
        <v>103</v>
      </c>
      <c r="B30" s="449" t="s">
        <v>109</v>
      </c>
      <c r="C30" s="4"/>
      <c r="D30" s="36" t="s">
        <v>105</v>
      </c>
      <c r="E30" s="4"/>
      <c r="F30" s="37" t="s">
        <v>98</v>
      </c>
      <c r="G30" s="4"/>
      <c r="H30" s="37" t="s">
        <v>106</v>
      </c>
      <c r="I30" s="4"/>
      <c r="J30" s="37" t="s">
        <v>99</v>
      </c>
      <c r="K30" s="38">
        <v>2024</v>
      </c>
      <c r="L30" s="38">
        <v>2025</v>
      </c>
      <c r="M30" s="38">
        <v>2026</v>
      </c>
      <c r="N30" s="38">
        <v>2027</v>
      </c>
      <c r="O30" s="38" t="s">
        <v>93</v>
      </c>
    </row>
    <row r="31" spans="1:15" ht="15" customHeight="1" x14ac:dyDescent="0.25">
      <c r="A31" s="425"/>
      <c r="B31" s="427"/>
      <c r="C31" s="4"/>
      <c r="D31" s="430">
        <v>100</v>
      </c>
      <c r="E31" s="4"/>
      <c r="F31" s="430" t="s">
        <v>33</v>
      </c>
      <c r="G31" s="4"/>
      <c r="H31" s="430">
        <v>15</v>
      </c>
      <c r="I31" s="4"/>
      <c r="J31" s="9" t="s">
        <v>100</v>
      </c>
      <c r="K31" s="18">
        <v>0.15</v>
      </c>
      <c r="L31" s="18">
        <v>0.5</v>
      </c>
      <c r="M31" s="18">
        <v>0.85</v>
      </c>
      <c r="N31" s="18">
        <v>1</v>
      </c>
      <c r="O31" s="19">
        <v>100</v>
      </c>
    </row>
    <row r="32" spans="1:15" ht="15" customHeight="1" x14ac:dyDescent="0.25">
      <c r="A32" s="425"/>
      <c r="B32" s="428"/>
      <c r="C32" s="4"/>
      <c r="D32" s="428"/>
      <c r="E32" s="4"/>
      <c r="F32" s="428"/>
      <c r="G32" s="4"/>
      <c r="H32" s="428"/>
      <c r="I32" s="4"/>
      <c r="J32" s="9" t="s">
        <v>101</v>
      </c>
      <c r="K32" s="15">
        <v>265950000</v>
      </c>
      <c r="L32" s="15">
        <v>699000000</v>
      </c>
      <c r="M32" s="15">
        <v>808000000</v>
      </c>
      <c r="N32" s="15">
        <v>812000000</v>
      </c>
      <c r="O32" s="14">
        <f>+SUM(K32:N32)</f>
        <v>2584950000</v>
      </c>
    </row>
    <row r="34" spans="1:15" ht="15" customHeight="1" x14ac:dyDescent="0.25">
      <c r="A34" s="432" t="s">
        <v>110</v>
      </c>
      <c r="B34" s="425"/>
      <c r="C34" s="425"/>
      <c r="D34" s="425"/>
      <c r="E34" s="425"/>
      <c r="F34" s="425"/>
      <c r="G34" s="425"/>
      <c r="H34" s="425"/>
      <c r="I34" s="425"/>
      <c r="J34" s="425"/>
      <c r="K34" s="425"/>
      <c r="L34" s="425"/>
      <c r="M34" s="425"/>
      <c r="N34" s="425"/>
      <c r="O34" s="425"/>
    </row>
    <row r="35" spans="1:15" ht="9" customHeight="1" x14ac:dyDescent="0.25">
      <c r="A35" s="5"/>
      <c r="B35" s="5"/>
      <c r="C35" s="5"/>
      <c r="D35" s="5"/>
      <c r="E35" s="5"/>
      <c r="F35" s="5"/>
      <c r="G35" s="5"/>
      <c r="H35" s="5"/>
      <c r="I35" s="5"/>
      <c r="J35" s="5"/>
      <c r="K35" s="5"/>
      <c r="L35" s="5"/>
      <c r="M35" s="5"/>
      <c r="N35" s="5"/>
      <c r="O35" s="5"/>
    </row>
    <row r="36" spans="1:15" ht="21.75" customHeight="1" x14ac:dyDescent="0.25">
      <c r="A36" s="424" t="s">
        <v>95</v>
      </c>
      <c r="B36" s="431"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425"/>
      <c r="B37" s="427"/>
      <c r="C37" s="4"/>
      <c r="D37" s="430">
        <v>5</v>
      </c>
      <c r="E37" s="4"/>
      <c r="F37" s="430" t="s">
        <v>21</v>
      </c>
      <c r="G37" s="4"/>
      <c r="H37" s="430">
        <v>15</v>
      </c>
      <c r="I37" s="4"/>
      <c r="J37" s="9" t="s">
        <v>100</v>
      </c>
      <c r="K37" s="20">
        <v>1.7</v>
      </c>
      <c r="L37" s="20">
        <v>1.6</v>
      </c>
      <c r="M37" s="20">
        <v>0.9</v>
      </c>
      <c r="N37" s="20">
        <v>0.8</v>
      </c>
      <c r="O37" s="21">
        <f t="shared" ref="O37:O38" si="1">SUM(K37:N37)</f>
        <v>5</v>
      </c>
    </row>
    <row r="38" spans="1:15" ht="21.75" customHeight="1" x14ac:dyDescent="0.25">
      <c r="A38" s="425"/>
      <c r="B38" s="428"/>
      <c r="C38" s="4"/>
      <c r="D38" s="428"/>
      <c r="E38" s="4"/>
      <c r="F38" s="428"/>
      <c r="G38" s="4"/>
      <c r="H38" s="428"/>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424" t="s">
        <v>103</v>
      </c>
      <c r="B41" s="433" t="s">
        <v>112</v>
      </c>
      <c r="C41" s="4"/>
      <c r="D41" s="26" t="s">
        <v>105</v>
      </c>
      <c r="E41" s="4"/>
      <c r="F41" s="27" t="s">
        <v>98</v>
      </c>
      <c r="G41" s="4"/>
      <c r="H41" s="27" t="s">
        <v>106</v>
      </c>
      <c r="I41" s="4"/>
      <c r="J41" s="27" t="s">
        <v>99</v>
      </c>
      <c r="K41" s="28">
        <v>2024</v>
      </c>
      <c r="L41" s="28">
        <v>2025</v>
      </c>
      <c r="M41" s="28">
        <v>2026</v>
      </c>
      <c r="N41" s="28">
        <v>2027</v>
      </c>
      <c r="O41" s="28" t="s">
        <v>93</v>
      </c>
    </row>
    <row r="42" spans="1:15" ht="15" customHeight="1" x14ac:dyDescent="0.25">
      <c r="A42" s="425"/>
      <c r="B42" s="427"/>
      <c r="C42" s="4"/>
      <c r="D42" s="430">
        <v>5</v>
      </c>
      <c r="E42" s="4"/>
      <c r="F42" s="430" t="s">
        <v>21</v>
      </c>
      <c r="G42" s="4"/>
      <c r="H42" s="430">
        <v>15</v>
      </c>
      <c r="I42" s="4"/>
      <c r="J42" s="9" t="s">
        <v>100</v>
      </c>
      <c r="K42" s="20">
        <v>1.7</v>
      </c>
      <c r="L42" s="20">
        <v>1.6</v>
      </c>
      <c r="M42" s="20">
        <v>0.9</v>
      </c>
      <c r="N42" s="20">
        <v>0.8</v>
      </c>
      <c r="O42" s="21">
        <f>SUM(K42:N42)</f>
        <v>5</v>
      </c>
    </row>
    <row r="43" spans="1:15" ht="15" customHeight="1" x14ac:dyDescent="0.25">
      <c r="A43" s="425"/>
      <c r="B43" s="428"/>
      <c r="C43" s="4"/>
      <c r="D43" s="428"/>
      <c r="E43" s="4"/>
      <c r="F43" s="428"/>
      <c r="G43" s="4"/>
      <c r="H43" s="428"/>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432" t="s">
        <v>113</v>
      </c>
      <c r="B46" s="425"/>
      <c r="C46" s="425"/>
      <c r="D46" s="425"/>
      <c r="E46" s="425"/>
      <c r="F46" s="425"/>
      <c r="G46" s="425"/>
      <c r="H46" s="425"/>
      <c r="I46" s="425"/>
      <c r="J46" s="425"/>
      <c r="K46" s="425"/>
      <c r="L46" s="425"/>
      <c r="M46" s="425"/>
      <c r="N46" s="425"/>
      <c r="O46" s="425"/>
    </row>
    <row r="47" spans="1:15" ht="9" customHeight="1" x14ac:dyDescent="0.25">
      <c r="A47" s="5"/>
      <c r="B47" s="5"/>
      <c r="C47" s="5"/>
      <c r="D47" s="5"/>
      <c r="E47" s="5"/>
      <c r="F47" s="5"/>
      <c r="G47" s="5"/>
      <c r="H47" s="5"/>
      <c r="I47" s="5"/>
      <c r="J47" s="5"/>
      <c r="K47" s="5"/>
      <c r="L47" s="5"/>
      <c r="M47" s="5"/>
      <c r="N47" s="5"/>
      <c r="O47" s="5"/>
    </row>
    <row r="48" spans="1:15" ht="30" customHeight="1" x14ac:dyDescent="0.25">
      <c r="A48" s="424" t="s">
        <v>95</v>
      </c>
      <c r="B48" s="431"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425"/>
      <c r="B49" s="427"/>
      <c r="C49" s="4"/>
      <c r="D49" s="430">
        <v>100</v>
      </c>
      <c r="E49" s="4"/>
      <c r="F49" s="430" t="s">
        <v>33</v>
      </c>
      <c r="G49" s="4"/>
      <c r="H49" s="430">
        <f>+H54+H58</f>
        <v>28</v>
      </c>
      <c r="I49" s="4"/>
      <c r="J49" s="9" t="s">
        <v>100</v>
      </c>
      <c r="K49" s="23"/>
      <c r="L49" s="23"/>
      <c r="M49" s="23"/>
      <c r="N49" s="23"/>
      <c r="O49" s="14">
        <v>100</v>
      </c>
    </row>
    <row r="50" spans="1:15" ht="21.75" customHeight="1" x14ac:dyDescent="0.25">
      <c r="A50" s="425"/>
      <c r="B50" s="428"/>
      <c r="C50" s="4"/>
      <c r="D50" s="428"/>
      <c r="E50" s="4"/>
      <c r="F50" s="428"/>
      <c r="G50" s="4"/>
      <c r="H50" s="428"/>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29" t="s">
        <v>102</v>
      </c>
      <c r="B52" s="429"/>
      <c r="C52" s="429"/>
      <c r="D52" s="429"/>
      <c r="E52" s="429"/>
      <c r="F52" s="429"/>
      <c r="G52" s="429"/>
      <c r="H52" s="429"/>
      <c r="I52" s="429"/>
      <c r="J52" s="429"/>
      <c r="K52" s="429"/>
      <c r="L52" s="429"/>
      <c r="M52" s="429"/>
      <c r="N52" s="429"/>
      <c r="O52" s="429"/>
    </row>
    <row r="53" spans="1:15" ht="26.25" customHeight="1" x14ac:dyDescent="0.25">
      <c r="A53" s="444" t="s">
        <v>103</v>
      </c>
      <c r="B53" s="445" t="s">
        <v>115</v>
      </c>
      <c r="C53" s="4"/>
      <c r="D53" s="26" t="s">
        <v>105</v>
      </c>
      <c r="E53" s="4"/>
      <c r="F53" s="27" t="s">
        <v>98</v>
      </c>
      <c r="G53" s="4"/>
      <c r="H53" s="27" t="s">
        <v>106</v>
      </c>
      <c r="I53" s="4"/>
      <c r="J53" s="27" t="s">
        <v>99</v>
      </c>
      <c r="K53" s="28">
        <v>2024</v>
      </c>
      <c r="L53" s="28">
        <v>2025</v>
      </c>
      <c r="M53" s="28">
        <v>2026</v>
      </c>
      <c r="N53" s="28">
        <v>2027</v>
      </c>
      <c r="O53" s="28" t="s">
        <v>93</v>
      </c>
    </row>
    <row r="54" spans="1:15" ht="15" customHeight="1" x14ac:dyDescent="0.25">
      <c r="A54" s="444"/>
      <c r="B54" s="446"/>
      <c r="C54" s="4"/>
      <c r="D54" s="430">
        <v>100</v>
      </c>
      <c r="E54" s="4"/>
      <c r="F54" s="430" t="s">
        <v>33</v>
      </c>
      <c r="G54" s="4"/>
      <c r="H54" s="430">
        <v>15</v>
      </c>
      <c r="I54" s="4"/>
      <c r="J54" s="9" t="s">
        <v>100</v>
      </c>
      <c r="K54" s="23">
        <v>0.1</v>
      </c>
      <c r="L54" s="23">
        <v>0.5</v>
      </c>
      <c r="M54" s="23"/>
      <c r="N54" s="23"/>
      <c r="O54" s="14">
        <v>100</v>
      </c>
    </row>
    <row r="55" spans="1:15" ht="15" customHeight="1" x14ac:dyDescent="0.25">
      <c r="A55" s="444"/>
      <c r="B55" s="447"/>
      <c r="C55" s="4"/>
      <c r="D55" s="448"/>
      <c r="E55" s="4"/>
      <c r="F55" s="448"/>
      <c r="G55" s="4"/>
      <c r="H55" s="428"/>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424" t="s">
        <v>103</v>
      </c>
      <c r="B57" s="426" t="s">
        <v>116</v>
      </c>
      <c r="C57" s="4"/>
      <c r="D57" s="30" t="s">
        <v>105</v>
      </c>
      <c r="E57" s="4"/>
      <c r="F57" s="31" t="s">
        <v>98</v>
      </c>
      <c r="G57" s="4"/>
      <c r="H57" s="31" t="s">
        <v>106</v>
      </c>
      <c r="I57" s="4"/>
      <c r="J57" s="31" t="s">
        <v>99</v>
      </c>
      <c r="K57" s="32">
        <v>2024</v>
      </c>
      <c r="L57" s="32">
        <v>2025</v>
      </c>
      <c r="M57" s="32">
        <v>2026</v>
      </c>
      <c r="N57" s="32">
        <v>2027</v>
      </c>
      <c r="O57" s="32" t="s">
        <v>93</v>
      </c>
    </row>
    <row r="58" spans="1:15" ht="15" customHeight="1" x14ac:dyDescent="0.25">
      <c r="A58" s="425"/>
      <c r="B58" s="427"/>
      <c r="C58" s="4"/>
      <c r="D58" s="430">
        <v>100</v>
      </c>
      <c r="E58" s="4"/>
      <c r="F58" s="430" t="s">
        <v>23</v>
      </c>
      <c r="G58" s="4"/>
      <c r="H58" s="430">
        <v>13</v>
      </c>
      <c r="I58" s="4"/>
      <c r="J58" s="9" t="s">
        <v>100</v>
      </c>
      <c r="K58" s="23">
        <v>0.05</v>
      </c>
      <c r="L58" s="23"/>
      <c r="M58" s="23"/>
      <c r="N58" s="23"/>
      <c r="O58" s="14">
        <v>100</v>
      </c>
    </row>
    <row r="59" spans="1:15" ht="15" customHeight="1" x14ac:dyDescent="0.25">
      <c r="A59" s="425"/>
      <c r="B59" s="428"/>
      <c r="C59" s="4"/>
      <c r="D59" s="428"/>
      <c r="E59" s="4"/>
      <c r="F59" s="428"/>
      <c r="G59" s="4"/>
      <c r="H59" s="428"/>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432" t="s">
        <v>117</v>
      </c>
      <c r="B62" s="425"/>
      <c r="C62" s="425"/>
      <c r="D62" s="425"/>
      <c r="E62" s="425"/>
      <c r="F62" s="425"/>
      <c r="G62" s="425"/>
      <c r="H62" s="425"/>
      <c r="I62" s="425"/>
      <c r="J62" s="425"/>
      <c r="K62" s="425"/>
      <c r="L62" s="425"/>
      <c r="M62" s="425"/>
      <c r="N62" s="425"/>
      <c r="O62" s="425"/>
    </row>
    <row r="63" spans="1:15" ht="15" customHeight="1" x14ac:dyDescent="0.25">
      <c r="A63" s="5"/>
      <c r="B63" s="5"/>
      <c r="C63" s="5"/>
      <c r="D63" s="5"/>
      <c r="E63" s="5"/>
      <c r="F63" s="5"/>
      <c r="G63" s="5"/>
      <c r="H63" s="5"/>
      <c r="I63" s="5"/>
      <c r="J63" s="5"/>
      <c r="K63" s="5"/>
      <c r="L63" s="5"/>
      <c r="M63" s="5"/>
      <c r="N63" s="5"/>
      <c r="O63" s="5"/>
    </row>
    <row r="64" spans="1:15" ht="25.5" x14ac:dyDescent="0.25">
      <c r="A64" s="424" t="s">
        <v>95</v>
      </c>
      <c r="B64" s="431"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425"/>
      <c r="B65" s="427"/>
      <c r="C65" s="4"/>
      <c r="D65" s="430">
        <v>60</v>
      </c>
      <c r="E65" s="4"/>
      <c r="F65" s="430" t="s">
        <v>33</v>
      </c>
      <c r="G65" s="4"/>
      <c r="H65" s="430">
        <v>12</v>
      </c>
      <c r="I65" s="4"/>
      <c r="J65" s="9" t="s">
        <v>100</v>
      </c>
      <c r="K65" s="10">
        <v>15</v>
      </c>
      <c r="L65" s="11">
        <v>30</v>
      </c>
      <c r="M65" s="11">
        <v>45</v>
      </c>
      <c r="N65" s="11">
        <v>60</v>
      </c>
      <c r="O65" s="14">
        <v>60</v>
      </c>
    </row>
    <row r="66" spans="1:15" ht="15" customHeight="1" x14ac:dyDescent="0.25">
      <c r="A66" s="425"/>
      <c r="B66" s="428"/>
      <c r="C66" s="4"/>
      <c r="D66" s="428"/>
      <c r="E66" s="4"/>
      <c r="F66" s="428"/>
      <c r="G66" s="4"/>
      <c r="H66" s="428"/>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443" t="s">
        <v>102</v>
      </c>
      <c r="B68" s="425"/>
      <c r="C68" s="425"/>
      <c r="D68" s="425"/>
      <c r="E68" s="425"/>
      <c r="F68" s="425"/>
      <c r="G68" s="425"/>
      <c r="H68" s="425"/>
      <c r="I68" s="425"/>
      <c r="J68" s="425"/>
      <c r="K68" s="425"/>
      <c r="L68" s="425"/>
      <c r="M68" s="425"/>
      <c r="N68" s="425"/>
      <c r="O68" s="425"/>
    </row>
    <row r="69" spans="1:15" ht="25.5" customHeight="1" x14ac:dyDescent="0.25">
      <c r="A69" s="424" t="s">
        <v>103</v>
      </c>
      <c r="B69" s="433" t="s">
        <v>119</v>
      </c>
      <c r="C69" s="4"/>
      <c r="D69" s="26" t="s">
        <v>105</v>
      </c>
      <c r="E69" s="4"/>
      <c r="F69" s="27" t="s">
        <v>98</v>
      </c>
      <c r="G69" s="4"/>
      <c r="H69" s="27" t="s">
        <v>106</v>
      </c>
      <c r="I69" s="4"/>
      <c r="J69" s="27" t="s">
        <v>99</v>
      </c>
      <c r="K69" s="27">
        <v>2024</v>
      </c>
      <c r="L69" s="27">
        <v>2025</v>
      </c>
      <c r="M69" s="27">
        <v>2026</v>
      </c>
      <c r="N69" s="27">
        <v>2027</v>
      </c>
      <c r="O69" s="27" t="s">
        <v>93</v>
      </c>
    </row>
    <row r="70" spans="1:15" ht="15" customHeight="1" x14ac:dyDescent="0.25">
      <c r="A70" s="425"/>
      <c r="B70" s="427"/>
      <c r="C70" s="4"/>
      <c r="D70" s="430">
        <v>60</v>
      </c>
      <c r="E70" s="4"/>
      <c r="F70" s="430" t="s">
        <v>33</v>
      </c>
      <c r="G70" s="4"/>
      <c r="H70" s="430">
        <v>12</v>
      </c>
      <c r="I70" s="4"/>
      <c r="J70" s="9" t="s">
        <v>100</v>
      </c>
      <c r="K70" s="10">
        <v>15</v>
      </c>
      <c r="L70" s="11">
        <v>30</v>
      </c>
      <c r="M70" s="11">
        <v>45</v>
      </c>
      <c r="N70" s="11">
        <v>60</v>
      </c>
      <c r="O70" s="14">
        <v>60</v>
      </c>
    </row>
    <row r="71" spans="1:15" ht="15" customHeight="1" x14ac:dyDescent="0.25">
      <c r="A71" s="425"/>
      <c r="B71" s="428"/>
      <c r="C71" s="4"/>
      <c r="D71" s="428"/>
      <c r="E71" s="4"/>
      <c r="F71" s="428"/>
      <c r="G71" s="4"/>
      <c r="H71" s="428"/>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FA8F-4B2C-49AB-A6B8-285E2FD4CB89}">
  <sheetPr>
    <tabColor rgb="FFFFFF00"/>
  </sheetPr>
  <dimension ref="A1:C93"/>
  <sheetViews>
    <sheetView topLeftCell="A94" workbookViewId="0">
      <selection activeCell="A6" sqref="A6"/>
    </sheetView>
  </sheetViews>
  <sheetFormatPr baseColWidth="10" defaultColWidth="10.85546875" defaultRowHeight="14.25" x14ac:dyDescent="0.25"/>
  <cols>
    <col min="1" max="1" width="53" style="261" customWidth="1"/>
    <col min="2" max="2" width="78.5703125" style="261" customWidth="1"/>
    <col min="3" max="3" width="36.42578125" style="261" customWidth="1"/>
    <col min="4" max="4" width="31.140625" style="261" customWidth="1"/>
    <col min="5" max="5" width="70.140625" style="261" customWidth="1"/>
    <col min="6" max="6" width="17.42578125" style="261" customWidth="1"/>
    <col min="7" max="8" width="21.85546875" style="261" customWidth="1"/>
    <col min="9" max="9" width="19.42578125" style="261" customWidth="1"/>
    <col min="10" max="10" width="42" style="261" customWidth="1"/>
    <col min="11" max="256" width="10.85546875" style="261"/>
    <col min="257" max="257" width="72" style="261" bestFit="1" customWidth="1"/>
    <col min="258" max="258" width="78.5703125" style="261" customWidth="1"/>
    <col min="259" max="259" width="10.85546875" style="261"/>
    <col min="260" max="260" width="31.140625" style="261" customWidth="1"/>
    <col min="261" max="261" width="70.140625" style="261" customWidth="1"/>
    <col min="262" max="262" width="17.42578125" style="261" customWidth="1"/>
    <col min="263" max="264" width="21.85546875" style="261" customWidth="1"/>
    <col min="265" max="265" width="19.42578125" style="261" customWidth="1"/>
    <col min="266" max="266" width="42" style="261" customWidth="1"/>
    <col min="267" max="512" width="10.85546875" style="261"/>
    <col min="513" max="513" width="72" style="261" bestFit="1" customWidth="1"/>
    <col min="514" max="514" width="78.5703125" style="261" customWidth="1"/>
    <col min="515" max="515" width="10.85546875" style="261"/>
    <col min="516" max="516" width="31.140625" style="261" customWidth="1"/>
    <col min="517" max="517" width="70.140625" style="261" customWidth="1"/>
    <col min="518" max="518" width="17.42578125" style="261" customWidth="1"/>
    <col min="519" max="520" width="21.85546875" style="261" customWidth="1"/>
    <col min="521" max="521" width="19.42578125" style="261" customWidth="1"/>
    <col min="522" max="522" width="42" style="261" customWidth="1"/>
    <col min="523" max="768" width="10.85546875" style="261"/>
    <col min="769" max="769" width="72" style="261" bestFit="1" customWidth="1"/>
    <col min="770" max="770" width="78.5703125" style="261" customWidth="1"/>
    <col min="771" max="771" width="10.85546875" style="261"/>
    <col min="772" max="772" width="31.140625" style="261" customWidth="1"/>
    <col min="773" max="773" width="70.140625" style="261" customWidth="1"/>
    <col min="774" max="774" width="17.42578125" style="261" customWidth="1"/>
    <col min="775" max="776" width="21.85546875" style="261" customWidth="1"/>
    <col min="777" max="777" width="19.42578125" style="261" customWidth="1"/>
    <col min="778" max="778" width="42" style="261" customWidth="1"/>
    <col min="779" max="1024" width="10.85546875" style="261"/>
    <col min="1025" max="1025" width="72" style="261" bestFit="1" customWidth="1"/>
    <col min="1026" max="1026" width="78.5703125" style="261" customWidth="1"/>
    <col min="1027" max="1027" width="10.85546875" style="261"/>
    <col min="1028" max="1028" width="31.140625" style="261" customWidth="1"/>
    <col min="1029" max="1029" width="70.140625" style="261" customWidth="1"/>
    <col min="1030" max="1030" width="17.42578125" style="261" customWidth="1"/>
    <col min="1031" max="1032" width="21.85546875" style="261" customWidth="1"/>
    <col min="1033" max="1033" width="19.42578125" style="261" customWidth="1"/>
    <col min="1034" max="1034" width="42" style="261" customWidth="1"/>
    <col min="1035" max="1280" width="10.85546875" style="261"/>
    <col min="1281" max="1281" width="72" style="261" bestFit="1" customWidth="1"/>
    <col min="1282" max="1282" width="78.5703125" style="261" customWidth="1"/>
    <col min="1283" max="1283" width="10.85546875" style="261"/>
    <col min="1284" max="1284" width="31.140625" style="261" customWidth="1"/>
    <col min="1285" max="1285" width="70.140625" style="261" customWidth="1"/>
    <col min="1286" max="1286" width="17.42578125" style="261" customWidth="1"/>
    <col min="1287" max="1288" width="21.85546875" style="261" customWidth="1"/>
    <col min="1289" max="1289" width="19.42578125" style="261" customWidth="1"/>
    <col min="1290" max="1290" width="42" style="261" customWidth="1"/>
    <col min="1291" max="1536" width="10.85546875" style="261"/>
    <col min="1537" max="1537" width="72" style="261" bestFit="1" customWidth="1"/>
    <col min="1538" max="1538" width="78.5703125" style="261" customWidth="1"/>
    <col min="1539" max="1539" width="10.85546875" style="261"/>
    <col min="1540" max="1540" width="31.140625" style="261" customWidth="1"/>
    <col min="1541" max="1541" width="70.140625" style="261" customWidth="1"/>
    <col min="1542" max="1542" width="17.42578125" style="261" customWidth="1"/>
    <col min="1543" max="1544" width="21.85546875" style="261" customWidth="1"/>
    <col min="1545" max="1545" width="19.42578125" style="261" customWidth="1"/>
    <col min="1546" max="1546" width="42" style="261" customWidth="1"/>
    <col min="1547" max="1792" width="10.85546875" style="261"/>
    <col min="1793" max="1793" width="72" style="261" bestFit="1" customWidth="1"/>
    <col min="1794" max="1794" width="78.5703125" style="261" customWidth="1"/>
    <col min="1795" max="1795" width="10.85546875" style="261"/>
    <col min="1796" max="1796" width="31.140625" style="261" customWidth="1"/>
    <col min="1797" max="1797" width="70.140625" style="261" customWidth="1"/>
    <col min="1798" max="1798" width="17.42578125" style="261" customWidth="1"/>
    <col min="1799" max="1800" width="21.85546875" style="261" customWidth="1"/>
    <col min="1801" max="1801" width="19.42578125" style="261" customWidth="1"/>
    <col min="1802" max="1802" width="42" style="261" customWidth="1"/>
    <col min="1803" max="2048" width="10.85546875" style="261"/>
    <col min="2049" max="2049" width="72" style="261" bestFit="1" customWidth="1"/>
    <col min="2050" max="2050" width="78.5703125" style="261" customWidth="1"/>
    <col min="2051" max="2051" width="10.85546875" style="261"/>
    <col min="2052" max="2052" width="31.140625" style="261" customWidth="1"/>
    <col min="2053" max="2053" width="70.140625" style="261" customWidth="1"/>
    <col min="2054" max="2054" width="17.42578125" style="261" customWidth="1"/>
    <col min="2055" max="2056" width="21.85546875" style="261" customWidth="1"/>
    <col min="2057" max="2057" width="19.42578125" style="261" customWidth="1"/>
    <col min="2058" max="2058" width="42" style="261" customWidth="1"/>
    <col min="2059" max="2304" width="10.85546875" style="261"/>
    <col min="2305" max="2305" width="72" style="261" bestFit="1" customWidth="1"/>
    <col min="2306" max="2306" width="78.5703125" style="261" customWidth="1"/>
    <col min="2307" max="2307" width="10.85546875" style="261"/>
    <col min="2308" max="2308" width="31.140625" style="261" customWidth="1"/>
    <col min="2309" max="2309" width="70.140625" style="261" customWidth="1"/>
    <col min="2310" max="2310" width="17.42578125" style="261" customWidth="1"/>
    <col min="2311" max="2312" width="21.85546875" style="261" customWidth="1"/>
    <col min="2313" max="2313" width="19.42578125" style="261" customWidth="1"/>
    <col min="2314" max="2314" width="42" style="261" customWidth="1"/>
    <col min="2315" max="2560" width="10.85546875" style="261"/>
    <col min="2561" max="2561" width="72" style="261" bestFit="1" customWidth="1"/>
    <col min="2562" max="2562" width="78.5703125" style="261" customWidth="1"/>
    <col min="2563" max="2563" width="10.85546875" style="261"/>
    <col min="2564" max="2564" width="31.140625" style="261" customWidth="1"/>
    <col min="2565" max="2565" width="70.140625" style="261" customWidth="1"/>
    <col min="2566" max="2566" width="17.42578125" style="261" customWidth="1"/>
    <col min="2567" max="2568" width="21.85546875" style="261" customWidth="1"/>
    <col min="2569" max="2569" width="19.42578125" style="261" customWidth="1"/>
    <col min="2570" max="2570" width="42" style="261" customWidth="1"/>
    <col min="2571" max="2816" width="10.85546875" style="261"/>
    <col min="2817" max="2817" width="72" style="261" bestFit="1" customWidth="1"/>
    <col min="2818" max="2818" width="78.5703125" style="261" customWidth="1"/>
    <col min="2819" max="2819" width="10.85546875" style="261"/>
    <col min="2820" max="2820" width="31.140625" style="261" customWidth="1"/>
    <col min="2821" max="2821" width="70.140625" style="261" customWidth="1"/>
    <col min="2822" max="2822" width="17.42578125" style="261" customWidth="1"/>
    <col min="2823" max="2824" width="21.85546875" style="261" customWidth="1"/>
    <col min="2825" max="2825" width="19.42578125" style="261" customWidth="1"/>
    <col min="2826" max="2826" width="42" style="261" customWidth="1"/>
    <col min="2827" max="3072" width="10.85546875" style="261"/>
    <col min="3073" max="3073" width="72" style="261" bestFit="1" customWidth="1"/>
    <col min="3074" max="3074" width="78.5703125" style="261" customWidth="1"/>
    <col min="3075" max="3075" width="10.85546875" style="261"/>
    <col min="3076" max="3076" width="31.140625" style="261" customWidth="1"/>
    <col min="3077" max="3077" width="70.140625" style="261" customWidth="1"/>
    <col min="3078" max="3078" width="17.42578125" style="261" customWidth="1"/>
    <col min="3079" max="3080" width="21.85546875" style="261" customWidth="1"/>
    <col min="3081" max="3081" width="19.42578125" style="261" customWidth="1"/>
    <col min="3082" max="3082" width="42" style="261" customWidth="1"/>
    <col min="3083" max="3328" width="10.85546875" style="261"/>
    <col min="3329" max="3329" width="72" style="261" bestFit="1" customWidth="1"/>
    <col min="3330" max="3330" width="78.5703125" style="261" customWidth="1"/>
    <col min="3331" max="3331" width="10.85546875" style="261"/>
    <col min="3332" max="3332" width="31.140625" style="261" customWidth="1"/>
    <col min="3333" max="3333" width="70.140625" style="261" customWidth="1"/>
    <col min="3334" max="3334" width="17.42578125" style="261" customWidth="1"/>
    <col min="3335" max="3336" width="21.85546875" style="261" customWidth="1"/>
    <col min="3337" max="3337" width="19.42578125" style="261" customWidth="1"/>
    <col min="3338" max="3338" width="42" style="261" customWidth="1"/>
    <col min="3339" max="3584" width="10.85546875" style="261"/>
    <col min="3585" max="3585" width="72" style="261" bestFit="1" customWidth="1"/>
    <col min="3586" max="3586" width="78.5703125" style="261" customWidth="1"/>
    <col min="3587" max="3587" width="10.85546875" style="261"/>
    <col min="3588" max="3588" width="31.140625" style="261" customWidth="1"/>
    <col min="3589" max="3589" width="70.140625" style="261" customWidth="1"/>
    <col min="3590" max="3590" width="17.42578125" style="261" customWidth="1"/>
    <col min="3591" max="3592" width="21.85546875" style="261" customWidth="1"/>
    <col min="3593" max="3593" width="19.42578125" style="261" customWidth="1"/>
    <col min="3594" max="3594" width="42" style="261" customWidth="1"/>
    <col min="3595" max="3840" width="10.85546875" style="261"/>
    <col min="3841" max="3841" width="72" style="261" bestFit="1" customWidth="1"/>
    <col min="3842" max="3842" width="78.5703125" style="261" customWidth="1"/>
    <col min="3843" max="3843" width="10.85546875" style="261"/>
    <col min="3844" max="3844" width="31.140625" style="261" customWidth="1"/>
    <col min="3845" max="3845" width="70.140625" style="261" customWidth="1"/>
    <col min="3846" max="3846" width="17.42578125" style="261" customWidth="1"/>
    <col min="3847" max="3848" width="21.85546875" style="261" customWidth="1"/>
    <col min="3849" max="3849" width="19.42578125" style="261" customWidth="1"/>
    <col min="3850" max="3850" width="42" style="261" customWidth="1"/>
    <col min="3851" max="4096" width="10.85546875" style="261"/>
    <col min="4097" max="4097" width="72" style="261" bestFit="1" customWidth="1"/>
    <col min="4098" max="4098" width="78.5703125" style="261" customWidth="1"/>
    <col min="4099" max="4099" width="10.85546875" style="261"/>
    <col min="4100" max="4100" width="31.140625" style="261" customWidth="1"/>
    <col min="4101" max="4101" width="70.140625" style="261" customWidth="1"/>
    <col min="4102" max="4102" width="17.42578125" style="261" customWidth="1"/>
    <col min="4103" max="4104" width="21.85546875" style="261" customWidth="1"/>
    <col min="4105" max="4105" width="19.42578125" style="261" customWidth="1"/>
    <col min="4106" max="4106" width="42" style="261" customWidth="1"/>
    <col min="4107" max="4352" width="10.85546875" style="261"/>
    <col min="4353" max="4353" width="72" style="261" bestFit="1" customWidth="1"/>
    <col min="4354" max="4354" width="78.5703125" style="261" customWidth="1"/>
    <col min="4355" max="4355" width="10.85546875" style="261"/>
    <col min="4356" max="4356" width="31.140625" style="261" customWidth="1"/>
    <col min="4357" max="4357" width="70.140625" style="261" customWidth="1"/>
    <col min="4358" max="4358" width="17.42578125" style="261" customWidth="1"/>
    <col min="4359" max="4360" width="21.85546875" style="261" customWidth="1"/>
    <col min="4361" max="4361" width="19.42578125" style="261" customWidth="1"/>
    <col min="4362" max="4362" width="42" style="261" customWidth="1"/>
    <col min="4363" max="4608" width="10.85546875" style="261"/>
    <col min="4609" max="4609" width="72" style="261" bestFit="1" customWidth="1"/>
    <col min="4610" max="4610" width="78.5703125" style="261" customWidth="1"/>
    <col min="4611" max="4611" width="10.85546875" style="261"/>
    <col min="4612" max="4612" width="31.140625" style="261" customWidth="1"/>
    <col min="4613" max="4613" width="70.140625" style="261" customWidth="1"/>
    <col min="4614" max="4614" width="17.42578125" style="261" customWidth="1"/>
    <col min="4615" max="4616" width="21.85546875" style="261" customWidth="1"/>
    <col min="4617" max="4617" width="19.42578125" style="261" customWidth="1"/>
    <col min="4618" max="4618" width="42" style="261" customWidth="1"/>
    <col min="4619" max="4864" width="10.85546875" style="261"/>
    <col min="4865" max="4865" width="72" style="261" bestFit="1" customWidth="1"/>
    <col min="4866" max="4866" width="78.5703125" style="261" customWidth="1"/>
    <col min="4867" max="4867" width="10.85546875" style="261"/>
    <col min="4868" max="4868" width="31.140625" style="261" customWidth="1"/>
    <col min="4869" max="4869" width="70.140625" style="261" customWidth="1"/>
    <col min="4870" max="4870" width="17.42578125" style="261" customWidth="1"/>
    <col min="4871" max="4872" width="21.85546875" style="261" customWidth="1"/>
    <col min="4873" max="4873" width="19.42578125" style="261" customWidth="1"/>
    <col min="4874" max="4874" width="42" style="261" customWidth="1"/>
    <col min="4875" max="5120" width="10.85546875" style="261"/>
    <col min="5121" max="5121" width="72" style="261" bestFit="1" customWidth="1"/>
    <col min="5122" max="5122" width="78.5703125" style="261" customWidth="1"/>
    <col min="5123" max="5123" width="10.85546875" style="261"/>
    <col min="5124" max="5124" width="31.140625" style="261" customWidth="1"/>
    <col min="5125" max="5125" width="70.140625" style="261" customWidth="1"/>
    <col min="5126" max="5126" width="17.42578125" style="261" customWidth="1"/>
    <col min="5127" max="5128" width="21.85546875" style="261" customWidth="1"/>
    <col min="5129" max="5129" width="19.42578125" style="261" customWidth="1"/>
    <col min="5130" max="5130" width="42" style="261" customWidth="1"/>
    <col min="5131" max="5376" width="10.85546875" style="261"/>
    <col min="5377" max="5377" width="72" style="261" bestFit="1" customWidth="1"/>
    <col min="5378" max="5378" width="78.5703125" style="261" customWidth="1"/>
    <col min="5379" max="5379" width="10.85546875" style="261"/>
    <col min="5380" max="5380" width="31.140625" style="261" customWidth="1"/>
    <col min="5381" max="5381" width="70.140625" style="261" customWidth="1"/>
    <col min="5382" max="5382" width="17.42578125" style="261" customWidth="1"/>
    <col min="5383" max="5384" width="21.85546875" style="261" customWidth="1"/>
    <col min="5385" max="5385" width="19.42578125" style="261" customWidth="1"/>
    <col min="5386" max="5386" width="42" style="261" customWidth="1"/>
    <col min="5387" max="5632" width="10.85546875" style="261"/>
    <col min="5633" max="5633" width="72" style="261" bestFit="1" customWidth="1"/>
    <col min="5634" max="5634" width="78.5703125" style="261" customWidth="1"/>
    <col min="5635" max="5635" width="10.85546875" style="261"/>
    <col min="5636" max="5636" width="31.140625" style="261" customWidth="1"/>
    <col min="5637" max="5637" width="70.140625" style="261" customWidth="1"/>
    <col min="5638" max="5638" width="17.42578125" style="261" customWidth="1"/>
    <col min="5639" max="5640" width="21.85546875" style="261" customWidth="1"/>
    <col min="5641" max="5641" width="19.42578125" style="261" customWidth="1"/>
    <col min="5642" max="5642" width="42" style="261" customWidth="1"/>
    <col min="5643" max="5888" width="10.85546875" style="261"/>
    <col min="5889" max="5889" width="72" style="261" bestFit="1" customWidth="1"/>
    <col min="5890" max="5890" width="78.5703125" style="261" customWidth="1"/>
    <col min="5891" max="5891" width="10.85546875" style="261"/>
    <col min="5892" max="5892" width="31.140625" style="261" customWidth="1"/>
    <col min="5893" max="5893" width="70.140625" style="261" customWidth="1"/>
    <col min="5894" max="5894" width="17.42578125" style="261" customWidth="1"/>
    <col min="5895" max="5896" width="21.85546875" style="261" customWidth="1"/>
    <col min="5897" max="5897" width="19.42578125" style="261" customWidth="1"/>
    <col min="5898" max="5898" width="42" style="261" customWidth="1"/>
    <col min="5899" max="6144" width="10.85546875" style="261"/>
    <col min="6145" max="6145" width="72" style="261" bestFit="1" customWidth="1"/>
    <col min="6146" max="6146" width="78.5703125" style="261" customWidth="1"/>
    <col min="6147" max="6147" width="10.85546875" style="261"/>
    <col min="6148" max="6148" width="31.140625" style="261" customWidth="1"/>
    <col min="6149" max="6149" width="70.140625" style="261" customWidth="1"/>
    <col min="6150" max="6150" width="17.42578125" style="261" customWidth="1"/>
    <col min="6151" max="6152" width="21.85546875" style="261" customWidth="1"/>
    <col min="6153" max="6153" width="19.42578125" style="261" customWidth="1"/>
    <col min="6154" max="6154" width="42" style="261" customWidth="1"/>
    <col min="6155" max="6400" width="10.85546875" style="261"/>
    <col min="6401" max="6401" width="72" style="261" bestFit="1" customWidth="1"/>
    <col min="6402" max="6402" width="78.5703125" style="261" customWidth="1"/>
    <col min="6403" max="6403" width="10.85546875" style="261"/>
    <col min="6404" max="6404" width="31.140625" style="261" customWidth="1"/>
    <col min="6405" max="6405" width="70.140625" style="261" customWidth="1"/>
    <col min="6406" max="6406" width="17.42578125" style="261" customWidth="1"/>
    <col min="6407" max="6408" width="21.85546875" style="261" customWidth="1"/>
    <col min="6409" max="6409" width="19.42578125" style="261" customWidth="1"/>
    <col min="6410" max="6410" width="42" style="261" customWidth="1"/>
    <col min="6411" max="6656" width="10.85546875" style="261"/>
    <col min="6657" max="6657" width="72" style="261" bestFit="1" customWidth="1"/>
    <col min="6658" max="6658" width="78.5703125" style="261" customWidth="1"/>
    <col min="6659" max="6659" width="10.85546875" style="261"/>
    <col min="6660" max="6660" width="31.140625" style="261" customWidth="1"/>
    <col min="6661" max="6661" width="70.140625" style="261" customWidth="1"/>
    <col min="6662" max="6662" width="17.42578125" style="261" customWidth="1"/>
    <col min="6663" max="6664" width="21.85546875" style="261" customWidth="1"/>
    <col min="6665" max="6665" width="19.42578125" style="261" customWidth="1"/>
    <col min="6666" max="6666" width="42" style="261" customWidth="1"/>
    <col min="6667" max="6912" width="10.85546875" style="261"/>
    <col min="6913" max="6913" width="72" style="261" bestFit="1" customWidth="1"/>
    <col min="6914" max="6914" width="78.5703125" style="261" customWidth="1"/>
    <col min="6915" max="6915" width="10.85546875" style="261"/>
    <col min="6916" max="6916" width="31.140625" style="261" customWidth="1"/>
    <col min="6917" max="6917" width="70.140625" style="261" customWidth="1"/>
    <col min="6918" max="6918" width="17.42578125" style="261" customWidth="1"/>
    <col min="6919" max="6920" width="21.85546875" style="261" customWidth="1"/>
    <col min="6921" max="6921" width="19.42578125" style="261" customWidth="1"/>
    <col min="6922" max="6922" width="42" style="261" customWidth="1"/>
    <col min="6923" max="7168" width="10.85546875" style="261"/>
    <col min="7169" max="7169" width="72" style="261" bestFit="1" customWidth="1"/>
    <col min="7170" max="7170" width="78.5703125" style="261" customWidth="1"/>
    <col min="7171" max="7171" width="10.85546875" style="261"/>
    <col min="7172" max="7172" width="31.140625" style="261" customWidth="1"/>
    <col min="7173" max="7173" width="70.140625" style="261" customWidth="1"/>
    <col min="7174" max="7174" width="17.42578125" style="261" customWidth="1"/>
    <col min="7175" max="7176" width="21.85546875" style="261" customWidth="1"/>
    <col min="7177" max="7177" width="19.42578125" style="261" customWidth="1"/>
    <col min="7178" max="7178" width="42" style="261" customWidth="1"/>
    <col min="7179" max="7424" width="10.85546875" style="261"/>
    <col min="7425" max="7425" width="72" style="261" bestFit="1" customWidth="1"/>
    <col min="7426" max="7426" width="78.5703125" style="261" customWidth="1"/>
    <col min="7427" max="7427" width="10.85546875" style="261"/>
    <col min="7428" max="7428" width="31.140625" style="261" customWidth="1"/>
    <col min="7429" max="7429" width="70.140625" style="261" customWidth="1"/>
    <col min="7430" max="7430" width="17.42578125" style="261" customWidth="1"/>
    <col min="7431" max="7432" width="21.85546875" style="261" customWidth="1"/>
    <col min="7433" max="7433" width="19.42578125" style="261" customWidth="1"/>
    <col min="7434" max="7434" width="42" style="261" customWidth="1"/>
    <col min="7435" max="7680" width="10.85546875" style="261"/>
    <col min="7681" max="7681" width="72" style="261" bestFit="1" customWidth="1"/>
    <col min="7682" max="7682" width="78.5703125" style="261" customWidth="1"/>
    <col min="7683" max="7683" width="10.85546875" style="261"/>
    <col min="7684" max="7684" width="31.140625" style="261" customWidth="1"/>
    <col min="7685" max="7685" width="70.140625" style="261" customWidth="1"/>
    <col min="7686" max="7686" width="17.42578125" style="261" customWidth="1"/>
    <col min="7687" max="7688" width="21.85546875" style="261" customWidth="1"/>
    <col min="7689" max="7689" width="19.42578125" style="261" customWidth="1"/>
    <col min="7690" max="7690" width="42" style="261" customWidth="1"/>
    <col min="7691" max="7936" width="10.85546875" style="261"/>
    <col min="7937" max="7937" width="72" style="261" bestFit="1" customWidth="1"/>
    <col min="7938" max="7938" width="78.5703125" style="261" customWidth="1"/>
    <col min="7939" max="7939" width="10.85546875" style="261"/>
    <col min="7940" max="7940" width="31.140625" style="261" customWidth="1"/>
    <col min="7941" max="7941" width="70.140625" style="261" customWidth="1"/>
    <col min="7942" max="7942" width="17.42578125" style="261" customWidth="1"/>
    <col min="7943" max="7944" width="21.85546875" style="261" customWidth="1"/>
    <col min="7945" max="7945" width="19.42578125" style="261" customWidth="1"/>
    <col min="7946" max="7946" width="42" style="261" customWidth="1"/>
    <col min="7947" max="8192" width="10.85546875" style="261"/>
    <col min="8193" max="8193" width="72" style="261" bestFit="1" customWidth="1"/>
    <col min="8194" max="8194" width="78.5703125" style="261" customWidth="1"/>
    <col min="8195" max="8195" width="10.85546875" style="261"/>
    <col min="8196" max="8196" width="31.140625" style="261" customWidth="1"/>
    <col min="8197" max="8197" width="70.140625" style="261" customWidth="1"/>
    <col min="8198" max="8198" width="17.42578125" style="261" customWidth="1"/>
    <col min="8199" max="8200" width="21.85546875" style="261" customWidth="1"/>
    <col min="8201" max="8201" width="19.42578125" style="261" customWidth="1"/>
    <col min="8202" max="8202" width="42" style="261" customWidth="1"/>
    <col min="8203" max="8448" width="10.85546875" style="261"/>
    <col min="8449" max="8449" width="72" style="261" bestFit="1" customWidth="1"/>
    <col min="8450" max="8450" width="78.5703125" style="261" customWidth="1"/>
    <col min="8451" max="8451" width="10.85546875" style="261"/>
    <col min="8452" max="8452" width="31.140625" style="261" customWidth="1"/>
    <col min="8453" max="8453" width="70.140625" style="261" customWidth="1"/>
    <col min="8454" max="8454" width="17.42578125" style="261" customWidth="1"/>
    <col min="8455" max="8456" width="21.85546875" style="261" customWidth="1"/>
    <col min="8457" max="8457" width="19.42578125" style="261" customWidth="1"/>
    <col min="8458" max="8458" width="42" style="261" customWidth="1"/>
    <col min="8459" max="8704" width="10.85546875" style="261"/>
    <col min="8705" max="8705" width="72" style="261" bestFit="1" customWidth="1"/>
    <col min="8706" max="8706" width="78.5703125" style="261" customWidth="1"/>
    <col min="8707" max="8707" width="10.85546875" style="261"/>
    <col min="8708" max="8708" width="31.140625" style="261" customWidth="1"/>
    <col min="8709" max="8709" width="70.140625" style="261" customWidth="1"/>
    <col min="8710" max="8710" width="17.42578125" style="261" customWidth="1"/>
    <col min="8711" max="8712" width="21.85546875" style="261" customWidth="1"/>
    <col min="8713" max="8713" width="19.42578125" style="261" customWidth="1"/>
    <col min="8714" max="8714" width="42" style="261" customWidth="1"/>
    <col min="8715" max="8960" width="10.85546875" style="261"/>
    <col min="8961" max="8961" width="72" style="261" bestFit="1" customWidth="1"/>
    <col min="8962" max="8962" width="78.5703125" style="261" customWidth="1"/>
    <col min="8963" max="8963" width="10.85546875" style="261"/>
    <col min="8964" max="8964" width="31.140625" style="261" customWidth="1"/>
    <col min="8965" max="8965" width="70.140625" style="261" customWidth="1"/>
    <col min="8966" max="8966" width="17.42578125" style="261" customWidth="1"/>
    <col min="8967" max="8968" width="21.85546875" style="261" customWidth="1"/>
    <col min="8969" max="8969" width="19.42578125" style="261" customWidth="1"/>
    <col min="8970" max="8970" width="42" style="261" customWidth="1"/>
    <col min="8971" max="9216" width="10.85546875" style="261"/>
    <col min="9217" max="9217" width="72" style="261" bestFit="1" customWidth="1"/>
    <col min="9218" max="9218" width="78.5703125" style="261" customWidth="1"/>
    <col min="9219" max="9219" width="10.85546875" style="261"/>
    <col min="9220" max="9220" width="31.140625" style="261" customWidth="1"/>
    <col min="9221" max="9221" width="70.140625" style="261" customWidth="1"/>
    <col min="9222" max="9222" width="17.42578125" style="261" customWidth="1"/>
    <col min="9223" max="9224" width="21.85546875" style="261" customWidth="1"/>
    <col min="9225" max="9225" width="19.42578125" style="261" customWidth="1"/>
    <col min="9226" max="9226" width="42" style="261" customWidth="1"/>
    <col min="9227" max="9472" width="10.85546875" style="261"/>
    <col min="9473" max="9473" width="72" style="261" bestFit="1" customWidth="1"/>
    <col min="9474" max="9474" width="78.5703125" style="261" customWidth="1"/>
    <col min="9475" max="9475" width="10.85546875" style="261"/>
    <col min="9476" max="9476" width="31.140625" style="261" customWidth="1"/>
    <col min="9477" max="9477" width="70.140625" style="261" customWidth="1"/>
    <col min="9478" max="9478" width="17.42578125" style="261" customWidth="1"/>
    <col min="9479" max="9480" width="21.85546875" style="261" customWidth="1"/>
    <col min="9481" max="9481" width="19.42578125" style="261" customWidth="1"/>
    <col min="9482" max="9482" width="42" style="261" customWidth="1"/>
    <col min="9483" max="9728" width="10.85546875" style="261"/>
    <col min="9729" max="9729" width="72" style="261" bestFit="1" customWidth="1"/>
    <col min="9730" max="9730" width="78.5703125" style="261" customWidth="1"/>
    <col min="9731" max="9731" width="10.85546875" style="261"/>
    <col min="9732" max="9732" width="31.140625" style="261" customWidth="1"/>
    <col min="9733" max="9733" width="70.140625" style="261" customWidth="1"/>
    <col min="9734" max="9734" width="17.42578125" style="261" customWidth="1"/>
    <col min="9735" max="9736" width="21.85546875" style="261" customWidth="1"/>
    <col min="9737" max="9737" width="19.42578125" style="261" customWidth="1"/>
    <col min="9738" max="9738" width="42" style="261" customWidth="1"/>
    <col min="9739" max="9984" width="10.85546875" style="261"/>
    <col min="9985" max="9985" width="72" style="261" bestFit="1" customWidth="1"/>
    <col min="9986" max="9986" width="78.5703125" style="261" customWidth="1"/>
    <col min="9987" max="9987" width="10.85546875" style="261"/>
    <col min="9988" max="9988" width="31.140625" style="261" customWidth="1"/>
    <col min="9989" max="9989" width="70.140625" style="261" customWidth="1"/>
    <col min="9990" max="9990" width="17.42578125" style="261" customWidth="1"/>
    <col min="9991" max="9992" width="21.85546875" style="261" customWidth="1"/>
    <col min="9993" max="9993" width="19.42578125" style="261" customWidth="1"/>
    <col min="9994" max="9994" width="42" style="261" customWidth="1"/>
    <col min="9995" max="10240" width="10.85546875" style="261"/>
    <col min="10241" max="10241" width="72" style="261" bestFit="1" customWidth="1"/>
    <col min="10242" max="10242" width="78.5703125" style="261" customWidth="1"/>
    <col min="10243" max="10243" width="10.85546875" style="261"/>
    <col min="10244" max="10244" width="31.140625" style="261" customWidth="1"/>
    <col min="10245" max="10245" width="70.140625" style="261" customWidth="1"/>
    <col min="10246" max="10246" width="17.42578125" style="261" customWidth="1"/>
    <col min="10247" max="10248" width="21.85546875" style="261" customWidth="1"/>
    <col min="10249" max="10249" width="19.42578125" style="261" customWidth="1"/>
    <col min="10250" max="10250" width="42" style="261" customWidth="1"/>
    <col min="10251" max="10496" width="10.85546875" style="261"/>
    <col min="10497" max="10497" width="72" style="261" bestFit="1" customWidth="1"/>
    <col min="10498" max="10498" width="78.5703125" style="261" customWidth="1"/>
    <col min="10499" max="10499" width="10.85546875" style="261"/>
    <col min="10500" max="10500" width="31.140625" style="261" customWidth="1"/>
    <col min="10501" max="10501" width="70.140625" style="261" customWidth="1"/>
    <col min="10502" max="10502" width="17.42578125" style="261" customWidth="1"/>
    <col min="10503" max="10504" width="21.85546875" style="261" customWidth="1"/>
    <col min="10505" max="10505" width="19.42578125" style="261" customWidth="1"/>
    <col min="10506" max="10506" width="42" style="261" customWidth="1"/>
    <col min="10507" max="10752" width="10.85546875" style="261"/>
    <col min="10753" max="10753" width="72" style="261" bestFit="1" customWidth="1"/>
    <col min="10754" max="10754" width="78.5703125" style="261" customWidth="1"/>
    <col min="10755" max="10755" width="10.85546875" style="261"/>
    <col min="10756" max="10756" width="31.140625" style="261" customWidth="1"/>
    <col min="10757" max="10757" width="70.140625" style="261" customWidth="1"/>
    <col min="10758" max="10758" width="17.42578125" style="261" customWidth="1"/>
    <col min="10759" max="10760" width="21.85546875" style="261" customWidth="1"/>
    <col min="10761" max="10761" width="19.42578125" style="261" customWidth="1"/>
    <col min="10762" max="10762" width="42" style="261" customWidth="1"/>
    <col min="10763" max="11008" width="10.85546875" style="261"/>
    <col min="11009" max="11009" width="72" style="261" bestFit="1" customWidth="1"/>
    <col min="11010" max="11010" width="78.5703125" style="261" customWidth="1"/>
    <col min="11011" max="11011" width="10.85546875" style="261"/>
    <col min="11012" max="11012" width="31.140625" style="261" customWidth="1"/>
    <col min="11013" max="11013" width="70.140625" style="261" customWidth="1"/>
    <col min="11014" max="11014" width="17.42578125" style="261" customWidth="1"/>
    <col min="11015" max="11016" width="21.85546875" style="261" customWidth="1"/>
    <col min="11017" max="11017" width="19.42578125" style="261" customWidth="1"/>
    <col min="11018" max="11018" width="42" style="261" customWidth="1"/>
    <col min="11019" max="11264" width="10.85546875" style="261"/>
    <col min="11265" max="11265" width="72" style="261" bestFit="1" customWidth="1"/>
    <col min="11266" max="11266" width="78.5703125" style="261" customWidth="1"/>
    <col min="11267" max="11267" width="10.85546875" style="261"/>
    <col min="11268" max="11268" width="31.140625" style="261" customWidth="1"/>
    <col min="11269" max="11269" width="70.140625" style="261" customWidth="1"/>
    <col min="11270" max="11270" width="17.42578125" style="261" customWidth="1"/>
    <col min="11271" max="11272" width="21.85546875" style="261" customWidth="1"/>
    <col min="11273" max="11273" width="19.42578125" style="261" customWidth="1"/>
    <col min="11274" max="11274" width="42" style="261" customWidth="1"/>
    <col min="11275" max="11520" width="10.85546875" style="261"/>
    <col min="11521" max="11521" width="72" style="261" bestFit="1" customWidth="1"/>
    <col min="11522" max="11522" width="78.5703125" style="261" customWidth="1"/>
    <col min="11523" max="11523" width="10.85546875" style="261"/>
    <col min="11524" max="11524" width="31.140625" style="261" customWidth="1"/>
    <col min="11525" max="11525" width="70.140625" style="261" customWidth="1"/>
    <col min="11526" max="11526" width="17.42578125" style="261" customWidth="1"/>
    <col min="11527" max="11528" width="21.85546875" style="261" customWidth="1"/>
    <col min="11529" max="11529" width="19.42578125" style="261" customWidth="1"/>
    <col min="11530" max="11530" width="42" style="261" customWidth="1"/>
    <col min="11531" max="11776" width="10.85546875" style="261"/>
    <col min="11777" max="11777" width="72" style="261" bestFit="1" customWidth="1"/>
    <col min="11778" max="11778" width="78.5703125" style="261" customWidth="1"/>
    <col min="11779" max="11779" width="10.85546875" style="261"/>
    <col min="11780" max="11780" width="31.140625" style="261" customWidth="1"/>
    <col min="11781" max="11781" width="70.140625" style="261" customWidth="1"/>
    <col min="11782" max="11782" width="17.42578125" style="261" customWidth="1"/>
    <col min="11783" max="11784" width="21.85546875" style="261" customWidth="1"/>
    <col min="11785" max="11785" width="19.42578125" style="261" customWidth="1"/>
    <col min="11786" max="11786" width="42" style="261" customWidth="1"/>
    <col min="11787" max="12032" width="10.85546875" style="261"/>
    <col min="12033" max="12033" width="72" style="261" bestFit="1" customWidth="1"/>
    <col min="12034" max="12034" width="78.5703125" style="261" customWidth="1"/>
    <col min="12035" max="12035" width="10.85546875" style="261"/>
    <col min="12036" max="12036" width="31.140625" style="261" customWidth="1"/>
    <col min="12037" max="12037" width="70.140625" style="261" customWidth="1"/>
    <col min="12038" max="12038" width="17.42578125" style="261" customWidth="1"/>
    <col min="12039" max="12040" width="21.85546875" style="261" customWidth="1"/>
    <col min="12041" max="12041" width="19.42578125" style="261" customWidth="1"/>
    <col min="12042" max="12042" width="42" style="261" customWidth="1"/>
    <col min="12043" max="12288" width="10.85546875" style="261"/>
    <col min="12289" max="12289" width="72" style="261" bestFit="1" customWidth="1"/>
    <col min="12290" max="12290" width="78.5703125" style="261" customWidth="1"/>
    <col min="12291" max="12291" width="10.85546875" style="261"/>
    <col min="12292" max="12292" width="31.140625" style="261" customWidth="1"/>
    <col min="12293" max="12293" width="70.140625" style="261" customWidth="1"/>
    <col min="12294" max="12294" width="17.42578125" style="261" customWidth="1"/>
    <col min="12295" max="12296" width="21.85546875" style="261" customWidth="1"/>
    <col min="12297" max="12297" width="19.42578125" style="261" customWidth="1"/>
    <col min="12298" max="12298" width="42" style="261" customWidth="1"/>
    <col min="12299" max="12544" width="10.85546875" style="261"/>
    <col min="12545" max="12545" width="72" style="261" bestFit="1" customWidth="1"/>
    <col min="12546" max="12546" width="78.5703125" style="261" customWidth="1"/>
    <col min="12547" max="12547" width="10.85546875" style="261"/>
    <col min="12548" max="12548" width="31.140625" style="261" customWidth="1"/>
    <col min="12549" max="12549" width="70.140625" style="261" customWidth="1"/>
    <col min="12550" max="12550" width="17.42578125" style="261" customWidth="1"/>
    <col min="12551" max="12552" width="21.85546875" style="261" customWidth="1"/>
    <col min="12553" max="12553" width="19.42578125" style="261" customWidth="1"/>
    <col min="12554" max="12554" width="42" style="261" customWidth="1"/>
    <col min="12555" max="12800" width="10.85546875" style="261"/>
    <col min="12801" max="12801" width="72" style="261" bestFit="1" customWidth="1"/>
    <col min="12802" max="12802" width="78.5703125" style="261" customWidth="1"/>
    <col min="12803" max="12803" width="10.85546875" style="261"/>
    <col min="12804" max="12804" width="31.140625" style="261" customWidth="1"/>
    <col min="12805" max="12805" width="70.140625" style="261" customWidth="1"/>
    <col min="12806" max="12806" width="17.42578125" style="261" customWidth="1"/>
    <col min="12807" max="12808" width="21.85546875" style="261" customWidth="1"/>
    <col min="12809" max="12809" width="19.42578125" style="261" customWidth="1"/>
    <col min="12810" max="12810" width="42" style="261" customWidth="1"/>
    <col min="12811" max="13056" width="10.85546875" style="261"/>
    <col min="13057" max="13057" width="72" style="261" bestFit="1" customWidth="1"/>
    <col min="13058" max="13058" width="78.5703125" style="261" customWidth="1"/>
    <col min="13059" max="13059" width="10.85546875" style="261"/>
    <col min="13060" max="13060" width="31.140625" style="261" customWidth="1"/>
    <col min="13061" max="13061" width="70.140625" style="261" customWidth="1"/>
    <col min="13062" max="13062" width="17.42578125" style="261" customWidth="1"/>
    <col min="13063" max="13064" width="21.85546875" style="261" customWidth="1"/>
    <col min="13065" max="13065" width="19.42578125" style="261" customWidth="1"/>
    <col min="13066" max="13066" width="42" style="261" customWidth="1"/>
    <col min="13067" max="13312" width="10.85546875" style="261"/>
    <col min="13313" max="13313" width="72" style="261" bestFit="1" customWidth="1"/>
    <col min="13314" max="13314" width="78.5703125" style="261" customWidth="1"/>
    <col min="13315" max="13315" width="10.85546875" style="261"/>
    <col min="13316" max="13316" width="31.140625" style="261" customWidth="1"/>
    <col min="13317" max="13317" width="70.140625" style="261" customWidth="1"/>
    <col min="13318" max="13318" width="17.42578125" style="261" customWidth="1"/>
    <col min="13319" max="13320" width="21.85546875" style="261" customWidth="1"/>
    <col min="13321" max="13321" width="19.42578125" style="261" customWidth="1"/>
    <col min="13322" max="13322" width="42" style="261" customWidth="1"/>
    <col min="13323" max="13568" width="10.85546875" style="261"/>
    <col min="13569" max="13569" width="72" style="261" bestFit="1" customWidth="1"/>
    <col min="13570" max="13570" width="78.5703125" style="261" customWidth="1"/>
    <col min="13571" max="13571" width="10.85546875" style="261"/>
    <col min="13572" max="13572" width="31.140625" style="261" customWidth="1"/>
    <col min="13573" max="13573" width="70.140625" style="261" customWidth="1"/>
    <col min="13574" max="13574" width="17.42578125" style="261" customWidth="1"/>
    <col min="13575" max="13576" width="21.85546875" style="261" customWidth="1"/>
    <col min="13577" max="13577" width="19.42578125" style="261" customWidth="1"/>
    <col min="13578" max="13578" width="42" style="261" customWidth="1"/>
    <col min="13579" max="13824" width="10.85546875" style="261"/>
    <col min="13825" max="13825" width="72" style="261" bestFit="1" customWidth="1"/>
    <col min="13826" max="13826" width="78.5703125" style="261" customWidth="1"/>
    <col min="13827" max="13827" width="10.85546875" style="261"/>
    <col min="13828" max="13828" width="31.140625" style="261" customWidth="1"/>
    <col min="13829" max="13829" width="70.140625" style="261" customWidth="1"/>
    <col min="13830" max="13830" width="17.42578125" style="261" customWidth="1"/>
    <col min="13831" max="13832" width="21.85546875" style="261" customWidth="1"/>
    <col min="13833" max="13833" width="19.42578125" style="261" customWidth="1"/>
    <col min="13834" max="13834" width="42" style="261" customWidth="1"/>
    <col min="13835" max="14080" width="10.85546875" style="261"/>
    <col min="14081" max="14081" width="72" style="261" bestFit="1" customWidth="1"/>
    <col min="14082" max="14082" width="78.5703125" style="261" customWidth="1"/>
    <col min="14083" max="14083" width="10.85546875" style="261"/>
    <col min="14084" max="14084" width="31.140625" style="261" customWidth="1"/>
    <col min="14085" max="14085" width="70.140625" style="261" customWidth="1"/>
    <col min="14086" max="14086" width="17.42578125" style="261" customWidth="1"/>
    <col min="14087" max="14088" width="21.85546875" style="261" customWidth="1"/>
    <col min="14089" max="14089" width="19.42578125" style="261" customWidth="1"/>
    <col min="14090" max="14090" width="42" style="261" customWidth="1"/>
    <col min="14091" max="14336" width="10.85546875" style="261"/>
    <col min="14337" max="14337" width="72" style="261" bestFit="1" customWidth="1"/>
    <col min="14338" max="14338" width="78.5703125" style="261" customWidth="1"/>
    <col min="14339" max="14339" width="10.85546875" style="261"/>
    <col min="14340" max="14340" width="31.140625" style="261" customWidth="1"/>
    <col min="14341" max="14341" width="70.140625" style="261" customWidth="1"/>
    <col min="14342" max="14342" width="17.42578125" style="261" customWidth="1"/>
    <col min="14343" max="14344" width="21.85546875" style="261" customWidth="1"/>
    <col min="14345" max="14345" width="19.42578125" style="261" customWidth="1"/>
    <col min="14346" max="14346" width="42" style="261" customWidth="1"/>
    <col min="14347" max="14592" width="10.85546875" style="261"/>
    <col min="14593" max="14593" width="72" style="261" bestFit="1" customWidth="1"/>
    <col min="14594" max="14594" width="78.5703125" style="261" customWidth="1"/>
    <col min="14595" max="14595" width="10.85546875" style="261"/>
    <col min="14596" max="14596" width="31.140625" style="261" customWidth="1"/>
    <col min="14597" max="14597" width="70.140625" style="261" customWidth="1"/>
    <col min="14598" max="14598" width="17.42578125" style="261" customWidth="1"/>
    <col min="14599" max="14600" width="21.85546875" style="261" customWidth="1"/>
    <col min="14601" max="14601" width="19.42578125" style="261" customWidth="1"/>
    <col min="14602" max="14602" width="42" style="261" customWidth="1"/>
    <col min="14603" max="14848" width="10.85546875" style="261"/>
    <col min="14849" max="14849" width="72" style="261" bestFit="1" customWidth="1"/>
    <col min="14850" max="14850" width="78.5703125" style="261" customWidth="1"/>
    <col min="14851" max="14851" width="10.85546875" style="261"/>
    <col min="14852" max="14852" width="31.140625" style="261" customWidth="1"/>
    <col min="14853" max="14853" width="70.140625" style="261" customWidth="1"/>
    <col min="14854" max="14854" width="17.42578125" style="261" customWidth="1"/>
    <col min="14855" max="14856" width="21.85546875" style="261" customWidth="1"/>
    <col min="14857" max="14857" width="19.42578125" style="261" customWidth="1"/>
    <col min="14858" max="14858" width="42" style="261" customWidth="1"/>
    <col min="14859" max="15104" width="10.85546875" style="261"/>
    <col min="15105" max="15105" width="72" style="261" bestFit="1" customWidth="1"/>
    <col min="15106" max="15106" width="78.5703125" style="261" customWidth="1"/>
    <col min="15107" max="15107" width="10.85546875" style="261"/>
    <col min="15108" max="15108" width="31.140625" style="261" customWidth="1"/>
    <col min="15109" max="15109" width="70.140625" style="261" customWidth="1"/>
    <col min="15110" max="15110" width="17.42578125" style="261" customWidth="1"/>
    <col min="15111" max="15112" width="21.85546875" style="261" customWidth="1"/>
    <col min="15113" max="15113" width="19.42578125" style="261" customWidth="1"/>
    <col min="15114" max="15114" width="42" style="261" customWidth="1"/>
    <col min="15115" max="15360" width="10.85546875" style="261"/>
    <col min="15361" max="15361" width="72" style="261" bestFit="1" customWidth="1"/>
    <col min="15362" max="15362" width="78.5703125" style="261" customWidth="1"/>
    <col min="15363" max="15363" width="10.85546875" style="261"/>
    <col min="15364" max="15364" width="31.140625" style="261" customWidth="1"/>
    <col min="15365" max="15365" width="70.140625" style="261" customWidth="1"/>
    <col min="15366" max="15366" width="17.42578125" style="261" customWidth="1"/>
    <col min="15367" max="15368" width="21.85546875" style="261" customWidth="1"/>
    <col min="15369" max="15369" width="19.42578125" style="261" customWidth="1"/>
    <col min="15370" max="15370" width="42" style="261" customWidth="1"/>
    <col min="15371" max="15616" width="10.85546875" style="261"/>
    <col min="15617" max="15617" width="72" style="261" bestFit="1" customWidth="1"/>
    <col min="15618" max="15618" width="78.5703125" style="261" customWidth="1"/>
    <col min="15619" max="15619" width="10.85546875" style="261"/>
    <col min="15620" max="15620" width="31.140625" style="261" customWidth="1"/>
    <col min="15621" max="15621" width="70.140625" style="261" customWidth="1"/>
    <col min="15622" max="15622" width="17.42578125" style="261" customWidth="1"/>
    <col min="15623" max="15624" width="21.85546875" style="261" customWidth="1"/>
    <col min="15625" max="15625" width="19.42578125" style="261" customWidth="1"/>
    <col min="15626" max="15626" width="42" style="261" customWidth="1"/>
    <col min="15627" max="15872" width="10.85546875" style="261"/>
    <col min="15873" max="15873" width="72" style="261" bestFit="1" customWidth="1"/>
    <col min="15874" max="15874" width="78.5703125" style="261" customWidth="1"/>
    <col min="15875" max="15875" width="10.85546875" style="261"/>
    <col min="15876" max="15876" width="31.140625" style="261" customWidth="1"/>
    <col min="15877" max="15877" width="70.140625" style="261" customWidth="1"/>
    <col min="15878" max="15878" width="17.42578125" style="261" customWidth="1"/>
    <col min="15879" max="15880" width="21.85546875" style="261" customWidth="1"/>
    <col min="15881" max="15881" width="19.42578125" style="261" customWidth="1"/>
    <col min="15882" max="15882" width="42" style="261" customWidth="1"/>
    <col min="15883" max="16128" width="10.85546875" style="261"/>
    <col min="16129" max="16129" width="72" style="261" bestFit="1" customWidth="1"/>
    <col min="16130" max="16130" width="78.5703125" style="261" customWidth="1"/>
    <col min="16131" max="16131" width="10.85546875" style="261"/>
    <col min="16132" max="16132" width="31.140625" style="261" customWidth="1"/>
    <col min="16133" max="16133" width="70.140625" style="261" customWidth="1"/>
    <col min="16134" max="16134" width="17.42578125" style="261" customWidth="1"/>
    <col min="16135" max="16136" width="21.85546875" style="261" customWidth="1"/>
    <col min="16137" max="16137" width="19.42578125" style="261" customWidth="1"/>
    <col min="16138" max="16138" width="42" style="261" customWidth="1"/>
    <col min="16139" max="16384" width="10.85546875" style="261"/>
  </cols>
  <sheetData>
    <row r="1" spans="1:2" ht="25.5" customHeight="1" x14ac:dyDescent="0.25">
      <c r="A1" s="452" t="s">
        <v>120</v>
      </c>
      <c r="B1" s="453"/>
    </row>
    <row r="2" spans="1:2" ht="25.5" customHeight="1" x14ac:dyDescent="0.25">
      <c r="A2" s="454" t="s">
        <v>121</v>
      </c>
      <c r="B2" s="455"/>
    </row>
    <row r="3" spans="1:2" ht="15" x14ac:dyDescent="0.25">
      <c r="A3" s="262" t="s">
        <v>122</v>
      </c>
      <c r="B3" s="263" t="s">
        <v>123</v>
      </c>
    </row>
    <row r="4" spans="1:2" ht="40.5" customHeight="1" x14ac:dyDescent="0.25">
      <c r="A4" s="264" t="s">
        <v>124</v>
      </c>
      <c r="B4" s="265" t="s">
        <v>125</v>
      </c>
    </row>
    <row r="5" spans="1:2" ht="28.5" x14ac:dyDescent="0.25">
      <c r="A5" s="264" t="s">
        <v>126</v>
      </c>
      <c r="B5" s="266" t="s">
        <v>127</v>
      </c>
    </row>
    <row r="6" spans="1:2" ht="124.5" customHeight="1" x14ac:dyDescent="0.25">
      <c r="A6" s="264" t="s">
        <v>128</v>
      </c>
      <c r="B6" s="266" t="s">
        <v>129</v>
      </c>
    </row>
    <row r="7" spans="1:2" ht="26.45" customHeight="1" x14ac:dyDescent="0.25">
      <c r="A7" s="450" t="s">
        <v>130</v>
      </c>
      <c r="B7" s="451"/>
    </row>
    <row r="8" spans="1:2" ht="42.75" x14ac:dyDescent="0.25">
      <c r="A8" s="264" t="s">
        <v>131</v>
      </c>
      <c r="B8" s="266" t="s">
        <v>132</v>
      </c>
    </row>
    <row r="9" spans="1:2" ht="28.5" x14ac:dyDescent="0.25">
      <c r="A9" s="264" t="s">
        <v>133</v>
      </c>
      <c r="B9" s="266" t="s">
        <v>134</v>
      </c>
    </row>
    <row r="10" spans="1:2" ht="42.75" x14ac:dyDescent="0.25">
      <c r="A10" s="264" t="s">
        <v>135</v>
      </c>
      <c r="B10" s="266" t="s">
        <v>136</v>
      </c>
    </row>
    <row r="11" spans="1:2" ht="40.5" customHeight="1" x14ac:dyDescent="0.25">
      <c r="A11" s="264" t="s">
        <v>137</v>
      </c>
      <c r="B11" s="265" t="s">
        <v>138</v>
      </c>
    </row>
    <row r="12" spans="1:2" ht="38.25" customHeight="1" x14ac:dyDescent="0.25">
      <c r="A12" s="264" t="s">
        <v>139</v>
      </c>
      <c r="B12" s="265" t="s">
        <v>140</v>
      </c>
    </row>
    <row r="13" spans="1:2" ht="42.75" x14ac:dyDescent="0.25">
      <c r="A13" s="264" t="s">
        <v>141</v>
      </c>
      <c r="B13" s="267" t="s">
        <v>142</v>
      </c>
    </row>
    <row r="14" spans="1:2" ht="23.45" customHeight="1" x14ac:dyDescent="0.25">
      <c r="A14" s="268" t="s">
        <v>143</v>
      </c>
      <c r="B14" s="269"/>
    </row>
    <row r="15" spans="1:2" ht="42.75" x14ac:dyDescent="0.25">
      <c r="A15" s="264" t="s">
        <v>144</v>
      </c>
      <c r="B15" s="270" t="s">
        <v>145</v>
      </c>
    </row>
    <row r="16" spans="1:2" ht="42.75" x14ac:dyDescent="0.25">
      <c r="A16" s="264" t="s">
        <v>146</v>
      </c>
      <c r="B16" s="270" t="s">
        <v>147</v>
      </c>
    </row>
    <row r="17" spans="1:3" ht="42.75" x14ac:dyDescent="0.25">
      <c r="A17" s="264" t="s">
        <v>148</v>
      </c>
      <c r="B17" s="270" t="s">
        <v>149</v>
      </c>
    </row>
    <row r="18" spans="1:3" ht="8.25" customHeight="1" x14ac:dyDescent="0.25">
      <c r="A18" s="268"/>
      <c r="B18" s="271"/>
    </row>
    <row r="19" spans="1:3" ht="28.5" x14ac:dyDescent="0.25">
      <c r="A19" s="264" t="s">
        <v>150</v>
      </c>
      <c r="B19" s="270" t="s">
        <v>151</v>
      </c>
    </row>
    <row r="20" spans="1:3" ht="28.5" x14ac:dyDescent="0.25">
      <c r="A20" s="264" t="s">
        <v>152</v>
      </c>
      <c r="B20" s="270" t="s">
        <v>153</v>
      </c>
    </row>
    <row r="21" spans="1:3" ht="42.75" x14ac:dyDescent="0.25">
      <c r="A21" s="264" t="s">
        <v>154</v>
      </c>
      <c r="B21" s="270" t="s">
        <v>155</v>
      </c>
    </row>
    <row r="22" spans="1:3" ht="20.25" customHeight="1" x14ac:dyDescent="0.25">
      <c r="A22" s="456" t="s">
        <v>156</v>
      </c>
      <c r="B22" s="457"/>
    </row>
    <row r="23" spans="1:3" ht="42.75" x14ac:dyDescent="0.25">
      <c r="A23" s="264" t="s">
        <v>157</v>
      </c>
      <c r="B23" s="270" t="s">
        <v>158</v>
      </c>
    </row>
    <row r="24" spans="1:3" ht="54" customHeight="1" x14ac:dyDescent="0.25">
      <c r="A24" s="264" t="s">
        <v>159</v>
      </c>
      <c r="B24" s="270" t="s">
        <v>160</v>
      </c>
    </row>
    <row r="25" spans="1:3" ht="144" customHeight="1" x14ac:dyDescent="0.25">
      <c r="A25" s="264" t="s">
        <v>161</v>
      </c>
      <c r="B25" s="270" t="s">
        <v>162</v>
      </c>
    </row>
    <row r="26" spans="1:3" ht="57" x14ac:dyDescent="0.25">
      <c r="A26" s="264" t="s">
        <v>163</v>
      </c>
      <c r="B26" s="270" t="s">
        <v>164</v>
      </c>
    </row>
    <row r="27" spans="1:3" ht="57" x14ac:dyDescent="0.25">
      <c r="A27" s="264" t="s">
        <v>165</v>
      </c>
      <c r="B27" s="270" t="s">
        <v>166</v>
      </c>
    </row>
    <row r="28" spans="1:3" ht="28.5" x14ac:dyDescent="0.25">
      <c r="A28" s="264" t="s">
        <v>167</v>
      </c>
      <c r="B28" s="270" t="s">
        <v>168</v>
      </c>
    </row>
    <row r="29" spans="1:3" ht="57" x14ac:dyDescent="0.25">
      <c r="A29" s="264" t="s">
        <v>169</v>
      </c>
      <c r="B29" s="270" t="s">
        <v>170</v>
      </c>
      <c r="C29" s="272"/>
    </row>
    <row r="30" spans="1:3" ht="90" customHeight="1" x14ac:dyDescent="0.25">
      <c r="A30" s="273" t="s">
        <v>171</v>
      </c>
      <c r="B30" s="270" t="s">
        <v>172</v>
      </c>
    </row>
    <row r="31" spans="1:3" ht="81.599999999999994" customHeight="1" x14ac:dyDescent="0.25">
      <c r="A31" s="273" t="s">
        <v>173</v>
      </c>
      <c r="B31" s="270" t="s">
        <v>174</v>
      </c>
    </row>
    <row r="32" spans="1:3" ht="54" customHeight="1" x14ac:dyDescent="0.25">
      <c r="A32" s="273" t="s">
        <v>175</v>
      </c>
      <c r="B32" s="270" t="s">
        <v>176</v>
      </c>
    </row>
    <row r="33" spans="1:3" ht="28.5" customHeight="1" x14ac:dyDescent="0.25">
      <c r="A33" s="458" t="s">
        <v>177</v>
      </c>
      <c r="B33" s="459"/>
    </row>
    <row r="34" spans="1:3" ht="71.25" x14ac:dyDescent="0.25">
      <c r="A34" s="273" t="s">
        <v>178</v>
      </c>
      <c r="B34" s="270" t="s">
        <v>179</v>
      </c>
    </row>
    <row r="35" spans="1:3" ht="57" x14ac:dyDescent="0.25">
      <c r="A35" s="273" t="s">
        <v>180</v>
      </c>
      <c r="B35" s="270" t="s">
        <v>181</v>
      </c>
    </row>
    <row r="36" spans="1:3" ht="36" customHeight="1" x14ac:dyDescent="0.25">
      <c r="A36" s="273" t="s">
        <v>182</v>
      </c>
      <c r="B36" s="270" t="s">
        <v>183</v>
      </c>
      <c r="C36" s="274"/>
    </row>
    <row r="37" spans="1:3" ht="28.5" x14ac:dyDescent="0.25">
      <c r="A37" s="273" t="s">
        <v>184</v>
      </c>
      <c r="B37" s="270" t="s">
        <v>185</v>
      </c>
    </row>
    <row r="38" spans="1:3" ht="71.25" x14ac:dyDescent="0.25">
      <c r="A38" s="273" t="s">
        <v>186</v>
      </c>
      <c r="B38" s="270" t="s">
        <v>187</v>
      </c>
    </row>
    <row r="39" spans="1:3" ht="28.5" x14ac:dyDescent="0.25">
      <c r="A39" s="264" t="s">
        <v>188</v>
      </c>
      <c r="B39" s="270" t="s">
        <v>189</v>
      </c>
    </row>
    <row r="40" spans="1:3" ht="25.5" customHeight="1" x14ac:dyDescent="0.25">
      <c r="A40" s="450" t="s">
        <v>190</v>
      </c>
      <c r="B40" s="451"/>
    </row>
    <row r="41" spans="1:3" ht="24" customHeight="1" x14ac:dyDescent="0.25">
      <c r="A41" s="268" t="s">
        <v>122</v>
      </c>
      <c r="B41" s="275" t="s">
        <v>123</v>
      </c>
    </row>
    <row r="42" spans="1:3" ht="28.5" x14ac:dyDescent="0.25">
      <c r="A42" s="264" t="s">
        <v>141</v>
      </c>
      <c r="B42" s="276" t="s">
        <v>191</v>
      </c>
    </row>
    <row r="43" spans="1:3" ht="42.75" x14ac:dyDescent="0.25">
      <c r="A43" s="264" t="s">
        <v>192</v>
      </c>
      <c r="B43" s="276" t="s">
        <v>193</v>
      </c>
    </row>
    <row r="44" spans="1:3" ht="42.75" x14ac:dyDescent="0.25">
      <c r="A44" s="264" t="s">
        <v>194</v>
      </c>
      <c r="B44" s="276" t="s">
        <v>195</v>
      </c>
    </row>
    <row r="45" spans="1:3" ht="42.75" x14ac:dyDescent="0.25">
      <c r="A45" s="264" t="s">
        <v>196</v>
      </c>
      <c r="B45" s="276" t="s">
        <v>197</v>
      </c>
    </row>
    <row r="46" spans="1:3" ht="42.75" x14ac:dyDescent="0.25">
      <c r="A46" s="264" t="s">
        <v>198</v>
      </c>
      <c r="B46" s="276" t="s">
        <v>199</v>
      </c>
    </row>
    <row r="47" spans="1:3" ht="28.5" x14ac:dyDescent="0.25">
      <c r="A47" s="264" t="s">
        <v>200</v>
      </c>
      <c r="B47" s="276" t="s">
        <v>201</v>
      </c>
    </row>
    <row r="48" spans="1:3" ht="152.25" customHeight="1" x14ac:dyDescent="0.25">
      <c r="A48" s="264" t="s">
        <v>202</v>
      </c>
      <c r="B48" s="276" t="s">
        <v>203</v>
      </c>
    </row>
    <row r="49" spans="1:2" ht="22.9" customHeight="1" x14ac:dyDescent="0.25">
      <c r="A49" s="456" t="s">
        <v>204</v>
      </c>
      <c r="B49" s="457"/>
    </row>
    <row r="50" spans="1:2" ht="71.25" x14ac:dyDescent="0.25">
      <c r="A50" s="264" t="s">
        <v>99</v>
      </c>
      <c r="B50" s="270" t="s">
        <v>205</v>
      </c>
    </row>
    <row r="51" spans="1:2" ht="28.5" x14ac:dyDescent="0.25">
      <c r="A51" s="264" t="s">
        <v>206</v>
      </c>
      <c r="B51" s="270" t="s">
        <v>207</v>
      </c>
    </row>
    <row r="52" spans="1:2" ht="57" x14ac:dyDescent="0.25">
      <c r="A52" s="264" t="s">
        <v>208</v>
      </c>
      <c r="B52" s="270" t="s">
        <v>209</v>
      </c>
    </row>
    <row r="53" spans="1:2" ht="99.75" x14ac:dyDescent="0.25">
      <c r="A53" s="264" t="s">
        <v>210</v>
      </c>
      <c r="B53" s="270" t="s">
        <v>211</v>
      </c>
    </row>
    <row r="54" spans="1:2" ht="85.5" x14ac:dyDescent="0.25">
      <c r="A54" s="264" t="s">
        <v>212</v>
      </c>
      <c r="B54" s="270" t="s">
        <v>174</v>
      </c>
    </row>
    <row r="55" spans="1:2" ht="71.25" x14ac:dyDescent="0.25">
      <c r="A55" s="264" t="s">
        <v>213</v>
      </c>
      <c r="B55" s="270" t="s">
        <v>214</v>
      </c>
    </row>
    <row r="56" spans="1:2" ht="28.5" x14ac:dyDescent="0.25">
      <c r="A56" s="264" t="s">
        <v>215</v>
      </c>
      <c r="B56" s="270" t="s">
        <v>216</v>
      </c>
    </row>
    <row r="57" spans="1:2" ht="24" customHeight="1" x14ac:dyDescent="0.25">
      <c r="A57" s="462" t="s">
        <v>217</v>
      </c>
      <c r="B57" s="463"/>
    </row>
    <row r="58" spans="1:2" ht="23.45" customHeight="1" x14ac:dyDescent="0.25">
      <c r="A58" s="456" t="s">
        <v>218</v>
      </c>
      <c r="B58" s="457"/>
    </row>
    <row r="59" spans="1:2" ht="28.5" x14ac:dyDescent="0.25">
      <c r="A59" s="264" t="s">
        <v>219</v>
      </c>
      <c r="B59" s="276" t="s">
        <v>220</v>
      </c>
    </row>
    <row r="60" spans="1:2" ht="28.5" x14ac:dyDescent="0.25">
      <c r="A60" s="264" t="s">
        <v>221</v>
      </c>
      <c r="B60" s="276" t="s">
        <v>222</v>
      </c>
    </row>
    <row r="61" spans="1:2" ht="42.75" x14ac:dyDescent="0.25">
      <c r="A61" s="264" t="s">
        <v>133</v>
      </c>
      <c r="B61" s="276" t="s">
        <v>223</v>
      </c>
    </row>
    <row r="62" spans="1:2" ht="57" x14ac:dyDescent="0.25">
      <c r="A62" s="264" t="s">
        <v>146</v>
      </c>
      <c r="B62" s="270" t="s">
        <v>224</v>
      </c>
    </row>
    <row r="63" spans="1:2" ht="57" x14ac:dyDescent="0.25">
      <c r="A63" s="264" t="s">
        <v>148</v>
      </c>
      <c r="B63" s="270" t="s">
        <v>225</v>
      </c>
    </row>
    <row r="64" spans="1:2" ht="42.75" x14ac:dyDescent="0.25">
      <c r="A64" s="264" t="s">
        <v>226</v>
      </c>
      <c r="B64" s="276" t="s">
        <v>227</v>
      </c>
    </row>
    <row r="65" spans="1:2" ht="25.5" customHeight="1" x14ac:dyDescent="0.25">
      <c r="A65" s="450" t="s">
        <v>228</v>
      </c>
      <c r="B65" s="451"/>
    </row>
    <row r="66" spans="1:2" ht="22.9" customHeight="1" x14ac:dyDescent="0.25">
      <c r="A66" s="464" t="s">
        <v>229</v>
      </c>
      <c r="B66" s="465"/>
    </row>
    <row r="67" spans="1:2" ht="94.15" customHeight="1" x14ac:dyDescent="0.25">
      <c r="A67" s="466" t="s">
        <v>230</v>
      </c>
      <c r="B67" s="467"/>
    </row>
    <row r="68" spans="1:2" ht="39.75" customHeight="1" x14ac:dyDescent="0.25">
      <c r="A68" s="264" t="s">
        <v>231</v>
      </c>
      <c r="B68" s="277" t="s">
        <v>232</v>
      </c>
    </row>
    <row r="69" spans="1:2" ht="42.75" x14ac:dyDescent="0.25">
      <c r="A69" s="264" t="s">
        <v>233</v>
      </c>
      <c r="B69" s="278" t="s">
        <v>234</v>
      </c>
    </row>
    <row r="70" spans="1:2" ht="37.5" customHeight="1" x14ac:dyDescent="0.25">
      <c r="A70" s="273" t="s">
        <v>235</v>
      </c>
      <c r="B70" s="278" t="s">
        <v>236</v>
      </c>
    </row>
    <row r="71" spans="1:2" ht="37.5" customHeight="1" x14ac:dyDescent="0.25">
      <c r="A71" s="264" t="s">
        <v>237</v>
      </c>
      <c r="B71" s="278" t="s">
        <v>238</v>
      </c>
    </row>
    <row r="72" spans="1:2" ht="37.5" customHeight="1" x14ac:dyDescent="0.25">
      <c r="A72" s="273" t="s">
        <v>239</v>
      </c>
      <c r="B72" s="278" t="s">
        <v>240</v>
      </c>
    </row>
    <row r="73" spans="1:2" ht="25.5" customHeight="1" x14ac:dyDescent="0.25">
      <c r="A73" s="450" t="s">
        <v>241</v>
      </c>
      <c r="B73" s="451"/>
    </row>
    <row r="74" spans="1:2" ht="28.5" x14ac:dyDescent="0.25">
      <c r="A74" s="264" t="s">
        <v>242</v>
      </c>
      <c r="B74" s="276" t="s">
        <v>243</v>
      </c>
    </row>
    <row r="75" spans="1:2" ht="28.5" x14ac:dyDescent="0.25">
      <c r="A75" s="264" t="s">
        <v>244</v>
      </c>
      <c r="B75" s="276" t="s">
        <v>245</v>
      </c>
    </row>
    <row r="76" spans="1:2" ht="28.5" x14ac:dyDescent="0.25">
      <c r="A76" s="264" t="s">
        <v>246</v>
      </c>
      <c r="B76" s="276" t="s">
        <v>247</v>
      </c>
    </row>
    <row r="77" spans="1:2" ht="28.5" x14ac:dyDescent="0.25">
      <c r="A77" s="264" t="s">
        <v>248</v>
      </c>
      <c r="B77" s="276" t="s">
        <v>249</v>
      </c>
    </row>
    <row r="78" spans="1:2" ht="28.5" x14ac:dyDescent="0.25">
      <c r="A78" s="264" t="s">
        <v>250</v>
      </c>
      <c r="B78" s="276" t="s">
        <v>251</v>
      </c>
    </row>
    <row r="79" spans="1:2" ht="42.75" x14ac:dyDescent="0.25">
      <c r="A79" s="264" t="s">
        <v>252</v>
      </c>
      <c r="B79" s="276" t="s">
        <v>253</v>
      </c>
    </row>
    <row r="80" spans="1:2" ht="28.5" x14ac:dyDescent="0.25">
      <c r="A80" s="264" t="s">
        <v>254</v>
      </c>
      <c r="B80" s="276" t="s">
        <v>255</v>
      </c>
    </row>
    <row r="81" spans="1:2" ht="15" x14ac:dyDescent="0.25">
      <c r="A81" s="264" t="s">
        <v>256</v>
      </c>
      <c r="B81" s="276" t="s">
        <v>257</v>
      </c>
    </row>
    <row r="82" spans="1:2" ht="42.75" x14ac:dyDescent="0.25">
      <c r="A82" s="279" t="s">
        <v>258</v>
      </c>
      <c r="B82" s="276" t="s">
        <v>259</v>
      </c>
    </row>
    <row r="83" spans="1:2" ht="42.75" x14ac:dyDescent="0.25">
      <c r="A83" s="273" t="s">
        <v>260</v>
      </c>
      <c r="B83" s="276" t="s">
        <v>261</v>
      </c>
    </row>
    <row r="84" spans="1:2" ht="42.75" x14ac:dyDescent="0.25">
      <c r="A84" s="264" t="s">
        <v>262</v>
      </c>
      <c r="B84" s="276" t="s">
        <v>263</v>
      </c>
    </row>
    <row r="85" spans="1:2" ht="28.5" x14ac:dyDescent="0.25">
      <c r="A85" s="264" t="s">
        <v>165</v>
      </c>
      <c r="B85" s="276" t="s">
        <v>264</v>
      </c>
    </row>
    <row r="86" spans="1:2" ht="28.5" x14ac:dyDescent="0.25">
      <c r="A86" s="264" t="s">
        <v>265</v>
      </c>
      <c r="B86" s="276" t="s">
        <v>266</v>
      </c>
    </row>
    <row r="87" spans="1:2" ht="42.75" x14ac:dyDescent="0.25">
      <c r="A87" s="264" t="s">
        <v>267</v>
      </c>
      <c r="B87" s="276" t="s">
        <v>268</v>
      </c>
    </row>
    <row r="88" spans="1:2" ht="18.600000000000001" customHeight="1" x14ac:dyDescent="0.25">
      <c r="A88" s="450" t="s">
        <v>269</v>
      </c>
      <c r="B88" s="451"/>
    </row>
    <row r="89" spans="1:2" ht="28.5" x14ac:dyDescent="0.25">
      <c r="A89" s="280" t="s">
        <v>270</v>
      </c>
      <c r="B89" s="281" t="s">
        <v>271</v>
      </c>
    </row>
    <row r="90" spans="1:2" ht="15" x14ac:dyDescent="0.25">
      <c r="A90" s="280" t="s">
        <v>272</v>
      </c>
      <c r="B90" s="281" t="s">
        <v>273</v>
      </c>
    </row>
    <row r="91" spans="1:2" ht="15" x14ac:dyDescent="0.25">
      <c r="A91" s="280" t="s">
        <v>274</v>
      </c>
      <c r="B91" s="281" t="s">
        <v>275</v>
      </c>
    </row>
    <row r="92" spans="1:2" ht="15" x14ac:dyDescent="0.25">
      <c r="A92" s="280" t="s">
        <v>276</v>
      </c>
      <c r="B92" s="281" t="s">
        <v>277</v>
      </c>
    </row>
    <row r="93" spans="1:2" ht="15" x14ac:dyDescent="0.25">
      <c r="A93" s="460" t="s">
        <v>278</v>
      </c>
      <c r="B93" s="461"/>
    </row>
  </sheetData>
  <mergeCells count="15">
    <mergeCell ref="A73:B73"/>
    <mergeCell ref="A88:B88"/>
    <mergeCell ref="A93:B93"/>
    <mergeCell ref="A49:B49"/>
    <mergeCell ref="A57:B57"/>
    <mergeCell ref="A58:B58"/>
    <mergeCell ref="A65:B65"/>
    <mergeCell ref="A66:B66"/>
    <mergeCell ref="A67:B67"/>
    <mergeCell ref="A40:B40"/>
    <mergeCell ref="A1:B1"/>
    <mergeCell ref="A2:B2"/>
    <mergeCell ref="A7:B7"/>
    <mergeCell ref="A22:B22"/>
    <mergeCell ref="A33:B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tabSelected="1" topLeftCell="A84" zoomScale="85" zoomScaleNormal="85" workbookViewId="0">
      <selection activeCell="D87" sqref="D87:E87"/>
    </sheetView>
  </sheetViews>
  <sheetFormatPr baseColWidth="10" defaultColWidth="10.85546875" defaultRowHeight="14.25" x14ac:dyDescent="0.25"/>
  <cols>
    <col min="1" max="1" width="49.7109375" style="39" customWidth="1"/>
    <col min="2" max="4" width="35.7109375" style="39" customWidth="1"/>
    <col min="5" max="5" width="37.42578125" style="39" customWidth="1"/>
    <col min="6" max="6" width="35.7109375" style="39" customWidth="1"/>
    <col min="7" max="7" width="38.85546875" style="39" customWidth="1"/>
    <col min="8"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15" s="85" customFormat="1" ht="22.15" customHeight="1" thickBot="1" x14ac:dyDescent="0.3">
      <c r="A1" s="547"/>
      <c r="B1" s="524" t="s">
        <v>279</v>
      </c>
      <c r="C1" s="525"/>
      <c r="D1" s="525"/>
      <c r="E1" s="525"/>
      <c r="F1" s="525"/>
      <c r="G1" s="525"/>
      <c r="H1" s="525"/>
      <c r="I1" s="525"/>
      <c r="J1" s="525"/>
      <c r="K1" s="525"/>
      <c r="L1" s="526"/>
      <c r="M1" s="521" t="s">
        <v>280</v>
      </c>
      <c r="N1" s="522"/>
      <c r="O1" s="523"/>
    </row>
    <row r="2" spans="1:15" s="85" customFormat="1" ht="18" customHeight="1" thickBot="1" x14ac:dyDescent="0.3">
      <c r="A2" s="548"/>
      <c r="B2" s="527" t="s">
        <v>281</v>
      </c>
      <c r="C2" s="528"/>
      <c r="D2" s="528"/>
      <c r="E2" s="528"/>
      <c r="F2" s="528"/>
      <c r="G2" s="528"/>
      <c r="H2" s="528"/>
      <c r="I2" s="528"/>
      <c r="J2" s="528"/>
      <c r="K2" s="528"/>
      <c r="L2" s="529"/>
      <c r="M2" s="521" t="s">
        <v>282</v>
      </c>
      <c r="N2" s="522"/>
      <c r="O2" s="523"/>
    </row>
    <row r="3" spans="1:15" s="85" customFormat="1" ht="19.899999999999999" customHeight="1" thickBot="1" x14ac:dyDescent="0.3">
      <c r="A3" s="548"/>
      <c r="B3" s="527" t="s">
        <v>120</v>
      </c>
      <c r="C3" s="528"/>
      <c r="D3" s="528"/>
      <c r="E3" s="528"/>
      <c r="F3" s="528"/>
      <c r="G3" s="528"/>
      <c r="H3" s="528"/>
      <c r="I3" s="528"/>
      <c r="J3" s="528"/>
      <c r="K3" s="528"/>
      <c r="L3" s="529"/>
      <c r="M3" s="521" t="s">
        <v>283</v>
      </c>
      <c r="N3" s="522"/>
      <c r="O3" s="523"/>
    </row>
    <row r="4" spans="1:15" s="85" customFormat="1" ht="21.75" customHeight="1" thickBot="1" x14ac:dyDescent="0.3">
      <c r="A4" s="549"/>
      <c r="B4" s="530" t="s">
        <v>284</v>
      </c>
      <c r="C4" s="531"/>
      <c r="D4" s="531"/>
      <c r="E4" s="531"/>
      <c r="F4" s="531"/>
      <c r="G4" s="531"/>
      <c r="H4" s="531"/>
      <c r="I4" s="531"/>
      <c r="J4" s="531"/>
      <c r="K4" s="531"/>
      <c r="L4" s="532"/>
      <c r="M4" s="521" t="s">
        <v>285</v>
      </c>
      <c r="N4" s="522"/>
      <c r="O4" s="523"/>
    </row>
    <row r="5" spans="1:15" s="85" customFormat="1" ht="21.75" customHeight="1" thickBot="1" x14ac:dyDescent="0.3">
      <c r="A5" s="86"/>
      <c r="B5" s="87"/>
      <c r="C5" s="87"/>
      <c r="D5" s="87"/>
      <c r="E5" s="87"/>
      <c r="F5" s="87"/>
      <c r="G5" s="87"/>
      <c r="H5" s="87"/>
      <c r="I5" s="87"/>
      <c r="J5" s="87"/>
      <c r="K5" s="87"/>
      <c r="L5" s="87"/>
      <c r="M5" s="88"/>
      <c r="N5" s="88"/>
      <c r="O5" s="88"/>
    </row>
    <row r="6" spans="1:15" s="85" customFormat="1" ht="48" customHeight="1" thickBot="1" x14ac:dyDescent="0.3">
      <c r="A6" s="70" t="s">
        <v>286</v>
      </c>
      <c r="B6" s="558" t="s">
        <v>287</v>
      </c>
      <c r="C6" s="559"/>
      <c r="D6" s="559"/>
      <c r="E6" s="559"/>
      <c r="F6" s="559"/>
      <c r="G6" s="559"/>
      <c r="H6" s="559"/>
      <c r="I6" s="559"/>
      <c r="J6" s="559"/>
      <c r="K6" s="560"/>
      <c r="L6" s="196" t="s">
        <v>288</v>
      </c>
      <c r="M6" s="561">
        <v>2024110010289</v>
      </c>
      <c r="N6" s="562"/>
      <c r="O6" s="563"/>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1" t="s">
        <v>126</v>
      </c>
      <c r="B8" s="160" t="s">
        <v>289</v>
      </c>
      <c r="C8" s="124"/>
      <c r="D8" s="160" t="s">
        <v>290</v>
      </c>
      <c r="E8" s="124"/>
      <c r="F8" s="160" t="s">
        <v>291</v>
      </c>
      <c r="G8" s="124"/>
      <c r="H8" s="160" t="s">
        <v>292</v>
      </c>
      <c r="I8" s="127"/>
      <c r="J8" s="535" t="s">
        <v>128</v>
      </c>
      <c r="K8" s="550"/>
      <c r="L8" s="159" t="s">
        <v>293</v>
      </c>
      <c r="M8" s="567"/>
      <c r="N8" s="567"/>
      <c r="O8" s="567"/>
    </row>
    <row r="9" spans="1:15" s="85" customFormat="1" ht="21.75" customHeight="1" thickBot="1" x14ac:dyDescent="0.3">
      <c r="A9" s="551"/>
      <c r="B9" s="161" t="s">
        <v>294</v>
      </c>
      <c r="C9" s="127" t="s">
        <v>295</v>
      </c>
      <c r="D9" s="160" t="s">
        <v>296</v>
      </c>
      <c r="E9" s="128"/>
      <c r="F9" s="160" t="s">
        <v>297</v>
      </c>
      <c r="G9" s="128"/>
      <c r="H9" s="160" t="s">
        <v>298</v>
      </c>
      <c r="I9" s="127"/>
      <c r="J9" s="535"/>
      <c r="K9" s="550"/>
      <c r="L9" s="159" t="s">
        <v>299</v>
      </c>
      <c r="M9" s="567"/>
      <c r="N9" s="567"/>
      <c r="O9" s="567"/>
    </row>
    <row r="10" spans="1:15" s="85" customFormat="1" ht="21.75" customHeight="1" thickBot="1" x14ac:dyDescent="0.3">
      <c r="A10" s="551"/>
      <c r="B10" s="160" t="s">
        <v>300</v>
      </c>
      <c r="C10" s="124"/>
      <c r="D10" s="160" t="s">
        <v>301</v>
      </c>
      <c r="E10" s="128"/>
      <c r="F10" s="160" t="s">
        <v>302</v>
      </c>
      <c r="G10" s="128"/>
      <c r="H10" s="160" t="s">
        <v>303</v>
      </c>
      <c r="I10" s="127"/>
      <c r="J10" s="535"/>
      <c r="K10" s="550"/>
      <c r="L10" s="159" t="s">
        <v>304</v>
      </c>
      <c r="M10" s="567" t="s">
        <v>295</v>
      </c>
      <c r="N10" s="567"/>
      <c r="O10" s="567"/>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55" t="s">
        <v>305</v>
      </c>
      <c r="B12" s="536" t="s">
        <v>306</v>
      </c>
      <c r="C12" s="537"/>
      <c r="D12" s="537"/>
      <c r="E12" s="537"/>
      <c r="F12" s="537"/>
      <c r="G12" s="537"/>
      <c r="H12" s="537"/>
      <c r="I12" s="537"/>
      <c r="J12" s="537"/>
      <c r="K12" s="537"/>
      <c r="L12" s="537"/>
      <c r="M12" s="537"/>
      <c r="N12" s="537"/>
      <c r="O12" s="538"/>
    </row>
    <row r="13" spans="1:15" ht="15" customHeight="1" x14ac:dyDescent="0.25">
      <c r="A13" s="556"/>
      <c r="B13" s="539"/>
      <c r="C13" s="540"/>
      <c r="D13" s="540"/>
      <c r="E13" s="540"/>
      <c r="F13" s="540"/>
      <c r="G13" s="540"/>
      <c r="H13" s="540"/>
      <c r="I13" s="540"/>
      <c r="J13" s="540"/>
      <c r="K13" s="540"/>
      <c r="L13" s="540"/>
      <c r="M13" s="540"/>
      <c r="N13" s="540"/>
      <c r="O13" s="541"/>
    </row>
    <row r="14" spans="1:15" ht="15" customHeight="1" thickBot="1" x14ac:dyDescent="0.3">
      <c r="A14" s="557"/>
      <c r="B14" s="542"/>
      <c r="C14" s="543"/>
      <c r="D14" s="543"/>
      <c r="E14" s="543"/>
      <c r="F14" s="543"/>
      <c r="G14" s="543"/>
      <c r="H14" s="543"/>
      <c r="I14" s="543"/>
      <c r="J14" s="543"/>
      <c r="K14" s="543"/>
      <c r="L14" s="543"/>
      <c r="M14" s="543"/>
      <c r="N14" s="543"/>
      <c r="O14" s="544"/>
    </row>
    <row r="15" spans="1:15" ht="9" customHeight="1" thickBot="1" x14ac:dyDescent="0.3">
      <c r="A15" s="47"/>
      <c r="B15" s="84"/>
      <c r="C15" s="48"/>
      <c r="D15" s="48"/>
      <c r="E15" s="48"/>
      <c r="F15" s="48"/>
      <c r="G15" s="49"/>
      <c r="H15" s="49"/>
      <c r="I15" s="49"/>
      <c r="J15" s="49"/>
      <c r="K15" s="49"/>
      <c r="L15" s="50"/>
      <c r="M15" s="50"/>
      <c r="N15" s="50"/>
      <c r="O15" s="50"/>
    </row>
    <row r="16" spans="1:15" s="51" customFormat="1" ht="37.5" customHeight="1" x14ac:dyDescent="0.25">
      <c r="A16" s="70" t="s">
        <v>133</v>
      </c>
      <c r="B16" s="545" t="s">
        <v>307</v>
      </c>
      <c r="C16" s="545"/>
      <c r="D16" s="545"/>
      <c r="E16" s="545"/>
      <c r="F16" s="545"/>
      <c r="G16" s="551" t="s">
        <v>135</v>
      </c>
      <c r="H16" s="551"/>
      <c r="I16" s="546" t="s">
        <v>308</v>
      </c>
      <c r="J16" s="546"/>
      <c r="K16" s="546"/>
      <c r="L16" s="546"/>
      <c r="M16" s="546"/>
      <c r="N16" s="546"/>
      <c r="O16" s="546"/>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187" t="s">
        <v>137</v>
      </c>
      <c r="B18" s="553" t="s">
        <v>309</v>
      </c>
      <c r="C18" s="553"/>
      <c r="D18" s="553"/>
      <c r="E18" s="553"/>
      <c r="F18" s="188" t="s">
        <v>139</v>
      </c>
      <c r="G18" s="552" t="s">
        <v>310</v>
      </c>
      <c r="H18" s="552"/>
      <c r="I18" s="552"/>
      <c r="J18" s="70" t="s">
        <v>141</v>
      </c>
      <c r="K18" s="545" t="s">
        <v>311</v>
      </c>
      <c r="L18" s="545"/>
      <c r="M18" s="545"/>
      <c r="N18" s="545"/>
      <c r="O18" s="545"/>
    </row>
    <row r="19" spans="1:15" ht="9" customHeight="1" x14ac:dyDescent="0.25">
      <c r="A19" s="41"/>
      <c r="B19" s="40"/>
      <c r="C19" s="554"/>
      <c r="D19" s="554"/>
      <c r="E19" s="554"/>
      <c r="F19" s="554"/>
      <c r="G19" s="554"/>
      <c r="H19" s="554"/>
      <c r="I19" s="554"/>
      <c r="J19" s="554"/>
      <c r="K19" s="554"/>
      <c r="L19" s="554"/>
      <c r="M19" s="554"/>
      <c r="N19" s="554"/>
      <c r="O19" s="554"/>
    </row>
    <row r="21" spans="1:15" ht="16.5" customHeight="1" thickBot="1" x14ac:dyDescent="0.3">
      <c r="A21" s="82"/>
      <c r="B21" s="83"/>
      <c r="C21" s="83"/>
      <c r="D21" s="83"/>
      <c r="E21" s="83"/>
      <c r="F21" s="83"/>
      <c r="G21" s="83"/>
      <c r="H21" s="83"/>
      <c r="I21" s="83"/>
      <c r="J21" s="83"/>
      <c r="K21" s="83"/>
      <c r="L21" s="83"/>
      <c r="M21" s="83"/>
      <c r="N21" s="83"/>
      <c r="O21" s="83"/>
    </row>
    <row r="22" spans="1:15" ht="32.1" customHeight="1" thickBot="1" x14ac:dyDescent="0.3">
      <c r="A22" s="533" t="s">
        <v>143</v>
      </c>
      <c r="B22" s="534"/>
      <c r="C22" s="534"/>
      <c r="D22" s="534"/>
      <c r="E22" s="534"/>
      <c r="F22" s="534"/>
      <c r="G22" s="534"/>
      <c r="H22" s="534"/>
      <c r="I22" s="534"/>
      <c r="J22" s="534"/>
      <c r="K22" s="534"/>
      <c r="L22" s="534"/>
      <c r="M22" s="534"/>
      <c r="N22" s="534"/>
      <c r="O22" s="535"/>
    </row>
    <row r="23" spans="1:15" ht="32.1" customHeight="1" thickBot="1" x14ac:dyDescent="0.3">
      <c r="A23" s="533" t="s">
        <v>312</v>
      </c>
      <c r="B23" s="534"/>
      <c r="C23" s="534"/>
      <c r="D23" s="534"/>
      <c r="E23" s="534"/>
      <c r="F23" s="534"/>
      <c r="G23" s="534"/>
      <c r="H23" s="534"/>
      <c r="I23" s="534"/>
      <c r="J23" s="534"/>
      <c r="K23" s="534"/>
      <c r="L23" s="534"/>
      <c r="M23" s="534"/>
      <c r="N23" s="534"/>
      <c r="O23" s="535"/>
    </row>
    <row r="24" spans="1:15" ht="32.1" customHeight="1" thickBot="1" x14ac:dyDescent="0.3">
      <c r="A24" s="62"/>
      <c r="B24" s="52" t="s">
        <v>289</v>
      </c>
      <c r="C24" s="52" t="s">
        <v>290</v>
      </c>
      <c r="D24" s="52" t="s">
        <v>291</v>
      </c>
      <c r="E24" s="52" t="s">
        <v>292</v>
      </c>
      <c r="F24" s="52" t="s">
        <v>294</v>
      </c>
      <c r="G24" s="52" t="s">
        <v>296</v>
      </c>
      <c r="H24" s="52" t="s">
        <v>297</v>
      </c>
      <c r="I24" s="52" t="s">
        <v>298</v>
      </c>
      <c r="J24" s="52" t="s">
        <v>300</v>
      </c>
      <c r="K24" s="52" t="s">
        <v>301</v>
      </c>
      <c r="L24" s="52" t="s">
        <v>302</v>
      </c>
      <c r="M24" s="52" t="s">
        <v>303</v>
      </c>
      <c r="N24" s="53" t="s">
        <v>313</v>
      </c>
      <c r="O24" s="53" t="s">
        <v>314</v>
      </c>
    </row>
    <row r="25" spans="1:15" ht="32.1" customHeight="1" x14ac:dyDescent="0.25">
      <c r="A25" s="56" t="s">
        <v>144</v>
      </c>
      <c r="B25" s="225">
        <v>215634000</v>
      </c>
      <c r="C25" s="225">
        <v>53471000</v>
      </c>
      <c r="D25" s="226" t="s">
        <v>315</v>
      </c>
      <c r="E25" s="225">
        <v>21600000</v>
      </c>
      <c r="F25" s="225">
        <v>274791000</v>
      </c>
      <c r="G25" s="225">
        <v>9000000</v>
      </c>
      <c r="H25" s="54"/>
      <c r="I25" s="54"/>
      <c r="J25" s="54"/>
      <c r="K25" s="54"/>
      <c r="L25" s="54"/>
      <c r="M25" s="54"/>
      <c r="N25" s="243">
        <f>SUM(B25:M25)</f>
        <v>574496000</v>
      </c>
      <c r="O25" s="417"/>
    </row>
    <row r="26" spans="1:15" ht="32.1" customHeight="1" x14ac:dyDescent="0.25">
      <c r="A26" s="56" t="s">
        <v>146</v>
      </c>
      <c r="B26" s="225">
        <v>215634000</v>
      </c>
      <c r="C26" s="225">
        <v>53471000</v>
      </c>
      <c r="D26" s="225">
        <v>10320000</v>
      </c>
      <c r="E26" s="225">
        <v>-10600599</v>
      </c>
      <c r="F26" s="225">
        <v>77726232</v>
      </c>
      <c r="G26" s="226"/>
      <c r="H26" s="57"/>
      <c r="I26" s="57"/>
      <c r="J26" s="57"/>
      <c r="K26" s="57"/>
      <c r="L26" s="57"/>
      <c r="M26" s="57"/>
      <c r="N26" s="194">
        <f t="shared" ref="N26:N30" si="0">SUM(B26:M26)</f>
        <v>346550633</v>
      </c>
      <c r="O26" s="418">
        <f>+(B26+C26+D26+E26+F26+G26+H26+I26+J26+K26+L26+M26)/N25</f>
        <v>0.60322549330195507</v>
      </c>
    </row>
    <row r="27" spans="1:15" ht="32.1" customHeight="1" x14ac:dyDescent="0.25">
      <c r="A27" s="56" t="s">
        <v>148</v>
      </c>
      <c r="B27" s="57">
        <v>0</v>
      </c>
      <c r="C27" s="225">
        <v>1974233</v>
      </c>
      <c r="D27" s="225">
        <v>19764400</v>
      </c>
      <c r="E27" s="225">
        <v>25344000</v>
      </c>
      <c r="F27" s="225">
        <v>26484000</v>
      </c>
      <c r="G27" s="226"/>
      <c r="H27" s="57"/>
      <c r="I27" s="57"/>
      <c r="J27" s="57"/>
      <c r="K27" s="57"/>
      <c r="L27" s="57"/>
      <c r="M27" s="57"/>
      <c r="N27" s="194">
        <f t="shared" si="0"/>
        <v>73566633</v>
      </c>
      <c r="O27" s="418">
        <f>+N27/N26</f>
        <v>0.21228249495074505</v>
      </c>
    </row>
    <row r="28" spans="1:15" ht="32.1" customHeight="1" x14ac:dyDescent="0.25">
      <c r="A28" s="56" t="s">
        <v>316</v>
      </c>
      <c r="B28" s="226">
        <v>0</v>
      </c>
      <c r="C28" s="225">
        <v>6312355</v>
      </c>
      <c r="D28" s="226"/>
      <c r="E28" s="226"/>
      <c r="F28" s="226"/>
      <c r="G28" s="226"/>
      <c r="H28" s="57"/>
      <c r="I28" s="57"/>
      <c r="J28" s="57"/>
      <c r="K28" s="57"/>
      <c r="L28" s="57"/>
      <c r="M28" s="57"/>
      <c r="N28" s="194">
        <f t="shared" si="0"/>
        <v>6312355</v>
      </c>
      <c r="O28" s="419"/>
    </row>
    <row r="29" spans="1:15" ht="32.1" customHeight="1" x14ac:dyDescent="0.25">
      <c r="A29" s="56" t="s">
        <v>317</v>
      </c>
      <c r="B29" s="57">
        <v>0</v>
      </c>
      <c r="C29" s="57">
        <v>0</v>
      </c>
      <c r="D29" s="57"/>
      <c r="E29" s="57"/>
      <c r="F29" s="57"/>
      <c r="G29" s="57"/>
      <c r="H29" s="57"/>
      <c r="I29" s="57"/>
      <c r="J29" s="57"/>
      <c r="K29" s="57"/>
      <c r="L29" s="57"/>
      <c r="M29" s="57"/>
      <c r="N29" s="194">
        <f t="shared" si="0"/>
        <v>0</v>
      </c>
      <c r="O29" s="419"/>
    </row>
    <row r="30" spans="1:15" ht="32.1" customHeight="1" thickBot="1" x14ac:dyDescent="0.3">
      <c r="A30" s="59" t="s">
        <v>154</v>
      </c>
      <c r="B30" s="60">
        <v>0</v>
      </c>
      <c r="C30" s="60">
        <v>0</v>
      </c>
      <c r="D30" s="60">
        <v>6312355</v>
      </c>
      <c r="E30" s="60"/>
      <c r="F30" s="60"/>
      <c r="G30" s="60"/>
      <c r="H30" s="60"/>
      <c r="I30" s="60"/>
      <c r="J30" s="60"/>
      <c r="K30" s="60"/>
      <c r="L30" s="60"/>
      <c r="M30" s="60"/>
      <c r="N30" s="195">
        <f t="shared" si="0"/>
        <v>6312355</v>
      </c>
      <c r="O30" s="420">
        <f>+N30/(N28-N29)</f>
        <v>1</v>
      </c>
    </row>
    <row r="31" spans="1:15" ht="16.5" customHeight="1" x14ac:dyDescent="0.25"/>
    <row r="32" spans="1:15" ht="17.25" customHeight="1" x14ac:dyDescent="0.25"/>
    <row r="34" spans="1:14" ht="48" customHeight="1" thickBot="1" x14ac:dyDescent="0.3">
      <c r="A34" s="503" t="s">
        <v>318</v>
      </c>
      <c r="B34" s="504"/>
      <c r="C34" s="504"/>
      <c r="D34" s="504"/>
      <c r="E34" s="504"/>
      <c r="F34" s="504"/>
      <c r="G34" s="504"/>
      <c r="H34" s="504"/>
      <c r="I34" s="505"/>
      <c r="N34" s="193"/>
    </row>
    <row r="35" spans="1:14" ht="50.25" customHeight="1" thickBot="1" x14ac:dyDescent="0.3">
      <c r="A35" s="146" t="s">
        <v>319</v>
      </c>
      <c r="B35" s="506" t="str">
        <f>+B12</f>
        <v>Formular 9 acciones de transformación cultural que promuevan y garanticen el libre ejercicio de los derechos de las mujeres y la equidad de género a través de mecanismos de cambio cultural y comportamental desarrollados con las comunidades</v>
      </c>
      <c r="C35" s="507"/>
      <c r="D35" s="507"/>
      <c r="E35" s="507"/>
      <c r="F35" s="507"/>
      <c r="G35" s="507"/>
      <c r="H35" s="507"/>
      <c r="I35" s="508"/>
    </row>
    <row r="36" spans="1:14" ht="18.75" customHeight="1" thickBot="1" x14ac:dyDescent="0.3">
      <c r="A36" s="495" t="s">
        <v>159</v>
      </c>
      <c r="B36" s="350">
        <v>2024</v>
      </c>
      <c r="C36" s="350">
        <v>2025</v>
      </c>
      <c r="D36" s="350">
        <v>2026</v>
      </c>
      <c r="E36" s="350">
        <v>2027</v>
      </c>
      <c r="F36" s="350" t="s">
        <v>320</v>
      </c>
      <c r="G36" s="516" t="s">
        <v>161</v>
      </c>
      <c r="H36" s="516" t="s">
        <v>21</v>
      </c>
      <c r="I36" s="516"/>
    </row>
    <row r="37" spans="1:14" ht="50.25" customHeight="1" thickBot="1" x14ac:dyDescent="0.3">
      <c r="A37" s="496"/>
      <c r="B37" s="251">
        <v>3</v>
      </c>
      <c r="C37" s="251">
        <f>B40+B42+B44+B46+B48+B50+B52+B54+B56+B58+B60+B62</f>
        <v>2.9999999999999996</v>
      </c>
      <c r="D37" s="251">
        <v>2</v>
      </c>
      <c r="E37" s="251">
        <v>1</v>
      </c>
      <c r="F37" s="350">
        <f>B37+C37+D37+E37</f>
        <v>9</v>
      </c>
      <c r="G37" s="516"/>
      <c r="H37" s="516"/>
      <c r="I37" s="516"/>
    </row>
    <row r="38" spans="1:14" ht="52.5" customHeight="1" thickBot="1" x14ac:dyDescent="0.3">
      <c r="A38" s="255" t="s">
        <v>163</v>
      </c>
      <c r="B38" s="509">
        <v>0.2</v>
      </c>
      <c r="C38" s="510"/>
      <c r="D38" s="511" t="s">
        <v>321</v>
      </c>
      <c r="E38" s="512"/>
      <c r="F38" s="512"/>
      <c r="G38" s="512"/>
      <c r="H38" s="512"/>
      <c r="I38" s="513"/>
    </row>
    <row r="39" spans="1:14" s="64" customFormat="1" ht="48" customHeight="1" thickBot="1" x14ac:dyDescent="0.3">
      <c r="A39" s="495" t="s">
        <v>322</v>
      </c>
      <c r="B39" s="255" t="s">
        <v>323</v>
      </c>
      <c r="C39" s="146" t="s">
        <v>206</v>
      </c>
      <c r="D39" s="482" t="s">
        <v>208</v>
      </c>
      <c r="E39" s="483"/>
      <c r="F39" s="482" t="s">
        <v>210</v>
      </c>
      <c r="G39" s="483"/>
      <c r="H39" s="123" t="s">
        <v>212</v>
      </c>
      <c r="I39" s="122" t="s">
        <v>213</v>
      </c>
    </row>
    <row r="40" spans="1:14" ht="86.25" thickBot="1" x14ac:dyDescent="0.3">
      <c r="A40" s="496"/>
      <c r="B40" s="355">
        <v>0.05</v>
      </c>
      <c r="C40" s="258">
        <v>0.05</v>
      </c>
      <c r="D40" s="497" t="s">
        <v>324</v>
      </c>
      <c r="E40" s="498"/>
      <c r="F40" s="497" t="s">
        <v>325</v>
      </c>
      <c r="G40" s="498"/>
      <c r="H40" s="349" t="s">
        <v>326</v>
      </c>
      <c r="I40" s="155" t="s">
        <v>327</v>
      </c>
    </row>
    <row r="41" spans="1:14" s="64" customFormat="1" ht="54" customHeight="1" thickBot="1" x14ac:dyDescent="0.3">
      <c r="A41" s="495" t="s">
        <v>328</v>
      </c>
      <c r="B41" s="253" t="s">
        <v>323</v>
      </c>
      <c r="C41" s="123" t="s">
        <v>206</v>
      </c>
      <c r="D41" s="482" t="s">
        <v>208</v>
      </c>
      <c r="E41" s="483"/>
      <c r="F41" s="482" t="s">
        <v>210</v>
      </c>
      <c r="G41" s="483"/>
      <c r="H41" s="123" t="s">
        <v>212</v>
      </c>
      <c r="I41" s="122" t="s">
        <v>213</v>
      </c>
    </row>
    <row r="42" spans="1:14" ht="114.75" thickBot="1" x14ac:dyDescent="0.3">
      <c r="A42" s="496"/>
      <c r="B42" s="357">
        <v>0.1</v>
      </c>
      <c r="C42" s="372">
        <v>0.1</v>
      </c>
      <c r="D42" s="497" t="s">
        <v>329</v>
      </c>
      <c r="E42" s="498"/>
      <c r="F42" s="497" t="s">
        <v>330</v>
      </c>
      <c r="G42" s="498"/>
      <c r="H42" s="349" t="s">
        <v>326</v>
      </c>
      <c r="I42" s="155" t="s">
        <v>331</v>
      </c>
    </row>
    <row r="43" spans="1:14" s="64" customFormat="1" ht="35.1" customHeight="1" x14ac:dyDescent="0.25">
      <c r="A43" s="495" t="s">
        <v>332</v>
      </c>
      <c r="B43" s="253" t="s">
        <v>323</v>
      </c>
      <c r="C43" s="123" t="s">
        <v>206</v>
      </c>
      <c r="D43" s="482" t="s">
        <v>208</v>
      </c>
      <c r="E43" s="483"/>
      <c r="F43" s="482" t="s">
        <v>210</v>
      </c>
      <c r="G43" s="483"/>
      <c r="H43" s="123" t="s">
        <v>212</v>
      </c>
      <c r="I43" s="122" t="s">
        <v>213</v>
      </c>
    </row>
    <row r="44" spans="1:14" ht="146.1" customHeight="1" x14ac:dyDescent="0.25">
      <c r="A44" s="496"/>
      <c r="B44" s="355">
        <v>0.25</v>
      </c>
      <c r="C44" s="258">
        <v>0.25</v>
      </c>
      <c r="D44" s="497" t="s">
        <v>333</v>
      </c>
      <c r="E44" s="498"/>
      <c r="F44" s="514" t="s">
        <v>334</v>
      </c>
      <c r="G44" s="515"/>
      <c r="H44" s="349" t="s">
        <v>326</v>
      </c>
      <c r="I44" s="155" t="s">
        <v>335</v>
      </c>
    </row>
    <row r="45" spans="1:14" s="64" customFormat="1" ht="35.1" customHeight="1" x14ac:dyDescent="0.25">
      <c r="A45" s="495" t="s">
        <v>336</v>
      </c>
      <c r="B45" s="253" t="s">
        <v>323</v>
      </c>
      <c r="C45" s="253" t="s">
        <v>206</v>
      </c>
      <c r="D45" s="482" t="s">
        <v>208</v>
      </c>
      <c r="E45" s="483"/>
      <c r="F45" s="482" t="s">
        <v>210</v>
      </c>
      <c r="G45" s="483"/>
      <c r="H45" s="123" t="s">
        <v>212</v>
      </c>
      <c r="I45" s="123" t="s">
        <v>213</v>
      </c>
    </row>
    <row r="46" spans="1:14" ht="326.10000000000002" customHeight="1" thickBot="1" x14ac:dyDescent="0.3">
      <c r="A46" s="496"/>
      <c r="B46" s="357">
        <v>0.3</v>
      </c>
      <c r="C46" s="258">
        <v>0.3</v>
      </c>
      <c r="D46" s="500" t="s">
        <v>337</v>
      </c>
      <c r="E46" s="501"/>
      <c r="F46" s="500" t="s">
        <v>338</v>
      </c>
      <c r="G46" s="502"/>
      <c r="H46" s="373" t="s">
        <v>339</v>
      </c>
      <c r="I46" s="374" t="s">
        <v>340</v>
      </c>
    </row>
    <row r="47" spans="1:14" s="64" customFormat="1" ht="35.1" customHeight="1" x14ac:dyDescent="0.25">
      <c r="A47" s="495" t="s">
        <v>341</v>
      </c>
      <c r="B47" s="253" t="s">
        <v>323</v>
      </c>
      <c r="C47" s="123" t="s">
        <v>206</v>
      </c>
      <c r="D47" s="482" t="s">
        <v>208</v>
      </c>
      <c r="E47" s="483"/>
      <c r="F47" s="482" t="s">
        <v>210</v>
      </c>
      <c r="G47" s="483"/>
      <c r="H47" s="123" t="s">
        <v>212</v>
      </c>
      <c r="I47" s="122" t="s">
        <v>213</v>
      </c>
    </row>
    <row r="48" spans="1:14" ht="239.25" customHeight="1" x14ac:dyDescent="0.25">
      <c r="A48" s="496"/>
      <c r="B48" s="355">
        <v>0.35</v>
      </c>
      <c r="C48" s="258">
        <v>0.35</v>
      </c>
      <c r="D48" s="497" t="s">
        <v>342</v>
      </c>
      <c r="E48" s="498"/>
      <c r="F48" s="499" t="s">
        <v>343</v>
      </c>
      <c r="G48" s="486"/>
      <c r="H48" s="373" t="s">
        <v>339</v>
      </c>
      <c r="I48" s="414" t="s">
        <v>344</v>
      </c>
    </row>
    <row r="49" spans="1:9" s="64" customFormat="1" ht="35.1" customHeight="1" x14ac:dyDescent="0.25">
      <c r="A49" s="495" t="s">
        <v>345</v>
      </c>
      <c r="B49" s="253" t="s">
        <v>323</v>
      </c>
      <c r="C49" s="123" t="s">
        <v>206</v>
      </c>
      <c r="D49" s="482" t="s">
        <v>208</v>
      </c>
      <c r="E49" s="483"/>
      <c r="F49" s="482" t="s">
        <v>210</v>
      </c>
      <c r="G49" s="483"/>
      <c r="H49" s="123" t="s">
        <v>212</v>
      </c>
      <c r="I49" s="122" t="s">
        <v>213</v>
      </c>
    </row>
    <row r="50" spans="1:9" x14ac:dyDescent="0.25">
      <c r="A50" s="496"/>
      <c r="B50" s="358">
        <v>0.4</v>
      </c>
      <c r="C50" s="351"/>
      <c r="D50" s="484"/>
      <c r="E50" s="486"/>
      <c r="F50" s="484"/>
      <c r="G50" s="486"/>
      <c r="H50" s="251"/>
      <c r="I50" s="157"/>
    </row>
    <row r="51" spans="1:9" ht="35.1" customHeight="1" x14ac:dyDescent="0.25">
      <c r="A51" s="495" t="s">
        <v>346</v>
      </c>
      <c r="B51" s="255" t="s">
        <v>323</v>
      </c>
      <c r="C51" s="146" t="s">
        <v>206</v>
      </c>
      <c r="D51" s="482" t="s">
        <v>208</v>
      </c>
      <c r="E51" s="483"/>
      <c r="F51" s="482" t="s">
        <v>210</v>
      </c>
      <c r="G51" s="483"/>
      <c r="H51" s="123" t="s">
        <v>212</v>
      </c>
      <c r="I51" s="122" t="s">
        <v>213</v>
      </c>
    </row>
    <row r="52" spans="1:9" x14ac:dyDescent="0.25">
      <c r="A52" s="496"/>
      <c r="B52" s="358">
        <v>0.4</v>
      </c>
      <c r="C52" s="351"/>
      <c r="D52" s="484"/>
      <c r="E52" s="485"/>
      <c r="F52" s="484"/>
      <c r="G52" s="486"/>
      <c r="H52" s="251"/>
      <c r="I52" s="157"/>
    </row>
    <row r="53" spans="1:9" ht="35.1" customHeight="1" thickBot="1" x14ac:dyDescent="0.3">
      <c r="A53" s="495" t="s">
        <v>347</v>
      </c>
      <c r="B53" s="255" t="s">
        <v>323</v>
      </c>
      <c r="C53" s="146" t="s">
        <v>206</v>
      </c>
      <c r="D53" s="482" t="s">
        <v>208</v>
      </c>
      <c r="E53" s="483"/>
      <c r="F53" s="482" t="s">
        <v>210</v>
      </c>
      <c r="G53" s="483"/>
      <c r="H53" s="123" t="s">
        <v>212</v>
      </c>
      <c r="I53" s="122" t="s">
        <v>213</v>
      </c>
    </row>
    <row r="54" spans="1:9" ht="15" thickBot="1" x14ac:dyDescent="0.3">
      <c r="A54" s="496"/>
      <c r="B54" s="358">
        <v>0.4</v>
      </c>
      <c r="C54" s="351"/>
      <c r="D54" s="484"/>
      <c r="E54" s="485"/>
      <c r="F54" s="484"/>
      <c r="G54" s="486"/>
      <c r="H54" s="158"/>
      <c r="I54" s="157"/>
    </row>
    <row r="55" spans="1:9" ht="35.1" customHeight="1" thickBot="1" x14ac:dyDescent="0.3">
      <c r="A55" s="495" t="s">
        <v>348</v>
      </c>
      <c r="B55" s="255" t="s">
        <v>323</v>
      </c>
      <c r="C55" s="146" t="s">
        <v>206</v>
      </c>
      <c r="D55" s="482" t="s">
        <v>208</v>
      </c>
      <c r="E55" s="483"/>
      <c r="F55" s="482" t="s">
        <v>210</v>
      </c>
      <c r="G55" s="483"/>
      <c r="H55" s="123" t="s">
        <v>212</v>
      </c>
      <c r="I55" s="122" t="s">
        <v>213</v>
      </c>
    </row>
    <row r="56" spans="1:9" ht="15" thickBot="1" x14ac:dyDescent="0.3">
      <c r="A56" s="496"/>
      <c r="B56" s="359">
        <v>0.35</v>
      </c>
      <c r="C56" s="351"/>
      <c r="D56" s="484"/>
      <c r="E56" s="486"/>
      <c r="F56" s="484"/>
      <c r="G56" s="486"/>
      <c r="H56" s="251"/>
      <c r="I56" s="251"/>
    </row>
    <row r="57" spans="1:9" ht="35.1" customHeight="1" thickBot="1" x14ac:dyDescent="0.3">
      <c r="A57" s="495" t="s">
        <v>349</v>
      </c>
      <c r="B57" s="255" t="s">
        <v>323</v>
      </c>
      <c r="C57" s="146" t="s">
        <v>206</v>
      </c>
      <c r="D57" s="482" t="s">
        <v>208</v>
      </c>
      <c r="E57" s="483"/>
      <c r="F57" s="482" t="s">
        <v>210</v>
      </c>
      <c r="G57" s="483"/>
      <c r="H57" s="123" t="s">
        <v>212</v>
      </c>
      <c r="I57" s="122" t="s">
        <v>213</v>
      </c>
    </row>
    <row r="58" spans="1:9" ht="15" thickBot="1" x14ac:dyDescent="0.3">
      <c r="A58" s="496"/>
      <c r="B58" s="358">
        <v>0.2</v>
      </c>
      <c r="C58" s="351"/>
      <c r="D58" s="484"/>
      <c r="E58" s="486"/>
      <c r="F58" s="484"/>
      <c r="G58" s="486"/>
      <c r="H58" s="251"/>
      <c r="I58" s="157"/>
    </row>
    <row r="59" spans="1:9" ht="53.25" customHeight="1" thickBot="1" x14ac:dyDescent="0.3">
      <c r="A59" s="495" t="s">
        <v>350</v>
      </c>
      <c r="B59" s="255" t="s">
        <v>323</v>
      </c>
      <c r="C59" s="146" t="s">
        <v>206</v>
      </c>
      <c r="D59" s="482" t="s">
        <v>208</v>
      </c>
      <c r="E59" s="483"/>
      <c r="F59" s="482" t="s">
        <v>210</v>
      </c>
      <c r="G59" s="483"/>
      <c r="H59" s="123" t="s">
        <v>212</v>
      </c>
      <c r="I59" s="122" t="s">
        <v>213</v>
      </c>
    </row>
    <row r="60" spans="1:9" ht="15" thickBot="1" x14ac:dyDescent="0.3">
      <c r="A60" s="496"/>
      <c r="B60" s="359">
        <v>0.15</v>
      </c>
      <c r="C60" s="351"/>
      <c r="D60" s="484"/>
      <c r="E60" s="486"/>
      <c r="F60" s="485"/>
      <c r="G60" s="485"/>
      <c r="H60" s="251"/>
      <c r="I60" s="251"/>
    </row>
    <row r="61" spans="1:9" ht="35.1" customHeight="1" thickBot="1" x14ac:dyDescent="0.3">
      <c r="A61" s="495" t="s">
        <v>351</v>
      </c>
      <c r="B61" s="255" t="s">
        <v>323</v>
      </c>
      <c r="C61" s="146" t="s">
        <v>206</v>
      </c>
      <c r="D61" s="482" t="s">
        <v>208</v>
      </c>
      <c r="E61" s="483"/>
      <c r="F61" s="482" t="s">
        <v>210</v>
      </c>
      <c r="G61" s="483"/>
      <c r="H61" s="123" t="s">
        <v>212</v>
      </c>
      <c r="I61" s="122" t="s">
        <v>213</v>
      </c>
    </row>
    <row r="62" spans="1:9" ht="15" thickBot="1" x14ac:dyDescent="0.3">
      <c r="A62" s="496"/>
      <c r="B62" s="359">
        <v>0.05</v>
      </c>
      <c r="C62" s="351"/>
      <c r="D62" s="484"/>
      <c r="E62" s="486"/>
      <c r="F62" s="484"/>
      <c r="G62" s="486"/>
      <c r="H62" s="251"/>
      <c r="I62" s="251"/>
    </row>
    <row r="66" spans="1:9" ht="34.5" customHeight="1" x14ac:dyDescent="0.25">
      <c r="A66" s="568" t="s">
        <v>177</v>
      </c>
      <c r="B66" s="568"/>
      <c r="C66" s="568"/>
      <c r="D66" s="568"/>
      <c r="E66" s="568"/>
      <c r="F66" s="568"/>
      <c r="G66" s="568"/>
      <c r="H66" s="568"/>
      <c r="I66" s="568"/>
    </row>
    <row r="67" spans="1:9" ht="139.5" customHeight="1" x14ac:dyDescent="0.25">
      <c r="A67" s="352" t="s">
        <v>178</v>
      </c>
      <c r="B67" s="492" t="s">
        <v>352</v>
      </c>
      <c r="C67" s="493"/>
      <c r="D67" s="492" t="s">
        <v>353</v>
      </c>
      <c r="E67" s="493"/>
      <c r="F67" s="492" t="s">
        <v>354</v>
      </c>
      <c r="G67" s="493"/>
      <c r="H67" s="569" t="s">
        <v>355</v>
      </c>
      <c r="I67" s="493"/>
    </row>
    <row r="68" spans="1:9" ht="40.5" customHeight="1" x14ac:dyDescent="0.25">
      <c r="A68" s="352" t="s">
        <v>180</v>
      </c>
      <c r="B68" s="572">
        <v>0.06</v>
      </c>
      <c r="C68" s="573"/>
      <c r="D68" s="572">
        <v>0.08</v>
      </c>
      <c r="E68" s="573"/>
      <c r="F68" s="572">
        <v>0.06</v>
      </c>
      <c r="G68" s="573"/>
      <c r="H68" s="574"/>
      <c r="I68" s="575"/>
    </row>
    <row r="69" spans="1:9" ht="30" customHeight="1" x14ac:dyDescent="0.25">
      <c r="A69" s="565" t="s">
        <v>289</v>
      </c>
      <c r="B69" s="360" t="s">
        <v>99</v>
      </c>
      <c r="C69" s="360" t="s">
        <v>206</v>
      </c>
      <c r="D69" s="360" t="s">
        <v>99</v>
      </c>
      <c r="E69" s="360" t="s">
        <v>206</v>
      </c>
      <c r="F69" s="360" t="s">
        <v>99</v>
      </c>
      <c r="G69" s="360" t="s">
        <v>206</v>
      </c>
      <c r="H69" s="360" t="s">
        <v>99</v>
      </c>
      <c r="I69" s="360" t="s">
        <v>206</v>
      </c>
    </row>
    <row r="70" spans="1:9" ht="30" customHeight="1" x14ac:dyDescent="0.25">
      <c r="A70" s="566"/>
      <c r="B70" s="361">
        <v>0.03</v>
      </c>
      <c r="C70" s="362">
        <v>0.03</v>
      </c>
      <c r="D70" s="361">
        <v>0.03</v>
      </c>
      <c r="E70" s="362">
        <v>0.03</v>
      </c>
      <c r="F70" s="363">
        <v>0.03</v>
      </c>
      <c r="G70" s="362">
        <v>0.03</v>
      </c>
      <c r="H70" s="363"/>
      <c r="I70" s="362"/>
    </row>
    <row r="71" spans="1:9" ht="159.75" customHeight="1" x14ac:dyDescent="0.25">
      <c r="A71" s="352" t="s">
        <v>356</v>
      </c>
      <c r="B71" s="489" t="s">
        <v>357</v>
      </c>
      <c r="C71" s="490"/>
      <c r="D71" s="489" t="s">
        <v>358</v>
      </c>
      <c r="E71" s="490"/>
      <c r="F71" s="489" t="s">
        <v>359</v>
      </c>
      <c r="G71" s="490"/>
      <c r="H71" s="570"/>
      <c r="I71" s="571"/>
    </row>
    <row r="72" spans="1:9" ht="36.6" customHeight="1" x14ac:dyDescent="0.25">
      <c r="A72" s="352" t="s">
        <v>360</v>
      </c>
      <c r="B72" s="487" t="s">
        <v>361</v>
      </c>
      <c r="C72" s="488"/>
      <c r="D72" s="487" t="s">
        <v>362</v>
      </c>
      <c r="E72" s="488"/>
      <c r="F72" s="487" t="s">
        <v>363</v>
      </c>
      <c r="G72" s="488"/>
      <c r="H72" s="474"/>
      <c r="I72" s="475"/>
    </row>
    <row r="73" spans="1:9" ht="30.75" customHeight="1" x14ac:dyDescent="0.25">
      <c r="A73" s="565" t="s">
        <v>290</v>
      </c>
      <c r="B73" s="360" t="s">
        <v>99</v>
      </c>
      <c r="C73" s="360" t="s">
        <v>206</v>
      </c>
      <c r="D73" s="360" t="s">
        <v>99</v>
      </c>
      <c r="E73" s="360" t="s">
        <v>206</v>
      </c>
      <c r="F73" s="360" t="s">
        <v>99</v>
      </c>
      <c r="G73" s="360" t="s">
        <v>206</v>
      </c>
      <c r="H73" s="360" t="s">
        <v>99</v>
      </c>
      <c r="I73" s="360" t="s">
        <v>206</v>
      </c>
    </row>
    <row r="74" spans="1:9" ht="30.75" customHeight="1" x14ac:dyDescent="0.25">
      <c r="A74" s="566"/>
      <c r="B74" s="361">
        <v>0.03</v>
      </c>
      <c r="C74" s="362">
        <v>0.03</v>
      </c>
      <c r="D74" s="361">
        <v>0.03</v>
      </c>
      <c r="E74" s="362">
        <v>0.03</v>
      </c>
      <c r="F74" s="363">
        <v>0.03</v>
      </c>
      <c r="G74" s="364">
        <v>0.03</v>
      </c>
      <c r="H74" s="363"/>
      <c r="I74" s="364"/>
    </row>
    <row r="75" spans="1:9" ht="264.95" customHeight="1" x14ac:dyDescent="0.25">
      <c r="A75" s="352" t="s">
        <v>356</v>
      </c>
      <c r="B75" s="489" t="s">
        <v>364</v>
      </c>
      <c r="C75" s="490"/>
      <c r="D75" s="489" t="s">
        <v>365</v>
      </c>
      <c r="E75" s="490"/>
      <c r="F75" s="489" t="s">
        <v>366</v>
      </c>
      <c r="G75" s="490"/>
      <c r="H75" s="519"/>
      <c r="I75" s="520"/>
    </row>
    <row r="76" spans="1:9" ht="50.1" customHeight="1" x14ac:dyDescent="0.25">
      <c r="A76" s="352" t="s">
        <v>360</v>
      </c>
      <c r="B76" s="487" t="s">
        <v>367</v>
      </c>
      <c r="C76" s="488"/>
      <c r="D76" s="487" t="s">
        <v>368</v>
      </c>
      <c r="E76" s="488"/>
      <c r="F76" s="487" t="s">
        <v>369</v>
      </c>
      <c r="G76" s="488"/>
      <c r="H76" s="474"/>
      <c r="I76" s="475"/>
    </row>
    <row r="77" spans="1:9" ht="30.75" customHeight="1" x14ac:dyDescent="0.25">
      <c r="A77" s="565" t="s">
        <v>291</v>
      </c>
      <c r="B77" s="360" t="s">
        <v>99</v>
      </c>
      <c r="C77" s="360" t="s">
        <v>206</v>
      </c>
      <c r="D77" s="360" t="s">
        <v>99</v>
      </c>
      <c r="E77" s="360" t="s">
        <v>206</v>
      </c>
      <c r="F77" s="360" t="s">
        <v>99</v>
      </c>
      <c r="G77" s="360" t="s">
        <v>206</v>
      </c>
      <c r="H77" s="360" t="s">
        <v>99</v>
      </c>
      <c r="I77" s="360" t="s">
        <v>206</v>
      </c>
    </row>
    <row r="78" spans="1:9" ht="30.75" customHeight="1" x14ac:dyDescent="0.25">
      <c r="A78" s="566"/>
      <c r="B78" s="361">
        <v>0.08</v>
      </c>
      <c r="C78" s="362">
        <v>0.08</v>
      </c>
      <c r="D78" s="361">
        <v>0.08</v>
      </c>
      <c r="E78" s="362">
        <v>0.08</v>
      </c>
      <c r="F78" s="363">
        <v>0.08</v>
      </c>
      <c r="G78" s="364">
        <v>0.08</v>
      </c>
      <c r="H78" s="363"/>
      <c r="I78" s="364"/>
    </row>
    <row r="79" spans="1:9" ht="150.94999999999999" customHeight="1" x14ac:dyDescent="0.25">
      <c r="A79" s="352" t="s">
        <v>356</v>
      </c>
      <c r="B79" s="489" t="s">
        <v>370</v>
      </c>
      <c r="C79" s="490"/>
      <c r="D79" s="478" t="s">
        <v>371</v>
      </c>
      <c r="E79" s="479"/>
      <c r="F79" s="478" t="s">
        <v>372</v>
      </c>
      <c r="G79" s="491"/>
      <c r="H79" s="474"/>
      <c r="I79" s="475"/>
    </row>
    <row r="80" spans="1:9" ht="45.6" customHeight="1" x14ac:dyDescent="0.25">
      <c r="A80" s="352" t="s">
        <v>360</v>
      </c>
      <c r="B80" s="487" t="s">
        <v>373</v>
      </c>
      <c r="C80" s="518"/>
      <c r="D80" s="487" t="s">
        <v>374</v>
      </c>
      <c r="E80" s="488"/>
      <c r="F80" s="487" t="s">
        <v>375</v>
      </c>
      <c r="G80" s="488"/>
      <c r="H80" s="474"/>
      <c r="I80" s="475"/>
    </row>
    <row r="81" spans="1:9" ht="30.75" customHeight="1" x14ac:dyDescent="0.25">
      <c r="A81" s="565" t="s">
        <v>292</v>
      </c>
      <c r="B81" s="360" t="s">
        <v>99</v>
      </c>
      <c r="C81" s="360" t="s">
        <v>206</v>
      </c>
      <c r="D81" s="360" t="s">
        <v>99</v>
      </c>
      <c r="E81" s="360" t="s">
        <v>206</v>
      </c>
      <c r="F81" s="360" t="s">
        <v>99</v>
      </c>
      <c r="G81" s="360" t="s">
        <v>206</v>
      </c>
      <c r="H81" s="360" t="s">
        <v>99</v>
      </c>
      <c r="I81" s="360" t="s">
        <v>206</v>
      </c>
    </row>
    <row r="82" spans="1:9" ht="30.75" customHeight="1" x14ac:dyDescent="0.25">
      <c r="A82" s="566"/>
      <c r="B82" s="361">
        <v>0.08</v>
      </c>
      <c r="C82" s="362">
        <v>0.08</v>
      </c>
      <c r="D82" s="361">
        <v>0.08</v>
      </c>
      <c r="E82" s="362">
        <v>0.08</v>
      </c>
      <c r="F82" s="363">
        <v>0.08</v>
      </c>
      <c r="G82" s="364">
        <v>0.08</v>
      </c>
      <c r="H82" s="363"/>
      <c r="I82" s="364"/>
    </row>
    <row r="83" spans="1:9" ht="323.10000000000002" customHeight="1" x14ac:dyDescent="0.25">
      <c r="A83" s="352" t="s">
        <v>356</v>
      </c>
      <c r="B83" s="476" t="s">
        <v>376</v>
      </c>
      <c r="C83" s="477"/>
      <c r="D83" s="478" t="s">
        <v>377</v>
      </c>
      <c r="E83" s="479"/>
      <c r="F83" s="480" t="s">
        <v>378</v>
      </c>
      <c r="G83" s="481"/>
      <c r="H83" s="474"/>
      <c r="I83" s="475"/>
    </row>
    <row r="84" spans="1:9" ht="49.5" customHeight="1" x14ac:dyDescent="0.25">
      <c r="A84" s="352" t="s">
        <v>360</v>
      </c>
      <c r="B84" s="487" t="s">
        <v>379</v>
      </c>
      <c r="C84" s="488"/>
      <c r="D84" s="487" t="s">
        <v>380</v>
      </c>
      <c r="E84" s="518"/>
      <c r="F84" s="487" t="s">
        <v>381</v>
      </c>
      <c r="G84" s="488"/>
      <c r="H84" s="474"/>
      <c r="I84" s="475"/>
    </row>
    <row r="85" spans="1:9" ht="30" customHeight="1" x14ac:dyDescent="0.25">
      <c r="A85" s="565" t="s">
        <v>294</v>
      </c>
      <c r="B85" s="360" t="s">
        <v>99</v>
      </c>
      <c r="C85" s="360" t="s">
        <v>206</v>
      </c>
      <c r="D85" s="360" t="s">
        <v>99</v>
      </c>
      <c r="E85" s="360" t="s">
        <v>206</v>
      </c>
      <c r="F85" s="360" t="s">
        <v>99</v>
      </c>
      <c r="G85" s="360" t="s">
        <v>206</v>
      </c>
      <c r="H85" s="360" t="s">
        <v>99</v>
      </c>
      <c r="I85" s="360" t="s">
        <v>206</v>
      </c>
    </row>
    <row r="86" spans="1:9" ht="30" customHeight="1" x14ac:dyDescent="0.25">
      <c r="A86" s="566"/>
      <c r="B86" s="361">
        <v>0.08</v>
      </c>
      <c r="C86" s="362">
        <v>0.08</v>
      </c>
      <c r="D86" s="361">
        <v>0.08</v>
      </c>
      <c r="E86" s="362">
        <v>0.08</v>
      </c>
      <c r="F86" s="363">
        <v>0.08</v>
      </c>
      <c r="G86" s="364">
        <v>0.08</v>
      </c>
      <c r="H86" s="363"/>
      <c r="I86" s="364"/>
    </row>
    <row r="87" spans="1:9" ht="199.5" customHeight="1" x14ac:dyDescent="0.25">
      <c r="A87" s="352" t="s">
        <v>356</v>
      </c>
      <c r="B87" s="489" t="s">
        <v>382</v>
      </c>
      <c r="C87" s="564"/>
      <c r="D87" s="494" t="s">
        <v>383</v>
      </c>
      <c r="E87" s="494"/>
      <c r="F87" s="494" t="s">
        <v>384</v>
      </c>
      <c r="G87" s="494"/>
      <c r="H87" s="517"/>
      <c r="I87" s="517"/>
    </row>
    <row r="88" spans="1:9" ht="43.5" customHeight="1" x14ac:dyDescent="0.25">
      <c r="A88" s="352" t="s">
        <v>360</v>
      </c>
      <c r="B88" s="576" t="s">
        <v>385</v>
      </c>
      <c r="C88" s="577"/>
      <c r="D88" s="576" t="s">
        <v>374</v>
      </c>
      <c r="E88" s="470"/>
      <c r="F88" s="576" t="s">
        <v>386</v>
      </c>
      <c r="G88" s="577"/>
      <c r="H88" s="469"/>
      <c r="I88" s="470"/>
    </row>
    <row r="89" spans="1:9" ht="29.25" customHeight="1" x14ac:dyDescent="0.25">
      <c r="A89" s="565" t="s">
        <v>296</v>
      </c>
      <c r="B89" s="360" t="s">
        <v>99</v>
      </c>
      <c r="C89" s="360" t="s">
        <v>206</v>
      </c>
      <c r="D89" s="360" t="s">
        <v>99</v>
      </c>
      <c r="E89" s="360" t="s">
        <v>206</v>
      </c>
      <c r="F89" s="360" t="s">
        <v>99</v>
      </c>
      <c r="G89" s="360" t="s">
        <v>206</v>
      </c>
      <c r="H89" s="360" t="s">
        <v>99</v>
      </c>
      <c r="I89" s="360" t="s">
        <v>206</v>
      </c>
    </row>
    <row r="90" spans="1:9" ht="29.25" customHeight="1" x14ac:dyDescent="0.25">
      <c r="A90" s="566"/>
      <c r="B90" s="361">
        <v>0.08</v>
      </c>
      <c r="C90" s="365"/>
      <c r="D90" s="361">
        <v>0.08</v>
      </c>
      <c r="E90" s="362"/>
      <c r="F90" s="363">
        <v>0.08</v>
      </c>
      <c r="G90" s="364"/>
      <c r="H90" s="363"/>
      <c r="I90" s="364"/>
    </row>
    <row r="91" spans="1:9" ht="30" x14ac:dyDescent="0.25">
      <c r="A91" s="352" t="s">
        <v>356</v>
      </c>
      <c r="B91" s="472"/>
      <c r="C91" s="473"/>
      <c r="D91" s="468"/>
      <c r="E91" s="468"/>
      <c r="F91" s="468"/>
      <c r="G91" s="468"/>
      <c r="H91" s="468"/>
      <c r="I91" s="468"/>
    </row>
    <row r="92" spans="1:9" ht="15" x14ac:dyDescent="0.25">
      <c r="A92" s="352" t="s">
        <v>360</v>
      </c>
      <c r="B92" s="469"/>
      <c r="C92" s="470"/>
      <c r="D92" s="469"/>
      <c r="E92" s="470"/>
      <c r="F92" s="469"/>
      <c r="G92" s="470"/>
      <c r="H92" s="469"/>
      <c r="I92" s="470"/>
    </row>
    <row r="93" spans="1:9" ht="24.95" customHeight="1" x14ac:dyDescent="0.25">
      <c r="A93" s="565" t="s">
        <v>297</v>
      </c>
      <c r="B93" s="360" t="s">
        <v>99</v>
      </c>
      <c r="C93" s="360" t="s">
        <v>206</v>
      </c>
      <c r="D93" s="360" t="s">
        <v>99</v>
      </c>
      <c r="E93" s="360" t="s">
        <v>206</v>
      </c>
      <c r="F93" s="360" t="s">
        <v>99</v>
      </c>
      <c r="G93" s="360" t="s">
        <v>206</v>
      </c>
      <c r="H93" s="360" t="s">
        <v>99</v>
      </c>
      <c r="I93" s="360" t="s">
        <v>206</v>
      </c>
    </row>
    <row r="94" spans="1:9" ht="24.95" customHeight="1" x14ac:dyDescent="0.25">
      <c r="A94" s="566"/>
      <c r="B94" s="361">
        <v>0.09</v>
      </c>
      <c r="C94" s="365"/>
      <c r="D94" s="361">
        <v>0.09</v>
      </c>
      <c r="E94" s="362"/>
      <c r="F94" s="363">
        <v>0.09</v>
      </c>
      <c r="G94" s="364"/>
      <c r="H94" s="363"/>
      <c r="I94" s="364"/>
    </row>
    <row r="95" spans="1:9" ht="30" x14ac:dyDescent="0.25">
      <c r="A95" s="352" t="s">
        <v>356</v>
      </c>
      <c r="B95" s="472"/>
      <c r="C95" s="473"/>
      <c r="D95" s="468"/>
      <c r="E95" s="468"/>
      <c r="F95" s="468"/>
      <c r="G95" s="468"/>
      <c r="H95" s="468"/>
      <c r="I95" s="468"/>
    </row>
    <row r="96" spans="1:9" ht="15" x14ac:dyDescent="0.25">
      <c r="A96" s="352" t="s">
        <v>360</v>
      </c>
      <c r="B96" s="469"/>
      <c r="C96" s="470"/>
      <c r="D96" s="469"/>
      <c r="E96" s="470"/>
      <c r="F96" s="469"/>
      <c r="G96" s="470"/>
      <c r="H96" s="469"/>
      <c r="I96" s="470"/>
    </row>
    <row r="97" spans="1:9" ht="24.95" customHeight="1" x14ac:dyDescent="0.25">
      <c r="A97" s="565" t="s">
        <v>298</v>
      </c>
      <c r="B97" s="360" t="s">
        <v>99</v>
      </c>
      <c r="C97" s="360" t="s">
        <v>206</v>
      </c>
      <c r="D97" s="360" t="s">
        <v>99</v>
      </c>
      <c r="E97" s="360" t="s">
        <v>206</v>
      </c>
      <c r="F97" s="360" t="s">
        <v>99</v>
      </c>
      <c r="G97" s="360" t="s">
        <v>206</v>
      </c>
      <c r="H97" s="360" t="s">
        <v>99</v>
      </c>
      <c r="I97" s="360" t="s">
        <v>206</v>
      </c>
    </row>
    <row r="98" spans="1:9" ht="24.95" customHeight="1" x14ac:dyDescent="0.25">
      <c r="A98" s="566"/>
      <c r="B98" s="361">
        <v>0.09</v>
      </c>
      <c r="C98" s="365"/>
      <c r="D98" s="361">
        <v>0.09</v>
      </c>
      <c r="E98" s="362"/>
      <c r="F98" s="363">
        <v>0.09</v>
      </c>
      <c r="G98" s="364"/>
      <c r="H98" s="363"/>
      <c r="I98" s="364"/>
    </row>
    <row r="99" spans="1:9" ht="30" x14ac:dyDescent="0.25">
      <c r="A99" s="352" t="s">
        <v>356</v>
      </c>
      <c r="B99" s="468"/>
      <c r="C99" s="468"/>
      <c r="D99" s="468"/>
      <c r="E99" s="468"/>
      <c r="F99" s="468"/>
      <c r="G99" s="468"/>
      <c r="H99" s="468"/>
      <c r="I99" s="468"/>
    </row>
    <row r="100" spans="1:9" ht="15" x14ac:dyDescent="0.25">
      <c r="A100" s="352" t="s">
        <v>360</v>
      </c>
      <c r="B100" s="469"/>
      <c r="C100" s="470"/>
      <c r="D100" s="469"/>
      <c r="E100" s="470"/>
      <c r="F100" s="469"/>
      <c r="G100" s="470"/>
      <c r="H100" s="469"/>
      <c r="I100" s="470"/>
    </row>
    <row r="101" spans="1:9" ht="24.95" customHeight="1" x14ac:dyDescent="0.25">
      <c r="A101" s="565" t="s">
        <v>300</v>
      </c>
      <c r="B101" s="360" t="s">
        <v>99</v>
      </c>
      <c r="C101" s="360" t="s">
        <v>206</v>
      </c>
      <c r="D101" s="360" t="s">
        <v>99</v>
      </c>
      <c r="E101" s="360" t="s">
        <v>206</v>
      </c>
      <c r="F101" s="360" t="s">
        <v>99</v>
      </c>
      <c r="G101" s="360" t="s">
        <v>206</v>
      </c>
      <c r="H101" s="360" t="s">
        <v>99</v>
      </c>
      <c r="I101" s="360" t="s">
        <v>206</v>
      </c>
    </row>
    <row r="102" spans="1:9" ht="24.95" customHeight="1" x14ac:dyDescent="0.25">
      <c r="A102" s="566"/>
      <c r="B102" s="361">
        <v>0.09</v>
      </c>
      <c r="C102" s="365"/>
      <c r="D102" s="361">
        <v>0.09</v>
      </c>
      <c r="E102" s="362"/>
      <c r="F102" s="363">
        <v>0.09</v>
      </c>
      <c r="G102" s="364"/>
      <c r="H102" s="363"/>
      <c r="I102" s="364"/>
    </row>
    <row r="103" spans="1:9" ht="30" x14ac:dyDescent="0.25">
      <c r="A103" s="352" t="s">
        <v>356</v>
      </c>
      <c r="B103" s="468"/>
      <c r="C103" s="468"/>
      <c r="D103" s="468"/>
      <c r="E103" s="468"/>
      <c r="F103" s="468"/>
      <c r="G103" s="468"/>
      <c r="H103" s="468"/>
      <c r="I103" s="468"/>
    </row>
    <row r="104" spans="1:9" ht="15" x14ac:dyDescent="0.25">
      <c r="A104" s="352" t="s">
        <v>360</v>
      </c>
      <c r="B104" s="469"/>
      <c r="C104" s="470"/>
      <c r="D104" s="469"/>
      <c r="E104" s="470"/>
      <c r="F104" s="469"/>
      <c r="G104" s="470"/>
      <c r="H104" s="469"/>
      <c r="I104" s="470"/>
    </row>
    <row r="105" spans="1:9" ht="24.95" customHeight="1" x14ac:dyDescent="0.25">
      <c r="A105" s="565" t="s">
        <v>301</v>
      </c>
      <c r="B105" s="360" t="s">
        <v>99</v>
      </c>
      <c r="C105" s="360" t="s">
        <v>206</v>
      </c>
      <c r="D105" s="360" t="s">
        <v>99</v>
      </c>
      <c r="E105" s="360" t="s">
        <v>206</v>
      </c>
      <c r="F105" s="360" t="s">
        <v>99</v>
      </c>
      <c r="G105" s="360" t="s">
        <v>206</v>
      </c>
      <c r="H105" s="360" t="s">
        <v>99</v>
      </c>
      <c r="I105" s="360" t="s">
        <v>206</v>
      </c>
    </row>
    <row r="106" spans="1:9" ht="24.95" customHeight="1" x14ac:dyDescent="0.25">
      <c r="A106" s="566"/>
      <c r="B106" s="361">
        <v>0.1</v>
      </c>
      <c r="C106" s="365"/>
      <c r="D106" s="361">
        <v>0.1</v>
      </c>
      <c r="E106" s="362"/>
      <c r="F106" s="363">
        <v>0.1</v>
      </c>
      <c r="G106" s="364"/>
      <c r="H106" s="363"/>
      <c r="I106" s="364"/>
    </row>
    <row r="107" spans="1:9" ht="30" x14ac:dyDescent="0.25">
      <c r="A107" s="352" t="s">
        <v>356</v>
      </c>
      <c r="B107" s="468"/>
      <c r="C107" s="468"/>
      <c r="D107" s="468"/>
      <c r="E107" s="468"/>
      <c r="F107" s="468"/>
      <c r="G107" s="468"/>
      <c r="H107" s="468"/>
      <c r="I107" s="468"/>
    </row>
    <row r="108" spans="1:9" ht="15" x14ac:dyDescent="0.25">
      <c r="A108" s="352" t="s">
        <v>360</v>
      </c>
      <c r="B108" s="469"/>
      <c r="C108" s="470"/>
      <c r="D108" s="469"/>
      <c r="E108" s="470"/>
      <c r="F108" s="469"/>
      <c r="G108" s="470"/>
      <c r="H108" s="469"/>
      <c r="I108" s="470"/>
    </row>
    <row r="109" spans="1:9" ht="24.95" customHeight="1" x14ac:dyDescent="0.25">
      <c r="A109" s="565" t="s">
        <v>302</v>
      </c>
      <c r="B109" s="360" t="s">
        <v>99</v>
      </c>
      <c r="C109" s="360" t="s">
        <v>206</v>
      </c>
      <c r="D109" s="360" t="s">
        <v>99</v>
      </c>
      <c r="E109" s="360" t="s">
        <v>206</v>
      </c>
      <c r="F109" s="360" t="s">
        <v>99</v>
      </c>
      <c r="G109" s="360" t="s">
        <v>206</v>
      </c>
      <c r="H109" s="360" t="s">
        <v>99</v>
      </c>
      <c r="I109" s="360" t="s">
        <v>206</v>
      </c>
    </row>
    <row r="110" spans="1:9" ht="24.95" customHeight="1" x14ac:dyDescent="0.25">
      <c r="A110" s="566"/>
      <c r="B110" s="361">
        <v>0.1</v>
      </c>
      <c r="C110" s="365"/>
      <c r="D110" s="361">
        <v>0.1</v>
      </c>
      <c r="E110" s="362"/>
      <c r="F110" s="363">
        <v>0.1</v>
      </c>
      <c r="G110" s="364"/>
      <c r="H110" s="363"/>
      <c r="I110" s="364"/>
    </row>
    <row r="111" spans="1:9" ht="30" x14ac:dyDescent="0.25">
      <c r="A111" s="352" t="s">
        <v>356</v>
      </c>
      <c r="B111" s="468"/>
      <c r="C111" s="468"/>
      <c r="D111" s="468"/>
      <c r="E111" s="468"/>
      <c r="F111" s="468"/>
      <c r="G111" s="468"/>
      <c r="H111" s="468"/>
      <c r="I111" s="468"/>
    </row>
    <row r="112" spans="1:9" ht="15" x14ac:dyDescent="0.25">
      <c r="A112" s="352" t="s">
        <v>360</v>
      </c>
      <c r="B112" s="469"/>
      <c r="C112" s="470"/>
      <c r="D112" s="469"/>
      <c r="E112" s="470"/>
      <c r="F112" s="469"/>
      <c r="G112" s="470"/>
      <c r="H112" s="469"/>
      <c r="I112" s="470"/>
    </row>
    <row r="113" spans="1:9" ht="24.95" customHeight="1" x14ac:dyDescent="0.25">
      <c r="A113" s="565" t="s">
        <v>303</v>
      </c>
      <c r="B113" s="360" t="s">
        <v>99</v>
      </c>
      <c r="C113" s="360" t="s">
        <v>206</v>
      </c>
      <c r="D113" s="360" t="s">
        <v>99</v>
      </c>
      <c r="E113" s="360" t="s">
        <v>206</v>
      </c>
      <c r="F113" s="360" t="s">
        <v>99</v>
      </c>
      <c r="G113" s="360" t="s">
        <v>206</v>
      </c>
      <c r="H113" s="360" t="s">
        <v>99</v>
      </c>
      <c r="I113" s="360" t="s">
        <v>206</v>
      </c>
    </row>
    <row r="114" spans="1:9" ht="24.95" customHeight="1" x14ac:dyDescent="0.25">
      <c r="A114" s="566"/>
      <c r="B114" s="366">
        <v>0.15</v>
      </c>
      <c r="C114" s="367"/>
      <c r="D114" s="366">
        <v>0.15</v>
      </c>
      <c r="E114" s="367"/>
      <c r="F114" s="366">
        <v>0.15</v>
      </c>
      <c r="G114" s="368"/>
      <c r="H114" s="367"/>
      <c r="I114" s="368"/>
    </row>
    <row r="115" spans="1:9" ht="30" x14ac:dyDescent="0.25">
      <c r="A115" s="352" t="s">
        <v>356</v>
      </c>
      <c r="B115" s="471"/>
      <c r="C115" s="471"/>
      <c r="D115" s="471"/>
      <c r="E115" s="471"/>
      <c r="F115" s="471"/>
      <c r="G115" s="471"/>
      <c r="H115" s="471"/>
      <c r="I115" s="471"/>
    </row>
    <row r="116" spans="1:9" ht="15" x14ac:dyDescent="0.25">
      <c r="A116" s="352" t="s">
        <v>360</v>
      </c>
      <c r="B116" s="469"/>
      <c r="C116" s="470"/>
      <c r="D116" s="469"/>
      <c r="E116" s="470"/>
      <c r="F116" s="469"/>
      <c r="G116" s="470"/>
      <c r="H116" s="469"/>
      <c r="I116" s="470"/>
    </row>
    <row r="117" spans="1:9" ht="15" x14ac:dyDescent="0.25">
      <c r="A117" s="369" t="s">
        <v>387</v>
      </c>
      <c r="B117" s="370">
        <f t="shared" ref="B117:I117" si="1">(B70+B74+B78+B82+B86+B90+B94+B98+B102+B106+B110+B114)</f>
        <v>1</v>
      </c>
      <c r="C117" s="371">
        <f t="shared" si="1"/>
        <v>0.30000000000000004</v>
      </c>
      <c r="D117" s="370">
        <f t="shared" si="1"/>
        <v>1</v>
      </c>
      <c r="E117" s="371">
        <f t="shared" si="1"/>
        <v>0.30000000000000004</v>
      </c>
      <c r="F117" s="370">
        <f t="shared" si="1"/>
        <v>1</v>
      </c>
      <c r="G117" s="371">
        <f t="shared" si="1"/>
        <v>0.30000000000000004</v>
      </c>
      <c r="H117" s="371">
        <f t="shared" si="1"/>
        <v>0</v>
      </c>
      <c r="I117" s="371">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39" type="noConversion"/>
  <hyperlinks>
    <hyperlink ref="B72:C72" r:id="rId1" display="Matriz de selección equipo TC. _x000a_" xr:uid="{ED76E840-6FE0-4386-BA9C-24C018A08EB8}"/>
    <hyperlink ref="F76:G76" r:id="rId2" display="Guía estructura Manuales Operativos" xr:uid="{FCC71155-0AC0-445F-8C57-88755CC0A76E}"/>
    <hyperlink ref="D76:E76" r:id="rId3" display="Guía estructura documentos de formulación" xr:uid="{B5286A61-E49C-422A-98DE-DA10506F5A86}"/>
    <hyperlink ref="D72:E72" r:id="rId4" display="Reunión Guía de documentos de formulación TC 2025" xr:uid="{8870E5DF-B452-4DB0-92E3-318D6B5EDCC6}"/>
    <hyperlink ref="B76:C76" r:id="rId5" display="Actas mesas de trabajo internas" xr:uid="{9359D8E3-D069-4E17-AE4F-8CA0918BB218}"/>
    <hyperlink ref="F72:G72" r:id="rId6" display="Guía preliminar Manuales Operativos" xr:uid="{FD52EF5C-F320-45A8-8083-182F73643427}"/>
    <hyperlink ref="B80" r:id="rId7" xr:uid="{F6A9E4C0-63DF-4BF3-80B4-78D6BA52D813}"/>
    <hyperlink ref="D80" r:id="rId8" xr:uid="{B0667706-F398-4213-A81B-D65150AC8579}"/>
    <hyperlink ref="F80" r:id="rId9" xr:uid="{08727378-CBD0-48C9-B261-B22DAEAFE37F}"/>
    <hyperlink ref="F84:G84" r:id="rId10" display="Tarea 3: Abril" xr:uid="{CD478E55-A0B8-467D-BC55-4B5F51EF63D3}"/>
    <hyperlink ref="B84:C84" r:id="rId11" display="Tarea1: Abril" xr:uid="{0334AD10-D55B-4D3A-9823-9BE7C8F72ED7}"/>
    <hyperlink ref="D84" r:id="rId12" xr:uid="{854DAE74-FBB5-455A-99DE-06E772A08E9E}"/>
    <hyperlink ref="F88:G88" r:id="rId13" display="Tarea 3. Mayo" xr:uid="{0ACF4A84-38CA-41E6-8CD2-2924C4A9BD77}"/>
    <hyperlink ref="B88:C88" r:id="rId14" display="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xr:uid="{65F9264F-B99E-4A52-8959-A5692D0A4A0F}"/>
    <hyperlink ref="D88" r:id="rId15" xr:uid="{4EABD1F5-1AC0-4141-80F9-38BE8629BD79}"/>
  </hyperlinks>
  <pageMargins left="0.25" right="0.25" top="0.75" bottom="0.75" header="0.3" footer="0.3"/>
  <pageSetup paperSize="3" scale="40" fitToHeight="0" orientation="landscape" r:id="rId16"/>
  <drawing r:id="rId17"/>
  <legacyDrawing r:id="rId1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L9"/>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78"/>
      <c r="B1" s="579"/>
      <c r="C1" s="579"/>
      <c r="D1" s="579"/>
      <c r="E1" s="580"/>
      <c r="F1" s="587" t="s">
        <v>388</v>
      </c>
      <c r="G1" s="588"/>
      <c r="H1" s="588"/>
      <c r="I1" s="588"/>
      <c r="J1" s="588"/>
      <c r="K1" s="588"/>
      <c r="L1" s="175"/>
    </row>
    <row r="2" spans="1:12" ht="18.75" customHeight="1" x14ac:dyDescent="0.25">
      <c r="A2" s="581"/>
      <c r="B2" s="582"/>
      <c r="C2" s="582"/>
      <c r="D2" s="582"/>
      <c r="E2" s="583"/>
      <c r="F2" s="589"/>
      <c r="G2" s="590"/>
      <c r="H2" s="590"/>
      <c r="I2" s="590"/>
      <c r="J2" s="590"/>
      <c r="K2" s="590"/>
      <c r="L2" s="175"/>
    </row>
    <row r="3" spans="1:12" ht="18.75" customHeight="1" x14ac:dyDescent="0.25">
      <c r="A3" s="581"/>
      <c r="B3" s="582"/>
      <c r="C3" s="582"/>
      <c r="D3" s="582"/>
      <c r="E3" s="583"/>
      <c r="F3" s="587" t="s">
        <v>389</v>
      </c>
      <c r="G3" s="588"/>
      <c r="H3" s="588"/>
      <c r="I3" s="588"/>
      <c r="J3" s="588"/>
      <c r="K3" s="588"/>
      <c r="L3" s="175"/>
    </row>
    <row r="4" spans="1:12" ht="18.75" customHeight="1" x14ac:dyDescent="0.25">
      <c r="A4" s="584"/>
      <c r="B4" s="585"/>
      <c r="C4" s="585"/>
      <c r="D4" s="585"/>
      <c r="E4" s="586"/>
      <c r="F4" s="589"/>
      <c r="G4" s="590"/>
      <c r="H4" s="590"/>
      <c r="I4" s="590"/>
      <c r="J4" s="590"/>
      <c r="K4" s="590"/>
      <c r="L4" s="175"/>
    </row>
    <row r="5" spans="1:12" ht="15.75" customHeight="1" x14ac:dyDescent="0.25">
      <c r="A5" s="591" t="s">
        <v>390</v>
      </c>
      <c r="B5" s="592"/>
      <c r="C5" s="592"/>
      <c r="D5" s="592"/>
      <c r="E5" s="592"/>
      <c r="F5" s="592"/>
      <c r="G5" s="592"/>
      <c r="H5" s="592"/>
      <c r="I5" s="592"/>
      <c r="J5" s="592"/>
      <c r="K5" s="592"/>
      <c r="L5" s="593"/>
    </row>
    <row r="6" spans="1:12" ht="23.25" customHeight="1" x14ac:dyDescent="0.25">
      <c r="A6" s="591" t="s">
        <v>391</v>
      </c>
      <c r="B6" s="592"/>
      <c r="C6" s="594"/>
      <c r="D6" s="595" t="s">
        <v>12</v>
      </c>
      <c r="E6" s="596"/>
      <c r="F6" s="596"/>
      <c r="G6" s="596"/>
      <c r="H6" s="597"/>
      <c r="I6" s="591" t="s">
        <v>392</v>
      </c>
      <c r="J6" s="594"/>
      <c r="K6" s="595" t="s">
        <v>37</v>
      </c>
      <c r="L6" s="597"/>
    </row>
    <row r="7" spans="1:12" ht="17.649999999999999" customHeight="1" x14ac:dyDescent="0.25">
      <c r="A7" s="591" t="s">
        <v>393</v>
      </c>
      <c r="B7" s="592"/>
      <c r="C7" s="594"/>
      <c r="D7" s="595" t="s">
        <v>26</v>
      </c>
      <c r="E7" s="596"/>
      <c r="F7" s="596"/>
      <c r="G7" s="596"/>
      <c r="H7" s="597"/>
      <c r="I7" s="591" t="s">
        <v>98</v>
      </c>
      <c r="J7" s="594"/>
      <c r="K7" s="595" t="s">
        <v>15</v>
      </c>
      <c r="L7" s="597"/>
    </row>
    <row r="8" spans="1:12" ht="35.65" customHeight="1" x14ac:dyDescent="0.25">
      <c r="A8" s="591" t="s">
        <v>394</v>
      </c>
      <c r="B8" s="592"/>
      <c r="C8" s="594"/>
      <c r="D8" s="595" t="s">
        <v>63</v>
      </c>
      <c r="E8" s="596"/>
      <c r="F8" s="596"/>
      <c r="G8" s="596"/>
      <c r="H8" s="597"/>
      <c r="I8" s="591" t="s">
        <v>395</v>
      </c>
      <c r="J8" s="594"/>
      <c r="K8" s="595" t="s">
        <v>60</v>
      </c>
      <c r="L8" s="597"/>
    </row>
    <row r="9" spans="1:12" ht="15.75" customHeight="1" x14ac:dyDescent="0.25">
      <c r="A9" s="598" t="s">
        <v>396</v>
      </c>
      <c r="B9" s="599"/>
      <c r="C9" s="599"/>
      <c r="D9" s="599"/>
      <c r="E9" s="599"/>
      <c r="F9" s="599"/>
      <c r="G9" s="599"/>
      <c r="H9" s="599"/>
      <c r="I9" s="599"/>
      <c r="J9" s="599"/>
      <c r="K9" s="599"/>
      <c r="L9" s="600"/>
    </row>
    <row r="10" spans="1:12" ht="26.25" customHeight="1" x14ac:dyDescent="0.25">
      <c r="A10" s="609" t="s">
        <v>221</v>
      </c>
      <c r="B10" s="609"/>
      <c r="C10" s="609"/>
      <c r="D10" s="610"/>
      <c r="E10" s="611" t="str">
        <f>+ACTIVIDAD_1!B12</f>
        <v>Formular 9 acciones de transformación cultural que promuevan y garanticen el libre ejercicio de los derechos de las mujeres y la equidad de género a través de mecanismos de cambio cultural y comportamental desarrollados con las comunidades</v>
      </c>
      <c r="F10" s="611"/>
      <c r="G10" s="611"/>
      <c r="H10" s="611"/>
      <c r="I10" s="611"/>
      <c r="J10" s="611"/>
      <c r="K10" s="611"/>
      <c r="L10" s="611"/>
    </row>
    <row r="11" spans="1:12" ht="34.5" customHeight="1" x14ac:dyDescent="0.25">
      <c r="A11" s="601" t="s">
        <v>397</v>
      </c>
      <c r="B11" s="602"/>
      <c r="C11" s="602"/>
      <c r="D11" s="593"/>
      <c r="E11" s="603" t="str">
        <f>+ACTIVIDAD_1!I16</f>
        <v>Número de acciones de transformación cultural formuladas para la promoción y garantía del libre ejercicio de los derechos de las mujeres y la equidad de género.</v>
      </c>
      <c r="F11" s="604"/>
      <c r="G11" s="604"/>
      <c r="H11" s="604"/>
      <c r="I11" s="604"/>
      <c r="J11" s="604"/>
      <c r="K11" s="604"/>
      <c r="L11" s="605"/>
    </row>
    <row r="12" spans="1:12" ht="47.25" customHeight="1" x14ac:dyDescent="0.25">
      <c r="A12" s="591" t="s">
        <v>398</v>
      </c>
      <c r="B12" s="592"/>
      <c r="C12" s="592"/>
      <c r="D12" s="594"/>
      <c r="E12" s="606" t="s">
        <v>399</v>
      </c>
      <c r="F12" s="607"/>
      <c r="G12" s="607"/>
      <c r="H12" s="607"/>
      <c r="I12" s="607"/>
      <c r="J12" s="607"/>
      <c r="K12" s="607"/>
      <c r="L12" s="608"/>
    </row>
    <row r="13" spans="1:12" ht="28.5" customHeight="1" x14ac:dyDescent="0.25">
      <c r="A13" s="591" t="s">
        <v>400</v>
      </c>
      <c r="B13" s="592"/>
      <c r="C13" s="594"/>
      <c r="D13" s="595" t="s">
        <v>401</v>
      </c>
      <c r="E13" s="596"/>
      <c r="F13" s="596"/>
      <c r="G13" s="596"/>
      <c r="H13" s="597"/>
      <c r="I13" s="591" t="s">
        <v>402</v>
      </c>
      <c r="J13" s="594"/>
      <c r="K13" s="595" t="s">
        <v>18</v>
      </c>
      <c r="L13" s="597"/>
    </row>
    <row r="14" spans="1:12" ht="15.75" customHeight="1" x14ac:dyDescent="0.25">
      <c r="A14" s="591" t="s">
        <v>403</v>
      </c>
      <c r="B14" s="592"/>
      <c r="C14" s="592"/>
      <c r="D14" s="592"/>
      <c r="E14" s="592"/>
      <c r="F14" s="592"/>
      <c r="G14" s="592"/>
      <c r="H14" s="592"/>
      <c r="I14" s="592"/>
      <c r="J14" s="592"/>
      <c r="K14" s="592"/>
      <c r="L14" s="593"/>
    </row>
    <row r="15" spans="1:12" ht="25.5" customHeight="1" x14ac:dyDescent="0.25">
      <c r="A15" s="591" t="s">
        <v>404</v>
      </c>
      <c r="B15" s="592"/>
      <c r="C15" s="594"/>
      <c r="D15" s="595" t="s">
        <v>19</v>
      </c>
      <c r="E15" s="596"/>
      <c r="F15" s="596"/>
      <c r="G15" s="596"/>
      <c r="H15" s="597"/>
      <c r="I15" s="591" t="s">
        <v>405</v>
      </c>
      <c r="J15" s="594"/>
      <c r="K15" s="595" t="s">
        <v>20</v>
      </c>
      <c r="L15" s="597"/>
    </row>
    <row r="16" spans="1:12" ht="25.5" customHeight="1" x14ac:dyDescent="0.25">
      <c r="A16" s="591" t="s">
        <v>406</v>
      </c>
      <c r="B16" s="592"/>
      <c r="C16" s="594"/>
      <c r="D16" s="616">
        <f>+ACTIVIDAD_1!C37</f>
        <v>2.9999999999999996</v>
      </c>
      <c r="E16" s="617"/>
      <c r="F16" s="617"/>
      <c r="G16" s="617"/>
      <c r="H16" s="618"/>
      <c r="I16" s="591" t="s">
        <v>161</v>
      </c>
      <c r="J16" s="594"/>
      <c r="K16" s="595" t="s">
        <v>21</v>
      </c>
      <c r="L16" s="597"/>
    </row>
    <row r="17" spans="1:12" ht="27.6" customHeight="1" x14ac:dyDescent="0.25">
      <c r="A17" s="591" t="s">
        <v>407</v>
      </c>
      <c r="B17" s="592"/>
      <c r="C17" s="594"/>
      <c r="D17" s="612" t="s">
        <v>408</v>
      </c>
      <c r="E17" s="596"/>
      <c r="F17" s="596"/>
      <c r="G17" s="596"/>
      <c r="H17" s="597"/>
      <c r="I17" s="613"/>
      <c r="J17" s="614"/>
      <c r="K17" s="614"/>
      <c r="L17" s="615"/>
    </row>
    <row r="18" spans="1:12" ht="12" customHeight="1" x14ac:dyDescent="0.25">
      <c r="A18" s="182" t="s">
        <v>409</v>
      </c>
      <c r="B18" s="182" t="s">
        <v>410</v>
      </c>
      <c r="C18" s="591" t="s">
        <v>411</v>
      </c>
      <c r="D18" s="592"/>
      <c r="E18" s="592"/>
      <c r="F18" s="592"/>
      <c r="G18" s="594"/>
      <c r="H18" s="591" t="s">
        <v>229</v>
      </c>
      <c r="I18" s="594"/>
      <c r="J18" s="591" t="s">
        <v>412</v>
      </c>
      <c r="K18" s="594"/>
      <c r="L18" s="182" t="s">
        <v>413</v>
      </c>
    </row>
    <row r="19" spans="1:12" ht="188.1" customHeight="1" x14ac:dyDescent="0.25">
      <c r="A19" s="177">
        <v>1</v>
      </c>
      <c r="B19" s="178" t="s">
        <v>414</v>
      </c>
      <c r="C19" s="595" t="s">
        <v>415</v>
      </c>
      <c r="D19" s="596"/>
      <c r="E19" s="596"/>
      <c r="F19" s="596"/>
      <c r="G19" s="597"/>
      <c r="H19" s="595" t="s">
        <v>416</v>
      </c>
      <c r="I19" s="597"/>
      <c r="J19" s="613" t="s">
        <v>22</v>
      </c>
      <c r="K19" s="615"/>
      <c r="L19" s="178" t="s">
        <v>417</v>
      </c>
    </row>
    <row r="20" spans="1:12" ht="34.15" customHeight="1" x14ac:dyDescent="0.25">
      <c r="A20" s="177">
        <v>2</v>
      </c>
      <c r="B20" s="178"/>
      <c r="C20" s="595"/>
      <c r="D20" s="596"/>
      <c r="E20" s="596"/>
      <c r="F20" s="596"/>
      <c r="G20" s="597"/>
      <c r="H20" s="595"/>
      <c r="I20" s="597"/>
      <c r="J20" s="613"/>
      <c r="K20" s="615"/>
      <c r="L20" s="178"/>
    </row>
    <row r="21" spans="1:12" ht="34.15" customHeight="1" x14ac:dyDescent="0.25">
      <c r="A21" s="177">
        <v>3</v>
      </c>
      <c r="B21" s="178"/>
      <c r="C21" s="595"/>
      <c r="D21" s="596"/>
      <c r="E21" s="596"/>
      <c r="F21" s="596"/>
      <c r="G21" s="597"/>
      <c r="H21" s="595"/>
      <c r="I21" s="597"/>
      <c r="J21" s="613"/>
      <c r="K21" s="615"/>
      <c r="L21" s="178"/>
    </row>
    <row r="22" spans="1:12" ht="34.15" customHeight="1" x14ac:dyDescent="0.25">
      <c r="A22" s="177">
        <v>4</v>
      </c>
      <c r="B22" s="185"/>
      <c r="C22" s="595"/>
      <c r="D22" s="596"/>
      <c r="E22" s="596"/>
      <c r="F22" s="596"/>
      <c r="G22" s="597"/>
      <c r="H22" s="595"/>
      <c r="I22" s="597"/>
      <c r="J22" s="613"/>
      <c r="K22" s="615"/>
      <c r="L22" s="178"/>
    </row>
    <row r="23" spans="1:12" ht="25.5" customHeight="1" x14ac:dyDescent="0.25">
      <c r="A23" s="182" t="s">
        <v>409</v>
      </c>
      <c r="B23" s="591" t="s">
        <v>418</v>
      </c>
      <c r="C23" s="592"/>
      <c r="D23" s="592"/>
      <c r="E23" s="592"/>
      <c r="F23" s="592"/>
      <c r="G23" s="592"/>
      <c r="H23" s="592"/>
      <c r="I23" s="592"/>
      <c r="J23" s="592"/>
      <c r="K23" s="594"/>
      <c r="L23" s="182" t="s">
        <v>419</v>
      </c>
    </row>
    <row r="24" spans="1:12" ht="28.15" customHeight="1" x14ac:dyDescent="0.25">
      <c r="A24" s="177">
        <v>1</v>
      </c>
      <c r="B24" s="625" t="s">
        <v>420</v>
      </c>
      <c r="C24" s="596"/>
      <c r="D24" s="596"/>
      <c r="E24" s="596"/>
      <c r="F24" s="596"/>
      <c r="G24" s="596"/>
      <c r="H24" s="596"/>
      <c r="I24" s="596"/>
      <c r="J24" s="596"/>
      <c r="K24" s="597"/>
      <c r="L24" s="178" t="s">
        <v>22</v>
      </c>
    </row>
    <row r="25" spans="1:12" ht="15.75" customHeight="1" x14ac:dyDescent="0.25">
      <c r="A25" s="591" t="s">
        <v>421</v>
      </c>
      <c r="B25" s="592"/>
      <c r="C25" s="592"/>
      <c r="D25" s="599"/>
      <c r="E25" s="599"/>
      <c r="F25" s="599"/>
      <c r="G25" s="599"/>
      <c r="H25" s="599"/>
      <c r="I25" s="599"/>
      <c r="J25" s="599"/>
      <c r="K25" s="599"/>
      <c r="L25" s="619"/>
    </row>
    <row r="26" spans="1:12" ht="26.25" customHeight="1" x14ac:dyDescent="0.25">
      <c r="A26" s="591" t="s">
        <v>422</v>
      </c>
      <c r="B26" s="592"/>
      <c r="C26" s="592"/>
      <c r="D26" s="621">
        <v>3</v>
      </c>
      <c r="E26" s="621"/>
      <c r="F26" s="620" t="s">
        <v>423</v>
      </c>
      <c r="G26" s="620"/>
      <c r="H26" s="206">
        <v>2024</v>
      </c>
      <c r="I26" s="620" t="s">
        <v>424</v>
      </c>
      <c r="J26" s="620"/>
      <c r="K26" s="626" t="s">
        <v>425</v>
      </c>
      <c r="L26" s="627"/>
    </row>
    <row r="27" spans="1:12" ht="26.25" customHeight="1" x14ac:dyDescent="0.25">
      <c r="A27" s="591" t="s">
        <v>426</v>
      </c>
      <c r="B27" s="592"/>
      <c r="C27" s="592"/>
      <c r="D27" s="621" t="s">
        <v>427</v>
      </c>
      <c r="E27" s="621"/>
      <c r="F27" s="621"/>
      <c r="G27" s="621"/>
      <c r="H27" s="621"/>
      <c r="I27" s="621"/>
      <c r="J27" s="621"/>
      <c r="K27" s="621"/>
      <c r="L27" s="621"/>
    </row>
    <row r="28" spans="1:12" ht="242.1" customHeight="1" x14ac:dyDescent="0.25">
      <c r="A28" s="591" t="s">
        <v>428</v>
      </c>
      <c r="B28" s="592"/>
      <c r="C28" s="594"/>
      <c r="D28" s="622" t="s">
        <v>429</v>
      </c>
      <c r="E28" s="623"/>
      <c r="F28" s="623"/>
      <c r="G28" s="623"/>
      <c r="H28" s="623"/>
      <c r="I28" s="623"/>
      <c r="J28" s="623"/>
      <c r="K28" s="623"/>
      <c r="L28" s="624"/>
    </row>
    <row r="29" spans="1:12" ht="28.5" customHeight="1" x14ac:dyDescent="0.25">
      <c r="A29" s="591" t="s">
        <v>430</v>
      </c>
      <c r="B29" s="592"/>
      <c r="C29" s="594"/>
      <c r="D29" s="595" t="s">
        <v>431</v>
      </c>
      <c r="E29" s="596"/>
      <c r="F29" s="596"/>
      <c r="G29" s="596"/>
      <c r="H29" s="596"/>
      <c r="I29" s="596"/>
      <c r="J29" s="596"/>
      <c r="K29" s="596"/>
      <c r="L29" s="597"/>
    </row>
  </sheetData>
  <mergeCells count="68">
    <mergeCell ref="C20:G20"/>
    <mergeCell ref="H20:I20"/>
    <mergeCell ref="J20:K20"/>
    <mergeCell ref="C21:G21"/>
    <mergeCell ref="H21:I21"/>
    <mergeCell ref="J21:K21"/>
    <mergeCell ref="C18:G18"/>
    <mergeCell ref="H18:I18"/>
    <mergeCell ref="J18:K18"/>
    <mergeCell ref="C19:G19"/>
    <mergeCell ref="H19:I19"/>
    <mergeCell ref="J19:K19"/>
    <mergeCell ref="C22:G22"/>
    <mergeCell ref="H22:I22"/>
    <mergeCell ref="J22:K22"/>
    <mergeCell ref="A28:C28"/>
    <mergeCell ref="D28:L28"/>
    <mergeCell ref="B24:K24"/>
    <mergeCell ref="F26:G26"/>
    <mergeCell ref="D26:E26"/>
    <mergeCell ref="B23:K23"/>
    <mergeCell ref="K26:L26"/>
    <mergeCell ref="A29:C29"/>
    <mergeCell ref="D29:L29"/>
    <mergeCell ref="A25:L25"/>
    <mergeCell ref="A26:C26"/>
    <mergeCell ref="I26:J26"/>
    <mergeCell ref="A27:C27"/>
    <mergeCell ref="D27:L27"/>
    <mergeCell ref="K15:L15"/>
    <mergeCell ref="A17:C17"/>
    <mergeCell ref="D17:H17"/>
    <mergeCell ref="I17:L17"/>
    <mergeCell ref="A16:C16"/>
    <mergeCell ref="D16:H16"/>
    <mergeCell ref="I16:J16"/>
    <mergeCell ref="K16:L16"/>
    <mergeCell ref="A15:C15"/>
    <mergeCell ref="D15:H15"/>
    <mergeCell ref="I15:J15"/>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49"/>
  <sheetViews>
    <sheetView showGridLines="0" topLeftCell="A35" zoomScale="70" zoomScaleNormal="70" workbookViewId="0">
      <selection activeCell="O35" sqref="O35"/>
    </sheetView>
  </sheetViews>
  <sheetFormatPr baseColWidth="10" defaultColWidth="10.85546875" defaultRowHeight="14.25" x14ac:dyDescent="0.25"/>
  <cols>
    <col min="1" max="1" width="49.7109375" style="39" customWidth="1"/>
    <col min="2" max="2" width="35.7109375" style="39" customWidth="1"/>
    <col min="3" max="3" width="48.42578125" style="39" customWidth="1"/>
    <col min="4" max="4" width="35.7109375" style="39" customWidth="1"/>
    <col min="5" max="5" width="41.140625" style="39" customWidth="1"/>
    <col min="6" max="6" width="35.7109375" style="39" customWidth="1"/>
    <col min="7" max="7" width="45" style="39" customWidth="1"/>
    <col min="8" max="8" width="35.7109375" style="39" customWidth="1"/>
    <col min="9" max="9" width="56.5703125" style="39" customWidth="1"/>
    <col min="10"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47"/>
      <c r="B1" s="524" t="s">
        <v>279</v>
      </c>
      <c r="C1" s="525"/>
      <c r="D1" s="525"/>
      <c r="E1" s="525"/>
      <c r="F1" s="525"/>
      <c r="G1" s="525"/>
      <c r="H1" s="525"/>
      <c r="I1" s="525"/>
      <c r="J1" s="525"/>
      <c r="K1" s="525"/>
      <c r="L1" s="526"/>
      <c r="M1" s="521" t="s">
        <v>280</v>
      </c>
      <c r="N1" s="522"/>
      <c r="O1" s="523"/>
    </row>
    <row r="2" spans="1:15" s="85" customFormat="1" ht="18" customHeight="1" thickBot="1" x14ac:dyDescent="0.3">
      <c r="A2" s="548"/>
      <c r="B2" s="527" t="s">
        <v>281</v>
      </c>
      <c r="C2" s="528"/>
      <c r="D2" s="528"/>
      <c r="E2" s="528"/>
      <c r="F2" s="528"/>
      <c r="G2" s="528"/>
      <c r="H2" s="528"/>
      <c r="I2" s="528"/>
      <c r="J2" s="528"/>
      <c r="K2" s="528"/>
      <c r="L2" s="529"/>
      <c r="M2" s="521" t="s">
        <v>282</v>
      </c>
      <c r="N2" s="522"/>
      <c r="O2" s="523"/>
    </row>
    <row r="3" spans="1:15" s="85" customFormat="1" ht="19.899999999999999" customHeight="1" thickBot="1" x14ac:dyDescent="0.3">
      <c r="A3" s="548"/>
      <c r="B3" s="527" t="s">
        <v>120</v>
      </c>
      <c r="C3" s="528"/>
      <c r="D3" s="528"/>
      <c r="E3" s="528"/>
      <c r="F3" s="528"/>
      <c r="G3" s="528"/>
      <c r="H3" s="528"/>
      <c r="I3" s="528"/>
      <c r="J3" s="528"/>
      <c r="K3" s="528"/>
      <c r="L3" s="529"/>
      <c r="M3" s="521" t="s">
        <v>283</v>
      </c>
      <c r="N3" s="522"/>
      <c r="O3" s="523"/>
    </row>
    <row r="4" spans="1:15" s="85" customFormat="1" ht="21.75" customHeight="1" thickBot="1" x14ac:dyDescent="0.3">
      <c r="A4" s="549"/>
      <c r="B4" s="530" t="s">
        <v>284</v>
      </c>
      <c r="C4" s="531"/>
      <c r="D4" s="531"/>
      <c r="E4" s="531"/>
      <c r="F4" s="531"/>
      <c r="G4" s="531"/>
      <c r="H4" s="531"/>
      <c r="I4" s="531"/>
      <c r="J4" s="531"/>
      <c r="K4" s="531"/>
      <c r="L4" s="532"/>
      <c r="M4" s="521" t="s">
        <v>285</v>
      </c>
      <c r="N4" s="522"/>
      <c r="O4" s="523"/>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58" t="s">
        <v>287</v>
      </c>
      <c r="C6" s="559"/>
      <c r="D6" s="559"/>
      <c r="E6" s="559"/>
      <c r="F6" s="559"/>
      <c r="G6" s="559"/>
      <c r="H6" s="559"/>
      <c r="I6" s="559"/>
      <c r="J6" s="559"/>
      <c r="K6" s="560"/>
      <c r="L6" s="196" t="s">
        <v>288</v>
      </c>
      <c r="M6" s="561">
        <v>2024110010289</v>
      </c>
      <c r="N6" s="562"/>
      <c r="O6" s="563"/>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x14ac:dyDescent="0.25">
      <c r="A8" s="551" t="s">
        <v>126</v>
      </c>
      <c r="B8" s="160" t="s">
        <v>289</v>
      </c>
      <c r="C8" s="124"/>
      <c r="D8" s="160" t="s">
        <v>290</v>
      </c>
      <c r="E8" s="124"/>
      <c r="F8" s="160" t="s">
        <v>291</v>
      </c>
      <c r="G8" s="124"/>
      <c r="H8" s="160" t="s">
        <v>292</v>
      </c>
      <c r="I8" s="127"/>
      <c r="J8" s="535" t="s">
        <v>128</v>
      </c>
      <c r="K8" s="550"/>
      <c r="L8" s="159" t="s">
        <v>293</v>
      </c>
      <c r="M8" s="567"/>
      <c r="N8" s="567"/>
      <c r="O8" s="567"/>
    </row>
    <row r="9" spans="1:15" s="85" customFormat="1" ht="21.75" customHeight="1" x14ac:dyDescent="0.25">
      <c r="A9" s="551"/>
      <c r="B9" s="161" t="s">
        <v>294</v>
      </c>
      <c r="C9" s="127" t="s">
        <v>295</v>
      </c>
      <c r="D9" s="160" t="s">
        <v>296</v>
      </c>
      <c r="E9" s="128"/>
      <c r="F9" s="160" t="s">
        <v>297</v>
      </c>
      <c r="G9" s="128"/>
      <c r="H9" s="160" t="s">
        <v>298</v>
      </c>
      <c r="I9" s="127"/>
      <c r="J9" s="535"/>
      <c r="K9" s="550"/>
      <c r="L9" s="159" t="s">
        <v>299</v>
      </c>
      <c r="M9" s="567"/>
      <c r="N9" s="567"/>
      <c r="O9" s="567"/>
    </row>
    <row r="10" spans="1:15" s="85" customFormat="1" ht="21.75" customHeight="1" thickBot="1" x14ac:dyDescent="0.3">
      <c r="A10" s="551"/>
      <c r="B10" s="160" t="s">
        <v>300</v>
      </c>
      <c r="C10" s="124"/>
      <c r="D10" s="160" t="s">
        <v>301</v>
      </c>
      <c r="E10" s="128"/>
      <c r="F10" s="160" t="s">
        <v>302</v>
      </c>
      <c r="G10" s="128"/>
      <c r="H10" s="160" t="s">
        <v>303</v>
      </c>
      <c r="I10" s="127"/>
      <c r="J10" s="535"/>
      <c r="K10" s="550"/>
      <c r="L10" s="159" t="s">
        <v>304</v>
      </c>
      <c r="M10" s="567" t="s">
        <v>295</v>
      </c>
      <c r="N10" s="567"/>
      <c r="O10" s="567"/>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55" t="s">
        <v>305</v>
      </c>
      <c r="B12" s="536" t="s">
        <v>432</v>
      </c>
      <c r="C12" s="537"/>
      <c r="D12" s="537"/>
      <c r="E12" s="537"/>
      <c r="F12" s="537"/>
      <c r="G12" s="537"/>
      <c r="H12" s="537"/>
      <c r="I12" s="537"/>
      <c r="J12" s="537"/>
      <c r="K12" s="537"/>
      <c r="L12" s="537"/>
      <c r="M12" s="537"/>
      <c r="N12" s="537"/>
      <c r="O12" s="538"/>
    </row>
    <row r="13" spans="1:15" ht="15" customHeight="1" x14ac:dyDescent="0.25">
      <c r="A13" s="556"/>
      <c r="B13" s="539"/>
      <c r="C13" s="540"/>
      <c r="D13" s="540"/>
      <c r="E13" s="540"/>
      <c r="F13" s="540"/>
      <c r="G13" s="540"/>
      <c r="H13" s="540"/>
      <c r="I13" s="540"/>
      <c r="J13" s="540"/>
      <c r="K13" s="540"/>
      <c r="L13" s="540"/>
      <c r="M13" s="540"/>
      <c r="N13" s="540"/>
      <c r="O13" s="541"/>
    </row>
    <row r="14" spans="1:15" ht="15" customHeight="1" x14ac:dyDescent="0.25">
      <c r="A14" s="557"/>
      <c r="B14" s="542"/>
      <c r="C14" s="543"/>
      <c r="D14" s="543"/>
      <c r="E14" s="543"/>
      <c r="F14" s="543"/>
      <c r="G14" s="543"/>
      <c r="H14" s="543"/>
      <c r="I14" s="543"/>
      <c r="J14" s="543"/>
      <c r="K14" s="543"/>
      <c r="L14" s="543"/>
      <c r="M14" s="543"/>
      <c r="N14" s="543"/>
      <c r="O14" s="544"/>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45" t="s">
        <v>307</v>
      </c>
      <c r="C16" s="545"/>
      <c r="D16" s="545"/>
      <c r="E16" s="545"/>
      <c r="F16" s="545"/>
      <c r="G16" s="551" t="s">
        <v>135</v>
      </c>
      <c r="H16" s="551"/>
      <c r="I16" s="546" t="s">
        <v>433</v>
      </c>
      <c r="J16" s="546"/>
      <c r="K16" s="546"/>
      <c r="L16" s="546"/>
      <c r="M16" s="546"/>
      <c r="N16" s="546"/>
      <c r="O16" s="546"/>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70" t="s">
        <v>137</v>
      </c>
      <c r="B18" s="545" t="s">
        <v>309</v>
      </c>
      <c r="C18" s="545"/>
      <c r="D18" s="545"/>
      <c r="E18" s="545"/>
      <c r="F18" s="70" t="s">
        <v>139</v>
      </c>
      <c r="G18" s="552" t="s">
        <v>310</v>
      </c>
      <c r="H18" s="552"/>
      <c r="I18" s="552"/>
      <c r="J18" s="70" t="s">
        <v>141</v>
      </c>
      <c r="K18" s="545" t="s">
        <v>311</v>
      </c>
      <c r="L18" s="545"/>
      <c r="M18" s="545"/>
      <c r="N18" s="545"/>
      <c r="O18" s="545"/>
    </row>
    <row r="19" spans="1:15" ht="9" customHeight="1" x14ac:dyDescent="0.25">
      <c r="A19" s="41"/>
      <c r="B19" s="40"/>
      <c r="C19" s="554"/>
      <c r="D19" s="554"/>
      <c r="E19" s="554"/>
      <c r="F19" s="554"/>
      <c r="G19" s="554"/>
      <c r="H19" s="554"/>
      <c r="I19" s="554"/>
      <c r="J19" s="554"/>
      <c r="K19" s="554"/>
      <c r="L19" s="554"/>
      <c r="M19" s="554"/>
      <c r="N19" s="554"/>
      <c r="O19" s="554"/>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33" t="s">
        <v>143</v>
      </c>
      <c r="B22" s="534"/>
      <c r="C22" s="534"/>
      <c r="D22" s="534"/>
      <c r="E22" s="534"/>
      <c r="F22" s="534"/>
      <c r="G22" s="534"/>
      <c r="H22" s="534"/>
      <c r="I22" s="534"/>
      <c r="J22" s="534"/>
      <c r="K22" s="534"/>
      <c r="L22" s="534"/>
      <c r="M22" s="534"/>
      <c r="N22" s="534"/>
      <c r="O22" s="535"/>
    </row>
    <row r="23" spans="1:15" ht="32.1" customHeight="1" x14ac:dyDescent="0.25">
      <c r="A23" s="533" t="s">
        <v>312</v>
      </c>
      <c r="B23" s="534"/>
      <c r="C23" s="534"/>
      <c r="D23" s="534"/>
      <c r="E23" s="534"/>
      <c r="F23" s="534"/>
      <c r="G23" s="534"/>
      <c r="H23" s="534"/>
      <c r="I23" s="534"/>
      <c r="J23" s="534"/>
      <c r="K23" s="534"/>
      <c r="L23" s="534"/>
      <c r="M23" s="534"/>
      <c r="N23" s="534"/>
      <c r="O23" s="535"/>
    </row>
    <row r="24" spans="1:15" ht="32.1" customHeight="1" thickBot="1" x14ac:dyDescent="0.3">
      <c r="A24" s="207"/>
      <c r="B24" s="52" t="s">
        <v>289</v>
      </c>
      <c r="C24" s="52" t="s">
        <v>290</v>
      </c>
      <c r="D24" s="52" t="s">
        <v>291</v>
      </c>
      <c r="E24" s="52" t="s">
        <v>292</v>
      </c>
      <c r="F24" s="52" t="s">
        <v>294</v>
      </c>
      <c r="G24" s="52" t="s">
        <v>296</v>
      </c>
      <c r="H24" s="52" t="s">
        <v>297</v>
      </c>
      <c r="I24" s="52" t="s">
        <v>298</v>
      </c>
      <c r="J24" s="52" t="s">
        <v>300</v>
      </c>
      <c r="K24" s="52" t="s">
        <v>301</v>
      </c>
      <c r="L24" s="52" t="s">
        <v>302</v>
      </c>
      <c r="M24" s="52" t="s">
        <v>303</v>
      </c>
      <c r="N24" s="53" t="s">
        <v>313</v>
      </c>
      <c r="O24" s="53" t="s">
        <v>314</v>
      </c>
    </row>
    <row r="25" spans="1:15" ht="32.1" customHeight="1" x14ac:dyDescent="0.25">
      <c r="A25" s="56" t="s">
        <v>144</v>
      </c>
      <c r="B25" s="225">
        <v>179868000</v>
      </c>
      <c r="C25" s="225">
        <v>257224000</v>
      </c>
      <c r="D25" s="225">
        <v>40308000</v>
      </c>
      <c r="E25" s="225">
        <v>15492000</v>
      </c>
      <c r="F25" s="225">
        <v>0</v>
      </c>
      <c r="G25" s="225">
        <v>4500000</v>
      </c>
      <c r="H25" s="227"/>
      <c r="I25" s="227"/>
      <c r="J25" s="227"/>
      <c r="K25" s="227"/>
      <c r="L25" s="227"/>
      <c r="M25" s="227"/>
      <c r="N25" s="243">
        <f>SUM(B25:M25)</f>
        <v>497392000</v>
      </c>
      <c r="O25" s="55"/>
    </row>
    <row r="26" spans="1:15" ht="32.1" customHeight="1" x14ac:dyDescent="0.25">
      <c r="A26" s="56" t="s">
        <v>146</v>
      </c>
      <c r="B26" s="225">
        <v>179868000</v>
      </c>
      <c r="C26" s="225">
        <v>256286000</v>
      </c>
      <c r="D26" s="225">
        <v>10320000</v>
      </c>
      <c r="E26" s="225">
        <v>-18973935</v>
      </c>
      <c r="F26" s="225">
        <v>0</v>
      </c>
      <c r="G26" s="226"/>
      <c r="H26" s="226"/>
      <c r="I26" s="226"/>
      <c r="J26" s="226"/>
      <c r="K26" s="226"/>
      <c r="L26" s="226"/>
      <c r="M26" s="226"/>
      <c r="N26" s="194">
        <f t="shared" ref="N26:N30" si="0">SUM(B26:M26)</f>
        <v>427500065</v>
      </c>
      <c r="O26" s="418">
        <f>+(B26+C26+D26+E26+F26+G26+H26+I26+J26+K26+L26+M26)/N25</f>
        <v>0.85948319434168619</v>
      </c>
    </row>
    <row r="27" spans="1:15" ht="32.1" customHeight="1" x14ac:dyDescent="0.25">
      <c r="A27" s="56" t="s">
        <v>148</v>
      </c>
      <c r="B27" s="226" t="s">
        <v>315</v>
      </c>
      <c r="C27" s="225">
        <v>2040000</v>
      </c>
      <c r="D27" s="225">
        <v>17487064</v>
      </c>
      <c r="E27" s="225">
        <v>46542067</v>
      </c>
      <c r="F27" s="225">
        <v>42860000</v>
      </c>
      <c r="G27" s="226"/>
      <c r="H27" s="226"/>
      <c r="I27" s="226"/>
      <c r="J27" s="226"/>
      <c r="K27" s="226"/>
      <c r="L27" s="226"/>
      <c r="M27" s="226"/>
      <c r="N27" s="194">
        <f t="shared" si="0"/>
        <v>108929131</v>
      </c>
      <c r="O27" s="418">
        <f>SUM(B27:M27)/N26</f>
        <v>0.25480494605304915</v>
      </c>
    </row>
    <row r="28" spans="1:15" ht="32.1" customHeight="1" x14ac:dyDescent="0.25">
      <c r="A28" s="56" t="s">
        <v>316</v>
      </c>
      <c r="B28" s="57"/>
      <c r="C28" s="57"/>
      <c r="D28" s="57"/>
      <c r="E28" s="57"/>
      <c r="F28" s="57"/>
      <c r="G28" s="57"/>
      <c r="H28" s="57"/>
      <c r="I28" s="57"/>
      <c r="J28" s="57"/>
      <c r="K28" s="57"/>
      <c r="L28" s="57"/>
      <c r="M28" s="57"/>
      <c r="N28" s="194">
        <f t="shared" si="0"/>
        <v>0</v>
      </c>
      <c r="O28" s="58"/>
    </row>
    <row r="29" spans="1:15" ht="32.1" customHeight="1" x14ac:dyDescent="0.25">
      <c r="A29" s="56" t="s">
        <v>317</v>
      </c>
      <c r="B29" s="57">
        <v>0</v>
      </c>
      <c r="C29" s="57"/>
      <c r="D29" s="57"/>
      <c r="E29" s="57"/>
      <c r="F29" s="57"/>
      <c r="G29" s="57"/>
      <c r="H29" s="57"/>
      <c r="I29" s="57"/>
      <c r="J29" s="57"/>
      <c r="K29" s="57"/>
      <c r="L29" s="57"/>
      <c r="M29" s="57"/>
      <c r="N29" s="194">
        <f t="shared" si="0"/>
        <v>0</v>
      </c>
      <c r="O29" s="58"/>
    </row>
    <row r="30" spans="1:15" ht="32.1" customHeight="1" thickBot="1" x14ac:dyDescent="0.3">
      <c r="A30" s="59" t="s">
        <v>154</v>
      </c>
      <c r="B30" s="60">
        <v>0</v>
      </c>
      <c r="C30" s="60"/>
      <c r="D30" s="60"/>
      <c r="E30" s="60"/>
      <c r="F30" s="60"/>
      <c r="G30" s="60"/>
      <c r="H30" s="60"/>
      <c r="I30" s="60"/>
      <c r="J30" s="60"/>
      <c r="K30" s="60"/>
      <c r="L30" s="60"/>
      <c r="M30" s="60"/>
      <c r="N30" s="195">
        <f t="shared" si="0"/>
        <v>0</v>
      </c>
      <c r="O30" s="63"/>
    </row>
    <row r="31" spans="1:15" ht="16.5" customHeight="1" x14ac:dyDescent="0.25"/>
    <row r="32" spans="1:15" ht="17.25" customHeight="1" x14ac:dyDescent="0.25"/>
    <row r="34" spans="1:9" ht="48" customHeight="1" x14ac:dyDescent="0.25">
      <c r="A34" s="503" t="s">
        <v>318</v>
      </c>
      <c r="B34" s="504"/>
      <c r="C34" s="504"/>
      <c r="D34" s="504"/>
      <c r="E34" s="504"/>
      <c r="F34" s="504"/>
      <c r="G34" s="504"/>
      <c r="H34" s="504"/>
      <c r="I34" s="505"/>
    </row>
    <row r="35" spans="1:9" ht="50.25" customHeight="1" x14ac:dyDescent="0.25">
      <c r="A35" s="146" t="s">
        <v>319</v>
      </c>
      <c r="B35" s="506" t="str">
        <f>+B12</f>
        <v>Apoyar 5 ejercicios de transversalización del enfoque de transformación cultural y derechos humanos de las mujeres, a otras dependencias de la Secretaria de la Mujer y entidades del distrito.</v>
      </c>
      <c r="C35" s="507"/>
      <c r="D35" s="507"/>
      <c r="E35" s="507"/>
      <c r="F35" s="507"/>
      <c r="G35" s="507"/>
      <c r="H35" s="507"/>
      <c r="I35" s="508"/>
    </row>
    <row r="36" spans="1:9" ht="18.75" customHeight="1" x14ac:dyDescent="0.25">
      <c r="A36" s="495" t="s">
        <v>159</v>
      </c>
      <c r="B36" s="350">
        <v>2024</v>
      </c>
      <c r="C36" s="350">
        <v>2025</v>
      </c>
      <c r="D36" s="350">
        <v>2026</v>
      </c>
      <c r="E36" s="350">
        <v>2027</v>
      </c>
      <c r="F36" s="350" t="s">
        <v>320</v>
      </c>
      <c r="G36" s="516" t="s">
        <v>161</v>
      </c>
      <c r="H36" s="516" t="s">
        <v>21</v>
      </c>
      <c r="I36" s="516"/>
    </row>
    <row r="37" spans="1:9" ht="38.450000000000003" customHeight="1" x14ac:dyDescent="0.25">
      <c r="A37" s="496"/>
      <c r="B37" s="251">
        <v>0</v>
      </c>
      <c r="C37" s="354">
        <f>B40+B42+B44+B46+B48+B50+B52+B54+B56+B58+B60+B62</f>
        <v>1.9999999999999998</v>
      </c>
      <c r="D37" s="251">
        <v>2</v>
      </c>
      <c r="E37" s="251">
        <v>1</v>
      </c>
      <c r="F37" s="350">
        <f>B37+C37+D37+E37</f>
        <v>5</v>
      </c>
      <c r="G37" s="516"/>
      <c r="H37" s="516"/>
      <c r="I37" s="516"/>
    </row>
    <row r="38" spans="1:9" ht="52.5" customHeight="1" x14ac:dyDescent="0.25">
      <c r="A38" s="255" t="s">
        <v>163</v>
      </c>
      <c r="B38" s="509">
        <v>0.1</v>
      </c>
      <c r="C38" s="510"/>
      <c r="D38" s="511" t="s">
        <v>321</v>
      </c>
      <c r="E38" s="512"/>
      <c r="F38" s="512"/>
      <c r="G38" s="512"/>
      <c r="H38" s="512"/>
      <c r="I38" s="513"/>
    </row>
    <row r="39" spans="1:9" s="64" customFormat="1" ht="48" customHeight="1" thickBot="1" x14ac:dyDescent="0.3">
      <c r="A39" s="495" t="s">
        <v>322</v>
      </c>
      <c r="B39" s="255" t="s">
        <v>323</v>
      </c>
      <c r="C39" s="146" t="s">
        <v>206</v>
      </c>
      <c r="D39" s="482" t="s">
        <v>208</v>
      </c>
      <c r="E39" s="483"/>
      <c r="F39" s="482" t="s">
        <v>210</v>
      </c>
      <c r="G39" s="483"/>
      <c r="H39" s="123" t="s">
        <v>212</v>
      </c>
      <c r="I39" s="122" t="s">
        <v>213</v>
      </c>
    </row>
    <row r="40" spans="1:9" ht="135.94999999999999" customHeight="1" thickBot="1" x14ac:dyDescent="0.3">
      <c r="A40" s="496"/>
      <c r="B40" s="355">
        <v>0.05</v>
      </c>
      <c r="C40" s="258">
        <v>0.05</v>
      </c>
      <c r="D40" s="497" t="s">
        <v>434</v>
      </c>
      <c r="E40" s="498"/>
      <c r="F40" s="497" t="s">
        <v>435</v>
      </c>
      <c r="G40" s="498"/>
      <c r="H40" s="356" t="s">
        <v>326</v>
      </c>
      <c r="I40" s="413" t="s">
        <v>436</v>
      </c>
    </row>
    <row r="41" spans="1:9" s="64" customFormat="1" ht="54" customHeight="1" thickBot="1" x14ac:dyDescent="0.3">
      <c r="A41" s="495" t="s">
        <v>328</v>
      </c>
      <c r="B41" s="253" t="s">
        <v>323</v>
      </c>
      <c r="C41" s="123" t="s">
        <v>206</v>
      </c>
      <c r="D41" s="482" t="s">
        <v>208</v>
      </c>
      <c r="E41" s="483"/>
      <c r="F41" s="482" t="s">
        <v>210</v>
      </c>
      <c r="G41" s="483"/>
      <c r="H41" s="348" t="s">
        <v>212</v>
      </c>
      <c r="I41" s="122" t="s">
        <v>213</v>
      </c>
    </row>
    <row r="42" spans="1:9" ht="134.44999999999999" customHeight="1" thickBot="1" x14ac:dyDescent="0.3">
      <c r="A42" s="496"/>
      <c r="B42" s="355">
        <v>0.05</v>
      </c>
      <c r="C42" s="258">
        <v>0.05</v>
      </c>
      <c r="D42" s="497" t="s">
        <v>437</v>
      </c>
      <c r="E42" s="498"/>
      <c r="F42" s="497" t="s">
        <v>438</v>
      </c>
      <c r="G42" s="641"/>
      <c r="H42" s="356" t="s">
        <v>326</v>
      </c>
      <c r="I42" s="413" t="s">
        <v>439</v>
      </c>
    </row>
    <row r="43" spans="1:9" s="64" customFormat="1" ht="35.1" customHeight="1" thickBot="1" x14ac:dyDescent="0.3">
      <c r="A43" s="495" t="s">
        <v>332</v>
      </c>
      <c r="B43" s="253" t="s">
        <v>323</v>
      </c>
      <c r="C43" s="123" t="s">
        <v>206</v>
      </c>
      <c r="D43" s="482" t="s">
        <v>208</v>
      </c>
      <c r="E43" s="483"/>
      <c r="F43" s="482" t="s">
        <v>210</v>
      </c>
      <c r="G43" s="483"/>
      <c r="H43" s="146" t="s">
        <v>212</v>
      </c>
      <c r="I43" s="122" t="s">
        <v>213</v>
      </c>
    </row>
    <row r="44" spans="1:9" ht="219.95" customHeight="1" thickBot="1" x14ac:dyDescent="0.3">
      <c r="A44" s="496"/>
      <c r="B44" s="355">
        <v>0.15</v>
      </c>
      <c r="C44" s="355">
        <v>0.15</v>
      </c>
      <c r="D44" s="497" t="s">
        <v>440</v>
      </c>
      <c r="E44" s="498"/>
      <c r="F44" s="500" t="s">
        <v>441</v>
      </c>
      <c r="G44" s="498"/>
      <c r="H44" s="349" t="s">
        <v>326</v>
      </c>
      <c r="I44" s="413" t="s">
        <v>442</v>
      </c>
    </row>
    <row r="45" spans="1:9" s="64" customFormat="1" ht="35.1" customHeight="1" thickBot="1" x14ac:dyDescent="0.3">
      <c r="A45" s="495" t="s">
        <v>336</v>
      </c>
      <c r="B45" s="253" t="s">
        <v>323</v>
      </c>
      <c r="C45" s="253" t="s">
        <v>206</v>
      </c>
      <c r="D45" s="482" t="s">
        <v>208</v>
      </c>
      <c r="E45" s="483"/>
      <c r="F45" s="482" t="s">
        <v>210</v>
      </c>
      <c r="G45" s="483"/>
      <c r="H45" s="123" t="s">
        <v>212</v>
      </c>
      <c r="I45" s="123" t="s">
        <v>213</v>
      </c>
    </row>
    <row r="46" spans="1:9" ht="282" customHeight="1" thickBot="1" x14ac:dyDescent="0.3">
      <c r="A46" s="496"/>
      <c r="B46" s="355">
        <v>0.15</v>
      </c>
      <c r="C46" s="258">
        <v>0.15</v>
      </c>
      <c r="D46" s="500" t="s">
        <v>443</v>
      </c>
      <c r="E46" s="498"/>
      <c r="F46" s="500" t="s">
        <v>444</v>
      </c>
      <c r="G46" s="498"/>
      <c r="H46" s="349" t="s">
        <v>326</v>
      </c>
      <c r="I46" s="413" t="s">
        <v>445</v>
      </c>
    </row>
    <row r="47" spans="1:9" s="64" customFormat="1" ht="35.1" customHeight="1" x14ac:dyDescent="0.25">
      <c r="A47" s="495" t="s">
        <v>341</v>
      </c>
      <c r="B47" s="253" t="s">
        <v>323</v>
      </c>
      <c r="C47" s="123" t="s">
        <v>206</v>
      </c>
      <c r="D47" s="482" t="s">
        <v>208</v>
      </c>
      <c r="E47" s="483"/>
      <c r="F47" s="482" t="s">
        <v>210</v>
      </c>
      <c r="G47" s="483"/>
      <c r="H47" s="123" t="s">
        <v>212</v>
      </c>
      <c r="I47" s="122" t="s">
        <v>213</v>
      </c>
    </row>
    <row r="48" spans="1:9" ht="383.25" customHeight="1" x14ac:dyDescent="0.25">
      <c r="A48" s="496"/>
      <c r="B48" s="357">
        <v>0.2</v>
      </c>
      <c r="C48" s="357">
        <v>0.2</v>
      </c>
      <c r="D48" s="500" t="s">
        <v>446</v>
      </c>
      <c r="E48" s="498"/>
      <c r="F48" s="500" t="s">
        <v>447</v>
      </c>
      <c r="G48" s="498"/>
      <c r="H48" s="349" t="s">
        <v>326</v>
      </c>
      <c r="I48" s="413" t="s">
        <v>448</v>
      </c>
    </row>
    <row r="49" spans="1:9" s="64" customFormat="1" ht="35.1" customHeight="1" x14ac:dyDescent="0.25">
      <c r="A49" s="495" t="s">
        <v>345</v>
      </c>
      <c r="B49" s="253" t="s">
        <v>323</v>
      </c>
      <c r="C49" s="123" t="s">
        <v>206</v>
      </c>
      <c r="D49" s="482" t="s">
        <v>208</v>
      </c>
      <c r="E49" s="483"/>
      <c r="F49" s="482" t="s">
        <v>210</v>
      </c>
      <c r="G49" s="483"/>
      <c r="H49" s="123" t="s">
        <v>212</v>
      </c>
      <c r="I49" s="122" t="s">
        <v>213</v>
      </c>
    </row>
    <row r="50" spans="1:9" ht="25.5" customHeight="1" x14ac:dyDescent="0.25">
      <c r="A50" s="496"/>
      <c r="B50" s="358">
        <v>0.2</v>
      </c>
      <c r="C50" s="351"/>
      <c r="D50" s="484"/>
      <c r="E50" s="486"/>
      <c r="F50" s="484"/>
      <c r="G50" s="486"/>
      <c r="H50" s="251"/>
      <c r="I50" s="157"/>
    </row>
    <row r="51" spans="1:9" ht="35.1" customHeight="1" x14ac:dyDescent="0.25">
      <c r="A51" s="495" t="s">
        <v>346</v>
      </c>
      <c r="B51" s="255" t="s">
        <v>323</v>
      </c>
      <c r="C51" s="146" t="s">
        <v>206</v>
      </c>
      <c r="D51" s="482" t="s">
        <v>208</v>
      </c>
      <c r="E51" s="483"/>
      <c r="F51" s="482" t="s">
        <v>210</v>
      </c>
      <c r="G51" s="483"/>
      <c r="H51" s="123" t="s">
        <v>212</v>
      </c>
      <c r="I51" s="122" t="s">
        <v>213</v>
      </c>
    </row>
    <row r="52" spans="1:9" x14ac:dyDescent="0.25">
      <c r="A52" s="496"/>
      <c r="B52" s="359">
        <v>0.25</v>
      </c>
      <c r="C52" s="351"/>
      <c r="D52" s="484"/>
      <c r="E52" s="485"/>
      <c r="F52" s="484"/>
      <c r="G52" s="486"/>
      <c r="H52" s="251"/>
      <c r="I52" s="157"/>
    </row>
    <row r="53" spans="1:9" ht="35.1" customHeight="1" x14ac:dyDescent="0.25">
      <c r="A53" s="495" t="s">
        <v>347</v>
      </c>
      <c r="B53" s="255" t="s">
        <v>323</v>
      </c>
      <c r="C53" s="146" t="s">
        <v>206</v>
      </c>
      <c r="D53" s="482" t="s">
        <v>208</v>
      </c>
      <c r="E53" s="483"/>
      <c r="F53" s="482" t="s">
        <v>210</v>
      </c>
      <c r="G53" s="483"/>
      <c r="H53" s="123" t="s">
        <v>212</v>
      </c>
      <c r="I53" s="122" t="s">
        <v>213</v>
      </c>
    </row>
    <row r="54" spans="1:9" x14ac:dyDescent="0.25">
      <c r="A54" s="496"/>
      <c r="B54" s="359">
        <v>0.25</v>
      </c>
      <c r="C54" s="351"/>
      <c r="D54" s="484"/>
      <c r="E54" s="485"/>
      <c r="F54" s="484"/>
      <c r="G54" s="486"/>
      <c r="H54" s="158"/>
      <c r="I54" s="157"/>
    </row>
    <row r="55" spans="1:9" ht="35.1" customHeight="1" x14ac:dyDescent="0.25">
      <c r="A55" s="495" t="s">
        <v>348</v>
      </c>
      <c r="B55" s="255" t="s">
        <v>323</v>
      </c>
      <c r="C55" s="146" t="s">
        <v>206</v>
      </c>
      <c r="D55" s="482" t="s">
        <v>208</v>
      </c>
      <c r="E55" s="483"/>
      <c r="F55" s="482" t="s">
        <v>210</v>
      </c>
      <c r="G55" s="483"/>
      <c r="H55" s="123" t="s">
        <v>212</v>
      </c>
      <c r="I55" s="122" t="s">
        <v>213</v>
      </c>
    </row>
    <row r="56" spans="1:9" x14ac:dyDescent="0.25">
      <c r="A56" s="496"/>
      <c r="B56" s="358">
        <v>0.2</v>
      </c>
      <c r="C56" s="351"/>
      <c r="D56" s="484"/>
      <c r="E56" s="486"/>
      <c r="F56" s="484"/>
      <c r="G56" s="486"/>
      <c r="H56" s="251"/>
      <c r="I56" s="251"/>
    </row>
    <row r="57" spans="1:9" ht="35.1" customHeight="1" x14ac:dyDescent="0.25">
      <c r="A57" s="495" t="s">
        <v>349</v>
      </c>
      <c r="B57" s="255" t="s">
        <v>323</v>
      </c>
      <c r="C57" s="146" t="s">
        <v>206</v>
      </c>
      <c r="D57" s="482" t="s">
        <v>208</v>
      </c>
      <c r="E57" s="483"/>
      <c r="F57" s="482" t="s">
        <v>210</v>
      </c>
      <c r="G57" s="483"/>
      <c r="H57" s="123" t="s">
        <v>212</v>
      </c>
      <c r="I57" s="122" t="s">
        <v>213</v>
      </c>
    </row>
    <row r="58" spans="1:9" x14ac:dyDescent="0.25">
      <c r="A58" s="496"/>
      <c r="B58" s="358">
        <v>0.2</v>
      </c>
      <c r="C58" s="351"/>
      <c r="D58" s="484"/>
      <c r="E58" s="486"/>
      <c r="F58" s="484"/>
      <c r="G58" s="486"/>
      <c r="H58" s="251"/>
      <c r="I58" s="157"/>
    </row>
    <row r="59" spans="1:9" ht="35.1" customHeight="1" x14ac:dyDescent="0.25">
      <c r="A59" s="495" t="s">
        <v>350</v>
      </c>
      <c r="B59" s="255" t="s">
        <v>323</v>
      </c>
      <c r="C59" s="146" t="s">
        <v>206</v>
      </c>
      <c r="D59" s="482" t="s">
        <v>208</v>
      </c>
      <c r="E59" s="483"/>
      <c r="F59" s="482" t="s">
        <v>210</v>
      </c>
      <c r="G59" s="483"/>
      <c r="H59" s="123" t="s">
        <v>212</v>
      </c>
      <c r="I59" s="122" t="s">
        <v>213</v>
      </c>
    </row>
    <row r="60" spans="1:9" x14ac:dyDescent="0.25">
      <c r="A60" s="496"/>
      <c r="B60" s="359">
        <v>0.15</v>
      </c>
      <c r="C60" s="351"/>
      <c r="D60" s="484"/>
      <c r="E60" s="486"/>
      <c r="F60" s="485"/>
      <c r="G60" s="485"/>
      <c r="H60" s="251"/>
      <c r="I60" s="251"/>
    </row>
    <row r="61" spans="1:9" ht="35.1" customHeight="1" x14ac:dyDescent="0.25">
      <c r="A61" s="495" t="s">
        <v>351</v>
      </c>
      <c r="B61" s="255" t="s">
        <v>323</v>
      </c>
      <c r="C61" s="146" t="s">
        <v>206</v>
      </c>
      <c r="D61" s="482" t="s">
        <v>208</v>
      </c>
      <c r="E61" s="483"/>
      <c r="F61" s="482" t="s">
        <v>210</v>
      </c>
      <c r="G61" s="483"/>
      <c r="H61" s="123" t="s">
        <v>212</v>
      </c>
      <c r="I61" s="122" t="s">
        <v>213</v>
      </c>
    </row>
    <row r="62" spans="1:9" x14ac:dyDescent="0.25">
      <c r="A62" s="496"/>
      <c r="B62" s="359">
        <v>0.15</v>
      </c>
      <c r="C62" s="351"/>
      <c r="D62" s="484"/>
      <c r="E62" s="486"/>
      <c r="F62" s="484"/>
      <c r="G62" s="486"/>
      <c r="H62" s="251"/>
      <c r="I62" s="251"/>
    </row>
    <row r="66" spans="1:9" ht="34.5" customHeight="1" x14ac:dyDescent="0.25">
      <c r="A66" s="568" t="s">
        <v>177</v>
      </c>
      <c r="B66" s="568"/>
      <c r="C66" s="568"/>
      <c r="D66" s="568"/>
      <c r="E66" s="568"/>
      <c r="F66" s="568"/>
      <c r="G66" s="568"/>
      <c r="H66" s="568"/>
      <c r="I66" s="568"/>
    </row>
    <row r="67" spans="1:9" ht="102.75" customHeight="1" x14ac:dyDescent="0.25">
      <c r="A67" s="352" t="s">
        <v>178</v>
      </c>
      <c r="B67" s="492" t="s">
        <v>449</v>
      </c>
      <c r="C67" s="640"/>
      <c r="D67" s="492" t="s">
        <v>450</v>
      </c>
      <c r="E67" s="640"/>
      <c r="F67" s="492" t="s">
        <v>451</v>
      </c>
      <c r="G67" s="640"/>
      <c r="H67" s="569" t="s">
        <v>355</v>
      </c>
      <c r="I67" s="493"/>
    </row>
    <row r="68" spans="1:9" ht="40.5" customHeight="1" x14ac:dyDescent="0.25">
      <c r="A68" s="352" t="s">
        <v>180</v>
      </c>
      <c r="B68" s="572">
        <v>0.03</v>
      </c>
      <c r="C68" s="573"/>
      <c r="D68" s="572">
        <v>0.04</v>
      </c>
      <c r="E68" s="573"/>
      <c r="F68" s="572">
        <v>0.03</v>
      </c>
      <c r="G68" s="573"/>
      <c r="H68" s="574"/>
      <c r="I68" s="575"/>
    </row>
    <row r="69" spans="1:9" ht="30" customHeight="1" x14ac:dyDescent="0.25">
      <c r="A69" s="565" t="s">
        <v>289</v>
      </c>
      <c r="B69" s="360" t="s">
        <v>99</v>
      </c>
      <c r="C69" s="360" t="s">
        <v>206</v>
      </c>
      <c r="D69" s="360" t="s">
        <v>99</v>
      </c>
      <c r="E69" s="360" t="s">
        <v>206</v>
      </c>
      <c r="F69" s="360" t="s">
        <v>99</v>
      </c>
      <c r="G69" s="360" t="s">
        <v>206</v>
      </c>
      <c r="H69" s="360" t="s">
        <v>99</v>
      </c>
      <c r="I69" s="360" t="s">
        <v>206</v>
      </c>
    </row>
    <row r="70" spans="1:9" ht="30" customHeight="1" x14ac:dyDescent="0.25">
      <c r="A70" s="566"/>
      <c r="B70" s="361">
        <v>0.05</v>
      </c>
      <c r="C70" s="362">
        <v>0.05</v>
      </c>
      <c r="D70" s="361">
        <v>0</v>
      </c>
      <c r="E70" s="362"/>
      <c r="F70" s="363">
        <v>0</v>
      </c>
      <c r="G70" s="362"/>
      <c r="H70" s="363"/>
      <c r="I70" s="362"/>
    </row>
    <row r="71" spans="1:9" ht="134.44999999999999" customHeight="1" x14ac:dyDescent="0.25">
      <c r="A71" s="352" t="s">
        <v>356</v>
      </c>
      <c r="B71" s="489" t="s">
        <v>452</v>
      </c>
      <c r="C71" s="490"/>
      <c r="D71" s="630" t="s">
        <v>453</v>
      </c>
      <c r="E71" s="518"/>
      <c r="F71" s="630" t="s">
        <v>453</v>
      </c>
      <c r="G71" s="518"/>
      <c r="H71" s="630" t="s">
        <v>453</v>
      </c>
      <c r="I71" s="518"/>
    </row>
    <row r="72" spans="1:9" ht="45" customHeight="1" x14ac:dyDescent="0.25">
      <c r="A72" s="352" t="s">
        <v>360</v>
      </c>
      <c r="B72" s="487" t="s">
        <v>454</v>
      </c>
      <c r="C72" s="488"/>
      <c r="D72" s="630" t="s">
        <v>414</v>
      </c>
      <c r="E72" s="518"/>
      <c r="F72" s="630" t="s">
        <v>414</v>
      </c>
      <c r="G72" s="518"/>
      <c r="H72" s="630" t="s">
        <v>414</v>
      </c>
      <c r="I72" s="518"/>
    </row>
    <row r="73" spans="1:9" ht="30.75" customHeight="1" x14ac:dyDescent="0.25">
      <c r="A73" s="565" t="s">
        <v>290</v>
      </c>
      <c r="B73" s="360" t="s">
        <v>99</v>
      </c>
      <c r="C73" s="360" t="s">
        <v>206</v>
      </c>
      <c r="D73" s="360" t="s">
        <v>99</v>
      </c>
      <c r="E73" s="360" t="s">
        <v>206</v>
      </c>
      <c r="F73" s="360" t="s">
        <v>99</v>
      </c>
      <c r="G73" s="360" t="s">
        <v>206</v>
      </c>
      <c r="H73" s="360" t="s">
        <v>99</v>
      </c>
      <c r="I73" s="360" t="s">
        <v>206</v>
      </c>
    </row>
    <row r="74" spans="1:9" ht="30.75" customHeight="1" x14ac:dyDescent="0.25">
      <c r="A74" s="566"/>
      <c r="B74" s="361">
        <v>0.05</v>
      </c>
      <c r="C74" s="362">
        <v>0.05</v>
      </c>
      <c r="D74" s="361">
        <v>0</v>
      </c>
      <c r="E74" s="362"/>
      <c r="F74" s="363">
        <v>0</v>
      </c>
      <c r="G74" s="364"/>
      <c r="H74" s="363"/>
      <c r="I74" s="364"/>
    </row>
    <row r="75" spans="1:9" ht="77.099999999999994" customHeight="1" x14ac:dyDescent="0.25">
      <c r="A75" s="352" t="s">
        <v>356</v>
      </c>
      <c r="B75" s="489" t="s">
        <v>455</v>
      </c>
      <c r="C75" s="490"/>
      <c r="D75" s="630" t="s">
        <v>453</v>
      </c>
      <c r="E75" s="518"/>
      <c r="F75" s="630" t="s">
        <v>453</v>
      </c>
      <c r="G75" s="518"/>
      <c r="H75" s="630" t="s">
        <v>453</v>
      </c>
      <c r="I75" s="518"/>
    </row>
    <row r="76" spans="1:9" ht="59.45" customHeight="1" x14ac:dyDescent="0.25">
      <c r="A76" s="352" t="s">
        <v>360</v>
      </c>
      <c r="B76" s="487" t="s">
        <v>456</v>
      </c>
      <c r="C76" s="488"/>
      <c r="D76" s="630" t="s">
        <v>414</v>
      </c>
      <c r="E76" s="518"/>
      <c r="F76" s="630" t="s">
        <v>414</v>
      </c>
      <c r="G76" s="518"/>
      <c r="H76" s="630" t="s">
        <v>414</v>
      </c>
      <c r="I76" s="518"/>
    </row>
    <row r="77" spans="1:9" ht="30.75" customHeight="1" x14ac:dyDescent="0.25">
      <c r="A77" s="565" t="s">
        <v>291</v>
      </c>
      <c r="B77" s="360" t="s">
        <v>99</v>
      </c>
      <c r="C77" s="360" t="s">
        <v>206</v>
      </c>
      <c r="D77" s="360" t="s">
        <v>99</v>
      </c>
      <c r="E77" s="360" t="s">
        <v>206</v>
      </c>
      <c r="F77" s="360" t="s">
        <v>99</v>
      </c>
      <c r="G77" s="360" t="s">
        <v>206</v>
      </c>
      <c r="H77" s="360" t="s">
        <v>99</v>
      </c>
      <c r="I77" s="360" t="s">
        <v>206</v>
      </c>
    </row>
    <row r="78" spans="1:9" ht="30.75" customHeight="1" x14ac:dyDescent="0.25">
      <c r="A78" s="566"/>
      <c r="B78" s="361">
        <v>0.1</v>
      </c>
      <c r="C78" s="362">
        <v>0.1</v>
      </c>
      <c r="D78" s="361">
        <v>0.05</v>
      </c>
      <c r="E78" s="362">
        <v>0.05</v>
      </c>
      <c r="F78" s="363">
        <v>0</v>
      </c>
      <c r="G78" s="364"/>
      <c r="H78" s="363">
        <v>0</v>
      </c>
      <c r="I78" s="364"/>
    </row>
    <row r="79" spans="1:9" ht="395.45" customHeight="1" x14ac:dyDescent="0.25">
      <c r="A79" s="352" t="s">
        <v>356</v>
      </c>
      <c r="B79" s="638" t="s">
        <v>457</v>
      </c>
      <c r="C79" s="639"/>
      <c r="D79" s="478" t="s">
        <v>458</v>
      </c>
      <c r="E79" s="490"/>
      <c r="F79" s="634" t="s">
        <v>453</v>
      </c>
      <c r="G79" s="635"/>
      <c r="H79" s="634" t="s">
        <v>453</v>
      </c>
      <c r="I79" s="635"/>
    </row>
    <row r="80" spans="1:9" ht="48.6" customHeight="1" x14ac:dyDescent="0.25">
      <c r="A80" s="352" t="s">
        <v>360</v>
      </c>
      <c r="B80" s="487" t="s">
        <v>459</v>
      </c>
      <c r="C80" s="488"/>
      <c r="D80" s="487" t="s">
        <v>460</v>
      </c>
      <c r="E80" s="577"/>
      <c r="F80" s="630" t="s">
        <v>414</v>
      </c>
      <c r="G80" s="518"/>
      <c r="H80" s="630" t="s">
        <v>414</v>
      </c>
      <c r="I80" s="518"/>
    </row>
    <row r="81" spans="1:9" ht="30.75" customHeight="1" x14ac:dyDescent="0.25">
      <c r="A81" s="565" t="s">
        <v>292</v>
      </c>
      <c r="B81" s="360" t="s">
        <v>99</v>
      </c>
      <c r="C81" s="360" t="s">
        <v>206</v>
      </c>
      <c r="D81" s="360" t="s">
        <v>99</v>
      </c>
      <c r="E81" s="360" t="s">
        <v>206</v>
      </c>
      <c r="F81" s="360" t="s">
        <v>99</v>
      </c>
      <c r="G81" s="360" t="s">
        <v>206</v>
      </c>
      <c r="H81" s="360" t="s">
        <v>99</v>
      </c>
      <c r="I81" s="360" t="s">
        <v>206</v>
      </c>
    </row>
    <row r="82" spans="1:9" ht="30.75" customHeight="1" x14ac:dyDescent="0.25">
      <c r="A82" s="566"/>
      <c r="B82" s="361">
        <v>0.15</v>
      </c>
      <c r="C82" s="362">
        <v>0.15</v>
      </c>
      <c r="D82" s="361">
        <v>0.15</v>
      </c>
      <c r="E82" s="362">
        <v>0.15</v>
      </c>
      <c r="F82" s="363">
        <v>0.1</v>
      </c>
      <c r="G82" s="364">
        <v>0.1</v>
      </c>
      <c r="H82" s="363"/>
      <c r="I82" s="364"/>
    </row>
    <row r="83" spans="1:9" ht="325.5" customHeight="1" x14ac:dyDescent="0.25">
      <c r="A83" s="352" t="s">
        <v>356</v>
      </c>
      <c r="B83" s="478" t="s">
        <v>461</v>
      </c>
      <c r="C83" s="490"/>
      <c r="D83" s="478" t="s">
        <v>462</v>
      </c>
      <c r="E83" s="631"/>
      <c r="F83" s="632" t="s">
        <v>463</v>
      </c>
      <c r="G83" s="633"/>
      <c r="H83" s="634" t="s">
        <v>453</v>
      </c>
      <c r="I83" s="635"/>
    </row>
    <row r="84" spans="1:9" ht="45" customHeight="1" x14ac:dyDescent="0.25">
      <c r="A84" s="352" t="s">
        <v>360</v>
      </c>
      <c r="B84" s="487" t="s">
        <v>373</v>
      </c>
      <c r="C84" s="488"/>
      <c r="D84" s="636" t="s">
        <v>374</v>
      </c>
      <c r="E84" s="637"/>
      <c r="F84" s="487" t="s">
        <v>375</v>
      </c>
      <c r="G84" s="488"/>
      <c r="H84" s="630" t="s">
        <v>414</v>
      </c>
      <c r="I84" s="518"/>
    </row>
    <row r="85" spans="1:9" ht="30" customHeight="1" x14ac:dyDescent="0.25">
      <c r="A85" s="565" t="s">
        <v>294</v>
      </c>
      <c r="B85" s="360" t="s">
        <v>99</v>
      </c>
      <c r="C85" s="360" t="s">
        <v>206</v>
      </c>
      <c r="D85" s="360" t="s">
        <v>99</v>
      </c>
      <c r="E85" s="360" t="s">
        <v>206</v>
      </c>
      <c r="F85" s="360" t="s">
        <v>99</v>
      </c>
      <c r="G85" s="360" t="s">
        <v>206</v>
      </c>
      <c r="H85" s="360" t="s">
        <v>99</v>
      </c>
      <c r="I85" s="360" t="s">
        <v>206</v>
      </c>
    </row>
    <row r="86" spans="1:9" ht="30" customHeight="1" x14ac:dyDescent="0.25">
      <c r="A86" s="566"/>
      <c r="B86" s="361">
        <v>0.15</v>
      </c>
      <c r="C86" s="361">
        <v>0.15</v>
      </c>
      <c r="D86" s="361">
        <v>0.2</v>
      </c>
      <c r="E86" s="361">
        <v>0.2</v>
      </c>
      <c r="F86" s="363">
        <v>0.15</v>
      </c>
      <c r="G86" s="363">
        <v>0.15</v>
      </c>
      <c r="H86" s="363"/>
      <c r="I86" s="364"/>
    </row>
    <row r="87" spans="1:9" ht="295.5" customHeight="1" x14ac:dyDescent="0.25">
      <c r="A87" s="352" t="s">
        <v>356</v>
      </c>
      <c r="B87" s="489" t="s">
        <v>464</v>
      </c>
      <c r="C87" s="564"/>
      <c r="D87" s="489" t="s">
        <v>465</v>
      </c>
      <c r="E87" s="490"/>
      <c r="F87" s="628" t="s">
        <v>466</v>
      </c>
      <c r="G87" s="629"/>
      <c r="H87" s="517" t="s">
        <v>467</v>
      </c>
      <c r="I87" s="517"/>
    </row>
    <row r="88" spans="1:9" ht="40.5" customHeight="1" x14ac:dyDescent="0.25">
      <c r="A88" s="352" t="s">
        <v>360</v>
      </c>
      <c r="B88" s="576" t="s">
        <v>373</v>
      </c>
      <c r="C88" s="577"/>
      <c r="D88" s="576" t="s">
        <v>374</v>
      </c>
      <c r="E88" s="577"/>
      <c r="F88" s="576" t="s">
        <v>375</v>
      </c>
      <c r="G88" s="577"/>
      <c r="H88" s="630" t="s">
        <v>414</v>
      </c>
      <c r="I88" s="518"/>
    </row>
    <row r="89" spans="1:9" ht="29.25" customHeight="1" x14ac:dyDescent="0.25">
      <c r="A89" s="565" t="s">
        <v>296</v>
      </c>
      <c r="B89" s="360" t="s">
        <v>99</v>
      </c>
      <c r="C89" s="360" t="s">
        <v>206</v>
      </c>
      <c r="D89" s="360" t="s">
        <v>99</v>
      </c>
      <c r="E89" s="360" t="s">
        <v>206</v>
      </c>
      <c r="F89" s="360" t="s">
        <v>99</v>
      </c>
      <c r="G89" s="360" t="s">
        <v>206</v>
      </c>
      <c r="H89" s="360" t="s">
        <v>99</v>
      </c>
      <c r="I89" s="360" t="s">
        <v>206</v>
      </c>
    </row>
    <row r="90" spans="1:9" ht="29.25" customHeight="1" x14ac:dyDescent="0.25">
      <c r="A90" s="566"/>
      <c r="B90" s="361">
        <v>0.15</v>
      </c>
      <c r="C90" s="365"/>
      <c r="D90" s="361">
        <v>0.2</v>
      </c>
      <c r="E90" s="362"/>
      <c r="F90" s="363">
        <v>0.2</v>
      </c>
      <c r="G90" s="364"/>
      <c r="H90" s="363"/>
      <c r="I90" s="364"/>
    </row>
    <row r="91" spans="1:9" ht="30" x14ac:dyDescent="0.25">
      <c r="A91" s="352" t="s">
        <v>356</v>
      </c>
      <c r="B91" s="468"/>
      <c r="C91" s="468"/>
      <c r="D91" s="468"/>
      <c r="E91" s="468"/>
      <c r="F91" s="468"/>
      <c r="G91" s="468"/>
      <c r="H91" s="468"/>
      <c r="I91" s="468"/>
    </row>
    <row r="92" spans="1:9" ht="15" x14ac:dyDescent="0.25">
      <c r="A92" s="352" t="s">
        <v>360</v>
      </c>
      <c r="B92" s="469"/>
      <c r="C92" s="470"/>
      <c r="D92" s="469"/>
      <c r="E92" s="470"/>
      <c r="F92" s="469"/>
      <c r="G92" s="470"/>
      <c r="H92" s="469"/>
      <c r="I92" s="470"/>
    </row>
    <row r="93" spans="1:9" ht="24.95" customHeight="1" x14ac:dyDescent="0.25">
      <c r="A93" s="565" t="s">
        <v>297</v>
      </c>
      <c r="B93" s="360" t="s">
        <v>99</v>
      </c>
      <c r="C93" s="360" t="s">
        <v>206</v>
      </c>
      <c r="D93" s="360" t="s">
        <v>99</v>
      </c>
      <c r="E93" s="360" t="s">
        <v>206</v>
      </c>
      <c r="F93" s="360" t="s">
        <v>99</v>
      </c>
      <c r="G93" s="360" t="s">
        <v>206</v>
      </c>
      <c r="H93" s="360" t="s">
        <v>99</v>
      </c>
      <c r="I93" s="360" t="s">
        <v>206</v>
      </c>
    </row>
    <row r="94" spans="1:9" ht="24.95" customHeight="1" x14ac:dyDescent="0.25">
      <c r="A94" s="566"/>
      <c r="B94" s="361">
        <v>0.1</v>
      </c>
      <c r="C94" s="365"/>
      <c r="D94" s="361">
        <v>0.15</v>
      </c>
      <c r="E94" s="362"/>
      <c r="F94" s="363">
        <v>0.2</v>
      </c>
      <c r="G94" s="364"/>
      <c r="H94" s="363"/>
      <c r="I94" s="364"/>
    </row>
    <row r="95" spans="1:9" ht="30" x14ac:dyDescent="0.25">
      <c r="A95" s="352" t="s">
        <v>356</v>
      </c>
      <c r="B95" s="468"/>
      <c r="C95" s="468"/>
      <c r="D95" s="468"/>
      <c r="E95" s="468"/>
      <c r="F95" s="468"/>
      <c r="G95" s="468"/>
      <c r="H95" s="468"/>
      <c r="I95" s="468"/>
    </row>
    <row r="96" spans="1:9" ht="15" x14ac:dyDescent="0.25">
      <c r="A96" s="352" t="s">
        <v>360</v>
      </c>
      <c r="B96" s="469"/>
      <c r="C96" s="470"/>
      <c r="D96" s="469"/>
      <c r="E96" s="470"/>
      <c r="F96" s="469"/>
      <c r="G96" s="470"/>
      <c r="H96" s="469"/>
      <c r="I96" s="470"/>
    </row>
    <row r="97" spans="1:9" ht="24.95" customHeight="1" x14ac:dyDescent="0.25">
      <c r="A97" s="565" t="s">
        <v>298</v>
      </c>
      <c r="B97" s="360" t="s">
        <v>99</v>
      </c>
      <c r="C97" s="360" t="s">
        <v>206</v>
      </c>
      <c r="D97" s="360" t="s">
        <v>99</v>
      </c>
      <c r="E97" s="360" t="s">
        <v>206</v>
      </c>
      <c r="F97" s="360" t="s">
        <v>99</v>
      </c>
      <c r="G97" s="360" t="s">
        <v>206</v>
      </c>
      <c r="H97" s="360" t="s">
        <v>99</v>
      </c>
      <c r="I97" s="360" t="s">
        <v>206</v>
      </c>
    </row>
    <row r="98" spans="1:9" ht="24.95" customHeight="1" x14ac:dyDescent="0.25">
      <c r="A98" s="566"/>
      <c r="B98" s="361">
        <v>0.05</v>
      </c>
      <c r="C98" s="365"/>
      <c r="D98" s="361">
        <v>0.1</v>
      </c>
      <c r="E98" s="362"/>
      <c r="F98" s="363">
        <v>0.15</v>
      </c>
      <c r="G98" s="364"/>
      <c r="H98" s="363"/>
      <c r="I98" s="364"/>
    </row>
    <row r="99" spans="1:9" ht="30" x14ac:dyDescent="0.25">
      <c r="A99" s="352" t="s">
        <v>356</v>
      </c>
      <c r="B99" s="468"/>
      <c r="C99" s="468"/>
      <c r="D99" s="468"/>
      <c r="E99" s="468"/>
      <c r="F99" s="468"/>
      <c r="G99" s="468"/>
      <c r="H99" s="468"/>
      <c r="I99" s="468"/>
    </row>
    <row r="100" spans="1:9" ht="15" x14ac:dyDescent="0.25">
      <c r="A100" s="352" t="s">
        <v>360</v>
      </c>
      <c r="B100" s="469"/>
      <c r="C100" s="470"/>
      <c r="D100" s="469"/>
      <c r="E100" s="470"/>
      <c r="F100" s="469"/>
      <c r="G100" s="470"/>
      <c r="H100" s="469"/>
      <c r="I100" s="470"/>
    </row>
    <row r="101" spans="1:9" ht="24.95" customHeight="1" x14ac:dyDescent="0.25">
      <c r="A101" s="565" t="s">
        <v>300</v>
      </c>
      <c r="B101" s="360" t="s">
        <v>99</v>
      </c>
      <c r="C101" s="360" t="s">
        <v>206</v>
      </c>
      <c r="D101" s="360" t="s">
        <v>99</v>
      </c>
      <c r="E101" s="360" t="s">
        <v>206</v>
      </c>
      <c r="F101" s="360" t="s">
        <v>99</v>
      </c>
      <c r="G101" s="360" t="s">
        <v>206</v>
      </c>
      <c r="H101" s="360" t="s">
        <v>99</v>
      </c>
      <c r="I101" s="360" t="s">
        <v>206</v>
      </c>
    </row>
    <row r="102" spans="1:9" ht="24.95" customHeight="1" x14ac:dyDescent="0.25">
      <c r="A102" s="566"/>
      <c r="B102" s="361">
        <v>0.05</v>
      </c>
      <c r="C102" s="365"/>
      <c r="D102" s="361">
        <v>0.05</v>
      </c>
      <c r="E102" s="362"/>
      <c r="F102" s="363">
        <v>0.1</v>
      </c>
      <c r="G102" s="364"/>
      <c r="H102" s="363"/>
      <c r="I102" s="364"/>
    </row>
    <row r="103" spans="1:9" ht="30" x14ac:dyDescent="0.25">
      <c r="A103" s="352" t="s">
        <v>356</v>
      </c>
      <c r="B103" s="468"/>
      <c r="C103" s="468"/>
      <c r="D103" s="468"/>
      <c r="E103" s="468"/>
      <c r="F103" s="468"/>
      <c r="G103" s="468"/>
      <c r="H103" s="468"/>
      <c r="I103" s="468"/>
    </row>
    <row r="104" spans="1:9" ht="15" x14ac:dyDescent="0.25">
      <c r="A104" s="352" t="s">
        <v>360</v>
      </c>
      <c r="B104" s="469"/>
      <c r="C104" s="470"/>
      <c r="D104" s="469"/>
      <c r="E104" s="470"/>
      <c r="F104" s="469"/>
      <c r="G104" s="470"/>
      <c r="H104" s="469"/>
      <c r="I104" s="470"/>
    </row>
    <row r="105" spans="1:9" ht="24.95" customHeight="1" x14ac:dyDescent="0.25">
      <c r="A105" s="565" t="s">
        <v>301</v>
      </c>
      <c r="B105" s="360" t="s">
        <v>99</v>
      </c>
      <c r="C105" s="360" t="s">
        <v>206</v>
      </c>
      <c r="D105" s="360" t="s">
        <v>99</v>
      </c>
      <c r="E105" s="360" t="s">
        <v>206</v>
      </c>
      <c r="F105" s="360" t="s">
        <v>99</v>
      </c>
      <c r="G105" s="360" t="s">
        <v>206</v>
      </c>
      <c r="H105" s="360" t="s">
        <v>99</v>
      </c>
      <c r="I105" s="360" t="s">
        <v>206</v>
      </c>
    </row>
    <row r="106" spans="1:9" ht="24.95" customHeight="1" x14ac:dyDescent="0.25">
      <c r="A106" s="566"/>
      <c r="B106" s="361">
        <v>0.05</v>
      </c>
      <c r="C106" s="365"/>
      <c r="D106" s="361">
        <v>0.03</v>
      </c>
      <c r="E106" s="362"/>
      <c r="F106" s="363">
        <v>0.05</v>
      </c>
      <c r="G106" s="364"/>
      <c r="H106" s="363"/>
      <c r="I106" s="364"/>
    </row>
    <row r="107" spans="1:9" ht="30" x14ac:dyDescent="0.25">
      <c r="A107" s="352" t="s">
        <v>356</v>
      </c>
      <c r="B107" s="468"/>
      <c r="C107" s="468"/>
      <c r="D107" s="468"/>
      <c r="E107" s="468"/>
      <c r="F107" s="468"/>
      <c r="G107" s="468"/>
      <c r="H107" s="468"/>
      <c r="I107" s="468"/>
    </row>
    <row r="108" spans="1:9" ht="15" x14ac:dyDescent="0.25">
      <c r="A108" s="352" t="s">
        <v>360</v>
      </c>
      <c r="B108" s="469"/>
      <c r="C108" s="470"/>
      <c r="D108" s="469"/>
      <c r="E108" s="470"/>
      <c r="F108" s="469"/>
      <c r="G108" s="470"/>
      <c r="H108" s="469"/>
      <c r="I108" s="470"/>
    </row>
    <row r="109" spans="1:9" ht="24.95" customHeight="1" x14ac:dyDescent="0.25">
      <c r="A109" s="565" t="s">
        <v>302</v>
      </c>
      <c r="B109" s="360" t="s">
        <v>99</v>
      </c>
      <c r="C109" s="360" t="s">
        <v>206</v>
      </c>
      <c r="D109" s="360" t="s">
        <v>99</v>
      </c>
      <c r="E109" s="360" t="s">
        <v>206</v>
      </c>
      <c r="F109" s="360" t="s">
        <v>99</v>
      </c>
      <c r="G109" s="360" t="s">
        <v>206</v>
      </c>
      <c r="H109" s="360" t="s">
        <v>99</v>
      </c>
      <c r="I109" s="360" t="s">
        <v>206</v>
      </c>
    </row>
    <row r="110" spans="1:9" ht="24.95" customHeight="1" x14ac:dyDescent="0.25">
      <c r="A110" s="566"/>
      <c r="B110" s="361">
        <v>0.05</v>
      </c>
      <c r="C110" s="365"/>
      <c r="D110" s="361">
        <v>0.02</v>
      </c>
      <c r="E110" s="362"/>
      <c r="F110" s="363">
        <v>0.03</v>
      </c>
      <c r="G110" s="364"/>
      <c r="H110" s="363"/>
      <c r="I110" s="364"/>
    </row>
    <row r="111" spans="1:9" ht="30" x14ac:dyDescent="0.25">
      <c r="A111" s="352" t="s">
        <v>356</v>
      </c>
      <c r="B111" s="468"/>
      <c r="C111" s="468"/>
      <c r="D111" s="468"/>
      <c r="E111" s="468"/>
      <c r="F111" s="468"/>
      <c r="G111" s="468"/>
      <c r="H111" s="468"/>
      <c r="I111" s="468"/>
    </row>
    <row r="112" spans="1:9" ht="15" x14ac:dyDescent="0.25">
      <c r="A112" s="352" t="s">
        <v>360</v>
      </c>
      <c r="B112" s="469"/>
      <c r="C112" s="470"/>
      <c r="D112" s="469"/>
      <c r="E112" s="470"/>
      <c r="F112" s="469"/>
      <c r="G112" s="470"/>
      <c r="H112" s="469"/>
      <c r="I112" s="470"/>
    </row>
    <row r="113" spans="1:9" ht="24.95" customHeight="1" x14ac:dyDescent="0.25">
      <c r="A113" s="565" t="s">
        <v>303</v>
      </c>
      <c r="B113" s="360" t="s">
        <v>99</v>
      </c>
      <c r="C113" s="360" t="s">
        <v>206</v>
      </c>
      <c r="D113" s="360" t="s">
        <v>99</v>
      </c>
      <c r="E113" s="360" t="s">
        <v>206</v>
      </c>
      <c r="F113" s="360" t="s">
        <v>99</v>
      </c>
      <c r="G113" s="360" t="s">
        <v>206</v>
      </c>
      <c r="H113" s="360" t="s">
        <v>99</v>
      </c>
      <c r="I113" s="360" t="s">
        <v>206</v>
      </c>
    </row>
    <row r="114" spans="1:9" ht="24.95" customHeight="1" x14ac:dyDescent="0.25">
      <c r="A114" s="566"/>
      <c r="B114" s="366">
        <v>0.05</v>
      </c>
      <c r="C114" s="367"/>
      <c r="D114" s="366">
        <v>0.05</v>
      </c>
      <c r="E114" s="367"/>
      <c r="F114" s="366">
        <v>0.02</v>
      </c>
      <c r="G114" s="368"/>
      <c r="H114" s="367"/>
      <c r="I114" s="368"/>
    </row>
    <row r="115" spans="1:9" ht="30" x14ac:dyDescent="0.25">
      <c r="A115" s="352" t="s">
        <v>356</v>
      </c>
      <c r="B115" s="471"/>
      <c r="C115" s="471"/>
      <c r="D115" s="471"/>
      <c r="E115" s="471"/>
      <c r="F115" s="471"/>
      <c r="G115" s="471"/>
      <c r="H115" s="471"/>
      <c r="I115" s="471"/>
    </row>
    <row r="116" spans="1:9" ht="15" x14ac:dyDescent="0.25">
      <c r="A116" s="352" t="s">
        <v>360</v>
      </c>
      <c r="B116" s="469"/>
      <c r="C116" s="470"/>
      <c r="D116" s="469"/>
      <c r="E116" s="470"/>
      <c r="F116" s="469"/>
      <c r="G116" s="470"/>
      <c r="H116" s="469"/>
      <c r="I116" s="470"/>
    </row>
    <row r="117" spans="1:9" ht="15" x14ac:dyDescent="0.25">
      <c r="A117" s="369" t="s">
        <v>387</v>
      </c>
      <c r="B117" s="370">
        <f t="shared" ref="B117:I117" si="1">(B70+B74+B78+B82+B86+B90+B94+B98+B102+B106+B110+B114)</f>
        <v>1.0000000000000002</v>
      </c>
      <c r="C117" s="371">
        <f t="shared" si="1"/>
        <v>0.5</v>
      </c>
      <c r="D117" s="370">
        <f t="shared" si="1"/>
        <v>1.0000000000000002</v>
      </c>
      <c r="E117" s="371">
        <f t="shared" si="1"/>
        <v>0.4</v>
      </c>
      <c r="F117" s="370">
        <f t="shared" si="1"/>
        <v>1</v>
      </c>
      <c r="G117" s="371">
        <f t="shared" si="1"/>
        <v>0.25</v>
      </c>
      <c r="H117" s="371">
        <f t="shared" si="1"/>
        <v>0</v>
      </c>
      <c r="I117" s="371">
        <f t="shared" si="1"/>
        <v>0</v>
      </c>
    </row>
    <row r="129" s="39" customFormat="1" x14ac:dyDescent="0.25"/>
    <row r="130" s="39" customFormat="1" x14ac:dyDescent="0.25"/>
    <row r="131" s="39" customFormat="1" x14ac:dyDescent="0.25"/>
    <row r="132" s="39" customFormat="1" x14ac:dyDescent="0.25"/>
    <row r="133" s="39" customFormat="1" x14ac:dyDescent="0.25"/>
    <row r="134" s="39" customFormat="1" x14ac:dyDescent="0.25"/>
    <row r="135" s="39" customFormat="1" x14ac:dyDescent="0.25"/>
    <row r="136" s="39" customFormat="1" x14ac:dyDescent="0.25"/>
    <row r="137" s="39" customFormat="1" x14ac:dyDescent="0.25"/>
    <row r="138" s="39" customFormat="1" x14ac:dyDescent="0.25"/>
    <row r="139" s="39" customFormat="1" x14ac:dyDescent="0.25"/>
    <row r="140" s="39" customFormat="1" x14ac:dyDescent="0.25"/>
    <row r="141" s="39" customFormat="1" x14ac:dyDescent="0.25"/>
    <row r="142" s="39" customFormat="1" x14ac:dyDescent="0.25"/>
    <row r="143" s="39" customFormat="1" x14ac:dyDescent="0.25"/>
    <row r="144" s="39" customFormat="1" x14ac:dyDescent="0.25"/>
    <row r="145" s="39" customFormat="1" x14ac:dyDescent="0.25"/>
    <row r="146" s="39" customFormat="1" x14ac:dyDescent="0.25"/>
    <row r="147" s="39" customFormat="1" x14ac:dyDescent="0.25"/>
    <row r="148" s="39" customFormat="1" x14ac:dyDescent="0.25"/>
    <row r="149" s="39" customFormat="1" x14ac:dyDescent="0.25"/>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Evidencias act2 tarea 1" xr:uid="{7D1E67B1-354E-4212-A70F-5D6C48223258}"/>
    <hyperlink ref="B76:C76" r:id="rId2" display="Anexo 1_26022025_Acta Articulación Secretaría de Gobierno" xr:uid="{D7731F34-B0E9-45E1-833C-2FFA8DE2918B}"/>
    <hyperlink ref="D80:E80" r:id="rId3" display="Enlace Soportes: Tarea 2" xr:uid="{EEEAAF6F-4279-49B3-A65D-239EE02A804D}"/>
    <hyperlink ref="B80:C80" r:id="rId4" display="Enlace Soportes: Tarea 1" xr:uid="{F01A1502-C4BD-424D-86F8-2F16215DBFD0}"/>
    <hyperlink ref="B84:C84" r:id="rId5" display="Tarea 1" xr:uid="{2D617F73-7201-42BE-B84A-ADB27BFEE7A1}"/>
    <hyperlink ref="D84:E84" r:id="rId6" display="Tarea 2" xr:uid="{7707CCB9-97E0-425F-9317-678082A8C3E5}"/>
    <hyperlink ref="F84:G84" r:id="rId7" display="Tarea 3" xr:uid="{16D4B455-9B5B-4B39-B473-4A6DE584332F}"/>
    <hyperlink ref="D88:E88" r:id="rId8" display="Tarea 2" xr:uid="{F15D20E6-D067-45CF-9971-D9DAE561DAD6}"/>
    <hyperlink ref="B88:C88" r:id="rId9" display="Tarea 1" xr:uid="{401FCA96-8EAD-4D1F-A656-652E28774508}"/>
    <hyperlink ref="F88:G88" r:id="rId10" display="Tarea 3" xr:uid="{A58C9E9C-ECB2-417C-9264-4265A019B967}"/>
  </hyperlinks>
  <pageMargins left="0.25" right="0.25" top="0.75" bottom="0.75" header="0.3" footer="0.3"/>
  <pageSetup scale="25" fitToHeight="0" orientation="landscape" r:id="rId11"/>
  <drawing r:id="rId12"/>
  <legacyDrawing r:id="rId1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D4444AF-2DFA-42D0-B149-A19ABB7537B5}">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78"/>
      <c r="B1" s="579"/>
      <c r="C1" s="579"/>
      <c r="D1" s="579"/>
      <c r="E1" s="580"/>
      <c r="F1" s="587" t="s">
        <v>388</v>
      </c>
      <c r="G1" s="588"/>
      <c r="H1" s="588"/>
      <c r="I1" s="588"/>
      <c r="J1" s="588"/>
      <c r="K1" s="588"/>
      <c r="L1" s="175"/>
    </row>
    <row r="2" spans="1:12" ht="18.75" customHeight="1" x14ac:dyDescent="0.25">
      <c r="A2" s="581"/>
      <c r="B2" s="582"/>
      <c r="C2" s="582"/>
      <c r="D2" s="582"/>
      <c r="E2" s="583"/>
      <c r="F2" s="589"/>
      <c r="G2" s="590"/>
      <c r="H2" s="590"/>
      <c r="I2" s="590"/>
      <c r="J2" s="590"/>
      <c r="K2" s="590"/>
      <c r="L2" s="175"/>
    </row>
    <row r="3" spans="1:12" ht="18.75" customHeight="1" x14ac:dyDescent="0.25">
      <c r="A3" s="581"/>
      <c r="B3" s="582"/>
      <c r="C3" s="582"/>
      <c r="D3" s="582"/>
      <c r="E3" s="583"/>
      <c r="F3" s="587" t="s">
        <v>389</v>
      </c>
      <c r="G3" s="588"/>
      <c r="H3" s="588"/>
      <c r="I3" s="588"/>
      <c r="J3" s="588"/>
      <c r="K3" s="588"/>
      <c r="L3" s="175"/>
    </row>
    <row r="4" spans="1:12" ht="18.75" customHeight="1" x14ac:dyDescent="0.25">
      <c r="A4" s="584"/>
      <c r="B4" s="585"/>
      <c r="C4" s="585"/>
      <c r="D4" s="585"/>
      <c r="E4" s="586"/>
      <c r="F4" s="589"/>
      <c r="G4" s="590"/>
      <c r="H4" s="590"/>
      <c r="I4" s="590"/>
      <c r="J4" s="590"/>
      <c r="K4" s="590"/>
      <c r="L4" s="175"/>
    </row>
    <row r="5" spans="1:12" ht="15.75" customHeight="1" x14ac:dyDescent="0.25">
      <c r="A5" s="591" t="s">
        <v>390</v>
      </c>
      <c r="B5" s="592"/>
      <c r="C5" s="592"/>
      <c r="D5" s="592"/>
      <c r="E5" s="592"/>
      <c r="F5" s="592"/>
      <c r="G5" s="592"/>
      <c r="H5" s="592"/>
      <c r="I5" s="592"/>
      <c r="J5" s="592"/>
      <c r="K5" s="592"/>
      <c r="L5" s="593"/>
    </row>
    <row r="6" spans="1:12" ht="23.25" customHeight="1" x14ac:dyDescent="0.25">
      <c r="A6" s="591" t="s">
        <v>391</v>
      </c>
      <c r="B6" s="592"/>
      <c r="C6" s="594"/>
      <c r="D6" s="595" t="s">
        <v>12</v>
      </c>
      <c r="E6" s="596"/>
      <c r="F6" s="596"/>
      <c r="G6" s="596"/>
      <c r="H6" s="597"/>
      <c r="I6" s="591" t="s">
        <v>392</v>
      </c>
      <c r="J6" s="594"/>
      <c r="K6" s="595" t="s">
        <v>37</v>
      </c>
      <c r="L6" s="597"/>
    </row>
    <row r="7" spans="1:12" ht="17.649999999999999" customHeight="1" x14ac:dyDescent="0.25">
      <c r="A7" s="591" t="s">
        <v>393</v>
      </c>
      <c r="B7" s="592"/>
      <c r="C7" s="594"/>
      <c r="D7" s="595" t="s">
        <v>26</v>
      </c>
      <c r="E7" s="596"/>
      <c r="F7" s="596"/>
      <c r="G7" s="596"/>
      <c r="H7" s="597"/>
      <c r="I7" s="591" t="s">
        <v>98</v>
      </c>
      <c r="J7" s="594"/>
      <c r="K7" s="595" t="s">
        <v>15</v>
      </c>
      <c r="L7" s="597"/>
    </row>
    <row r="8" spans="1:12" ht="35.65" customHeight="1" x14ac:dyDescent="0.25">
      <c r="A8" s="591" t="s">
        <v>394</v>
      </c>
      <c r="B8" s="592"/>
      <c r="C8" s="594"/>
      <c r="D8" s="595" t="s">
        <v>63</v>
      </c>
      <c r="E8" s="596"/>
      <c r="F8" s="596"/>
      <c r="G8" s="596"/>
      <c r="H8" s="597"/>
      <c r="I8" s="591" t="s">
        <v>395</v>
      </c>
      <c r="J8" s="594"/>
      <c r="K8" s="595" t="s">
        <v>60</v>
      </c>
      <c r="L8" s="597"/>
    </row>
    <row r="9" spans="1:12" ht="15.75" customHeight="1" x14ac:dyDescent="0.25">
      <c r="A9" s="598" t="s">
        <v>396</v>
      </c>
      <c r="B9" s="599"/>
      <c r="C9" s="599"/>
      <c r="D9" s="599"/>
      <c r="E9" s="599"/>
      <c r="F9" s="599"/>
      <c r="G9" s="599"/>
      <c r="H9" s="599"/>
      <c r="I9" s="599"/>
      <c r="J9" s="599"/>
      <c r="K9" s="599"/>
      <c r="L9" s="600"/>
    </row>
    <row r="10" spans="1:12" ht="28.5" customHeight="1" x14ac:dyDescent="0.25">
      <c r="A10" s="609" t="s">
        <v>221</v>
      </c>
      <c r="B10" s="609"/>
      <c r="C10" s="609"/>
      <c r="D10" s="609"/>
      <c r="E10" s="646" t="str">
        <f>+ACTIVIDAD_2!B12</f>
        <v>Apoyar 5 ejercicios de transversalización del enfoque de transformación cultural y derechos humanos de las mujeres, a otras dependencias de la Secretaria de la Mujer y entidades del distrito.</v>
      </c>
      <c r="F10" s="646"/>
      <c r="G10" s="646"/>
      <c r="H10" s="646"/>
      <c r="I10" s="646"/>
      <c r="J10" s="646"/>
      <c r="K10" s="646"/>
      <c r="L10" s="646"/>
    </row>
    <row r="11" spans="1:12" ht="34.5" customHeight="1" x14ac:dyDescent="0.25">
      <c r="A11" s="601" t="s">
        <v>397</v>
      </c>
      <c r="B11" s="602"/>
      <c r="C11" s="602"/>
      <c r="D11" s="593"/>
      <c r="E11" s="603" t="str">
        <f>+ACTIVIDAD_2!I16</f>
        <v>Número de ejercicios de transversalización del enfoque de transformación cultural y derechos humanos de las mujeres apoyados en otras dependencias y entidades del distrito.</v>
      </c>
      <c r="F11" s="604"/>
      <c r="G11" s="604"/>
      <c r="H11" s="604"/>
      <c r="I11" s="604"/>
      <c r="J11" s="604"/>
      <c r="K11" s="604"/>
      <c r="L11" s="605"/>
    </row>
    <row r="12" spans="1:12" ht="47.25" customHeight="1" x14ac:dyDescent="0.25">
      <c r="A12" s="591" t="s">
        <v>398</v>
      </c>
      <c r="B12" s="592"/>
      <c r="C12" s="592"/>
      <c r="D12" s="594"/>
      <c r="E12" s="606" t="s">
        <v>468</v>
      </c>
      <c r="F12" s="607"/>
      <c r="G12" s="607"/>
      <c r="H12" s="607"/>
      <c r="I12" s="607"/>
      <c r="J12" s="607"/>
      <c r="K12" s="607"/>
      <c r="L12" s="608"/>
    </row>
    <row r="13" spans="1:12" ht="28.5" customHeight="1" x14ac:dyDescent="0.25">
      <c r="A13" s="591" t="s">
        <v>400</v>
      </c>
      <c r="B13" s="592"/>
      <c r="C13" s="594"/>
      <c r="D13" s="595" t="s">
        <v>401</v>
      </c>
      <c r="E13" s="596"/>
      <c r="F13" s="596"/>
      <c r="G13" s="596"/>
      <c r="H13" s="597"/>
      <c r="I13" s="591" t="s">
        <v>402</v>
      </c>
      <c r="J13" s="594"/>
      <c r="K13" s="595" t="s">
        <v>61</v>
      </c>
      <c r="L13" s="597"/>
    </row>
    <row r="14" spans="1:12" ht="15.75" customHeight="1" x14ac:dyDescent="0.25">
      <c r="A14" s="591" t="s">
        <v>403</v>
      </c>
      <c r="B14" s="592"/>
      <c r="C14" s="592"/>
      <c r="D14" s="592"/>
      <c r="E14" s="592"/>
      <c r="F14" s="592"/>
      <c r="G14" s="592"/>
      <c r="H14" s="592"/>
      <c r="I14" s="592"/>
      <c r="J14" s="592"/>
      <c r="K14" s="592"/>
      <c r="L14" s="593"/>
    </row>
    <row r="15" spans="1:12" ht="25.5" customHeight="1" x14ac:dyDescent="0.25">
      <c r="A15" s="591" t="s">
        <v>404</v>
      </c>
      <c r="B15" s="592"/>
      <c r="C15" s="594"/>
      <c r="D15" s="595" t="s">
        <v>19</v>
      </c>
      <c r="E15" s="596"/>
      <c r="F15" s="596"/>
      <c r="G15" s="596"/>
      <c r="H15" s="597"/>
      <c r="I15" s="591" t="s">
        <v>405</v>
      </c>
      <c r="J15" s="594"/>
      <c r="K15" s="595" t="s">
        <v>20</v>
      </c>
      <c r="L15" s="597"/>
    </row>
    <row r="16" spans="1:12" ht="25.5" customHeight="1" x14ac:dyDescent="0.25">
      <c r="A16" s="591" t="s">
        <v>406</v>
      </c>
      <c r="B16" s="592"/>
      <c r="C16" s="594"/>
      <c r="D16" s="616">
        <f>+ACTIVIDAD_2!C37</f>
        <v>1.9999999999999998</v>
      </c>
      <c r="E16" s="617"/>
      <c r="F16" s="617"/>
      <c r="G16" s="617"/>
      <c r="H16" s="618"/>
      <c r="I16" s="591" t="s">
        <v>161</v>
      </c>
      <c r="J16" s="594"/>
      <c r="K16" s="595" t="s">
        <v>21</v>
      </c>
      <c r="L16" s="597"/>
    </row>
    <row r="17" spans="1:12" ht="27.6" customHeight="1" x14ac:dyDescent="0.25">
      <c r="A17" s="591" t="s">
        <v>407</v>
      </c>
      <c r="B17" s="592"/>
      <c r="C17" s="594"/>
      <c r="D17" s="595" t="s">
        <v>469</v>
      </c>
      <c r="E17" s="596"/>
      <c r="F17" s="596"/>
      <c r="G17" s="596"/>
      <c r="H17" s="597"/>
      <c r="I17" s="613"/>
      <c r="J17" s="614"/>
      <c r="K17" s="614"/>
      <c r="L17" s="615"/>
    </row>
    <row r="18" spans="1:12" ht="12" customHeight="1" x14ac:dyDescent="0.25">
      <c r="A18" s="182" t="s">
        <v>409</v>
      </c>
      <c r="B18" s="182" t="s">
        <v>410</v>
      </c>
      <c r="C18" s="591" t="s">
        <v>411</v>
      </c>
      <c r="D18" s="592"/>
      <c r="E18" s="592"/>
      <c r="F18" s="592"/>
      <c r="G18" s="594"/>
      <c r="H18" s="591" t="s">
        <v>229</v>
      </c>
      <c r="I18" s="594"/>
      <c r="J18" s="591" t="s">
        <v>412</v>
      </c>
      <c r="K18" s="594"/>
      <c r="L18" s="182" t="s">
        <v>413</v>
      </c>
    </row>
    <row r="19" spans="1:12" ht="69.95" customHeight="1" x14ac:dyDescent="0.25">
      <c r="A19" s="177">
        <v>1</v>
      </c>
      <c r="B19" s="178" t="s">
        <v>401</v>
      </c>
      <c r="C19" s="595" t="s">
        <v>470</v>
      </c>
      <c r="D19" s="596"/>
      <c r="E19" s="596"/>
      <c r="F19" s="596"/>
      <c r="G19" s="597"/>
      <c r="H19" s="595" t="s">
        <v>471</v>
      </c>
      <c r="I19" s="597"/>
      <c r="J19" s="613" t="s">
        <v>22</v>
      </c>
      <c r="K19" s="615"/>
      <c r="L19" s="178" t="s">
        <v>472</v>
      </c>
    </row>
    <row r="20" spans="1:12" ht="34.15" customHeight="1" x14ac:dyDescent="0.25">
      <c r="A20" s="177">
        <v>2</v>
      </c>
      <c r="B20" s="178" t="s">
        <v>401</v>
      </c>
      <c r="C20" s="595"/>
      <c r="D20" s="596"/>
      <c r="E20" s="596"/>
      <c r="F20" s="596"/>
      <c r="G20" s="597"/>
      <c r="H20" s="595"/>
      <c r="I20" s="597"/>
      <c r="J20" s="613"/>
      <c r="K20" s="615"/>
      <c r="L20" s="178"/>
    </row>
    <row r="21" spans="1:12" ht="34.15" customHeight="1" x14ac:dyDescent="0.25">
      <c r="A21" s="177">
        <v>3</v>
      </c>
      <c r="B21" s="178" t="s">
        <v>401</v>
      </c>
      <c r="C21" s="595"/>
      <c r="D21" s="596"/>
      <c r="E21" s="596"/>
      <c r="F21" s="596"/>
      <c r="G21" s="597"/>
      <c r="H21" s="595"/>
      <c r="I21" s="597"/>
      <c r="J21" s="613"/>
      <c r="K21" s="615"/>
      <c r="L21" s="178"/>
    </row>
    <row r="22" spans="1:12" ht="25.5" customHeight="1" x14ac:dyDescent="0.25">
      <c r="A22" s="182" t="s">
        <v>409</v>
      </c>
      <c r="B22" s="591" t="s">
        <v>418</v>
      </c>
      <c r="C22" s="592"/>
      <c r="D22" s="592"/>
      <c r="E22" s="592"/>
      <c r="F22" s="592"/>
      <c r="G22" s="592"/>
      <c r="H22" s="592"/>
      <c r="I22" s="592"/>
      <c r="J22" s="592"/>
      <c r="K22" s="594"/>
      <c r="L22" s="182" t="s">
        <v>419</v>
      </c>
    </row>
    <row r="23" spans="1:12" ht="28.15" customHeight="1" x14ac:dyDescent="0.25">
      <c r="A23" s="177">
        <v>1</v>
      </c>
      <c r="B23" s="595" t="s">
        <v>473</v>
      </c>
      <c r="C23" s="596"/>
      <c r="D23" s="596"/>
      <c r="E23" s="596"/>
      <c r="F23" s="596"/>
      <c r="G23" s="596"/>
      <c r="H23" s="596"/>
      <c r="I23" s="596"/>
      <c r="J23" s="596"/>
      <c r="K23" s="597"/>
      <c r="L23" s="178" t="s">
        <v>22</v>
      </c>
    </row>
    <row r="24" spans="1:12" ht="15.75" customHeight="1" x14ac:dyDescent="0.25">
      <c r="A24" s="591" t="s">
        <v>421</v>
      </c>
      <c r="B24" s="592"/>
      <c r="C24" s="592"/>
      <c r="D24" s="592"/>
      <c r="E24" s="592"/>
      <c r="F24" s="599"/>
      <c r="G24" s="599"/>
      <c r="H24" s="592"/>
      <c r="I24" s="599"/>
      <c r="J24" s="599"/>
      <c r="K24" s="599"/>
      <c r="L24" s="619"/>
    </row>
    <row r="25" spans="1:12" ht="39" customHeight="1" x14ac:dyDescent="0.25">
      <c r="A25" s="591" t="s">
        <v>422</v>
      </c>
      <c r="B25" s="592"/>
      <c r="C25" s="594"/>
      <c r="D25" s="595">
        <v>0</v>
      </c>
      <c r="E25" s="596"/>
      <c r="F25" s="609" t="s">
        <v>423</v>
      </c>
      <c r="G25" s="609"/>
      <c r="H25" s="203">
        <v>2024</v>
      </c>
      <c r="I25" s="609" t="s">
        <v>424</v>
      </c>
      <c r="J25" s="609"/>
      <c r="K25" s="645" t="s">
        <v>474</v>
      </c>
      <c r="L25" s="645"/>
    </row>
    <row r="26" spans="1:12" ht="33.6" customHeight="1" x14ac:dyDescent="0.25">
      <c r="A26" s="591" t="s">
        <v>426</v>
      </c>
      <c r="B26" s="592"/>
      <c r="C26" s="594"/>
      <c r="D26" s="606" t="s">
        <v>475</v>
      </c>
      <c r="E26" s="607"/>
      <c r="F26" s="604"/>
      <c r="G26" s="604"/>
      <c r="H26" s="607"/>
      <c r="I26" s="604"/>
      <c r="J26" s="604"/>
      <c r="K26" s="604"/>
      <c r="L26" s="605"/>
    </row>
    <row r="27" spans="1:12" ht="86.45" customHeight="1" x14ac:dyDescent="0.25">
      <c r="A27" s="591" t="s">
        <v>428</v>
      </c>
      <c r="B27" s="592"/>
      <c r="C27" s="594"/>
      <c r="D27" s="642" t="s">
        <v>476</v>
      </c>
      <c r="E27" s="643"/>
      <c r="F27" s="643"/>
      <c r="G27" s="643"/>
      <c r="H27" s="643"/>
      <c r="I27" s="643"/>
      <c r="J27" s="643"/>
      <c r="K27" s="643"/>
      <c r="L27" s="644"/>
    </row>
    <row r="28" spans="1:12" ht="17.649999999999999" customHeight="1" x14ac:dyDescent="0.25">
      <c r="A28" s="591" t="s">
        <v>430</v>
      </c>
      <c r="B28" s="592"/>
      <c r="C28" s="594"/>
      <c r="D28" s="595"/>
      <c r="E28" s="596"/>
      <c r="F28" s="596"/>
      <c r="G28" s="596"/>
      <c r="H28" s="596"/>
      <c r="I28" s="596"/>
      <c r="J28" s="596"/>
      <c r="K28" s="596"/>
      <c r="L28" s="597"/>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baseColWidth="10" defaultColWidth="8.7109375" defaultRowHeight="12.75" x14ac:dyDescent="0.25"/>
  <cols>
    <col min="1" max="1" width="3.28515625" style="218" customWidth="1"/>
    <col min="2" max="2" width="9.28515625" style="218" customWidth="1"/>
    <col min="3" max="3" width="5.7109375" style="218" customWidth="1"/>
    <col min="4" max="4" width="6.7109375" style="218" customWidth="1"/>
    <col min="5" max="5" width="5.7109375" style="218" customWidth="1"/>
    <col min="6" max="6" width="10.28515625" style="218" customWidth="1"/>
    <col min="7" max="7" width="2.140625" style="218" customWidth="1"/>
    <col min="8" max="8" width="18.7109375" style="218" customWidth="1"/>
    <col min="9" max="9" width="12.7109375" style="218" customWidth="1"/>
    <col min="10" max="10" width="6.7109375" style="218" customWidth="1"/>
    <col min="11" max="11" width="18.7109375" style="218" customWidth="1"/>
    <col min="12" max="12" width="25.7109375" style="218" customWidth="1"/>
    <col min="13" max="16384" width="8.7109375" style="218"/>
  </cols>
  <sheetData>
    <row r="1" spans="1:12" ht="18.75" customHeight="1" x14ac:dyDescent="0.25">
      <c r="A1" s="578"/>
      <c r="B1" s="579"/>
      <c r="C1" s="579"/>
      <c r="D1" s="579"/>
      <c r="E1" s="580"/>
      <c r="F1" s="587" t="s">
        <v>388</v>
      </c>
      <c r="G1" s="588"/>
      <c r="H1" s="588"/>
      <c r="I1" s="588"/>
      <c r="J1" s="588"/>
      <c r="K1" s="588"/>
      <c r="L1" s="175"/>
    </row>
    <row r="2" spans="1:12" ht="18.75" customHeight="1" x14ac:dyDescent="0.25">
      <c r="A2" s="581"/>
      <c r="B2" s="582"/>
      <c r="C2" s="582"/>
      <c r="D2" s="582"/>
      <c r="E2" s="583"/>
      <c r="F2" s="589"/>
      <c r="G2" s="590"/>
      <c r="H2" s="590"/>
      <c r="I2" s="590"/>
      <c r="J2" s="590"/>
      <c r="K2" s="590"/>
      <c r="L2" s="175"/>
    </row>
    <row r="3" spans="1:12" ht="18.75" customHeight="1" x14ac:dyDescent="0.25">
      <c r="A3" s="581"/>
      <c r="B3" s="582"/>
      <c r="C3" s="582"/>
      <c r="D3" s="582"/>
      <c r="E3" s="583"/>
      <c r="F3" s="587" t="s">
        <v>389</v>
      </c>
      <c r="G3" s="588"/>
      <c r="H3" s="588"/>
      <c r="I3" s="588"/>
      <c r="J3" s="588"/>
      <c r="K3" s="588"/>
      <c r="L3" s="175"/>
    </row>
    <row r="4" spans="1:12" ht="18.75" customHeight="1" x14ac:dyDescent="0.25">
      <c r="A4" s="584"/>
      <c r="B4" s="585"/>
      <c r="C4" s="585"/>
      <c r="D4" s="585"/>
      <c r="E4" s="586"/>
      <c r="F4" s="589"/>
      <c r="G4" s="590"/>
      <c r="H4" s="590"/>
      <c r="I4" s="590"/>
      <c r="J4" s="590"/>
      <c r="K4" s="590"/>
      <c r="L4" s="175"/>
    </row>
    <row r="5" spans="1:12" ht="15.75" customHeight="1" x14ac:dyDescent="0.25">
      <c r="A5" s="591" t="s">
        <v>390</v>
      </c>
      <c r="B5" s="592"/>
      <c r="C5" s="592"/>
      <c r="D5" s="592"/>
      <c r="E5" s="592"/>
      <c r="F5" s="592"/>
      <c r="G5" s="592"/>
      <c r="H5" s="592"/>
      <c r="I5" s="592"/>
      <c r="J5" s="592"/>
      <c r="K5" s="592"/>
      <c r="L5" s="593"/>
    </row>
    <row r="6" spans="1:12" ht="23.25" customHeight="1" x14ac:dyDescent="0.25">
      <c r="A6" s="591" t="s">
        <v>391</v>
      </c>
      <c r="B6" s="592"/>
      <c r="C6" s="594"/>
      <c r="D6" s="595" t="s">
        <v>12</v>
      </c>
      <c r="E6" s="596"/>
      <c r="F6" s="596"/>
      <c r="G6" s="596"/>
      <c r="H6" s="597"/>
      <c r="I6" s="591" t="s">
        <v>392</v>
      </c>
      <c r="J6" s="594"/>
      <c r="K6" s="595" t="s">
        <v>37</v>
      </c>
      <c r="L6" s="597"/>
    </row>
    <row r="7" spans="1:12" ht="17.649999999999999" customHeight="1" x14ac:dyDescent="0.25">
      <c r="A7" s="591" t="s">
        <v>393</v>
      </c>
      <c r="B7" s="592"/>
      <c r="C7" s="594"/>
      <c r="D7" s="595" t="s">
        <v>26</v>
      </c>
      <c r="E7" s="596"/>
      <c r="F7" s="596"/>
      <c r="G7" s="596"/>
      <c r="H7" s="597"/>
      <c r="I7" s="591" t="s">
        <v>98</v>
      </c>
      <c r="J7" s="594"/>
      <c r="K7" s="595" t="s">
        <v>53</v>
      </c>
      <c r="L7" s="597"/>
    </row>
    <row r="8" spans="1:12" ht="35.65" customHeight="1" x14ac:dyDescent="0.25">
      <c r="A8" s="591" t="s">
        <v>394</v>
      </c>
      <c r="B8" s="592"/>
      <c r="C8" s="594"/>
      <c r="D8" s="595" t="s">
        <v>63</v>
      </c>
      <c r="E8" s="596"/>
      <c r="F8" s="596"/>
      <c r="G8" s="596"/>
      <c r="H8" s="597"/>
      <c r="I8" s="591" t="s">
        <v>395</v>
      </c>
      <c r="J8" s="594"/>
      <c r="K8" s="595" t="s">
        <v>60</v>
      </c>
      <c r="L8" s="597"/>
    </row>
    <row r="9" spans="1:12" ht="15.75" customHeight="1" x14ac:dyDescent="0.25">
      <c r="A9" s="598" t="s">
        <v>396</v>
      </c>
      <c r="B9" s="599"/>
      <c r="C9" s="599"/>
      <c r="D9" s="599"/>
      <c r="E9" s="592"/>
      <c r="F9" s="592"/>
      <c r="G9" s="592"/>
      <c r="H9" s="592"/>
      <c r="I9" s="592"/>
      <c r="J9" s="592"/>
      <c r="K9" s="592"/>
      <c r="L9" s="593"/>
    </row>
    <row r="10" spans="1:12" ht="27.75" customHeight="1" x14ac:dyDescent="0.25">
      <c r="A10" s="609" t="s">
        <v>221</v>
      </c>
      <c r="B10" s="609"/>
      <c r="C10" s="609"/>
      <c r="D10" s="609"/>
      <c r="E10" s="607" t="str">
        <f>+ACTIVIDAD_3!B12</f>
        <v>Implementar 3 acciones de transformación cultural que promuevan la redistribución equitativa de las labores del cuidado en Bogotá</v>
      </c>
      <c r="F10" s="607"/>
      <c r="G10" s="607"/>
      <c r="H10" s="607"/>
      <c r="I10" s="607"/>
      <c r="J10" s="607"/>
      <c r="K10" s="607"/>
      <c r="L10" s="607"/>
    </row>
    <row r="11" spans="1:12" ht="34.5" customHeight="1" x14ac:dyDescent="0.25">
      <c r="A11" s="601" t="s">
        <v>397</v>
      </c>
      <c r="B11" s="602"/>
      <c r="C11" s="602"/>
      <c r="D11" s="593"/>
      <c r="E11" s="606" t="str">
        <f>+ACTIVIDAD_3!I16</f>
        <v>Número de acciones de transformación cultural implementadas para la redistribución equitativa de los trabajos de cuidado a travez de mecanismos de cambio cultural y comportamental en Bogotá.</v>
      </c>
      <c r="F11" s="607"/>
      <c r="G11" s="607"/>
      <c r="H11" s="607"/>
      <c r="I11" s="607"/>
      <c r="J11" s="607"/>
      <c r="K11" s="607"/>
      <c r="L11" s="608"/>
    </row>
    <row r="12" spans="1:12" ht="47.25" customHeight="1" x14ac:dyDescent="0.25">
      <c r="A12" s="591" t="s">
        <v>398</v>
      </c>
      <c r="B12" s="592"/>
      <c r="C12" s="592"/>
      <c r="D12" s="594"/>
      <c r="E12" s="606" t="s">
        <v>477</v>
      </c>
      <c r="F12" s="607"/>
      <c r="G12" s="607"/>
      <c r="H12" s="607"/>
      <c r="I12" s="607"/>
      <c r="J12" s="607"/>
      <c r="K12" s="607"/>
      <c r="L12" s="608"/>
    </row>
    <row r="13" spans="1:12" ht="28.5" customHeight="1" x14ac:dyDescent="0.25">
      <c r="A13" s="591" t="s">
        <v>400</v>
      </c>
      <c r="B13" s="592"/>
      <c r="C13" s="594"/>
      <c r="D13" s="595" t="s">
        <v>401</v>
      </c>
      <c r="E13" s="596"/>
      <c r="F13" s="596"/>
      <c r="G13" s="596"/>
      <c r="H13" s="597"/>
      <c r="I13" s="591" t="s">
        <v>402</v>
      </c>
      <c r="J13" s="594"/>
      <c r="K13" s="595" t="s">
        <v>61</v>
      </c>
      <c r="L13" s="597"/>
    </row>
    <row r="14" spans="1:12" ht="15.75" customHeight="1" x14ac:dyDescent="0.25">
      <c r="A14" s="591" t="s">
        <v>403</v>
      </c>
      <c r="B14" s="592"/>
      <c r="C14" s="592"/>
      <c r="D14" s="592"/>
      <c r="E14" s="592"/>
      <c r="F14" s="592"/>
      <c r="G14" s="592"/>
      <c r="H14" s="592"/>
      <c r="I14" s="592"/>
      <c r="J14" s="592"/>
      <c r="K14" s="592"/>
      <c r="L14" s="593"/>
    </row>
    <row r="15" spans="1:12" ht="25.5" customHeight="1" x14ac:dyDescent="0.25">
      <c r="A15" s="591" t="s">
        <v>404</v>
      </c>
      <c r="B15" s="592"/>
      <c r="C15" s="594"/>
      <c r="D15" s="595" t="s">
        <v>19</v>
      </c>
      <c r="E15" s="596"/>
      <c r="F15" s="596"/>
      <c r="G15" s="596"/>
      <c r="H15" s="597"/>
      <c r="I15" s="591" t="s">
        <v>405</v>
      </c>
      <c r="J15" s="594"/>
      <c r="K15" s="595" t="s">
        <v>20</v>
      </c>
      <c r="L15" s="597"/>
    </row>
    <row r="16" spans="1:12" ht="25.5" customHeight="1" x14ac:dyDescent="0.25">
      <c r="A16" s="591" t="s">
        <v>406</v>
      </c>
      <c r="B16" s="592"/>
      <c r="C16" s="594"/>
      <c r="D16" s="616">
        <f>ACTIVIDAD_3!C37</f>
        <v>1</v>
      </c>
      <c r="E16" s="617"/>
      <c r="F16" s="617"/>
      <c r="G16" s="617"/>
      <c r="H16" s="618"/>
      <c r="I16" s="591" t="s">
        <v>161</v>
      </c>
      <c r="J16" s="594"/>
      <c r="K16" s="595" t="s">
        <v>21</v>
      </c>
      <c r="L16" s="597"/>
    </row>
    <row r="17" spans="1:12" ht="27.6" customHeight="1" x14ac:dyDescent="0.25">
      <c r="A17" s="591" t="s">
        <v>407</v>
      </c>
      <c r="B17" s="592"/>
      <c r="C17" s="594"/>
      <c r="D17" s="595" t="s">
        <v>408</v>
      </c>
      <c r="E17" s="596"/>
      <c r="F17" s="596"/>
      <c r="G17" s="596"/>
      <c r="H17" s="597"/>
      <c r="I17" s="653"/>
      <c r="J17" s="654"/>
      <c r="K17" s="654"/>
      <c r="L17" s="655"/>
    </row>
    <row r="18" spans="1:12" ht="12" customHeight="1" x14ac:dyDescent="0.25">
      <c r="A18" s="182" t="s">
        <v>409</v>
      </c>
      <c r="B18" s="182" t="s">
        <v>410</v>
      </c>
      <c r="C18" s="591" t="s">
        <v>411</v>
      </c>
      <c r="D18" s="592"/>
      <c r="E18" s="592"/>
      <c r="F18" s="592"/>
      <c r="G18" s="594"/>
      <c r="H18" s="591" t="s">
        <v>229</v>
      </c>
      <c r="I18" s="594"/>
      <c r="J18" s="591" t="s">
        <v>412</v>
      </c>
      <c r="K18" s="594"/>
      <c r="L18" s="182" t="s">
        <v>413</v>
      </c>
    </row>
    <row r="19" spans="1:12" ht="56.25" customHeight="1" x14ac:dyDescent="0.25">
      <c r="A19" s="177">
        <v>1</v>
      </c>
      <c r="B19" s="178" t="s">
        <v>401</v>
      </c>
      <c r="C19" s="595" t="s">
        <v>478</v>
      </c>
      <c r="D19" s="596"/>
      <c r="E19" s="596"/>
      <c r="F19" s="596"/>
      <c r="G19" s="597"/>
      <c r="H19" s="595" t="s">
        <v>479</v>
      </c>
      <c r="I19" s="597"/>
      <c r="J19" s="613" t="s">
        <v>22</v>
      </c>
      <c r="K19" s="615"/>
      <c r="L19" s="178" t="s">
        <v>480</v>
      </c>
    </row>
    <row r="20" spans="1:12" ht="34.15" customHeight="1" x14ac:dyDescent="0.25">
      <c r="A20" s="177">
        <v>2</v>
      </c>
      <c r="B20" s="178" t="s">
        <v>401</v>
      </c>
      <c r="C20" s="595" t="s">
        <v>481</v>
      </c>
      <c r="D20" s="596"/>
      <c r="E20" s="596"/>
      <c r="F20" s="596"/>
      <c r="G20" s="597"/>
      <c r="H20" s="595" t="s">
        <v>482</v>
      </c>
      <c r="I20" s="597"/>
      <c r="J20" s="613" t="s">
        <v>22</v>
      </c>
      <c r="K20" s="615"/>
      <c r="L20" s="178" t="s">
        <v>480</v>
      </c>
    </row>
    <row r="21" spans="1:12" ht="34.15" customHeight="1" x14ac:dyDescent="0.25">
      <c r="A21" s="177">
        <v>3</v>
      </c>
      <c r="B21" s="178" t="s">
        <v>401</v>
      </c>
      <c r="C21" s="595" t="s">
        <v>483</v>
      </c>
      <c r="D21" s="596"/>
      <c r="E21" s="596"/>
      <c r="F21" s="596"/>
      <c r="G21" s="597"/>
      <c r="H21" s="595" t="s">
        <v>484</v>
      </c>
      <c r="I21" s="597"/>
      <c r="J21" s="613" t="s">
        <v>22</v>
      </c>
      <c r="K21" s="615"/>
      <c r="L21" s="178" t="s">
        <v>485</v>
      </c>
    </row>
    <row r="22" spans="1:12" ht="25.5" customHeight="1" x14ac:dyDescent="0.25">
      <c r="A22" s="182" t="s">
        <v>409</v>
      </c>
      <c r="B22" s="591" t="s">
        <v>418</v>
      </c>
      <c r="C22" s="592"/>
      <c r="D22" s="592"/>
      <c r="E22" s="592"/>
      <c r="F22" s="592"/>
      <c r="G22" s="592"/>
      <c r="H22" s="592"/>
      <c r="I22" s="592"/>
      <c r="J22" s="592"/>
      <c r="K22" s="594"/>
      <c r="L22" s="182" t="s">
        <v>419</v>
      </c>
    </row>
    <row r="23" spans="1:12" ht="28.15" customHeight="1" x14ac:dyDescent="0.25">
      <c r="A23" s="177">
        <v>1</v>
      </c>
      <c r="B23" s="595" t="s">
        <v>486</v>
      </c>
      <c r="C23" s="596"/>
      <c r="D23" s="596"/>
      <c r="E23" s="596"/>
      <c r="F23" s="596"/>
      <c r="G23" s="596"/>
      <c r="H23" s="596"/>
      <c r="I23" s="596"/>
      <c r="J23" s="596"/>
      <c r="K23" s="597"/>
      <c r="L23" s="178" t="s">
        <v>22</v>
      </c>
    </row>
    <row r="24" spans="1:12" ht="15.75" customHeight="1" x14ac:dyDescent="0.25">
      <c r="A24" s="591" t="s">
        <v>421</v>
      </c>
      <c r="B24" s="592"/>
      <c r="C24" s="592"/>
      <c r="D24" s="592"/>
      <c r="E24" s="592"/>
      <c r="F24" s="599"/>
      <c r="G24" s="599"/>
      <c r="H24" s="592"/>
      <c r="I24" s="599"/>
      <c r="J24" s="599"/>
      <c r="K24" s="592"/>
      <c r="L24" s="619"/>
    </row>
    <row r="25" spans="1:12" ht="26.25" customHeight="1" x14ac:dyDescent="0.25">
      <c r="A25" s="591" t="s">
        <v>422</v>
      </c>
      <c r="B25" s="592"/>
      <c r="C25" s="594"/>
      <c r="D25" s="648">
        <v>1</v>
      </c>
      <c r="E25" s="649"/>
      <c r="F25" s="650" t="s">
        <v>423</v>
      </c>
      <c r="G25" s="650"/>
      <c r="H25" s="214">
        <v>2024</v>
      </c>
      <c r="I25" s="650" t="s">
        <v>424</v>
      </c>
      <c r="J25" s="650"/>
      <c r="K25" s="651" t="s">
        <v>487</v>
      </c>
      <c r="L25" s="652"/>
    </row>
    <row r="26" spans="1:12" ht="26.25" customHeight="1" x14ac:dyDescent="0.25">
      <c r="A26" s="591" t="s">
        <v>426</v>
      </c>
      <c r="B26" s="592"/>
      <c r="C26" s="592"/>
      <c r="D26" s="647" t="s">
        <v>488</v>
      </c>
      <c r="E26" s="647"/>
      <c r="F26" s="647"/>
      <c r="G26" s="647"/>
      <c r="H26" s="647"/>
      <c r="I26" s="647"/>
      <c r="J26" s="647"/>
      <c r="K26" s="647"/>
      <c r="L26" s="647"/>
    </row>
    <row r="27" spans="1:12" ht="316.5" customHeight="1" x14ac:dyDescent="0.25">
      <c r="A27" s="591" t="s">
        <v>428</v>
      </c>
      <c r="B27" s="592"/>
      <c r="C27" s="594"/>
      <c r="D27" s="622" t="s">
        <v>489</v>
      </c>
      <c r="E27" s="623"/>
      <c r="F27" s="623"/>
      <c r="G27" s="623"/>
      <c r="H27" s="623"/>
      <c r="I27" s="623"/>
      <c r="J27" s="623"/>
      <c r="K27" s="623"/>
      <c r="L27" s="624"/>
    </row>
    <row r="28" spans="1:12" ht="17.649999999999999" customHeight="1" x14ac:dyDescent="0.25">
      <c r="A28" s="591" t="s">
        <v>430</v>
      </c>
      <c r="B28" s="592"/>
      <c r="C28" s="594"/>
      <c r="D28" s="595"/>
      <c r="E28" s="596"/>
      <c r="F28" s="596"/>
      <c r="G28" s="596"/>
      <c r="H28" s="596"/>
      <c r="I28" s="596"/>
      <c r="J28" s="596"/>
      <c r="K28" s="596"/>
      <c r="L28" s="597"/>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78"/>
      <c r="B1" s="579"/>
      <c r="C1" s="579"/>
      <c r="D1" s="579"/>
      <c r="E1" s="580"/>
      <c r="F1" s="587" t="s">
        <v>388</v>
      </c>
      <c r="G1" s="588"/>
      <c r="H1" s="588"/>
      <c r="I1" s="588"/>
      <c r="J1" s="588"/>
      <c r="K1" s="588"/>
      <c r="L1" s="175"/>
    </row>
    <row r="2" spans="1:12" ht="18.75" customHeight="1" x14ac:dyDescent="0.25">
      <c r="A2" s="581"/>
      <c r="B2" s="582"/>
      <c r="C2" s="582"/>
      <c r="D2" s="582"/>
      <c r="E2" s="583"/>
      <c r="F2" s="589"/>
      <c r="G2" s="590"/>
      <c r="H2" s="590"/>
      <c r="I2" s="590"/>
      <c r="J2" s="590"/>
      <c r="K2" s="590"/>
      <c r="L2" s="175"/>
    </row>
    <row r="3" spans="1:12" ht="18.75" customHeight="1" x14ac:dyDescent="0.25">
      <c r="A3" s="581"/>
      <c r="B3" s="582"/>
      <c r="C3" s="582"/>
      <c r="D3" s="582"/>
      <c r="E3" s="583"/>
      <c r="F3" s="587" t="s">
        <v>389</v>
      </c>
      <c r="G3" s="588"/>
      <c r="H3" s="588"/>
      <c r="I3" s="588"/>
      <c r="J3" s="588"/>
      <c r="K3" s="588"/>
      <c r="L3" s="175"/>
    </row>
    <row r="4" spans="1:12" ht="18.75" customHeight="1" x14ac:dyDescent="0.25">
      <c r="A4" s="584"/>
      <c r="B4" s="585"/>
      <c r="C4" s="585"/>
      <c r="D4" s="585"/>
      <c r="E4" s="586"/>
      <c r="F4" s="589"/>
      <c r="G4" s="590"/>
      <c r="H4" s="590"/>
      <c r="I4" s="590"/>
      <c r="J4" s="590"/>
      <c r="K4" s="590"/>
      <c r="L4" s="175"/>
    </row>
    <row r="5" spans="1:12" ht="15.75" customHeight="1" x14ac:dyDescent="0.25">
      <c r="A5" s="591" t="s">
        <v>390</v>
      </c>
      <c r="B5" s="592"/>
      <c r="C5" s="592"/>
      <c r="D5" s="592"/>
      <c r="E5" s="592"/>
      <c r="F5" s="592"/>
      <c r="G5" s="592"/>
      <c r="H5" s="592"/>
      <c r="I5" s="592"/>
      <c r="J5" s="592"/>
      <c r="K5" s="592"/>
      <c r="L5" s="593"/>
    </row>
    <row r="6" spans="1:12" ht="23.25" customHeight="1" x14ac:dyDescent="0.25">
      <c r="A6" s="591" t="s">
        <v>391</v>
      </c>
      <c r="B6" s="592"/>
      <c r="C6" s="594"/>
      <c r="D6" s="595" t="s">
        <v>12</v>
      </c>
      <c r="E6" s="596"/>
      <c r="F6" s="596"/>
      <c r="G6" s="596"/>
      <c r="H6" s="597"/>
      <c r="I6" s="591" t="s">
        <v>392</v>
      </c>
      <c r="J6" s="594"/>
      <c r="K6" s="595" t="s">
        <v>37</v>
      </c>
      <c r="L6" s="597"/>
    </row>
    <row r="7" spans="1:12" ht="17.649999999999999" customHeight="1" x14ac:dyDescent="0.25">
      <c r="A7" s="591" t="s">
        <v>393</v>
      </c>
      <c r="B7" s="592"/>
      <c r="C7" s="594"/>
      <c r="D7" s="595" t="s">
        <v>26</v>
      </c>
      <c r="E7" s="596"/>
      <c r="F7" s="596"/>
      <c r="G7" s="596"/>
      <c r="H7" s="597"/>
      <c r="I7" s="591" t="s">
        <v>98</v>
      </c>
      <c r="J7" s="594"/>
      <c r="K7" s="595" t="s">
        <v>53</v>
      </c>
      <c r="L7" s="597"/>
    </row>
    <row r="8" spans="1:12" ht="35.65" customHeight="1" x14ac:dyDescent="0.25">
      <c r="A8" s="591" t="s">
        <v>394</v>
      </c>
      <c r="B8" s="592"/>
      <c r="C8" s="594"/>
      <c r="D8" s="595" t="s">
        <v>63</v>
      </c>
      <c r="E8" s="596"/>
      <c r="F8" s="596"/>
      <c r="G8" s="596"/>
      <c r="H8" s="597"/>
      <c r="I8" s="591" t="s">
        <v>395</v>
      </c>
      <c r="J8" s="594"/>
      <c r="K8" s="595" t="s">
        <v>60</v>
      </c>
      <c r="L8" s="597"/>
    </row>
    <row r="9" spans="1:12" ht="15.75" customHeight="1" x14ac:dyDescent="0.25">
      <c r="A9" s="598" t="s">
        <v>396</v>
      </c>
      <c r="B9" s="599"/>
      <c r="C9" s="599"/>
      <c r="D9" s="599"/>
      <c r="E9" s="599"/>
      <c r="F9" s="599"/>
      <c r="G9" s="599"/>
      <c r="H9" s="599"/>
      <c r="I9" s="599"/>
      <c r="J9" s="599"/>
      <c r="K9" s="599"/>
      <c r="L9" s="600"/>
    </row>
    <row r="10" spans="1:12" ht="15.75" customHeight="1" x14ac:dyDescent="0.25">
      <c r="A10" s="609" t="s">
        <v>221</v>
      </c>
      <c r="B10" s="609"/>
      <c r="C10" s="609"/>
      <c r="D10" s="610"/>
      <c r="E10" s="646" t="str">
        <f>+ACTIVIDAD_4!B12</f>
        <v>Desarrollar 3 acciones de transformación cultural efectivas para prevenir las violencias contra las mujeres, incluyendo campañas educativas.</v>
      </c>
      <c r="F10" s="646"/>
      <c r="G10" s="646"/>
      <c r="H10" s="646"/>
      <c r="I10" s="646"/>
      <c r="J10" s="646"/>
      <c r="K10" s="646"/>
      <c r="L10" s="646"/>
    </row>
    <row r="11" spans="1:12" ht="34.5" customHeight="1" x14ac:dyDescent="0.25">
      <c r="A11" s="601" t="s">
        <v>397</v>
      </c>
      <c r="B11" s="602"/>
      <c r="C11" s="602"/>
      <c r="D11" s="602"/>
      <c r="E11" s="646" t="str">
        <f>+ACTIVIDAD_4!I16</f>
        <v>Número de acciones de transformación cultural desarrolladas para prevenir las violencias contra las mujeres a través de mecanismos de cambio cultural y campañas educativas</v>
      </c>
      <c r="F11" s="646"/>
      <c r="G11" s="646"/>
      <c r="H11" s="646"/>
      <c r="I11" s="646"/>
      <c r="J11" s="646"/>
      <c r="K11" s="646"/>
      <c r="L11" s="646"/>
    </row>
    <row r="12" spans="1:12" ht="47.25" customHeight="1" x14ac:dyDescent="0.25">
      <c r="A12" s="591" t="s">
        <v>398</v>
      </c>
      <c r="B12" s="592"/>
      <c r="C12" s="592"/>
      <c r="D12" s="594"/>
      <c r="E12" s="603" t="s">
        <v>490</v>
      </c>
      <c r="F12" s="604"/>
      <c r="G12" s="604"/>
      <c r="H12" s="604"/>
      <c r="I12" s="604"/>
      <c r="J12" s="604"/>
      <c r="K12" s="604"/>
      <c r="L12" s="605"/>
    </row>
    <row r="13" spans="1:12" ht="28.5" customHeight="1" x14ac:dyDescent="0.25">
      <c r="A13" s="591" t="s">
        <v>400</v>
      </c>
      <c r="B13" s="592"/>
      <c r="C13" s="594"/>
      <c r="D13" s="595" t="s">
        <v>401</v>
      </c>
      <c r="E13" s="596"/>
      <c r="F13" s="596"/>
      <c r="G13" s="596"/>
      <c r="H13" s="597"/>
      <c r="I13" s="591" t="s">
        <v>402</v>
      </c>
      <c r="J13" s="594"/>
      <c r="K13" s="595" t="s">
        <v>61</v>
      </c>
      <c r="L13" s="597"/>
    </row>
    <row r="14" spans="1:12" ht="15.75" customHeight="1" x14ac:dyDescent="0.25">
      <c r="A14" s="591" t="s">
        <v>403</v>
      </c>
      <c r="B14" s="592"/>
      <c r="C14" s="592"/>
      <c r="D14" s="592"/>
      <c r="E14" s="592"/>
      <c r="F14" s="592"/>
      <c r="G14" s="592"/>
      <c r="H14" s="592"/>
      <c r="I14" s="592"/>
      <c r="J14" s="592"/>
      <c r="K14" s="592"/>
      <c r="L14" s="593"/>
    </row>
    <row r="15" spans="1:12" ht="25.5" customHeight="1" x14ac:dyDescent="0.25">
      <c r="A15" s="591" t="s">
        <v>404</v>
      </c>
      <c r="B15" s="592"/>
      <c r="C15" s="594"/>
      <c r="D15" s="595" t="s">
        <v>19</v>
      </c>
      <c r="E15" s="596"/>
      <c r="F15" s="596"/>
      <c r="G15" s="596"/>
      <c r="H15" s="597"/>
      <c r="I15" s="591" t="s">
        <v>405</v>
      </c>
      <c r="J15" s="594"/>
      <c r="K15" s="595" t="s">
        <v>20</v>
      </c>
      <c r="L15" s="597"/>
    </row>
    <row r="16" spans="1:12" ht="25.5" customHeight="1" x14ac:dyDescent="0.25">
      <c r="A16" s="591" t="s">
        <v>406</v>
      </c>
      <c r="B16" s="592"/>
      <c r="C16" s="594"/>
      <c r="D16" s="656">
        <f>+ACTIVIDAD_4!C37</f>
        <v>1</v>
      </c>
      <c r="E16" s="657"/>
      <c r="F16" s="657"/>
      <c r="G16" s="657"/>
      <c r="H16" s="658"/>
      <c r="I16" s="591" t="s">
        <v>161</v>
      </c>
      <c r="J16" s="594"/>
      <c r="K16" s="595" t="s">
        <v>21</v>
      </c>
      <c r="L16" s="597"/>
    </row>
    <row r="17" spans="1:12" ht="27.6" customHeight="1" x14ac:dyDescent="0.25">
      <c r="A17" s="591" t="s">
        <v>407</v>
      </c>
      <c r="B17" s="592"/>
      <c r="C17" s="594"/>
      <c r="D17" s="595" t="s">
        <v>491</v>
      </c>
      <c r="E17" s="596"/>
      <c r="F17" s="596"/>
      <c r="G17" s="596"/>
      <c r="H17" s="597"/>
      <c r="I17" s="613"/>
      <c r="J17" s="614"/>
      <c r="K17" s="614"/>
      <c r="L17" s="615"/>
    </row>
    <row r="18" spans="1:12" ht="12" customHeight="1" x14ac:dyDescent="0.25">
      <c r="A18" s="182" t="s">
        <v>409</v>
      </c>
      <c r="B18" s="182" t="s">
        <v>410</v>
      </c>
      <c r="C18" s="591" t="s">
        <v>411</v>
      </c>
      <c r="D18" s="592"/>
      <c r="E18" s="592"/>
      <c r="F18" s="592"/>
      <c r="G18" s="594"/>
      <c r="H18" s="591" t="s">
        <v>229</v>
      </c>
      <c r="I18" s="594"/>
      <c r="J18" s="591" t="s">
        <v>412</v>
      </c>
      <c r="K18" s="594"/>
      <c r="L18" s="182" t="s">
        <v>413</v>
      </c>
    </row>
    <row r="19" spans="1:12" ht="80.45" customHeight="1" x14ac:dyDescent="0.25">
      <c r="A19" s="177">
        <v>1</v>
      </c>
      <c r="B19" s="178" t="s">
        <v>401</v>
      </c>
      <c r="C19" s="595" t="s">
        <v>492</v>
      </c>
      <c r="D19" s="596"/>
      <c r="E19" s="596"/>
      <c r="F19" s="596"/>
      <c r="G19" s="597"/>
      <c r="H19" s="595" t="s">
        <v>493</v>
      </c>
      <c r="I19" s="597"/>
      <c r="J19" s="613" t="s">
        <v>22</v>
      </c>
      <c r="K19" s="615"/>
      <c r="L19" s="178" t="s">
        <v>480</v>
      </c>
    </row>
    <row r="20" spans="1:12" ht="34.15" customHeight="1" x14ac:dyDescent="0.25">
      <c r="A20" s="177">
        <v>2</v>
      </c>
      <c r="B20" s="178" t="s">
        <v>401</v>
      </c>
      <c r="C20" s="595" t="s">
        <v>481</v>
      </c>
      <c r="D20" s="596"/>
      <c r="E20" s="596"/>
      <c r="F20" s="596"/>
      <c r="G20" s="597"/>
      <c r="H20" s="595" t="s">
        <v>494</v>
      </c>
      <c r="I20" s="597"/>
      <c r="J20" s="613" t="s">
        <v>22</v>
      </c>
      <c r="K20" s="615"/>
      <c r="L20" s="178" t="s">
        <v>480</v>
      </c>
    </row>
    <row r="21" spans="1:12" ht="56.45" customHeight="1" x14ac:dyDescent="0.25">
      <c r="A21" s="177">
        <v>3</v>
      </c>
      <c r="B21" s="178" t="s">
        <v>401</v>
      </c>
      <c r="C21" s="595" t="s">
        <v>495</v>
      </c>
      <c r="D21" s="596"/>
      <c r="E21" s="596"/>
      <c r="F21" s="596"/>
      <c r="G21" s="597"/>
      <c r="H21" s="595" t="s">
        <v>496</v>
      </c>
      <c r="I21" s="597"/>
      <c r="J21" s="613" t="s">
        <v>22</v>
      </c>
      <c r="K21" s="615"/>
      <c r="L21" s="178" t="s">
        <v>485</v>
      </c>
    </row>
    <row r="22" spans="1:12" ht="25.5" customHeight="1" x14ac:dyDescent="0.25">
      <c r="A22" s="182" t="s">
        <v>409</v>
      </c>
      <c r="B22" s="591" t="s">
        <v>418</v>
      </c>
      <c r="C22" s="592"/>
      <c r="D22" s="592"/>
      <c r="E22" s="592"/>
      <c r="F22" s="592"/>
      <c r="G22" s="592"/>
      <c r="H22" s="592"/>
      <c r="I22" s="592"/>
      <c r="J22" s="592"/>
      <c r="K22" s="594"/>
      <c r="L22" s="182" t="s">
        <v>419</v>
      </c>
    </row>
    <row r="23" spans="1:12" ht="28.15" customHeight="1" x14ac:dyDescent="0.25">
      <c r="A23" s="177">
        <v>1</v>
      </c>
      <c r="B23" s="613" t="s">
        <v>497</v>
      </c>
      <c r="C23" s="596"/>
      <c r="D23" s="596"/>
      <c r="E23" s="596"/>
      <c r="F23" s="596"/>
      <c r="G23" s="596"/>
      <c r="H23" s="596"/>
      <c r="I23" s="596"/>
      <c r="J23" s="596"/>
      <c r="K23" s="597"/>
      <c r="L23" s="178" t="s">
        <v>22</v>
      </c>
    </row>
    <row r="24" spans="1:12" ht="15.75" customHeight="1" x14ac:dyDescent="0.25">
      <c r="A24" s="591" t="s">
        <v>421</v>
      </c>
      <c r="B24" s="592"/>
      <c r="C24" s="592"/>
      <c r="D24" s="592"/>
      <c r="E24" s="592"/>
      <c r="F24" s="599"/>
      <c r="G24" s="599"/>
      <c r="H24" s="592"/>
      <c r="I24" s="599"/>
      <c r="J24" s="599"/>
      <c r="K24" s="592"/>
      <c r="L24" s="619"/>
    </row>
    <row r="25" spans="1:12" ht="54" customHeight="1" x14ac:dyDescent="0.25">
      <c r="A25" s="591" t="s">
        <v>422</v>
      </c>
      <c r="B25" s="592"/>
      <c r="C25" s="594"/>
      <c r="D25" s="595">
        <v>1</v>
      </c>
      <c r="E25" s="596"/>
      <c r="F25" s="609" t="s">
        <v>423</v>
      </c>
      <c r="G25" s="609"/>
      <c r="H25" s="203">
        <v>2024</v>
      </c>
      <c r="I25" s="609" t="s">
        <v>424</v>
      </c>
      <c r="J25" s="609"/>
      <c r="K25" s="181" t="s">
        <v>498</v>
      </c>
      <c r="L25" s="183" t="s">
        <v>499</v>
      </c>
    </row>
    <row r="26" spans="1:12" ht="75.95" customHeight="1" x14ac:dyDescent="0.25">
      <c r="A26" s="591" t="s">
        <v>426</v>
      </c>
      <c r="B26" s="592"/>
      <c r="C26" s="594"/>
      <c r="D26" s="606" t="s">
        <v>500</v>
      </c>
      <c r="E26" s="607"/>
      <c r="F26" s="604"/>
      <c r="G26" s="604"/>
      <c r="H26" s="607"/>
      <c r="I26" s="604"/>
      <c r="J26" s="604"/>
      <c r="K26" s="607"/>
      <c r="L26" s="605"/>
    </row>
    <row r="27" spans="1:12" ht="149.1" customHeight="1" x14ac:dyDescent="0.25">
      <c r="A27" s="591" t="s">
        <v>428</v>
      </c>
      <c r="B27" s="592"/>
      <c r="C27" s="594"/>
      <c r="D27" s="642" t="s">
        <v>501</v>
      </c>
      <c r="E27" s="643"/>
      <c r="F27" s="643"/>
      <c r="G27" s="643"/>
      <c r="H27" s="643"/>
      <c r="I27" s="643"/>
      <c r="J27" s="643"/>
      <c r="K27" s="643"/>
      <c r="L27" s="644"/>
    </row>
    <row r="28" spans="1:12" ht="17.649999999999999" customHeight="1" x14ac:dyDescent="0.25">
      <c r="A28" s="591" t="s">
        <v>430</v>
      </c>
      <c r="B28" s="592"/>
      <c r="C28" s="594"/>
      <c r="D28" s="595"/>
      <c r="E28" s="596"/>
      <c r="F28" s="596"/>
      <c r="G28" s="596"/>
      <c r="H28" s="596"/>
      <c r="I28" s="596"/>
      <c r="J28" s="596"/>
      <c r="K28" s="596"/>
      <c r="L28" s="597"/>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7"/>
  <sheetViews>
    <sheetView showGridLines="0" topLeftCell="A83" zoomScale="70" zoomScaleNormal="70" workbookViewId="0">
      <selection activeCell="F87" sqref="F87:G87"/>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47"/>
      <c r="B1" s="524" t="s">
        <v>279</v>
      </c>
      <c r="C1" s="525"/>
      <c r="D1" s="525"/>
      <c r="E1" s="525"/>
      <c r="F1" s="525"/>
      <c r="G1" s="525"/>
      <c r="H1" s="525"/>
      <c r="I1" s="525"/>
      <c r="J1" s="525"/>
      <c r="K1" s="525"/>
      <c r="L1" s="526"/>
      <c r="M1" s="521" t="s">
        <v>280</v>
      </c>
      <c r="N1" s="522"/>
      <c r="O1" s="523"/>
    </row>
    <row r="2" spans="1:15" s="85" customFormat="1" ht="18" customHeight="1" thickBot="1" x14ac:dyDescent="0.3">
      <c r="A2" s="548"/>
      <c r="B2" s="527" t="s">
        <v>281</v>
      </c>
      <c r="C2" s="528"/>
      <c r="D2" s="528"/>
      <c r="E2" s="528"/>
      <c r="F2" s="528"/>
      <c r="G2" s="528"/>
      <c r="H2" s="528"/>
      <c r="I2" s="528"/>
      <c r="J2" s="528"/>
      <c r="K2" s="528"/>
      <c r="L2" s="529"/>
      <c r="M2" s="521" t="s">
        <v>282</v>
      </c>
      <c r="N2" s="522"/>
      <c r="O2" s="523"/>
    </row>
    <row r="3" spans="1:15" s="85" customFormat="1" ht="19.899999999999999" customHeight="1" thickBot="1" x14ac:dyDescent="0.3">
      <c r="A3" s="548"/>
      <c r="B3" s="527" t="s">
        <v>120</v>
      </c>
      <c r="C3" s="528"/>
      <c r="D3" s="528"/>
      <c r="E3" s="528"/>
      <c r="F3" s="528"/>
      <c r="G3" s="528"/>
      <c r="H3" s="528"/>
      <c r="I3" s="528"/>
      <c r="J3" s="528"/>
      <c r="K3" s="528"/>
      <c r="L3" s="529"/>
      <c r="M3" s="521" t="s">
        <v>283</v>
      </c>
      <c r="N3" s="522"/>
      <c r="O3" s="523"/>
    </row>
    <row r="4" spans="1:15" s="85" customFormat="1" ht="21.75" customHeight="1" thickBot="1" x14ac:dyDescent="0.3">
      <c r="A4" s="549"/>
      <c r="B4" s="530" t="s">
        <v>284</v>
      </c>
      <c r="C4" s="531"/>
      <c r="D4" s="531"/>
      <c r="E4" s="531"/>
      <c r="F4" s="531"/>
      <c r="G4" s="531"/>
      <c r="H4" s="531"/>
      <c r="I4" s="531"/>
      <c r="J4" s="531"/>
      <c r="K4" s="531"/>
      <c r="L4" s="532"/>
      <c r="M4" s="521" t="s">
        <v>285</v>
      </c>
      <c r="N4" s="522"/>
      <c r="O4" s="523"/>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58" t="s">
        <v>287</v>
      </c>
      <c r="C6" s="559"/>
      <c r="D6" s="559"/>
      <c r="E6" s="559"/>
      <c r="F6" s="559"/>
      <c r="G6" s="559"/>
      <c r="H6" s="559"/>
      <c r="I6" s="559"/>
      <c r="J6" s="559"/>
      <c r="K6" s="560"/>
      <c r="L6" s="196" t="s">
        <v>288</v>
      </c>
      <c r="M6" s="561">
        <v>2024110010289</v>
      </c>
      <c r="N6" s="562"/>
      <c r="O6" s="563"/>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1" t="s">
        <v>126</v>
      </c>
      <c r="B8" s="160" t="s">
        <v>289</v>
      </c>
      <c r="C8" s="124"/>
      <c r="D8" s="160" t="s">
        <v>290</v>
      </c>
      <c r="E8" s="124"/>
      <c r="F8" s="160" t="s">
        <v>291</v>
      </c>
      <c r="G8" s="124"/>
      <c r="H8" s="160" t="s">
        <v>292</v>
      </c>
      <c r="I8" s="127"/>
      <c r="J8" s="535" t="s">
        <v>128</v>
      </c>
      <c r="K8" s="550"/>
      <c r="L8" s="159" t="s">
        <v>293</v>
      </c>
      <c r="M8" s="567"/>
      <c r="N8" s="567"/>
      <c r="O8" s="567"/>
    </row>
    <row r="9" spans="1:15" s="85" customFormat="1" ht="21.75" customHeight="1" thickBot="1" x14ac:dyDescent="0.3">
      <c r="A9" s="551"/>
      <c r="B9" s="161" t="s">
        <v>294</v>
      </c>
      <c r="C9" s="127" t="s">
        <v>295</v>
      </c>
      <c r="D9" s="160" t="s">
        <v>296</v>
      </c>
      <c r="E9" s="128"/>
      <c r="F9" s="160" t="s">
        <v>297</v>
      </c>
      <c r="G9" s="128"/>
      <c r="H9" s="160" t="s">
        <v>298</v>
      </c>
      <c r="I9" s="126"/>
      <c r="J9" s="535"/>
      <c r="K9" s="550"/>
      <c r="L9" s="159" t="s">
        <v>299</v>
      </c>
      <c r="M9" s="567"/>
      <c r="N9" s="567"/>
      <c r="O9" s="567"/>
    </row>
    <row r="10" spans="1:15" s="85" customFormat="1" ht="21.75" customHeight="1" thickBot="1" x14ac:dyDescent="0.3">
      <c r="A10" s="551"/>
      <c r="B10" s="160" t="s">
        <v>300</v>
      </c>
      <c r="C10" s="124"/>
      <c r="D10" s="160" t="s">
        <v>301</v>
      </c>
      <c r="E10" s="128"/>
      <c r="F10" s="160" t="s">
        <v>302</v>
      </c>
      <c r="G10" s="128"/>
      <c r="H10" s="160" t="s">
        <v>303</v>
      </c>
      <c r="I10" s="126"/>
      <c r="J10" s="535"/>
      <c r="K10" s="550"/>
      <c r="L10" s="159" t="s">
        <v>304</v>
      </c>
      <c r="M10" s="567" t="s">
        <v>295</v>
      </c>
      <c r="N10" s="567"/>
      <c r="O10" s="567"/>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55" t="s">
        <v>305</v>
      </c>
      <c r="B12" s="536" t="s">
        <v>502</v>
      </c>
      <c r="C12" s="537"/>
      <c r="D12" s="537"/>
      <c r="E12" s="537"/>
      <c r="F12" s="537"/>
      <c r="G12" s="537"/>
      <c r="H12" s="537"/>
      <c r="I12" s="537"/>
      <c r="J12" s="537"/>
      <c r="K12" s="537"/>
      <c r="L12" s="537"/>
      <c r="M12" s="537"/>
      <c r="N12" s="537"/>
      <c r="O12" s="538"/>
    </row>
    <row r="13" spans="1:15" ht="15" customHeight="1" x14ac:dyDescent="0.25">
      <c r="A13" s="556"/>
      <c r="B13" s="539"/>
      <c r="C13" s="540"/>
      <c r="D13" s="540"/>
      <c r="E13" s="540"/>
      <c r="F13" s="540"/>
      <c r="G13" s="540"/>
      <c r="H13" s="540"/>
      <c r="I13" s="540"/>
      <c r="J13" s="540"/>
      <c r="K13" s="540"/>
      <c r="L13" s="540"/>
      <c r="M13" s="540"/>
      <c r="N13" s="540"/>
      <c r="O13" s="541"/>
    </row>
    <row r="14" spans="1:15" ht="15" customHeight="1" x14ac:dyDescent="0.25">
      <c r="A14" s="557"/>
      <c r="B14" s="542"/>
      <c r="C14" s="543"/>
      <c r="D14" s="543"/>
      <c r="E14" s="543"/>
      <c r="F14" s="543"/>
      <c r="G14" s="543"/>
      <c r="H14" s="543"/>
      <c r="I14" s="543"/>
      <c r="J14" s="543"/>
      <c r="K14" s="543"/>
      <c r="L14" s="543"/>
      <c r="M14" s="543"/>
      <c r="N14" s="543"/>
      <c r="O14" s="544"/>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45" t="s">
        <v>503</v>
      </c>
      <c r="C16" s="545"/>
      <c r="D16" s="545"/>
      <c r="E16" s="545"/>
      <c r="F16" s="545"/>
      <c r="G16" s="551" t="s">
        <v>135</v>
      </c>
      <c r="H16" s="551"/>
      <c r="I16" s="546" t="s">
        <v>504</v>
      </c>
      <c r="J16" s="546"/>
      <c r="K16" s="546"/>
      <c r="L16" s="546"/>
      <c r="M16" s="546"/>
      <c r="N16" s="546"/>
      <c r="O16" s="546"/>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187" t="s">
        <v>137</v>
      </c>
      <c r="B18" s="669" t="s">
        <v>309</v>
      </c>
      <c r="C18" s="670"/>
      <c r="D18" s="670"/>
      <c r="E18" s="671"/>
      <c r="F18" s="188" t="s">
        <v>139</v>
      </c>
      <c r="G18" s="552" t="s">
        <v>310</v>
      </c>
      <c r="H18" s="552"/>
      <c r="I18" s="552"/>
      <c r="J18" s="70" t="s">
        <v>141</v>
      </c>
      <c r="K18" s="545" t="s">
        <v>311</v>
      </c>
      <c r="L18" s="545"/>
      <c r="M18" s="545"/>
      <c r="N18" s="545"/>
      <c r="O18" s="545"/>
    </row>
    <row r="19" spans="1:15" ht="9" customHeight="1" x14ac:dyDescent="0.25">
      <c r="A19" s="41"/>
      <c r="B19" s="40"/>
      <c r="C19" s="554"/>
      <c r="D19" s="554"/>
      <c r="E19" s="554"/>
      <c r="F19" s="554"/>
      <c r="G19" s="554"/>
      <c r="H19" s="554"/>
      <c r="I19" s="554"/>
      <c r="J19" s="554"/>
      <c r="K19" s="554"/>
      <c r="L19" s="554"/>
      <c r="M19" s="554"/>
      <c r="N19" s="554"/>
      <c r="O19" s="554"/>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33" t="s">
        <v>143</v>
      </c>
      <c r="B22" s="534"/>
      <c r="C22" s="534"/>
      <c r="D22" s="534"/>
      <c r="E22" s="534"/>
      <c r="F22" s="534"/>
      <c r="G22" s="534"/>
      <c r="H22" s="534"/>
      <c r="I22" s="534"/>
      <c r="J22" s="534"/>
      <c r="K22" s="534"/>
      <c r="L22" s="534"/>
      <c r="M22" s="534"/>
      <c r="N22" s="534"/>
      <c r="O22" s="535"/>
    </row>
    <row r="23" spans="1:15" ht="32.1" customHeight="1" x14ac:dyDescent="0.25">
      <c r="A23" s="533" t="s">
        <v>312</v>
      </c>
      <c r="B23" s="534"/>
      <c r="C23" s="534"/>
      <c r="D23" s="534"/>
      <c r="E23" s="534"/>
      <c r="F23" s="534"/>
      <c r="G23" s="534"/>
      <c r="H23" s="534"/>
      <c r="I23" s="534"/>
      <c r="J23" s="534"/>
      <c r="K23" s="534"/>
      <c r="L23" s="534"/>
      <c r="M23" s="534"/>
      <c r="N23" s="534"/>
      <c r="O23" s="535"/>
    </row>
    <row r="24" spans="1:15" ht="32.1" customHeight="1" thickBot="1" x14ac:dyDescent="0.3">
      <c r="A24" s="62"/>
      <c r="B24" s="52" t="s">
        <v>289</v>
      </c>
      <c r="C24" s="52" t="s">
        <v>290</v>
      </c>
      <c r="D24" s="52" t="s">
        <v>291</v>
      </c>
      <c r="E24" s="52" t="s">
        <v>292</v>
      </c>
      <c r="F24" s="52" t="s">
        <v>294</v>
      </c>
      <c r="G24" s="52" t="s">
        <v>296</v>
      </c>
      <c r="H24" s="52" t="s">
        <v>297</v>
      </c>
      <c r="I24" s="52" t="s">
        <v>298</v>
      </c>
      <c r="J24" s="52" t="s">
        <v>300</v>
      </c>
      <c r="K24" s="52" t="s">
        <v>301</v>
      </c>
      <c r="L24" s="52" t="s">
        <v>302</v>
      </c>
      <c r="M24" s="52" t="s">
        <v>303</v>
      </c>
      <c r="N24" s="53" t="s">
        <v>313</v>
      </c>
      <c r="O24" s="53" t="s">
        <v>314</v>
      </c>
    </row>
    <row r="25" spans="1:15" ht="32.1" customHeight="1" x14ac:dyDescent="0.25">
      <c r="A25" s="56" t="s">
        <v>144</v>
      </c>
      <c r="B25" s="225">
        <v>126771000</v>
      </c>
      <c r="C25" s="225">
        <v>122111000</v>
      </c>
      <c r="D25" s="225">
        <v>109274000</v>
      </c>
      <c r="E25" s="225">
        <v>10800000</v>
      </c>
      <c r="F25" s="226">
        <v>0</v>
      </c>
      <c r="G25" s="225">
        <v>9900000</v>
      </c>
      <c r="H25" s="227"/>
      <c r="I25" s="54"/>
      <c r="J25" s="54"/>
      <c r="K25" s="54"/>
      <c r="L25" s="54"/>
      <c r="M25" s="54"/>
      <c r="N25" s="243">
        <f>SUM(B25:M25)</f>
        <v>378856000</v>
      </c>
      <c r="O25" s="55"/>
    </row>
    <row r="26" spans="1:15" ht="32.1" customHeight="1" x14ac:dyDescent="0.25">
      <c r="A26" s="56" t="s">
        <v>146</v>
      </c>
      <c r="B26" s="225">
        <v>126771000</v>
      </c>
      <c r="C26" s="225">
        <v>227585000</v>
      </c>
      <c r="D26" s="225">
        <v>10320000</v>
      </c>
      <c r="E26" s="225">
        <v>-11520865</v>
      </c>
      <c r="F26" s="225">
        <v>0</v>
      </c>
      <c r="G26" s="226"/>
      <c r="H26" s="226"/>
      <c r="I26" s="57"/>
      <c r="J26" s="57"/>
      <c r="K26" s="57"/>
      <c r="L26" s="57"/>
      <c r="M26" s="57"/>
      <c r="N26" s="194">
        <f t="shared" ref="N26:N30" si="0">SUM(B26:M26)</f>
        <v>353155135</v>
      </c>
      <c r="O26" s="69">
        <f>+(B26+C26+D26+E26+F26+G26+H26+I26+J26+K26+L26+M26)/N25</f>
        <v>0.93216191640095447</v>
      </c>
    </row>
    <row r="27" spans="1:15" ht="32.1" customHeight="1" x14ac:dyDescent="0.25">
      <c r="A27" s="56" t="s">
        <v>148</v>
      </c>
      <c r="B27" s="226" t="s">
        <v>315</v>
      </c>
      <c r="C27" s="225">
        <v>1974234</v>
      </c>
      <c r="D27" s="225">
        <v>18481802</v>
      </c>
      <c r="E27" s="225">
        <v>33956000</v>
      </c>
      <c r="F27" s="225">
        <v>35096000</v>
      </c>
      <c r="G27" s="226"/>
      <c r="H27" s="226"/>
      <c r="I27" s="57"/>
      <c r="J27" s="57"/>
      <c r="K27" s="57"/>
      <c r="L27" s="57"/>
      <c r="M27" s="57"/>
      <c r="N27" s="194">
        <f t="shared" si="0"/>
        <v>89508036</v>
      </c>
      <c r="O27" s="69">
        <f>+N27/N26</f>
        <v>0.25345245510871589</v>
      </c>
    </row>
    <row r="28" spans="1:15" ht="32.1" customHeight="1" x14ac:dyDescent="0.25">
      <c r="A28" s="56" t="s">
        <v>316</v>
      </c>
      <c r="B28" s="225">
        <v>37016653</v>
      </c>
      <c r="C28" s="225">
        <v>19226774</v>
      </c>
      <c r="D28" s="225">
        <v>38943204</v>
      </c>
      <c r="E28" s="226"/>
      <c r="F28" s="226"/>
      <c r="G28" s="226"/>
      <c r="H28" s="226"/>
      <c r="I28" s="57"/>
      <c r="J28" s="57"/>
      <c r="K28" s="57"/>
      <c r="L28" s="57"/>
      <c r="M28" s="57"/>
      <c r="N28" s="194">
        <f t="shared" si="0"/>
        <v>95186631</v>
      </c>
      <c r="O28" s="58"/>
    </row>
    <row r="29" spans="1:15" ht="32.1" customHeight="1" x14ac:dyDescent="0.25">
      <c r="A29" s="56" t="s">
        <v>317</v>
      </c>
      <c r="B29" s="225">
        <v>300000</v>
      </c>
      <c r="C29" s="226" t="s">
        <v>315</v>
      </c>
      <c r="D29" s="225"/>
      <c r="E29" s="226"/>
      <c r="F29" s="226"/>
      <c r="G29" s="226"/>
      <c r="H29" s="226"/>
      <c r="I29" s="57"/>
      <c r="J29" s="57"/>
      <c r="K29" s="57"/>
      <c r="L29" s="57"/>
      <c r="M29" s="57"/>
      <c r="N29" s="194">
        <f t="shared" si="0"/>
        <v>300000</v>
      </c>
      <c r="O29" s="58"/>
    </row>
    <row r="30" spans="1:15" ht="32.1" customHeight="1" thickBot="1" x14ac:dyDescent="0.3">
      <c r="A30" s="59" t="s">
        <v>154</v>
      </c>
      <c r="B30" s="228">
        <v>37016653</v>
      </c>
      <c r="C30" s="228">
        <v>11544833</v>
      </c>
      <c r="D30" s="228">
        <v>17095060</v>
      </c>
      <c r="E30" s="228">
        <v>22417421</v>
      </c>
      <c r="F30" s="228">
        <v>6812664</v>
      </c>
      <c r="G30" s="229"/>
      <c r="H30" s="229"/>
      <c r="I30" s="60"/>
      <c r="J30" s="60"/>
      <c r="K30" s="60"/>
      <c r="L30" s="60"/>
      <c r="M30" s="60"/>
      <c r="N30" s="195">
        <f t="shared" si="0"/>
        <v>94886631</v>
      </c>
      <c r="O30" s="230">
        <f>+N30/(N28-N29)</f>
        <v>1</v>
      </c>
    </row>
    <row r="31" spans="1:15" s="61" customFormat="1" ht="16.5" customHeight="1" x14ac:dyDescent="0.2"/>
    <row r="32" spans="1:15" s="61" customFormat="1" ht="17.25" customHeight="1" x14ac:dyDescent="0.2"/>
    <row r="34" spans="1:9" ht="48" customHeight="1" x14ac:dyDescent="0.25">
      <c r="A34" s="503" t="s">
        <v>318</v>
      </c>
      <c r="B34" s="504"/>
      <c r="C34" s="504"/>
      <c r="D34" s="504"/>
      <c r="E34" s="504"/>
      <c r="F34" s="504"/>
      <c r="G34" s="504"/>
      <c r="H34" s="504"/>
      <c r="I34" s="505"/>
    </row>
    <row r="35" spans="1:9" ht="50.25" customHeight="1" x14ac:dyDescent="0.25">
      <c r="A35" s="146" t="s">
        <v>319</v>
      </c>
      <c r="B35" s="506" t="str">
        <f>+B12</f>
        <v>Implementar 3 acciones de transformación cultural que promuevan la redistribución equitativa de las labores del cuidado en Bogotá</v>
      </c>
      <c r="C35" s="507"/>
      <c r="D35" s="507"/>
      <c r="E35" s="507"/>
      <c r="F35" s="507"/>
      <c r="G35" s="507"/>
      <c r="H35" s="507"/>
      <c r="I35" s="508"/>
    </row>
    <row r="36" spans="1:9" ht="18.75" customHeight="1" x14ac:dyDescent="0.25">
      <c r="A36" s="495" t="s">
        <v>159</v>
      </c>
      <c r="B36" s="350">
        <v>2024</v>
      </c>
      <c r="C36" s="350">
        <v>2025</v>
      </c>
      <c r="D36" s="350">
        <v>2026</v>
      </c>
      <c r="E36" s="350">
        <v>2027</v>
      </c>
      <c r="F36" s="350" t="s">
        <v>320</v>
      </c>
      <c r="G36" s="516" t="s">
        <v>161</v>
      </c>
      <c r="H36" s="516" t="s">
        <v>21</v>
      </c>
      <c r="I36" s="516"/>
    </row>
    <row r="37" spans="1:9" ht="50.25" customHeight="1" x14ac:dyDescent="0.25">
      <c r="A37" s="496"/>
      <c r="B37" s="251">
        <v>1</v>
      </c>
      <c r="C37" s="380">
        <f>B40+B42+B44+B46+B48+B50+B52+B54+B56+B58+B60+B62</f>
        <v>1</v>
      </c>
      <c r="D37" s="251">
        <v>1</v>
      </c>
      <c r="E37" s="251">
        <v>0</v>
      </c>
      <c r="F37" s="350">
        <f>B37+C37+D37+E37</f>
        <v>3</v>
      </c>
      <c r="G37" s="516"/>
      <c r="H37" s="516"/>
      <c r="I37" s="516"/>
    </row>
    <row r="38" spans="1:9" ht="52.5" customHeight="1" x14ac:dyDescent="0.25">
      <c r="A38" s="255" t="s">
        <v>163</v>
      </c>
      <c r="B38" s="509">
        <v>0.25</v>
      </c>
      <c r="C38" s="510"/>
      <c r="D38" s="511" t="s">
        <v>321</v>
      </c>
      <c r="E38" s="512"/>
      <c r="F38" s="512"/>
      <c r="G38" s="512"/>
      <c r="H38" s="512"/>
      <c r="I38" s="513"/>
    </row>
    <row r="39" spans="1:9" s="64" customFormat="1" ht="48" customHeight="1" x14ac:dyDescent="0.25">
      <c r="A39" s="495" t="s">
        <v>322</v>
      </c>
      <c r="B39" s="255" t="s">
        <v>323</v>
      </c>
      <c r="C39" s="146" t="s">
        <v>206</v>
      </c>
      <c r="D39" s="482" t="s">
        <v>208</v>
      </c>
      <c r="E39" s="483"/>
      <c r="F39" s="482" t="s">
        <v>210</v>
      </c>
      <c r="G39" s="483"/>
      <c r="H39" s="123" t="s">
        <v>212</v>
      </c>
      <c r="I39" s="122" t="s">
        <v>213</v>
      </c>
    </row>
    <row r="40" spans="1:9" ht="72.599999999999994" customHeight="1" x14ac:dyDescent="0.25">
      <c r="A40" s="496"/>
      <c r="B40" s="357">
        <v>0.02</v>
      </c>
      <c r="C40" s="258">
        <v>0.02</v>
      </c>
      <c r="D40" s="497" t="s">
        <v>505</v>
      </c>
      <c r="E40" s="498"/>
      <c r="F40" s="497" t="s">
        <v>506</v>
      </c>
      <c r="G40" s="498"/>
      <c r="H40" s="349" t="s">
        <v>507</v>
      </c>
      <c r="I40" s="155" t="s">
        <v>508</v>
      </c>
    </row>
    <row r="41" spans="1:9" s="64" customFormat="1" ht="54" customHeight="1" x14ac:dyDescent="0.25">
      <c r="A41" s="495" t="s">
        <v>328</v>
      </c>
      <c r="B41" s="253" t="s">
        <v>323</v>
      </c>
      <c r="C41" s="123" t="s">
        <v>206</v>
      </c>
      <c r="D41" s="482" t="s">
        <v>208</v>
      </c>
      <c r="E41" s="483"/>
      <c r="F41" s="482" t="s">
        <v>210</v>
      </c>
      <c r="G41" s="483"/>
      <c r="H41" s="123" t="s">
        <v>212</v>
      </c>
      <c r="I41" s="122" t="s">
        <v>213</v>
      </c>
    </row>
    <row r="42" spans="1:9" ht="191.1" customHeight="1" x14ac:dyDescent="0.25">
      <c r="A42" s="496"/>
      <c r="B42" s="357">
        <v>0.02</v>
      </c>
      <c r="C42" s="258">
        <v>0.02</v>
      </c>
      <c r="D42" s="667" t="s">
        <v>509</v>
      </c>
      <c r="E42" s="668"/>
      <c r="F42" s="667" t="s">
        <v>510</v>
      </c>
      <c r="G42" s="668"/>
      <c r="H42" s="381" t="s">
        <v>507</v>
      </c>
      <c r="I42" s="382" t="s">
        <v>511</v>
      </c>
    </row>
    <row r="43" spans="1:9" s="64" customFormat="1" ht="57" customHeight="1" x14ac:dyDescent="0.25">
      <c r="A43" s="495" t="s">
        <v>332</v>
      </c>
      <c r="B43" s="253" t="s">
        <v>323</v>
      </c>
      <c r="C43" s="123" t="s">
        <v>206</v>
      </c>
      <c r="D43" s="482" t="s">
        <v>208</v>
      </c>
      <c r="E43" s="483"/>
      <c r="F43" s="482" t="s">
        <v>210</v>
      </c>
      <c r="G43" s="483"/>
      <c r="H43" s="123" t="s">
        <v>212</v>
      </c>
      <c r="I43" s="122" t="s">
        <v>213</v>
      </c>
    </row>
    <row r="44" spans="1:9" ht="249.95" customHeight="1" x14ac:dyDescent="0.25">
      <c r="A44" s="496"/>
      <c r="B44" s="357">
        <v>0.1</v>
      </c>
      <c r="C44" s="357">
        <v>0.1</v>
      </c>
      <c r="D44" s="497" t="s">
        <v>512</v>
      </c>
      <c r="E44" s="498"/>
      <c r="F44" s="500" t="s">
        <v>513</v>
      </c>
      <c r="G44" s="498"/>
      <c r="H44" s="381" t="s">
        <v>507</v>
      </c>
      <c r="I44" s="155" t="s">
        <v>514</v>
      </c>
    </row>
    <row r="45" spans="1:9" s="64" customFormat="1" ht="35.1" customHeight="1" x14ac:dyDescent="0.25">
      <c r="A45" s="495" t="s">
        <v>336</v>
      </c>
      <c r="B45" s="253" t="s">
        <v>323</v>
      </c>
      <c r="C45" s="253" t="s">
        <v>206</v>
      </c>
      <c r="D45" s="482" t="s">
        <v>208</v>
      </c>
      <c r="E45" s="483"/>
      <c r="F45" s="482" t="s">
        <v>210</v>
      </c>
      <c r="G45" s="483"/>
      <c r="H45" s="123" t="s">
        <v>212</v>
      </c>
      <c r="I45" s="123" t="s">
        <v>213</v>
      </c>
    </row>
    <row r="46" spans="1:9" ht="409.5" customHeight="1" x14ac:dyDescent="0.25">
      <c r="A46" s="496"/>
      <c r="B46" s="357">
        <v>0.1</v>
      </c>
      <c r="C46" s="357">
        <v>0.1</v>
      </c>
      <c r="D46" s="497" t="s">
        <v>515</v>
      </c>
      <c r="E46" s="498"/>
      <c r="F46" s="497" t="s">
        <v>516</v>
      </c>
      <c r="G46" s="498"/>
      <c r="H46" s="381" t="s">
        <v>507</v>
      </c>
      <c r="I46" s="148" t="s">
        <v>517</v>
      </c>
    </row>
    <row r="47" spans="1:9" s="64" customFormat="1" ht="35.1" customHeight="1" x14ac:dyDescent="0.25">
      <c r="A47" s="495" t="s">
        <v>341</v>
      </c>
      <c r="B47" s="253" t="s">
        <v>323</v>
      </c>
      <c r="C47" s="123" t="s">
        <v>206</v>
      </c>
      <c r="D47" s="482" t="s">
        <v>208</v>
      </c>
      <c r="E47" s="483"/>
      <c r="F47" s="482" t="s">
        <v>210</v>
      </c>
      <c r="G47" s="483"/>
      <c r="H47" s="123" t="s">
        <v>212</v>
      </c>
      <c r="I47" s="122" t="s">
        <v>213</v>
      </c>
    </row>
    <row r="48" spans="1:9" ht="405.75" customHeight="1" x14ac:dyDescent="0.25">
      <c r="A48" s="496"/>
      <c r="B48" s="357">
        <v>0.1</v>
      </c>
      <c r="C48" s="258">
        <v>0.1</v>
      </c>
      <c r="D48" s="499" t="s">
        <v>518</v>
      </c>
      <c r="E48" s="666"/>
      <c r="F48" s="499" t="s">
        <v>519</v>
      </c>
      <c r="G48" s="486"/>
      <c r="H48" s="381" t="s">
        <v>507</v>
      </c>
      <c r="I48" s="414" t="s">
        <v>520</v>
      </c>
    </row>
    <row r="49" spans="1:9" s="64" customFormat="1" ht="35.1" customHeight="1" x14ac:dyDescent="0.25">
      <c r="A49" s="495" t="s">
        <v>345</v>
      </c>
      <c r="B49" s="253" t="s">
        <v>323</v>
      </c>
      <c r="C49" s="123" t="s">
        <v>206</v>
      </c>
      <c r="D49" s="482" t="s">
        <v>208</v>
      </c>
      <c r="E49" s="483"/>
      <c r="F49" s="482" t="s">
        <v>210</v>
      </c>
      <c r="G49" s="483"/>
      <c r="H49" s="123" t="s">
        <v>212</v>
      </c>
      <c r="I49" s="122" t="s">
        <v>213</v>
      </c>
    </row>
    <row r="50" spans="1:9" x14ac:dyDescent="0.25">
      <c r="A50" s="496"/>
      <c r="B50" s="358">
        <v>0.1</v>
      </c>
      <c r="C50" s="351"/>
      <c r="D50" s="484"/>
      <c r="E50" s="486"/>
      <c r="F50" s="484"/>
      <c r="G50" s="486"/>
      <c r="H50" s="251"/>
      <c r="I50" s="157"/>
    </row>
    <row r="51" spans="1:9" ht="35.1" customHeight="1" x14ac:dyDescent="0.25">
      <c r="A51" s="495" t="s">
        <v>346</v>
      </c>
      <c r="B51" s="255" t="s">
        <v>323</v>
      </c>
      <c r="C51" s="146" t="s">
        <v>206</v>
      </c>
      <c r="D51" s="482" t="s">
        <v>208</v>
      </c>
      <c r="E51" s="483"/>
      <c r="F51" s="482" t="s">
        <v>210</v>
      </c>
      <c r="G51" s="483"/>
      <c r="H51" s="123" t="s">
        <v>212</v>
      </c>
      <c r="I51" s="122" t="s">
        <v>213</v>
      </c>
    </row>
    <row r="52" spans="1:9" x14ac:dyDescent="0.25">
      <c r="A52" s="496"/>
      <c r="B52" s="358">
        <v>0.1</v>
      </c>
      <c r="C52" s="351"/>
      <c r="D52" s="484"/>
      <c r="E52" s="485"/>
      <c r="F52" s="484"/>
      <c r="G52" s="486"/>
      <c r="H52" s="251"/>
      <c r="I52" s="157"/>
    </row>
    <row r="53" spans="1:9" ht="35.1" customHeight="1" x14ac:dyDescent="0.25">
      <c r="A53" s="495" t="s">
        <v>347</v>
      </c>
      <c r="B53" s="255" t="s">
        <v>323</v>
      </c>
      <c r="C53" s="146" t="s">
        <v>206</v>
      </c>
      <c r="D53" s="482" t="s">
        <v>208</v>
      </c>
      <c r="E53" s="483"/>
      <c r="F53" s="482" t="s">
        <v>210</v>
      </c>
      <c r="G53" s="483"/>
      <c r="H53" s="123" t="s">
        <v>212</v>
      </c>
      <c r="I53" s="122" t="s">
        <v>213</v>
      </c>
    </row>
    <row r="54" spans="1:9" x14ac:dyDescent="0.25">
      <c r="A54" s="496"/>
      <c r="B54" s="358">
        <v>0.13</v>
      </c>
      <c r="C54" s="351"/>
      <c r="D54" s="484"/>
      <c r="E54" s="485"/>
      <c r="F54" s="484"/>
      <c r="G54" s="486"/>
      <c r="H54" s="158"/>
      <c r="I54" s="157"/>
    </row>
    <row r="55" spans="1:9" ht="35.1" customHeight="1" x14ac:dyDescent="0.25">
      <c r="A55" s="495" t="s">
        <v>348</v>
      </c>
      <c r="B55" s="255" t="s">
        <v>323</v>
      </c>
      <c r="C55" s="146" t="s">
        <v>206</v>
      </c>
      <c r="D55" s="482" t="s">
        <v>208</v>
      </c>
      <c r="E55" s="483"/>
      <c r="F55" s="482" t="s">
        <v>210</v>
      </c>
      <c r="G55" s="483"/>
      <c r="H55" s="123" t="s">
        <v>212</v>
      </c>
      <c r="I55" s="122" t="s">
        <v>213</v>
      </c>
    </row>
    <row r="56" spans="1:9" x14ac:dyDescent="0.25">
      <c r="A56" s="496"/>
      <c r="B56" s="358">
        <v>0.13</v>
      </c>
      <c r="C56" s="351"/>
      <c r="D56" s="484"/>
      <c r="E56" s="486"/>
      <c r="F56" s="484"/>
      <c r="G56" s="486"/>
      <c r="H56" s="251"/>
      <c r="I56" s="251"/>
    </row>
    <row r="57" spans="1:9" ht="35.1" customHeight="1" x14ac:dyDescent="0.25">
      <c r="A57" s="495" t="s">
        <v>349</v>
      </c>
      <c r="B57" s="255" t="s">
        <v>323</v>
      </c>
      <c r="C57" s="146" t="s">
        <v>206</v>
      </c>
      <c r="D57" s="482" t="s">
        <v>208</v>
      </c>
      <c r="E57" s="483"/>
      <c r="F57" s="482" t="s">
        <v>210</v>
      </c>
      <c r="G57" s="483"/>
      <c r="H57" s="123" t="s">
        <v>212</v>
      </c>
      <c r="I57" s="122" t="s">
        <v>213</v>
      </c>
    </row>
    <row r="58" spans="1:9" x14ac:dyDescent="0.25">
      <c r="A58" s="496"/>
      <c r="B58" s="358">
        <v>0.1</v>
      </c>
      <c r="C58" s="351"/>
      <c r="D58" s="484"/>
      <c r="E58" s="486"/>
      <c r="F58" s="484"/>
      <c r="G58" s="486"/>
      <c r="H58" s="251"/>
      <c r="I58" s="157"/>
    </row>
    <row r="59" spans="1:9" ht="35.1" customHeight="1" x14ac:dyDescent="0.25">
      <c r="A59" s="495" t="s">
        <v>350</v>
      </c>
      <c r="B59" s="255" t="s">
        <v>323</v>
      </c>
      <c r="C59" s="146" t="s">
        <v>206</v>
      </c>
      <c r="D59" s="482" t="s">
        <v>208</v>
      </c>
      <c r="E59" s="483"/>
      <c r="F59" s="482" t="s">
        <v>210</v>
      </c>
      <c r="G59" s="483"/>
      <c r="H59" s="123" t="s">
        <v>212</v>
      </c>
      <c r="I59" s="122" t="s">
        <v>213</v>
      </c>
    </row>
    <row r="60" spans="1:9" x14ac:dyDescent="0.25">
      <c r="A60" s="496"/>
      <c r="B60" s="359">
        <v>0.05</v>
      </c>
      <c r="C60" s="351"/>
      <c r="D60" s="484"/>
      <c r="E60" s="486"/>
      <c r="F60" s="485"/>
      <c r="G60" s="485"/>
      <c r="H60" s="251"/>
      <c r="I60" s="251"/>
    </row>
    <row r="61" spans="1:9" ht="35.1" customHeight="1" x14ac:dyDescent="0.25">
      <c r="A61" s="495" t="s">
        <v>351</v>
      </c>
      <c r="B61" s="255" t="s">
        <v>323</v>
      </c>
      <c r="C61" s="146" t="s">
        <v>206</v>
      </c>
      <c r="D61" s="482" t="s">
        <v>208</v>
      </c>
      <c r="E61" s="483"/>
      <c r="F61" s="482" t="s">
        <v>210</v>
      </c>
      <c r="G61" s="483"/>
      <c r="H61" s="123" t="s">
        <v>212</v>
      </c>
      <c r="I61" s="122" t="s">
        <v>213</v>
      </c>
    </row>
    <row r="62" spans="1:9" x14ac:dyDescent="0.25">
      <c r="A62" s="496"/>
      <c r="B62" s="359">
        <v>0.05</v>
      </c>
      <c r="C62" s="351"/>
      <c r="D62" s="484"/>
      <c r="E62" s="486"/>
      <c r="F62" s="484"/>
      <c r="G62" s="486"/>
      <c r="H62" s="251"/>
      <c r="I62" s="251"/>
    </row>
    <row r="65" spans="1:11" x14ac:dyDescent="0.25">
      <c r="K65" s="231">
        <f>B40+B42+B44+B46+B48+B50+B52+B54+B56+B58+B60+B62</f>
        <v>1</v>
      </c>
    </row>
    <row r="66" spans="1:11" ht="34.5" customHeight="1" x14ac:dyDescent="0.25">
      <c r="A66" s="568" t="s">
        <v>177</v>
      </c>
      <c r="B66" s="568"/>
      <c r="C66" s="568"/>
      <c r="D66" s="568"/>
      <c r="E66" s="568"/>
      <c r="F66" s="568"/>
      <c r="G66" s="568"/>
      <c r="H66" s="568"/>
      <c r="I66" s="568"/>
    </row>
    <row r="67" spans="1:11" ht="98.25" customHeight="1" x14ac:dyDescent="0.25">
      <c r="A67" s="352" t="s">
        <v>178</v>
      </c>
      <c r="B67" s="492" t="s">
        <v>521</v>
      </c>
      <c r="C67" s="493"/>
      <c r="D67" s="492" t="s">
        <v>522</v>
      </c>
      <c r="E67" s="493"/>
      <c r="F67" s="492" t="s">
        <v>523</v>
      </c>
      <c r="G67" s="493"/>
      <c r="H67" s="492" t="s">
        <v>524</v>
      </c>
      <c r="I67" s="493"/>
    </row>
    <row r="68" spans="1:11" ht="40.5" customHeight="1" x14ac:dyDescent="0.25">
      <c r="A68" s="352" t="s">
        <v>180</v>
      </c>
      <c r="B68" s="572">
        <v>7.0000000000000007E-2</v>
      </c>
      <c r="C68" s="573"/>
      <c r="D68" s="572">
        <v>0.08</v>
      </c>
      <c r="E68" s="573"/>
      <c r="F68" s="572">
        <v>0.05</v>
      </c>
      <c r="G68" s="573"/>
      <c r="H68" s="572">
        <v>0.05</v>
      </c>
      <c r="I68" s="575"/>
    </row>
    <row r="69" spans="1:11" ht="30" hidden="1" customHeight="1" x14ac:dyDescent="0.25">
      <c r="A69" s="565" t="s">
        <v>289</v>
      </c>
      <c r="B69" s="360" t="s">
        <v>99</v>
      </c>
      <c r="C69" s="360" t="s">
        <v>206</v>
      </c>
      <c r="D69" s="360" t="s">
        <v>99</v>
      </c>
      <c r="E69" s="360" t="s">
        <v>206</v>
      </c>
      <c r="F69" s="360" t="s">
        <v>99</v>
      </c>
      <c r="G69" s="360" t="s">
        <v>206</v>
      </c>
      <c r="H69" s="360" t="s">
        <v>99</v>
      </c>
      <c r="I69" s="360" t="s">
        <v>206</v>
      </c>
    </row>
    <row r="70" spans="1:11" ht="30" hidden="1" customHeight="1" x14ac:dyDescent="0.25">
      <c r="A70" s="566"/>
      <c r="B70" s="361">
        <v>0.05</v>
      </c>
      <c r="C70" s="362">
        <v>0.05</v>
      </c>
      <c r="D70" s="361">
        <v>0</v>
      </c>
      <c r="E70" s="362">
        <v>0</v>
      </c>
      <c r="F70" s="363">
        <v>0</v>
      </c>
      <c r="G70" s="362">
        <v>0</v>
      </c>
      <c r="H70" s="363">
        <v>0</v>
      </c>
      <c r="I70" s="362">
        <v>0</v>
      </c>
    </row>
    <row r="71" spans="1:11" ht="180" hidden="1" customHeight="1" x14ac:dyDescent="0.25">
      <c r="A71" s="352" t="s">
        <v>356</v>
      </c>
      <c r="B71" s="489" t="s">
        <v>525</v>
      </c>
      <c r="C71" s="490"/>
      <c r="D71" s="662" t="s">
        <v>453</v>
      </c>
      <c r="E71" s="662"/>
      <c r="F71" s="662" t="s">
        <v>453</v>
      </c>
      <c r="G71" s="662"/>
      <c r="H71" s="662" t="s">
        <v>453</v>
      </c>
      <c r="I71" s="662"/>
    </row>
    <row r="72" spans="1:11" ht="80.25" hidden="1" customHeight="1" x14ac:dyDescent="0.25">
      <c r="A72" s="352" t="s">
        <v>360</v>
      </c>
      <c r="B72" s="487" t="s">
        <v>526</v>
      </c>
      <c r="C72" s="488"/>
      <c r="D72" s="665" t="s">
        <v>414</v>
      </c>
      <c r="E72" s="665"/>
      <c r="F72" s="665" t="s">
        <v>414</v>
      </c>
      <c r="G72" s="665"/>
      <c r="H72" s="665" t="s">
        <v>414</v>
      </c>
      <c r="I72" s="665"/>
    </row>
    <row r="73" spans="1:11" ht="30.75" hidden="1" customHeight="1" x14ac:dyDescent="0.25">
      <c r="A73" s="565" t="s">
        <v>290</v>
      </c>
      <c r="B73" s="360" t="s">
        <v>99</v>
      </c>
      <c r="C73" s="360" t="s">
        <v>206</v>
      </c>
      <c r="D73" s="360" t="s">
        <v>99</v>
      </c>
      <c r="E73" s="360" t="s">
        <v>206</v>
      </c>
      <c r="F73" s="360" t="s">
        <v>99</v>
      </c>
      <c r="G73" s="360" t="s">
        <v>206</v>
      </c>
      <c r="H73" s="360" t="s">
        <v>99</v>
      </c>
      <c r="I73" s="360" t="s">
        <v>206</v>
      </c>
    </row>
    <row r="74" spans="1:11" ht="30.75" hidden="1" customHeight="1" x14ac:dyDescent="0.25">
      <c r="A74" s="566"/>
      <c r="B74" s="361">
        <v>0.05</v>
      </c>
      <c r="C74" s="362">
        <v>0.05</v>
      </c>
      <c r="D74" s="361">
        <v>0</v>
      </c>
      <c r="E74" s="362"/>
      <c r="F74" s="363">
        <v>0</v>
      </c>
      <c r="G74" s="364">
        <v>0</v>
      </c>
      <c r="H74" s="363">
        <v>0.09</v>
      </c>
      <c r="I74" s="364">
        <v>0.09</v>
      </c>
    </row>
    <row r="75" spans="1:11" ht="401.25" hidden="1" customHeight="1" x14ac:dyDescent="0.25">
      <c r="A75" s="352" t="s">
        <v>356</v>
      </c>
      <c r="B75" s="489" t="s">
        <v>527</v>
      </c>
      <c r="C75" s="490"/>
      <c r="D75" s="662" t="s">
        <v>453</v>
      </c>
      <c r="E75" s="662"/>
      <c r="F75" s="478" t="s">
        <v>528</v>
      </c>
      <c r="G75" s="479"/>
      <c r="H75" s="663" t="s">
        <v>529</v>
      </c>
      <c r="I75" s="664"/>
    </row>
    <row r="76" spans="1:11" ht="181.5" hidden="1" customHeight="1" x14ac:dyDescent="0.25">
      <c r="A76" s="352" t="s">
        <v>360</v>
      </c>
      <c r="B76" s="487" t="s">
        <v>530</v>
      </c>
      <c r="C76" s="488"/>
      <c r="D76" s="630" t="s">
        <v>414</v>
      </c>
      <c r="E76" s="518"/>
      <c r="F76" s="634" t="s">
        <v>414</v>
      </c>
      <c r="G76" s="635"/>
      <c r="H76" s="576" t="s">
        <v>531</v>
      </c>
      <c r="I76" s="577"/>
    </row>
    <row r="77" spans="1:11" ht="30.75" customHeight="1" x14ac:dyDescent="0.25">
      <c r="A77" s="565" t="s">
        <v>291</v>
      </c>
      <c r="B77" s="360" t="s">
        <v>99</v>
      </c>
      <c r="C77" s="360" t="s">
        <v>206</v>
      </c>
      <c r="D77" s="360" t="s">
        <v>99</v>
      </c>
      <c r="E77" s="360" t="s">
        <v>206</v>
      </c>
      <c r="F77" s="360" t="s">
        <v>99</v>
      </c>
      <c r="G77" s="360" t="s">
        <v>206</v>
      </c>
      <c r="H77" s="360" t="s">
        <v>99</v>
      </c>
      <c r="I77" s="360" t="s">
        <v>206</v>
      </c>
    </row>
    <row r="78" spans="1:11" ht="30.75" customHeight="1" x14ac:dyDescent="0.25">
      <c r="A78" s="566"/>
      <c r="B78" s="361">
        <v>0.1</v>
      </c>
      <c r="C78" s="362">
        <v>0.1</v>
      </c>
      <c r="D78" s="361">
        <v>0.1</v>
      </c>
      <c r="E78" s="362">
        <v>0.1</v>
      </c>
      <c r="F78" s="363">
        <v>0.09</v>
      </c>
      <c r="G78" s="364">
        <v>0.09</v>
      </c>
      <c r="H78" s="363">
        <v>0.09</v>
      </c>
      <c r="I78" s="364">
        <v>0.09</v>
      </c>
    </row>
    <row r="79" spans="1:11" ht="312.95" customHeight="1" x14ac:dyDescent="0.25">
      <c r="A79" s="352" t="s">
        <v>356</v>
      </c>
      <c r="B79" s="489" t="s">
        <v>532</v>
      </c>
      <c r="C79" s="490"/>
      <c r="D79" s="489" t="s">
        <v>533</v>
      </c>
      <c r="E79" s="490"/>
      <c r="F79" s="489" t="s">
        <v>534</v>
      </c>
      <c r="G79" s="490"/>
      <c r="H79" s="489" t="s">
        <v>535</v>
      </c>
      <c r="I79" s="490"/>
    </row>
    <row r="80" spans="1:11" ht="80.25" customHeight="1" x14ac:dyDescent="0.25">
      <c r="A80" s="352" t="s">
        <v>360</v>
      </c>
      <c r="B80" s="487" t="s">
        <v>536</v>
      </c>
      <c r="C80" s="488"/>
      <c r="D80" s="487" t="s">
        <v>537</v>
      </c>
      <c r="E80" s="488"/>
      <c r="F80" s="487" t="s">
        <v>538</v>
      </c>
      <c r="G80" s="488"/>
      <c r="H80" s="487" t="s">
        <v>539</v>
      </c>
      <c r="I80" s="488"/>
    </row>
    <row r="81" spans="1:9" ht="30.75" customHeight="1" x14ac:dyDescent="0.25">
      <c r="A81" s="565" t="s">
        <v>292</v>
      </c>
      <c r="B81" s="360" t="s">
        <v>99</v>
      </c>
      <c r="C81" s="360" t="s">
        <v>206</v>
      </c>
      <c r="D81" s="360" t="s">
        <v>99</v>
      </c>
      <c r="E81" s="360" t="s">
        <v>206</v>
      </c>
      <c r="F81" s="360" t="s">
        <v>99</v>
      </c>
      <c r="G81" s="360" t="s">
        <v>206</v>
      </c>
      <c r="H81" s="360" t="s">
        <v>99</v>
      </c>
      <c r="I81" s="360" t="s">
        <v>206</v>
      </c>
    </row>
    <row r="82" spans="1:9" ht="30.75" customHeight="1" x14ac:dyDescent="0.25">
      <c r="A82" s="566"/>
      <c r="B82" s="361">
        <v>0.1</v>
      </c>
      <c r="C82" s="362">
        <v>0.1</v>
      </c>
      <c r="D82" s="361">
        <v>0.1</v>
      </c>
      <c r="E82" s="362">
        <v>0.1</v>
      </c>
      <c r="F82" s="363">
        <v>0.09</v>
      </c>
      <c r="G82" s="364">
        <v>0.09</v>
      </c>
      <c r="H82" s="363">
        <v>0.09</v>
      </c>
      <c r="I82" s="364">
        <v>0.09</v>
      </c>
    </row>
    <row r="83" spans="1:9" ht="273" customHeight="1" x14ac:dyDescent="0.25">
      <c r="A83" s="352" t="s">
        <v>356</v>
      </c>
      <c r="B83" s="478" t="s">
        <v>540</v>
      </c>
      <c r="C83" s="479"/>
      <c r="D83" s="478" t="s">
        <v>541</v>
      </c>
      <c r="E83" s="479"/>
      <c r="F83" s="478" t="s">
        <v>542</v>
      </c>
      <c r="G83" s="479"/>
      <c r="H83" s="478" t="s">
        <v>543</v>
      </c>
      <c r="I83" s="479"/>
    </row>
    <row r="84" spans="1:9" ht="43.5" customHeight="1" x14ac:dyDescent="0.25">
      <c r="A84" s="352" t="s">
        <v>360</v>
      </c>
      <c r="B84" s="487" t="s">
        <v>544</v>
      </c>
      <c r="C84" s="488"/>
      <c r="D84" s="487" t="s">
        <v>545</v>
      </c>
      <c r="E84" s="488"/>
      <c r="F84" s="487" t="s">
        <v>546</v>
      </c>
      <c r="G84" s="488"/>
      <c r="H84" s="487" t="s">
        <v>547</v>
      </c>
      <c r="I84" s="488"/>
    </row>
    <row r="85" spans="1:9" ht="15" x14ac:dyDescent="0.25">
      <c r="A85" s="565" t="s">
        <v>294</v>
      </c>
      <c r="B85" s="360" t="s">
        <v>99</v>
      </c>
      <c r="C85" s="360" t="s">
        <v>206</v>
      </c>
      <c r="D85" s="360" t="s">
        <v>99</v>
      </c>
      <c r="E85" s="360" t="s">
        <v>206</v>
      </c>
      <c r="F85" s="360" t="s">
        <v>99</v>
      </c>
      <c r="G85" s="360" t="s">
        <v>206</v>
      </c>
      <c r="H85" s="360" t="s">
        <v>99</v>
      </c>
      <c r="I85" s="360" t="s">
        <v>206</v>
      </c>
    </row>
    <row r="86" spans="1:9" ht="15" x14ac:dyDescent="0.25">
      <c r="A86" s="566"/>
      <c r="B86" s="361">
        <v>0.15</v>
      </c>
      <c r="C86" s="362">
        <v>0.05</v>
      </c>
      <c r="D86" s="361">
        <v>0.1</v>
      </c>
      <c r="E86" s="362">
        <v>0.1</v>
      </c>
      <c r="F86" s="363">
        <v>0.1</v>
      </c>
      <c r="G86" s="364">
        <v>0.1</v>
      </c>
      <c r="H86" s="363">
        <v>0.09</v>
      </c>
      <c r="I86" s="364">
        <v>0.09</v>
      </c>
    </row>
    <row r="87" spans="1:9" ht="189" customHeight="1" x14ac:dyDescent="0.25">
      <c r="A87" s="352" t="s">
        <v>356</v>
      </c>
      <c r="B87" s="661" t="s">
        <v>548</v>
      </c>
      <c r="C87" s="661"/>
      <c r="D87" s="661" t="s">
        <v>549</v>
      </c>
      <c r="E87" s="661"/>
      <c r="F87" s="661" t="s">
        <v>550</v>
      </c>
      <c r="G87" s="661"/>
      <c r="H87" s="661" t="s">
        <v>551</v>
      </c>
      <c r="I87" s="661"/>
    </row>
    <row r="88" spans="1:9" ht="15" x14ac:dyDescent="0.25">
      <c r="A88" s="352" t="s">
        <v>360</v>
      </c>
      <c r="B88" s="576" t="s">
        <v>552</v>
      </c>
      <c r="C88" s="577"/>
      <c r="D88" s="576" t="s">
        <v>553</v>
      </c>
      <c r="E88" s="577"/>
      <c r="F88" s="576" t="s">
        <v>554</v>
      </c>
      <c r="G88" s="577"/>
      <c r="H88" s="576" t="s">
        <v>555</v>
      </c>
      <c r="I88" s="577"/>
    </row>
    <row r="89" spans="1:9" ht="15" x14ac:dyDescent="0.25">
      <c r="A89" s="565" t="s">
        <v>296</v>
      </c>
      <c r="B89" s="360" t="s">
        <v>99</v>
      </c>
      <c r="C89" s="360" t="s">
        <v>206</v>
      </c>
      <c r="D89" s="360" t="s">
        <v>99</v>
      </c>
      <c r="E89" s="360" t="s">
        <v>206</v>
      </c>
      <c r="F89" s="360" t="s">
        <v>99</v>
      </c>
      <c r="G89" s="360" t="s">
        <v>206</v>
      </c>
      <c r="H89" s="360" t="s">
        <v>99</v>
      </c>
      <c r="I89" s="360" t="s">
        <v>206</v>
      </c>
    </row>
    <row r="90" spans="1:9" ht="15" x14ac:dyDescent="0.25">
      <c r="A90" s="566"/>
      <c r="B90" s="361">
        <v>0.15</v>
      </c>
      <c r="C90" s="375"/>
      <c r="D90" s="361">
        <v>0.15</v>
      </c>
      <c r="E90" s="362"/>
      <c r="F90" s="363">
        <v>0.08</v>
      </c>
      <c r="G90" s="364"/>
      <c r="H90" s="363">
        <v>0.09</v>
      </c>
      <c r="I90" s="364">
        <v>0.09</v>
      </c>
    </row>
    <row r="91" spans="1:9" ht="30" x14ac:dyDescent="0.2">
      <c r="A91" s="352" t="s">
        <v>356</v>
      </c>
      <c r="B91" s="660"/>
      <c r="C91" s="660"/>
      <c r="D91" s="660"/>
      <c r="E91" s="660"/>
      <c r="F91" s="660"/>
      <c r="G91" s="660"/>
      <c r="H91" s="660"/>
      <c r="I91" s="660"/>
    </row>
    <row r="92" spans="1:9" ht="15" x14ac:dyDescent="0.25">
      <c r="A92" s="352" t="s">
        <v>360</v>
      </c>
      <c r="B92" s="469"/>
      <c r="C92" s="470"/>
      <c r="D92" s="469"/>
      <c r="E92" s="470"/>
      <c r="F92" s="469"/>
      <c r="G92" s="470"/>
      <c r="H92" s="469"/>
      <c r="I92" s="470"/>
    </row>
    <row r="93" spans="1:9" ht="15" x14ac:dyDescent="0.25">
      <c r="A93" s="565" t="s">
        <v>297</v>
      </c>
      <c r="B93" s="360" t="s">
        <v>99</v>
      </c>
      <c r="C93" s="360" t="s">
        <v>206</v>
      </c>
      <c r="D93" s="360" t="s">
        <v>99</v>
      </c>
      <c r="E93" s="360" t="s">
        <v>206</v>
      </c>
      <c r="F93" s="360" t="s">
        <v>99</v>
      </c>
      <c r="G93" s="360" t="s">
        <v>206</v>
      </c>
      <c r="H93" s="360" t="s">
        <v>99</v>
      </c>
      <c r="I93" s="360" t="s">
        <v>206</v>
      </c>
    </row>
    <row r="94" spans="1:9" ht="15" x14ac:dyDescent="0.25">
      <c r="A94" s="566"/>
      <c r="B94" s="361">
        <v>0.1</v>
      </c>
      <c r="C94" s="375"/>
      <c r="D94" s="361">
        <v>0.15</v>
      </c>
      <c r="E94" s="362"/>
      <c r="F94" s="363">
        <v>0.08</v>
      </c>
      <c r="G94" s="364"/>
      <c r="H94" s="363">
        <v>0.09</v>
      </c>
      <c r="I94" s="364"/>
    </row>
    <row r="95" spans="1:9" ht="30" x14ac:dyDescent="0.2">
      <c r="A95" s="352" t="s">
        <v>356</v>
      </c>
      <c r="B95" s="660"/>
      <c r="C95" s="660"/>
      <c r="D95" s="660"/>
      <c r="E95" s="660"/>
      <c r="F95" s="660"/>
      <c r="G95" s="660"/>
      <c r="H95" s="660"/>
      <c r="I95" s="660"/>
    </row>
    <row r="96" spans="1:9" ht="15" x14ac:dyDescent="0.25">
      <c r="A96" s="352" t="s">
        <v>360</v>
      </c>
      <c r="B96" s="469"/>
      <c r="C96" s="470"/>
      <c r="D96" s="469"/>
      <c r="E96" s="470"/>
      <c r="F96" s="469"/>
      <c r="G96" s="470"/>
      <c r="H96" s="469"/>
      <c r="I96" s="470"/>
    </row>
    <row r="97" spans="1:9" ht="15" x14ac:dyDescent="0.25">
      <c r="A97" s="565" t="s">
        <v>298</v>
      </c>
      <c r="B97" s="360" t="s">
        <v>99</v>
      </c>
      <c r="C97" s="360" t="s">
        <v>206</v>
      </c>
      <c r="D97" s="360" t="s">
        <v>99</v>
      </c>
      <c r="E97" s="360" t="s">
        <v>206</v>
      </c>
      <c r="F97" s="360" t="s">
        <v>99</v>
      </c>
      <c r="G97" s="360" t="s">
        <v>206</v>
      </c>
      <c r="H97" s="360" t="s">
        <v>99</v>
      </c>
      <c r="I97" s="360" t="s">
        <v>206</v>
      </c>
    </row>
    <row r="98" spans="1:9" ht="15" x14ac:dyDescent="0.25">
      <c r="A98" s="566"/>
      <c r="B98" s="361">
        <v>0.1</v>
      </c>
      <c r="C98" s="375"/>
      <c r="D98" s="361">
        <v>0.15</v>
      </c>
      <c r="E98" s="362"/>
      <c r="F98" s="363">
        <v>0.09</v>
      </c>
      <c r="G98" s="364"/>
      <c r="H98" s="363">
        <v>0.09</v>
      </c>
      <c r="I98" s="364"/>
    </row>
    <row r="99" spans="1:9" ht="30" x14ac:dyDescent="0.2">
      <c r="A99" s="352" t="s">
        <v>356</v>
      </c>
      <c r="B99" s="660"/>
      <c r="C99" s="660"/>
      <c r="D99" s="660"/>
      <c r="E99" s="660"/>
      <c r="F99" s="660"/>
      <c r="G99" s="660"/>
      <c r="H99" s="660"/>
      <c r="I99" s="660"/>
    </row>
    <row r="100" spans="1:9" ht="15" x14ac:dyDescent="0.25">
      <c r="A100" s="352" t="s">
        <v>360</v>
      </c>
      <c r="B100" s="469"/>
      <c r="C100" s="470"/>
      <c r="D100" s="469"/>
      <c r="E100" s="470"/>
      <c r="F100" s="469"/>
      <c r="G100" s="470"/>
      <c r="H100" s="469"/>
      <c r="I100" s="470"/>
    </row>
    <row r="101" spans="1:9" ht="15" x14ac:dyDescent="0.25">
      <c r="A101" s="565" t="s">
        <v>300</v>
      </c>
      <c r="B101" s="360" t="s">
        <v>99</v>
      </c>
      <c r="C101" s="360" t="s">
        <v>206</v>
      </c>
      <c r="D101" s="360" t="s">
        <v>99</v>
      </c>
      <c r="E101" s="360" t="s">
        <v>206</v>
      </c>
      <c r="F101" s="360" t="s">
        <v>99</v>
      </c>
      <c r="G101" s="360" t="s">
        <v>206</v>
      </c>
      <c r="H101" s="360" t="s">
        <v>99</v>
      </c>
      <c r="I101" s="360" t="s">
        <v>206</v>
      </c>
    </row>
    <row r="102" spans="1:9" ht="15" x14ac:dyDescent="0.25">
      <c r="A102" s="566"/>
      <c r="B102" s="361">
        <v>0.05</v>
      </c>
      <c r="C102" s="375"/>
      <c r="D102" s="361">
        <v>0.1</v>
      </c>
      <c r="E102" s="362"/>
      <c r="F102" s="363">
        <v>0.09</v>
      </c>
      <c r="G102" s="364"/>
      <c r="H102" s="363">
        <v>0.09</v>
      </c>
      <c r="I102" s="364"/>
    </row>
    <row r="103" spans="1:9" ht="30" x14ac:dyDescent="0.2">
      <c r="A103" s="352" t="s">
        <v>356</v>
      </c>
      <c r="B103" s="660"/>
      <c r="C103" s="660"/>
      <c r="D103" s="660"/>
      <c r="E103" s="660"/>
      <c r="F103" s="660"/>
      <c r="G103" s="660"/>
      <c r="H103" s="660"/>
      <c r="I103" s="660"/>
    </row>
    <row r="104" spans="1:9" ht="15" x14ac:dyDescent="0.25">
      <c r="A104" s="352" t="s">
        <v>360</v>
      </c>
      <c r="B104" s="469"/>
      <c r="C104" s="470"/>
      <c r="D104" s="469"/>
      <c r="E104" s="470"/>
      <c r="F104" s="469"/>
      <c r="G104" s="470"/>
      <c r="H104" s="469"/>
      <c r="I104" s="470"/>
    </row>
    <row r="105" spans="1:9" ht="15" x14ac:dyDescent="0.25">
      <c r="A105" s="565" t="s">
        <v>301</v>
      </c>
      <c r="B105" s="360" t="s">
        <v>99</v>
      </c>
      <c r="C105" s="360" t="s">
        <v>206</v>
      </c>
      <c r="D105" s="360" t="s">
        <v>99</v>
      </c>
      <c r="E105" s="360" t="s">
        <v>206</v>
      </c>
      <c r="F105" s="360" t="s">
        <v>99</v>
      </c>
      <c r="G105" s="360" t="s">
        <v>206</v>
      </c>
      <c r="H105" s="360" t="s">
        <v>99</v>
      </c>
      <c r="I105" s="360" t="s">
        <v>206</v>
      </c>
    </row>
    <row r="106" spans="1:9" ht="15" x14ac:dyDescent="0.25">
      <c r="A106" s="566"/>
      <c r="B106" s="361">
        <v>0.05</v>
      </c>
      <c r="C106" s="375"/>
      <c r="D106" s="361">
        <v>0.1</v>
      </c>
      <c r="E106" s="362"/>
      <c r="F106" s="363">
        <v>0.1</v>
      </c>
      <c r="G106" s="364"/>
      <c r="H106" s="363">
        <v>0.09</v>
      </c>
      <c r="I106" s="364"/>
    </row>
    <row r="107" spans="1:9" ht="30" x14ac:dyDescent="0.2">
      <c r="A107" s="352" t="s">
        <v>356</v>
      </c>
      <c r="B107" s="660"/>
      <c r="C107" s="660"/>
      <c r="D107" s="660"/>
      <c r="E107" s="660"/>
      <c r="F107" s="660"/>
      <c r="G107" s="660"/>
      <c r="H107" s="660"/>
      <c r="I107" s="660"/>
    </row>
    <row r="108" spans="1:9" ht="15" x14ac:dyDescent="0.25">
      <c r="A108" s="352" t="s">
        <v>360</v>
      </c>
      <c r="B108" s="469"/>
      <c r="C108" s="470"/>
      <c r="D108" s="469"/>
      <c r="E108" s="470"/>
      <c r="F108" s="469"/>
      <c r="G108" s="470"/>
      <c r="H108" s="469"/>
      <c r="I108" s="470"/>
    </row>
    <row r="109" spans="1:9" ht="15" x14ac:dyDescent="0.25">
      <c r="A109" s="565" t="s">
        <v>302</v>
      </c>
      <c r="B109" s="360" t="s">
        <v>99</v>
      </c>
      <c r="C109" s="360" t="s">
        <v>206</v>
      </c>
      <c r="D109" s="360" t="s">
        <v>99</v>
      </c>
      <c r="E109" s="360" t="s">
        <v>206</v>
      </c>
      <c r="F109" s="360" t="s">
        <v>99</v>
      </c>
      <c r="G109" s="360" t="s">
        <v>206</v>
      </c>
      <c r="H109" s="360" t="s">
        <v>99</v>
      </c>
      <c r="I109" s="360" t="s">
        <v>206</v>
      </c>
    </row>
    <row r="110" spans="1:9" ht="15" x14ac:dyDescent="0.25">
      <c r="A110" s="566"/>
      <c r="B110" s="361">
        <v>0.05</v>
      </c>
      <c r="C110" s="375"/>
      <c r="D110" s="361">
        <v>0.05</v>
      </c>
      <c r="E110" s="362"/>
      <c r="F110" s="363">
        <v>0.13</v>
      </c>
      <c r="G110" s="364"/>
      <c r="H110" s="363">
        <v>0.09</v>
      </c>
      <c r="I110" s="364"/>
    </row>
    <row r="111" spans="1:9" ht="30" x14ac:dyDescent="0.2">
      <c r="A111" s="352" t="s">
        <v>356</v>
      </c>
      <c r="B111" s="660"/>
      <c r="C111" s="660"/>
      <c r="D111" s="660"/>
      <c r="E111" s="660"/>
      <c r="F111" s="660"/>
      <c r="G111" s="660"/>
      <c r="H111" s="660"/>
      <c r="I111" s="660"/>
    </row>
    <row r="112" spans="1:9" ht="15" x14ac:dyDescent="0.25">
      <c r="A112" s="352" t="s">
        <v>360</v>
      </c>
      <c r="B112" s="469"/>
      <c r="C112" s="470"/>
      <c r="D112" s="469"/>
      <c r="E112" s="470"/>
      <c r="F112" s="469"/>
      <c r="G112" s="470"/>
      <c r="H112" s="469"/>
      <c r="I112" s="470"/>
    </row>
    <row r="113" spans="1:9" ht="15" x14ac:dyDescent="0.25">
      <c r="A113" s="565" t="s">
        <v>303</v>
      </c>
      <c r="B113" s="360" t="s">
        <v>99</v>
      </c>
      <c r="C113" s="360" t="s">
        <v>206</v>
      </c>
      <c r="D113" s="360" t="s">
        <v>99</v>
      </c>
      <c r="E113" s="360" t="s">
        <v>206</v>
      </c>
      <c r="F113" s="360" t="s">
        <v>99</v>
      </c>
      <c r="G113" s="360" t="s">
        <v>206</v>
      </c>
      <c r="H113" s="360" t="s">
        <v>99</v>
      </c>
      <c r="I113" s="360" t="s">
        <v>206</v>
      </c>
    </row>
    <row r="114" spans="1:9" ht="15" x14ac:dyDescent="0.25">
      <c r="A114" s="566"/>
      <c r="B114" s="376">
        <v>0.05</v>
      </c>
      <c r="C114" s="377"/>
      <c r="D114" s="376">
        <v>0</v>
      </c>
      <c r="E114" s="377"/>
      <c r="F114" s="376">
        <v>0.15</v>
      </c>
      <c r="G114" s="368"/>
      <c r="H114" s="376">
        <v>0.1</v>
      </c>
      <c r="I114" s="368"/>
    </row>
    <row r="115" spans="1:9" ht="30" x14ac:dyDescent="0.2">
      <c r="A115" s="352" t="s">
        <v>356</v>
      </c>
      <c r="B115" s="659"/>
      <c r="C115" s="659"/>
      <c r="D115" s="659"/>
      <c r="E115" s="659"/>
      <c r="F115" s="659"/>
      <c r="G115" s="659"/>
      <c r="H115" s="659"/>
      <c r="I115" s="659"/>
    </row>
    <row r="116" spans="1:9" ht="15" x14ac:dyDescent="0.25">
      <c r="A116" s="352" t="s">
        <v>360</v>
      </c>
      <c r="B116" s="469"/>
      <c r="C116" s="470"/>
      <c r="D116" s="469"/>
      <c r="E116" s="470"/>
      <c r="F116" s="469"/>
      <c r="G116" s="470"/>
      <c r="H116" s="469"/>
      <c r="I116" s="470"/>
    </row>
    <row r="117" spans="1:9" ht="15" x14ac:dyDescent="0.25">
      <c r="A117" s="369" t="s">
        <v>387</v>
      </c>
      <c r="B117" s="378">
        <f t="shared" ref="B117:H117" si="1">(B70+B74+B78+B82+B86+B90+B94+B98+B102+B106+B110+B114)</f>
        <v>1.0000000000000002</v>
      </c>
      <c r="C117" s="379">
        <f t="shared" si="1"/>
        <v>0.35000000000000003</v>
      </c>
      <c r="D117" s="378">
        <f t="shared" si="1"/>
        <v>1</v>
      </c>
      <c r="E117" s="379">
        <f t="shared" si="1"/>
        <v>0.30000000000000004</v>
      </c>
      <c r="F117" s="378">
        <f t="shared" si="1"/>
        <v>1</v>
      </c>
      <c r="G117" s="379">
        <f t="shared" si="1"/>
        <v>0.28000000000000003</v>
      </c>
      <c r="H117" s="378">
        <f t="shared" si="1"/>
        <v>0.99999999999999978</v>
      </c>
      <c r="I117" s="379">
        <f>(I70+I74+I78+I82+I86+I90+I94+I98+I102+I106+I110+I114)</f>
        <v>0.44999999999999996</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Diseño Plan Operativo Línea de Cuidado 2025" xr:uid="{5419AE49-5DDC-4E60-A8A7-1819887AB561}"/>
    <hyperlink ref="B76:C76" r:id="rId2" display="Plan operativo Línea de Cuidado Febrero 2025" xr:uid="{8F488E6F-3690-49DB-BEE0-4F5788D42114}"/>
    <hyperlink ref="H76" r:id="rId3" xr:uid="{5AB525D1-2EB9-4E38-ABFD-3C679ECFB937}"/>
    <hyperlink ref="D80:E80" r:id="rId4" display="Anexos implementación" xr:uid="{C2197CA0-9528-44AE-AB26-A27C162572BA}"/>
    <hyperlink ref="B80:C80" r:id="rId5" display="Plan operativo Línea de Cuidado Marzo 2025" xr:uid="{50F393C3-0F9B-4B65-A209-764A4CB3472F}"/>
    <hyperlink ref="F80:G80" r:id="rId6" display="Articulación Línea de Cuidado - Estudio Plural" xr:uid="{82BE0420-1486-41C1-8768-9D68A607B75A}"/>
    <hyperlink ref="H80:I80" r:id="rId7" display="https://secretariadistritald.sharepoint.com/:f:/s/ContratacinSPI-2022/Ehv2x27SxbJCiS7mkFcGNqoBGGidU4iOUlmiIv0uZdV_rg?e=ENJZzh" xr:uid="{1C666A7E-591B-4912-9B62-326A87F8F655}"/>
    <hyperlink ref="B84:C84" r:id="rId8" display="Tarea 1 - Abril" xr:uid="{134C9BB4-B062-405F-8902-C85BDB964F86}"/>
    <hyperlink ref="D84:E84" r:id="rId9" display="Anexos implementación abril" xr:uid="{6CF33D45-7285-4ED0-9409-AFF21F249C23}"/>
    <hyperlink ref="F84:G84" r:id="rId10" display="Herramientas de seguimiento a la implementación - Abril" xr:uid="{497949AB-F234-4A82-9E34-8805D307D53D}"/>
    <hyperlink ref="H84:I84" r:id="rId11" display="https://secretariadistritald.sharepoint.com/:f:/s/ContratacinSPI-2022/EhmlPC3FLMRCjvnA0Gzwv3MBCTquvDEw5myLJn8o_C2DKQ?e=HfezEq" xr:uid="{D6F8FD00-D482-49CA-8F2C-484921E379C3}"/>
    <hyperlink ref="D88:E88" r:id="rId12" display="Anexos implementación Mayo" xr:uid="{992A3982-723F-45A8-99F1-BB2F84009FBF}"/>
    <hyperlink ref="B88:C88" r:id="rId13" display="Tarea 1. Mayo" xr:uid="{CF32A194-3D5C-40A0-AAFA-2483525A31FC}"/>
    <hyperlink ref="F88:G88" r:id="rId14" display="Herramientas de seguimiento a la implementación - Mayo" xr:uid="{6F0A328C-4BC3-45DE-925E-D230203F50A5}"/>
    <hyperlink ref="H88:I88" r:id="rId15" display="https://secretariadistritald.sharepoint.com/:f:/s/ContratacinSPI-2022/Ei8mHemClRFAo8tm8yMphVIB44768Ns8ZT1aARBTLXd88w?e=iBFYlx" xr:uid="{73B32A49-036A-486A-BF36-6BD4F2482EE9}"/>
  </hyperlinks>
  <pageMargins left="0.25" right="0.25" top="0.75" bottom="0.75" header="0.3" footer="0.3"/>
  <pageSetup scale="25" fitToHeight="0" orientation="landscape" r:id="rId16"/>
  <drawing r:id="rId17"/>
  <legacy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topLeftCell="A71" zoomScale="55" zoomScaleNormal="55" workbookViewId="0">
      <selection activeCell="G27" sqref="G27"/>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47"/>
      <c r="B1" s="524" t="s">
        <v>279</v>
      </c>
      <c r="C1" s="525"/>
      <c r="D1" s="525"/>
      <c r="E1" s="525"/>
      <c r="F1" s="525"/>
      <c r="G1" s="525"/>
      <c r="H1" s="525"/>
      <c r="I1" s="525"/>
      <c r="J1" s="525"/>
      <c r="K1" s="525"/>
      <c r="L1" s="526"/>
      <c r="M1" s="521" t="s">
        <v>280</v>
      </c>
      <c r="N1" s="522"/>
      <c r="O1" s="523"/>
    </row>
    <row r="2" spans="1:15" s="85" customFormat="1" ht="18" customHeight="1" thickBot="1" x14ac:dyDescent="0.3">
      <c r="A2" s="548"/>
      <c r="B2" s="527" t="s">
        <v>281</v>
      </c>
      <c r="C2" s="528"/>
      <c r="D2" s="528"/>
      <c r="E2" s="528"/>
      <c r="F2" s="528"/>
      <c r="G2" s="528"/>
      <c r="H2" s="528"/>
      <c r="I2" s="528"/>
      <c r="J2" s="528"/>
      <c r="K2" s="528"/>
      <c r="L2" s="529"/>
      <c r="M2" s="521" t="s">
        <v>282</v>
      </c>
      <c r="N2" s="522"/>
      <c r="O2" s="523"/>
    </row>
    <row r="3" spans="1:15" s="85" customFormat="1" ht="19.899999999999999" customHeight="1" thickBot="1" x14ac:dyDescent="0.3">
      <c r="A3" s="548"/>
      <c r="B3" s="527" t="s">
        <v>120</v>
      </c>
      <c r="C3" s="528"/>
      <c r="D3" s="528"/>
      <c r="E3" s="528"/>
      <c r="F3" s="528"/>
      <c r="G3" s="528"/>
      <c r="H3" s="528"/>
      <c r="I3" s="528"/>
      <c r="J3" s="528"/>
      <c r="K3" s="528"/>
      <c r="L3" s="529"/>
      <c r="M3" s="521" t="s">
        <v>283</v>
      </c>
      <c r="N3" s="522"/>
      <c r="O3" s="523"/>
    </row>
    <row r="4" spans="1:15" s="85" customFormat="1" ht="21.75" customHeight="1" thickBot="1" x14ac:dyDescent="0.3">
      <c r="A4" s="549"/>
      <c r="B4" s="530" t="s">
        <v>284</v>
      </c>
      <c r="C4" s="531"/>
      <c r="D4" s="531"/>
      <c r="E4" s="531"/>
      <c r="F4" s="531"/>
      <c r="G4" s="531"/>
      <c r="H4" s="531"/>
      <c r="I4" s="531"/>
      <c r="J4" s="531"/>
      <c r="K4" s="531"/>
      <c r="L4" s="532"/>
      <c r="M4" s="521" t="s">
        <v>285</v>
      </c>
      <c r="N4" s="522"/>
      <c r="O4" s="523"/>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58" t="s">
        <v>287</v>
      </c>
      <c r="C6" s="559"/>
      <c r="D6" s="559"/>
      <c r="E6" s="559"/>
      <c r="F6" s="559"/>
      <c r="G6" s="559"/>
      <c r="H6" s="559"/>
      <c r="I6" s="559"/>
      <c r="J6" s="559"/>
      <c r="K6" s="560"/>
      <c r="L6" s="196" t="s">
        <v>288</v>
      </c>
      <c r="M6" s="561">
        <v>2024110010289</v>
      </c>
      <c r="N6" s="562"/>
      <c r="O6" s="563"/>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1" t="s">
        <v>126</v>
      </c>
      <c r="B8" s="160" t="s">
        <v>289</v>
      </c>
      <c r="C8" s="124"/>
      <c r="D8" s="160" t="s">
        <v>290</v>
      </c>
      <c r="E8" s="124"/>
      <c r="F8" s="160" t="s">
        <v>291</v>
      </c>
      <c r="G8" s="124"/>
      <c r="H8" s="160" t="s">
        <v>292</v>
      </c>
      <c r="I8" s="127"/>
      <c r="J8" s="535" t="s">
        <v>128</v>
      </c>
      <c r="K8" s="550"/>
      <c r="L8" s="159" t="s">
        <v>293</v>
      </c>
      <c r="M8" s="567"/>
      <c r="N8" s="567"/>
      <c r="O8" s="567"/>
    </row>
    <row r="9" spans="1:15" s="85" customFormat="1" ht="21.75" customHeight="1" thickBot="1" x14ac:dyDescent="0.3">
      <c r="A9" s="551"/>
      <c r="B9" s="161" t="s">
        <v>294</v>
      </c>
      <c r="C9" s="127" t="s">
        <v>295</v>
      </c>
      <c r="D9" s="160" t="s">
        <v>296</v>
      </c>
      <c r="E9" s="128"/>
      <c r="F9" s="160" t="s">
        <v>297</v>
      </c>
      <c r="G9" s="128"/>
      <c r="H9" s="160" t="s">
        <v>298</v>
      </c>
      <c r="I9" s="126"/>
      <c r="J9" s="535"/>
      <c r="K9" s="550"/>
      <c r="L9" s="159" t="s">
        <v>299</v>
      </c>
      <c r="M9" s="567"/>
      <c r="N9" s="567"/>
      <c r="O9" s="567"/>
    </row>
    <row r="10" spans="1:15" s="85" customFormat="1" ht="21.75" customHeight="1" thickBot="1" x14ac:dyDescent="0.3">
      <c r="A10" s="551"/>
      <c r="B10" s="160" t="s">
        <v>300</v>
      </c>
      <c r="C10" s="124"/>
      <c r="D10" s="160" t="s">
        <v>301</v>
      </c>
      <c r="E10" s="128"/>
      <c r="F10" s="160" t="s">
        <v>302</v>
      </c>
      <c r="G10" s="128"/>
      <c r="H10" s="160" t="s">
        <v>303</v>
      </c>
      <c r="I10" s="126"/>
      <c r="J10" s="535"/>
      <c r="K10" s="550"/>
      <c r="L10" s="159" t="s">
        <v>304</v>
      </c>
      <c r="M10" s="567" t="s">
        <v>295</v>
      </c>
      <c r="N10" s="567"/>
      <c r="O10" s="567"/>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55" t="s">
        <v>305</v>
      </c>
      <c r="B12" s="536" t="s">
        <v>556</v>
      </c>
      <c r="C12" s="537"/>
      <c r="D12" s="537"/>
      <c r="E12" s="537"/>
      <c r="F12" s="537"/>
      <c r="G12" s="537"/>
      <c r="H12" s="537"/>
      <c r="I12" s="537"/>
      <c r="J12" s="537"/>
      <c r="K12" s="537"/>
      <c r="L12" s="537"/>
      <c r="M12" s="537"/>
      <c r="N12" s="537"/>
      <c r="O12" s="538"/>
    </row>
    <row r="13" spans="1:15" ht="15" customHeight="1" x14ac:dyDescent="0.25">
      <c r="A13" s="556"/>
      <c r="B13" s="539"/>
      <c r="C13" s="540"/>
      <c r="D13" s="540"/>
      <c r="E13" s="540"/>
      <c r="F13" s="540"/>
      <c r="G13" s="540"/>
      <c r="H13" s="540"/>
      <c r="I13" s="540"/>
      <c r="J13" s="540"/>
      <c r="K13" s="540"/>
      <c r="L13" s="540"/>
      <c r="M13" s="540"/>
      <c r="N13" s="540"/>
      <c r="O13" s="541"/>
    </row>
    <row r="14" spans="1:15" ht="15" customHeight="1" x14ac:dyDescent="0.25">
      <c r="A14" s="557"/>
      <c r="B14" s="542"/>
      <c r="C14" s="543"/>
      <c r="D14" s="543"/>
      <c r="E14" s="543"/>
      <c r="F14" s="543"/>
      <c r="G14" s="543"/>
      <c r="H14" s="543"/>
      <c r="I14" s="543"/>
      <c r="J14" s="543"/>
      <c r="K14" s="543"/>
      <c r="L14" s="543"/>
      <c r="M14" s="543"/>
      <c r="N14" s="543"/>
      <c r="O14" s="544"/>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50" t="s">
        <v>557</v>
      </c>
      <c r="C16" s="550"/>
      <c r="D16" s="550"/>
      <c r="E16" s="550"/>
      <c r="F16" s="550"/>
      <c r="G16" s="551" t="s">
        <v>135</v>
      </c>
      <c r="H16" s="551"/>
      <c r="I16" s="546" t="s">
        <v>558</v>
      </c>
      <c r="J16" s="546"/>
      <c r="K16" s="546"/>
      <c r="L16" s="546"/>
      <c r="M16" s="546"/>
      <c r="N16" s="546"/>
      <c r="O16" s="546"/>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70" t="s">
        <v>137</v>
      </c>
      <c r="B18" s="545" t="s">
        <v>309</v>
      </c>
      <c r="C18" s="545"/>
      <c r="D18" s="545"/>
      <c r="E18" s="545"/>
      <c r="F18" s="70" t="s">
        <v>139</v>
      </c>
      <c r="G18" s="552" t="s">
        <v>310</v>
      </c>
      <c r="H18" s="552"/>
      <c r="I18" s="552"/>
      <c r="J18" s="70" t="s">
        <v>141</v>
      </c>
      <c r="K18" s="545" t="s">
        <v>311</v>
      </c>
      <c r="L18" s="545"/>
      <c r="M18" s="545"/>
      <c r="N18" s="545"/>
      <c r="O18" s="545"/>
    </row>
    <row r="19" spans="1:15" ht="9" customHeight="1" x14ac:dyDescent="0.25">
      <c r="A19" s="41"/>
      <c r="B19" s="40"/>
      <c r="C19" s="554"/>
      <c r="D19" s="554"/>
      <c r="E19" s="554"/>
      <c r="F19" s="554"/>
      <c r="G19" s="554"/>
      <c r="H19" s="554"/>
      <c r="I19" s="554"/>
      <c r="J19" s="554"/>
      <c r="K19" s="554"/>
      <c r="L19" s="554"/>
      <c r="M19" s="554"/>
      <c r="N19" s="554"/>
      <c r="O19" s="554"/>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33" t="s">
        <v>143</v>
      </c>
      <c r="B22" s="534"/>
      <c r="C22" s="534"/>
      <c r="D22" s="534"/>
      <c r="E22" s="534"/>
      <c r="F22" s="534"/>
      <c r="G22" s="534"/>
      <c r="H22" s="534"/>
      <c r="I22" s="534"/>
      <c r="J22" s="534"/>
      <c r="K22" s="534"/>
      <c r="L22" s="534"/>
      <c r="M22" s="534"/>
      <c r="N22" s="534"/>
      <c r="O22" s="535"/>
    </row>
    <row r="23" spans="1:15" ht="32.1" customHeight="1" x14ac:dyDescent="0.25">
      <c r="A23" s="533" t="s">
        <v>312</v>
      </c>
      <c r="B23" s="534"/>
      <c r="C23" s="534"/>
      <c r="D23" s="534"/>
      <c r="E23" s="534"/>
      <c r="F23" s="534"/>
      <c r="G23" s="534"/>
      <c r="H23" s="534"/>
      <c r="I23" s="534"/>
      <c r="J23" s="534"/>
      <c r="K23" s="534"/>
      <c r="L23" s="534"/>
      <c r="M23" s="534"/>
      <c r="N23" s="534"/>
      <c r="O23" s="535"/>
    </row>
    <row r="24" spans="1:15" ht="32.1" customHeight="1" thickBot="1" x14ac:dyDescent="0.3">
      <c r="A24" s="62"/>
      <c r="B24" s="52" t="s">
        <v>289</v>
      </c>
      <c r="C24" s="52" t="s">
        <v>290</v>
      </c>
      <c r="D24" s="52" t="s">
        <v>291</v>
      </c>
      <c r="E24" s="52" t="s">
        <v>292</v>
      </c>
      <c r="F24" s="52" t="s">
        <v>294</v>
      </c>
      <c r="G24" s="52" t="s">
        <v>296</v>
      </c>
      <c r="H24" s="52" t="s">
        <v>297</v>
      </c>
      <c r="I24" s="52" t="s">
        <v>298</v>
      </c>
      <c r="J24" s="52" t="s">
        <v>300</v>
      </c>
      <c r="K24" s="52" t="s">
        <v>301</v>
      </c>
      <c r="L24" s="52" t="s">
        <v>302</v>
      </c>
      <c r="M24" s="52" t="s">
        <v>303</v>
      </c>
      <c r="N24" s="53" t="s">
        <v>313</v>
      </c>
      <c r="O24" s="53" t="s">
        <v>314</v>
      </c>
    </row>
    <row r="25" spans="1:15" ht="32.1" customHeight="1" x14ac:dyDescent="0.25">
      <c r="A25" s="56" t="s">
        <v>144</v>
      </c>
      <c r="B25" s="225">
        <v>31500000</v>
      </c>
      <c r="C25" s="225">
        <v>178871000</v>
      </c>
      <c r="D25" s="225">
        <v>122111000</v>
      </c>
      <c r="E25" s="226">
        <v>0</v>
      </c>
      <c r="F25" s="226">
        <v>0</v>
      </c>
      <c r="G25" s="225">
        <v>20700000</v>
      </c>
      <c r="H25" s="227"/>
      <c r="I25" s="227"/>
      <c r="J25" s="227"/>
      <c r="K25" s="227"/>
      <c r="L25" s="54"/>
      <c r="M25" s="54"/>
      <c r="N25" s="243">
        <f>SUM(B25:M25)</f>
        <v>353182000</v>
      </c>
      <c r="O25" s="55"/>
    </row>
    <row r="26" spans="1:15" ht="32.1" customHeight="1" x14ac:dyDescent="0.25">
      <c r="A26" s="56" t="s">
        <v>146</v>
      </c>
      <c r="B26" s="225">
        <v>31500000</v>
      </c>
      <c r="C26" s="225">
        <v>300982000</v>
      </c>
      <c r="D26" s="225">
        <v>10320000</v>
      </c>
      <c r="E26" s="225">
        <v>-15105833</v>
      </c>
      <c r="F26" s="226">
        <v>0</v>
      </c>
      <c r="G26" s="226"/>
      <c r="H26" s="226"/>
      <c r="I26" s="226"/>
      <c r="J26" s="226"/>
      <c r="K26" s="226"/>
      <c r="L26" s="57"/>
      <c r="M26" s="57"/>
      <c r="N26" s="194">
        <f t="shared" ref="N26:N30" si="0">SUM(B26:M26)</f>
        <v>327696167</v>
      </c>
      <c r="O26" s="69">
        <f>N26/N25</f>
        <v>0.92783937743146594</v>
      </c>
    </row>
    <row r="27" spans="1:15" ht="32.1" customHeight="1" x14ac:dyDescent="0.25">
      <c r="A27" s="56" t="s">
        <v>148</v>
      </c>
      <c r="B27" s="226"/>
      <c r="C27" s="225">
        <v>840000</v>
      </c>
      <c r="D27" s="225">
        <v>14716168</v>
      </c>
      <c r="E27" s="225">
        <v>32762000</v>
      </c>
      <c r="F27" s="225">
        <v>32762000</v>
      </c>
      <c r="G27" s="226"/>
      <c r="H27" s="226"/>
      <c r="I27" s="226"/>
      <c r="J27" s="226"/>
      <c r="K27" s="226"/>
      <c r="L27" s="57"/>
      <c r="M27" s="57"/>
      <c r="N27" s="194">
        <f t="shared" si="0"/>
        <v>81080168</v>
      </c>
      <c r="O27" s="69">
        <f>+N27/N26</f>
        <v>0.24742482874387725</v>
      </c>
    </row>
    <row r="28" spans="1:15" ht="32.1" customHeight="1" x14ac:dyDescent="0.25">
      <c r="A28" s="56" t="s">
        <v>316</v>
      </c>
      <c r="B28" s="226" t="s">
        <v>315</v>
      </c>
      <c r="C28" s="226" t="s">
        <v>315</v>
      </c>
      <c r="D28" s="226"/>
      <c r="E28" s="226"/>
      <c r="F28" s="226"/>
      <c r="G28" s="226"/>
      <c r="H28" s="226"/>
      <c r="I28" s="226"/>
      <c r="J28" s="226"/>
      <c r="K28" s="226"/>
      <c r="L28" s="57"/>
      <c r="M28" s="57"/>
      <c r="N28" s="194">
        <f t="shared" si="0"/>
        <v>0</v>
      </c>
      <c r="O28" s="58"/>
    </row>
    <row r="29" spans="1:15" ht="32.1" customHeight="1" x14ac:dyDescent="0.25">
      <c r="A29" s="56" t="s">
        <v>317</v>
      </c>
      <c r="B29" s="226" t="s">
        <v>315</v>
      </c>
      <c r="C29" s="226" t="s">
        <v>315</v>
      </c>
      <c r="D29" s="226"/>
      <c r="E29" s="226"/>
      <c r="F29" s="226"/>
      <c r="G29" s="226"/>
      <c r="H29" s="226"/>
      <c r="I29" s="226"/>
      <c r="J29" s="226"/>
      <c r="K29" s="226"/>
      <c r="L29" s="57"/>
      <c r="M29" s="57"/>
      <c r="N29" s="194">
        <f t="shared" si="0"/>
        <v>0</v>
      </c>
      <c r="O29" s="58"/>
    </row>
    <row r="30" spans="1:15" ht="32.1" customHeight="1" thickBot="1" x14ac:dyDescent="0.3">
      <c r="A30" s="59" t="s">
        <v>154</v>
      </c>
      <c r="B30" s="229" t="s">
        <v>315</v>
      </c>
      <c r="C30" s="229" t="s">
        <v>315</v>
      </c>
      <c r="D30" s="229"/>
      <c r="E30" s="229"/>
      <c r="F30" s="229"/>
      <c r="G30" s="229"/>
      <c r="H30" s="229"/>
      <c r="I30" s="229"/>
      <c r="J30" s="229"/>
      <c r="K30" s="229"/>
      <c r="L30" s="60"/>
      <c r="M30" s="60"/>
      <c r="N30" s="195">
        <f t="shared" si="0"/>
        <v>0</v>
      </c>
      <c r="O30" s="63"/>
    </row>
    <row r="31" spans="1:15" s="61" customFormat="1" ht="16.5" customHeight="1" x14ac:dyDescent="0.2"/>
    <row r="32" spans="1:15" s="61" customFormat="1" ht="17.25" customHeight="1" x14ac:dyDescent="0.2"/>
    <row r="34" spans="1:9" ht="48" customHeight="1" x14ac:dyDescent="0.25">
      <c r="A34" s="503" t="s">
        <v>318</v>
      </c>
      <c r="B34" s="504"/>
      <c r="C34" s="504"/>
      <c r="D34" s="504"/>
      <c r="E34" s="504"/>
      <c r="F34" s="504"/>
      <c r="G34" s="504"/>
      <c r="H34" s="504"/>
      <c r="I34" s="505"/>
    </row>
    <row r="35" spans="1:9" ht="50.25" customHeight="1" x14ac:dyDescent="0.25">
      <c r="A35" s="146" t="s">
        <v>319</v>
      </c>
      <c r="B35" s="506" t="str">
        <f>+B12</f>
        <v>Desarrollar 3 acciones de transformación cultural efectivas para prevenir las violencias contra las mujeres, incluyendo campañas educativas.</v>
      </c>
      <c r="C35" s="507"/>
      <c r="D35" s="507"/>
      <c r="E35" s="507"/>
      <c r="F35" s="507"/>
      <c r="G35" s="507"/>
      <c r="H35" s="507"/>
      <c r="I35" s="508"/>
    </row>
    <row r="36" spans="1:9" ht="18.75" customHeight="1" x14ac:dyDescent="0.25">
      <c r="A36" s="495" t="s">
        <v>159</v>
      </c>
      <c r="B36" s="350">
        <v>2024</v>
      </c>
      <c r="C36" s="350">
        <v>2025</v>
      </c>
      <c r="D36" s="350">
        <v>2026</v>
      </c>
      <c r="E36" s="350">
        <v>2027</v>
      </c>
      <c r="F36" s="350" t="s">
        <v>320</v>
      </c>
      <c r="G36" s="516" t="s">
        <v>161</v>
      </c>
      <c r="H36" s="516" t="s">
        <v>21</v>
      </c>
      <c r="I36" s="516"/>
    </row>
    <row r="37" spans="1:9" ht="50.25" customHeight="1" x14ac:dyDescent="0.25">
      <c r="A37" s="496"/>
      <c r="B37" s="251">
        <v>1</v>
      </c>
      <c r="C37" s="251">
        <f>B40+B42+B44+B46+B48+B50+B52+B54+B56+B58+B60+B62</f>
        <v>1</v>
      </c>
      <c r="D37" s="251">
        <v>1</v>
      </c>
      <c r="E37" s="251">
        <v>0</v>
      </c>
      <c r="F37" s="350">
        <f>B37+C37+D37+E37</f>
        <v>3</v>
      </c>
      <c r="G37" s="516"/>
      <c r="H37" s="516"/>
      <c r="I37" s="516"/>
    </row>
    <row r="38" spans="1:9" ht="52.5" customHeight="1" x14ac:dyDescent="0.25">
      <c r="A38" s="255" t="s">
        <v>163</v>
      </c>
      <c r="B38" s="509">
        <v>0.25</v>
      </c>
      <c r="C38" s="510"/>
      <c r="D38" s="511" t="s">
        <v>321</v>
      </c>
      <c r="E38" s="512"/>
      <c r="F38" s="512"/>
      <c r="G38" s="512"/>
      <c r="H38" s="512"/>
      <c r="I38" s="513"/>
    </row>
    <row r="39" spans="1:9" s="64" customFormat="1" ht="73.5" customHeight="1" x14ac:dyDescent="0.25">
      <c r="A39" s="495" t="s">
        <v>322</v>
      </c>
      <c r="B39" s="255" t="s">
        <v>323</v>
      </c>
      <c r="C39" s="146" t="s">
        <v>206</v>
      </c>
      <c r="D39" s="482" t="s">
        <v>208</v>
      </c>
      <c r="E39" s="483"/>
      <c r="F39" s="482" t="s">
        <v>210</v>
      </c>
      <c r="G39" s="483"/>
      <c r="H39" s="123" t="s">
        <v>212</v>
      </c>
      <c r="I39" s="122" t="s">
        <v>213</v>
      </c>
    </row>
    <row r="40" spans="1:9" ht="88.5" customHeight="1" x14ac:dyDescent="0.25">
      <c r="A40" s="496"/>
      <c r="B40" s="355">
        <v>0</v>
      </c>
      <c r="C40" s="258">
        <v>0</v>
      </c>
      <c r="D40" s="497" t="s">
        <v>559</v>
      </c>
      <c r="E40" s="498"/>
      <c r="F40" s="500" t="s">
        <v>560</v>
      </c>
      <c r="G40" s="498"/>
      <c r="H40" s="349" t="s">
        <v>326</v>
      </c>
      <c r="I40" s="155" t="s">
        <v>414</v>
      </c>
    </row>
    <row r="41" spans="1:9" s="64" customFormat="1" ht="76.5" customHeight="1" x14ac:dyDescent="0.25">
      <c r="A41" s="495" t="s">
        <v>328</v>
      </c>
      <c r="B41" s="253" t="s">
        <v>323</v>
      </c>
      <c r="C41" s="123" t="s">
        <v>206</v>
      </c>
      <c r="D41" s="482" t="s">
        <v>208</v>
      </c>
      <c r="E41" s="483"/>
      <c r="F41" s="482" t="s">
        <v>210</v>
      </c>
      <c r="G41" s="483"/>
      <c r="H41" s="123" t="s">
        <v>212</v>
      </c>
      <c r="I41" s="122" t="s">
        <v>213</v>
      </c>
    </row>
    <row r="42" spans="1:9" ht="101.45" customHeight="1" x14ac:dyDescent="0.25">
      <c r="A42" s="496"/>
      <c r="B42" s="357">
        <v>0</v>
      </c>
      <c r="C42" s="258">
        <v>0</v>
      </c>
      <c r="D42" s="497" t="s">
        <v>561</v>
      </c>
      <c r="E42" s="498"/>
      <c r="F42" s="497" t="s">
        <v>562</v>
      </c>
      <c r="G42" s="498"/>
      <c r="H42" s="349" t="s">
        <v>326</v>
      </c>
      <c r="I42" s="155" t="s">
        <v>414</v>
      </c>
    </row>
    <row r="43" spans="1:9" s="64" customFormat="1" ht="66.599999999999994" customHeight="1" x14ac:dyDescent="0.25">
      <c r="A43" s="495" t="s">
        <v>332</v>
      </c>
      <c r="B43" s="253" t="s">
        <v>323</v>
      </c>
      <c r="C43" s="123" t="s">
        <v>206</v>
      </c>
      <c r="D43" s="482" t="s">
        <v>208</v>
      </c>
      <c r="E43" s="483"/>
      <c r="F43" s="482" t="s">
        <v>210</v>
      </c>
      <c r="G43" s="483"/>
      <c r="H43" s="123" t="s">
        <v>212</v>
      </c>
      <c r="I43" s="122" t="s">
        <v>213</v>
      </c>
    </row>
    <row r="44" spans="1:9" ht="90" customHeight="1" x14ac:dyDescent="0.25">
      <c r="A44" s="496"/>
      <c r="B44" s="357">
        <v>0.05</v>
      </c>
      <c r="C44" s="258">
        <v>0.05</v>
      </c>
      <c r="D44" s="497" t="s">
        <v>563</v>
      </c>
      <c r="E44" s="498"/>
      <c r="F44" s="497" t="s">
        <v>564</v>
      </c>
      <c r="G44" s="498"/>
      <c r="H44" s="349" t="s">
        <v>326</v>
      </c>
      <c r="I44" s="155" t="s">
        <v>565</v>
      </c>
    </row>
    <row r="45" spans="1:9" s="64" customFormat="1" ht="35.1" customHeight="1" x14ac:dyDescent="0.25">
      <c r="A45" s="495" t="s">
        <v>336</v>
      </c>
      <c r="B45" s="253" t="s">
        <v>323</v>
      </c>
      <c r="C45" s="253" t="s">
        <v>206</v>
      </c>
      <c r="D45" s="482" t="s">
        <v>208</v>
      </c>
      <c r="E45" s="483"/>
      <c r="F45" s="482" t="s">
        <v>210</v>
      </c>
      <c r="G45" s="483"/>
      <c r="H45" s="123" t="s">
        <v>212</v>
      </c>
      <c r="I45" s="123" t="s">
        <v>213</v>
      </c>
    </row>
    <row r="46" spans="1:9" ht="99.6" customHeight="1" x14ac:dyDescent="0.25">
      <c r="A46" s="496"/>
      <c r="B46" s="357">
        <v>0.1</v>
      </c>
      <c r="C46" s="357">
        <v>0.1</v>
      </c>
      <c r="D46" s="500" t="s">
        <v>566</v>
      </c>
      <c r="E46" s="502"/>
      <c r="F46" s="682" t="s">
        <v>567</v>
      </c>
      <c r="G46" s="683"/>
      <c r="H46" s="349" t="s">
        <v>326</v>
      </c>
      <c r="I46" s="345" t="s">
        <v>568</v>
      </c>
    </row>
    <row r="47" spans="1:9" s="64" customFormat="1" ht="35.1" customHeight="1" x14ac:dyDescent="0.25">
      <c r="A47" s="495" t="s">
        <v>341</v>
      </c>
      <c r="B47" s="253" t="s">
        <v>323</v>
      </c>
      <c r="C47" s="123" t="s">
        <v>206</v>
      </c>
      <c r="D47" s="482" t="s">
        <v>208</v>
      </c>
      <c r="E47" s="483"/>
      <c r="F47" s="482" t="s">
        <v>210</v>
      </c>
      <c r="G47" s="483"/>
      <c r="H47" s="123" t="s">
        <v>212</v>
      </c>
      <c r="I47" s="122" t="s">
        <v>213</v>
      </c>
    </row>
    <row r="48" spans="1:9" ht="111" customHeight="1" x14ac:dyDescent="0.25">
      <c r="A48" s="496"/>
      <c r="B48" s="357">
        <v>0.1</v>
      </c>
      <c r="C48" s="357">
        <v>0.1</v>
      </c>
      <c r="D48" s="497" t="s">
        <v>569</v>
      </c>
      <c r="E48" s="681"/>
      <c r="F48" s="497" t="s">
        <v>570</v>
      </c>
      <c r="G48" s="498"/>
      <c r="H48" s="349" t="s">
        <v>326</v>
      </c>
      <c r="I48" s="414" t="s">
        <v>571</v>
      </c>
    </row>
    <row r="49" spans="1:9" s="64" customFormat="1" ht="35.1" customHeight="1" thickBot="1" x14ac:dyDescent="0.3">
      <c r="A49" s="495" t="s">
        <v>345</v>
      </c>
      <c r="B49" s="252" t="s">
        <v>323</v>
      </c>
      <c r="C49" s="123" t="s">
        <v>206</v>
      </c>
      <c r="D49" s="482" t="s">
        <v>208</v>
      </c>
      <c r="E49" s="483"/>
      <c r="F49" s="482" t="s">
        <v>210</v>
      </c>
      <c r="G49" s="483"/>
      <c r="H49" s="123" t="s">
        <v>212</v>
      </c>
      <c r="I49" s="122" t="s">
        <v>213</v>
      </c>
    </row>
    <row r="50" spans="1:9" ht="15" thickBot="1" x14ac:dyDescent="0.3">
      <c r="A50" s="680"/>
      <c r="B50" s="383">
        <v>0.12</v>
      </c>
      <c r="C50" s="209"/>
      <c r="D50" s="484"/>
      <c r="E50" s="486"/>
      <c r="F50" s="484"/>
      <c r="G50" s="486"/>
      <c r="H50" s="251"/>
      <c r="I50" s="157"/>
    </row>
    <row r="51" spans="1:9" ht="35.1" customHeight="1" thickBot="1" x14ac:dyDescent="0.3">
      <c r="A51" s="679" t="s">
        <v>346</v>
      </c>
      <c r="B51" s="384" t="s">
        <v>323</v>
      </c>
      <c r="C51" s="205" t="s">
        <v>206</v>
      </c>
      <c r="D51" s="482" t="s">
        <v>208</v>
      </c>
      <c r="E51" s="483"/>
      <c r="F51" s="482" t="s">
        <v>210</v>
      </c>
      <c r="G51" s="483"/>
      <c r="H51" s="123" t="s">
        <v>212</v>
      </c>
      <c r="I51" s="122" t="s">
        <v>213</v>
      </c>
    </row>
    <row r="52" spans="1:9" ht="15" thickBot="1" x14ac:dyDescent="0.3">
      <c r="A52" s="680"/>
      <c r="B52" s="385">
        <v>0.12</v>
      </c>
      <c r="C52" s="209"/>
      <c r="D52" s="484"/>
      <c r="E52" s="485"/>
      <c r="F52" s="484"/>
      <c r="G52" s="486"/>
      <c r="H52" s="251"/>
      <c r="I52" s="157"/>
    </row>
    <row r="53" spans="1:9" ht="35.1" customHeight="1" thickBot="1" x14ac:dyDescent="0.3">
      <c r="A53" s="679" t="s">
        <v>347</v>
      </c>
      <c r="B53" s="384" t="s">
        <v>323</v>
      </c>
      <c r="C53" s="205" t="s">
        <v>206</v>
      </c>
      <c r="D53" s="482" t="s">
        <v>208</v>
      </c>
      <c r="E53" s="483"/>
      <c r="F53" s="482" t="s">
        <v>210</v>
      </c>
      <c r="G53" s="483"/>
      <c r="H53" s="123" t="s">
        <v>212</v>
      </c>
      <c r="I53" s="122" t="s">
        <v>213</v>
      </c>
    </row>
    <row r="54" spans="1:9" ht="15" thickBot="1" x14ac:dyDescent="0.3">
      <c r="A54" s="680"/>
      <c r="B54" s="385">
        <v>0.13</v>
      </c>
      <c r="C54" s="209"/>
      <c r="D54" s="484"/>
      <c r="E54" s="485"/>
      <c r="F54" s="484"/>
      <c r="G54" s="486"/>
      <c r="H54" s="158"/>
      <c r="I54" s="157"/>
    </row>
    <row r="55" spans="1:9" ht="35.1" customHeight="1" thickBot="1" x14ac:dyDescent="0.3">
      <c r="A55" s="679" t="s">
        <v>348</v>
      </c>
      <c r="B55" s="384" t="s">
        <v>323</v>
      </c>
      <c r="C55" s="205" t="s">
        <v>206</v>
      </c>
      <c r="D55" s="482" t="s">
        <v>208</v>
      </c>
      <c r="E55" s="483"/>
      <c r="F55" s="482" t="s">
        <v>210</v>
      </c>
      <c r="G55" s="483"/>
      <c r="H55" s="123" t="s">
        <v>212</v>
      </c>
      <c r="I55" s="122" t="s">
        <v>213</v>
      </c>
    </row>
    <row r="56" spans="1:9" ht="15" thickBot="1" x14ac:dyDescent="0.3">
      <c r="A56" s="680"/>
      <c r="B56" s="385">
        <v>0.13</v>
      </c>
      <c r="C56" s="209"/>
      <c r="D56" s="484"/>
      <c r="E56" s="486"/>
      <c r="F56" s="484"/>
      <c r="G56" s="486"/>
      <c r="H56" s="251"/>
      <c r="I56" s="251"/>
    </row>
    <row r="57" spans="1:9" ht="35.1" customHeight="1" thickBot="1" x14ac:dyDescent="0.3">
      <c r="A57" s="679" t="s">
        <v>349</v>
      </c>
      <c r="B57" s="384" t="s">
        <v>323</v>
      </c>
      <c r="C57" s="205" t="s">
        <v>206</v>
      </c>
      <c r="D57" s="482" t="s">
        <v>208</v>
      </c>
      <c r="E57" s="483"/>
      <c r="F57" s="482" t="s">
        <v>210</v>
      </c>
      <c r="G57" s="483"/>
      <c r="H57" s="123" t="s">
        <v>212</v>
      </c>
      <c r="I57" s="122" t="s">
        <v>213</v>
      </c>
    </row>
    <row r="58" spans="1:9" ht="15" thickBot="1" x14ac:dyDescent="0.3">
      <c r="A58" s="680"/>
      <c r="B58" s="385">
        <v>0.12</v>
      </c>
      <c r="C58" s="209"/>
      <c r="D58" s="484"/>
      <c r="E58" s="486"/>
      <c r="F58" s="484"/>
      <c r="G58" s="486"/>
      <c r="H58" s="251"/>
      <c r="I58" s="157"/>
    </row>
    <row r="59" spans="1:9" ht="35.1" customHeight="1" thickBot="1" x14ac:dyDescent="0.3">
      <c r="A59" s="679" t="s">
        <v>350</v>
      </c>
      <c r="B59" s="384" t="s">
        <v>323</v>
      </c>
      <c r="C59" s="205" t="s">
        <v>206</v>
      </c>
      <c r="D59" s="482" t="s">
        <v>208</v>
      </c>
      <c r="E59" s="483"/>
      <c r="F59" s="482" t="s">
        <v>210</v>
      </c>
      <c r="G59" s="483"/>
      <c r="H59" s="123" t="s">
        <v>212</v>
      </c>
      <c r="I59" s="122" t="s">
        <v>213</v>
      </c>
    </row>
    <row r="60" spans="1:9" ht="15" thickBot="1" x14ac:dyDescent="0.3">
      <c r="A60" s="680"/>
      <c r="B60" s="385">
        <v>0.08</v>
      </c>
      <c r="C60" s="209"/>
      <c r="D60" s="484"/>
      <c r="E60" s="486"/>
      <c r="F60" s="485"/>
      <c r="G60" s="485"/>
      <c r="H60" s="251"/>
      <c r="I60" s="251"/>
    </row>
    <row r="61" spans="1:9" ht="35.1" customHeight="1" thickBot="1" x14ac:dyDescent="0.3">
      <c r="A61" s="679" t="s">
        <v>351</v>
      </c>
      <c r="B61" s="384" t="s">
        <v>323</v>
      </c>
      <c r="C61" s="205" t="s">
        <v>206</v>
      </c>
      <c r="D61" s="482" t="s">
        <v>208</v>
      </c>
      <c r="E61" s="483"/>
      <c r="F61" s="482" t="s">
        <v>210</v>
      </c>
      <c r="G61" s="483"/>
      <c r="H61" s="123" t="s">
        <v>212</v>
      </c>
      <c r="I61" s="122" t="s">
        <v>213</v>
      </c>
    </row>
    <row r="62" spans="1:9" ht="15" thickBot="1" x14ac:dyDescent="0.3">
      <c r="A62" s="680"/>
      <c r="B62" s="385">
        <v>0.05</v>
      </c>
      <c r="C62" s="209"/>
      <c r="D62" s="484"/>
      <c r="E62" s="486"/>
      <c r="F62" s="484"/>
      <c r="G62" s="486"/>
      <c r="H62" s="251"/>
      <c r="I62" s="251"/>
    </row>
    <row r="66" spans="1:9" ht="34.5" customHeight="1" x14ac:dyDescent="0.25">
      <c r="A66" s="568" t="s">
        <v>177</v>
      </c>
      <c r="B66" s="568"/>
      <c r="C66" s="568"/>
      <c r="D66" s="568"/>
      <c r="E66" s="568"/>
      <c r="F66" s="568"/>
      <c r="G66" s="568"/>
      <c r="H66" s="568"/>
      <c r="I66" s="568"/>
    </row>
    <row r="67" spans="1:9" ht="66" customHeight="1" x14ac:dyDescent="0.25">
      <c r="A67" s="352" t="s">
        <v>178</v>
      </c>
      <c r="B67" s="492" t="s">
        <v>572</v>
      </c>
      <c r="C67" s="493"/>
      <c r="D67" s="492" t="s">
        <v>573</v>
      </c>
      <c r="E67" s="493"/>
      <c r="F67" s="492" t="s">
        <v>574</v>
      </c>
      <c r="G67" s="493"/>
      <c r="H67" s="569" t="s">
        <v>355</v>
      </c>
      <c r="I67" s="493"/>
    </row>
    <row r="68" spans="1:9" ht="40.5" customHeight="1" x14ac:dyDescent="0.25">
      <c r="A68" s="352" t="s">
        <v>180</v>
      </c>
      <c r="B68" s="677">
        <v>0.08</v>
      </c>
      <c r="C68" s="678"/>
      <c r="D68" s="677">
        <v>0.12</v>
      </c>
      <c r="E68" s="678"/>
      <c r="F68" s="677">
        <v>0.05</v>
      </c>
      <c r="G68" s="678"/>
      <c r="H68" s="574"/>
      <c r="I68" s="575"/>
    </row>
    <row r="69" spans="1:9" ht="30" customHeight="1" x14ac:dyDescent="0.25">
      <c r="A69" s="565" t="s">
        <v>289</v>
      </c>
      <c r="B69" s="360" t="s">
        <v>99</v>
      </c>
      <c r="C69" s="360" t="s">
        <v>206</v>
      </c>
      <c r="D69" s="360" t="s">
        <v>99</v>
      </c>
      <c r="E69" s="360" t="s">
        <v>206</v>
      </c>
      <c r="F69" s="360" t="s">
        <v>99</v>
      </c>
      <c r="G69" s="360" t="s">
        <v>206</v>
      </c>
      <c r="H69" s="360" t="s">
        <v>99</v>
      </c>
      <c r="I69" s="360" t="s">
        <v>206</v>
      </c>
    </row>
    <row r="70" spans="1:9" ht="30" customHeight="1" x14ac:dyDescent="0.25">
      <c r="A70" s="566"/>
      <c r="B70" s="386">
        <v>0</v>
      </c>
      <c r="C70" s="387">
        <v>0</v>
      </c>
      <c r="D70" s="361">
        <v>0</v>
      </c>
      <c r="E70" s="362">
        <v>0</v>
      </c>
      <c r="F70" s="363">
        <v>0</v>
      </c>
      <c r="G70" s="362">
        <v>0</v>
      </c>
      <c r="H70" s="363"/>
      <c r="I70" s="362"/>
    </row>
    <row r="71" spans="1:9" ht="57.6" customHeight="1" x14ac:dyDescent="0.25">
      <c r="A71" s="388" t="s">
        <v>356</v>
      </c>
      <c r="B71" s="662" t="s">
        <v>453</v>
      </c>
      <c r="C71" s="662"/>
      <c r="D71" s="675" t="s">
        <v>453</v>
      </c>
      <c r="E71" s="479"/>
      <c r="F71" s="478" t="s">
        <v>453</v>
      </c>
      <c r="G71" s="491"/>
      <c r="H71" s="570"/>
      <c r="I71" s="571"/>
    </row>
    <row r="72" spans="1:9" ht="51" customHeight="1" x14ac:dyDescent="0.25">
      <c r="A72" s="388" t="s">
        <v>360</v>
      </c>
      <c r="B72" s="665" t="s">
        <v>414</v>
      </c>
      <c r="C72" s="665"/>
      <c r="D72" s="674" t="s">
        <v>414</v>
      </c>
      <c r="E72" s="676"/>
      <c r="F72" s="632" t="s">
        <v>414</v>
      </c>
      <c r="G72" s="676"/>
      <c r="H72" s="474"/>
      <c r="I72" s="475"/>
    </row>
    <row r="73" spans="1:9" ht="30.75" customHeight="1" x14ac:dyDescent="0.25">
      <c r="A73" s="565" t="s">
        <v>290</v>
      </c>
      <c r="B73" s="389" t="s">
        <v>99</v>
      </c>
      <c r="C73" s="389" t="s">
        <v>206</v>
      </c>
      <c r="D73" s="360" t="s">
        <v>99</v>
      </c>
      <c r="E73" s="360" t="s">
        <v>206</v>
      </c>
      <c r="F73" s="360" t="s">
        <v>99</v>
      </c>
      <c r="G73" s="360" t="s">
        <v>206</v>
      </c>
      <c r="H73" s="360" t="s">
        <v>99</v>
      </c>
      <c r="I73" s="360" t="s">
        <v>206</v>
      </c>
    </row>
    <row r="74" spans="1:9" ht="30.75" customHeight="1" x14ac:dyDescent="0.25">
      <c r="A74" s="566"/>
      <c r="B74" s="361">
        <v>0</v>
      </c>
      <c r="C74" s="362">
        <v>0</v>
      </c>
      <c r="D74" s="361">
        <v>0</v>
      </c>
      <c r="E74" s="361">
        <v>0</v>
      </c>
      <c r="F74" s="363">
        <v>0</v>
      </c>
      <c r="G74" s="364">
        <v>0</v>
      </c>
      <c r="H74" s="363"/>
      <c r="I74" s="364"/>
    </row>
    <row r="75" spans="1:9" ht="48.95" customHeight="1" x14ac:dyDescent="0.25">
      <c r="A75" s="352" t="s">
        <v>356</v>
      </c>
      <c r="B75" s="662" t="s">
        <v>453</v>
      </c>
      <c r="C75" s="662"/>
      <c r="D75" s="675" t="s">
        <v>453</v>
      </c>
      <c r="E75" s="479"/>
      <c r="F75" s="478" t="s">
        <v>453</v>
      </c>
      <c r="G75" s="491"/>
      <c r="H75" s="519"/>
      <c r="I75" s="520"/>
    </row>
    <row r="76" spans="1:9" ht="52.5" customHeight="1" x14ac:dyDescent="0.25">
      <c r="A76" s="352" t="s">
        <v>360</v>
      </c>
      <c r="B76" s="665" t="s">
        <v>414</v>
      </c>
      <c r="C76" s="665"/>
      <c r="D76" s="674" t="s">
        <v>414</v>
      </c>
      <c r="E76" s="676"/>
      <c r="F76" s="632" t="s">
        <v>414</v>
      </c>
      <c r="G76" s="676"/>
      <c r="H76" s="474"/>
      <c r="I76" s="475"/>
    </row>
    <row r="77" spans="1:9" ht="30.75" customHeight="1" x14ac:dyDescent="0.25">
      <c r="A77" s="565" t="s">
        <v>291</v>
      </c>
      <c r="B77" s="360" t="s">
        <v>99</v>
      </c>
      <c r="C77" s="360" t="s">
        <v>206</v>
      </c>
      <c r="D77" s="360" t="s">
        <v>99</v>
      </c>
      <c r="E77" s="360" t="s">
        <v>206</v>
      </c>
      <c r="F77" s="360" t="s">
        <v>99</v>
      </c>
      <c r="G77" s="360" t="s">
        <v>206</v>
      </c>
      <c r="H77" s="360" t="s">
        <v>99</v>
      </c>
      <c r="I77" s="360" t="s">
        <v>206</v>
      </c>
    </row>
    <row r="78" spans="1:9" ht="30.75" customHeight="1" x14ac:dyDescent="0.25">
      <c r="A78" s="566"/>
      <c r="B78" s="361">
        <v>0.04</v>
      </c>
      <c r="C78" s="362">
        <v>0.04</v>
      </c>
      <c r="D78" s="361">
        <v>0</v>
      </c>
      <c r="E78" s="362">
        <v>0</v>
      </c>
      <c r="F78" s="363">
        <v>0</v>
      </c>
      <c r="G78" s="364">
        <v>0</v>
      </c>
      <c r="H78" s="363"/>
      <c r="I78" s="364"/>
    </row>
    <row r="79" spans="1:9" ht="95.1" customHeight="1" x14ac:dyDescent="0.25">
      <c r="A79" s="352" t="s">
        <v>356</v>
      </c>
      <c r="B79" s="489" t="s">
        <v>575</v>
      </c>
      <c r="C79" s="490"/>
      <c r="D79" s="675" t="s">
        <v>453</v>
      </c>
      <c r="E79" s="479"/>
      <c r="F79" s="675" t="s">
        <v>453</v>
      </c>
      <c r="G79" s="479"/>
      <c r="H79" s="474"/>
      <c r="I79" s="475"/>
    </row>
    <row r="80" spans="1:9" ht="80.25" customHeight="1" x14ac:dyDescent="0.25">
      <c r="A80" s="352" t="s">
        <v>360</v>
      </c>
      <c r="B80" s="487" t="s">
        <v>576</v>
      </c>
      <c r="C80" s="488"/>
      <c r="D80" s="674" t="s">
        <v>414</v>
      </c>
      <c r="E80" s="676"/>
      <c r="F80" s="674" t="s">
        <v>414</v>
      </c>
      <c r="G80" s="676"/>
      <c r="H80" s="474"/>
      <c r="I80" s="475"/>
    </row>
    <row r="81" spans="1:9" ht="30.75" customHeight="1" x14ac:dyDescent="0.25">
      <c r="A81" s="565" t="s">
        <v>292</v>
      </c>
      <c r="B81" s="360" t="s">
        <v>99</v>
      </c>
      <c r="C81" s="360" t="s">
        <v>206</v>
      </c>
      <c r="D81" s="360" t="s">
        <v>99</v>
      </c>
      <c r="E81" s="360" t="s">
        <v>206</v>
      </c>
      <c r="F81" s="360" t="s">
        <v>99</v>
      </c>
      <c r="G81" s="360" t="s">
        <v>206</v>
      </c>
      <c r="H81" s="360" t="s">
        <v>99</v>
      </c>
      <c r="I81" s="360" t="s">
        <v>206</v>
      </c>
    </row>
    <row r="82" spans="1:9" ht="30.75" customHeight="1" x14ac:dyDescent="0.25">
      <c r="A82" s="566"/>
      <c r="B82" s="361">
        <v>0.05</v>
      </c>
      <c r="C82" s="362">
        <v>0.05</v>
      </c>
      <c r="D82" s="361">
        <v>0.05</v>
      </c>
      <c r="E82" s="362">
        <v>0.05</v>
      </c>
      <c r="F82" s="363">
        <v>0.05</v>
      </c>
      <c r="G82" s="364">
        <v>0.05</v>
      </c>
      <c r="H82" s="363"/>
      <c r="I82" s="364"/>
    </row>
    <row r="83" spans="1:9" ht="103.5" customHeight="1" x14ac:dyDescent="0.25">
      <c r="A83" s="352" t="s">
        <v>356</v>
      </c>
      <c r="B83" s="478" t="s">
        <v>577</v>
      </c>
      <c r="C83" s="479"/>
      <c r="D83" s="632" t="s">
        <v>578</v>
      </c>
      <c r="E83" s="633"/>
      <c r="F83" s="674" t="s">
        <v>579</v>
      </c>
      <c r="G83" s="633"/>
      <c r="H83" s="474"/>
      <c r="I83" s="475"/>
    </row>
    <row r="84" spans="1:9" ht="53.45" customHeight="1" x14ac:dyDescent="0.25">
      <c r="A84" s="352" t="s">
        <v>360</v>
      </c>
      <c r="B84" s="487" t="s">
        <v>580</v>
      </c>
      <c r="C84" s="488"/>
      <c r="D84" s="487" t="s">
        <v>581</v>
      </c>
      <c r="E84" s="488"/>
      <c r="F84" s="487" t="s">
        <v>582</v>
      </c>
      <c r="G84" s="488"/>
      <c r="H84" s="474"/>
      <c r="I84" s="475"/>
    </row>
    <row r="85" spans="1:9" ht="15" x14ac:dyDescent="0.25">
      <c r="A85" s="565" t="s">
        <v>294</v>
      </c>
      <c r="B85" s="360" t="s">
        <v>99</v>
      </c>
      <c r="C85" s="360" t="s">
        <v>206</v>
      </c>
      <c r="D85" s="360" t="s">
        <v>99</v>
      </c>
      <c r="E85" s="360" t="s">
        <v>206</v>
      </c>
      <c r="F85" s="360" t="s">
        <v>99</v>
      </c>
      <c r="G85" s="360" t="s">
        <v>206</v>
      </c>
      <c r="H85" s="360" t="s">
        <v>99</v>
      </c>
      <c r="I85" s="360" t="s">
        <v>206</v>
      </c>
    </row>
    <row r="86" spans="1:9" ht="20.25" customHeight="1" x14ac:dyDescent="0.25">
      <c r="A86" s="566"/>
      <c r="B86" s="361">
        <v>0.15</v>
      </c>
      <c r="C86" s="362">
        <v>0.15</v>
      </c>
      <c r="D86" s="361">
        <v>0.05</v>
      </c>
      <c r="E86" s="362">
        <v>0.05</v>
      </c>
      <c r="F86" s="363">
        <v>0.05</v>
      </c>
      <c r="G86" s="364">
        <v>0.05</v>
      </c>
      <c r="H86" s="363"/>
      <c r="I86" s="364"/>
    </row>
    <row r="87" spans="1:9" ht="172.5" customHeight="1" x14ac:dyDescent="0.25">
      <c r="A87" s="352" t="s">
        <v>356</v>
      </c>
      <c r="B87" s="494" t="s">
        <v>583</v>
      </c>
      <c r="C87" s="629"/>
      <c r="D87" s="489" t="s">
        <v>584</v>
      </c>
      <c r="E87" s="490"/>
      <c r="F87" s="489" t="s">
        <v>585</v>
      </c>
      <c r="G87" s="564"/>
      <c r="H87" s="517"/>
      <c r="I87" s="517"/>
    </row>
    <row r="88" spans="1:9" ht="43.5" customHeight="1" x14ac:dyDescent="0.25">
      <c r="A88" s="352" t="s">
        <v>360</v>
      </c>
      <c r="B88" s="487" t="s">
        <v>586</v>
      </c>
      <c r="C88" s="577"/>
      <c r="D88" s="672" t="s">
        <v>587</v>
      </c>
      <c r="E88" s="673"/>
      <c r="F88" s="672" t="s">
        <v>588</v>
      </c>
      <c r="G88" s="490"/>
      <c r="H88" s="469"/>
      <c r="I88" s="470"/>
    </row>
    <row r="89" spans="1:9" ht="15" x14ac:dyDescent="0.25">
      <c r="A89" s="565" t="s">
        <v>296</v>
      </c>
      <c r="B89" s="360" t="s">
        <v>99</v>
      </c>
      <c r="C89" s="360" t="s">
        <v>206</v>
      </c>
      <c r="D89" s="360" t="s">
        <v>99</v>
      </c>
      <c r="E89" s="360" t="s">
        <v>206</v>
      </c>
      <c r="F89" s="360" t="s">
        <v>99</v>
      </c>
      <c r="G89" s="360" t="s">
        <v>206</v>
      </c>
      <c r="H89" s="360" t="s">
        <v>99</v>
      </c>
      <c r="I89" s="360" t="s">
        <v>206</v>
      </c>
    </row>
    <row r="90" spans="1:9" ht="15" x14ac:dyDescent="0.25">
      <c r="A90" s="566"/>
      <c r="B90" s="361">
        <v>0.15</v>
      </c>
      <c r="C90" s="375"/>
      <c r="D90" s="361">
        <v>0.1</v>
      </c>
      <c r="E90" s="362"/>
      <c r="F90" s="363">
        <v>0.05</v>
      </c>
      <c r="G90" s="364"/>
      <c r="H90" s="363"/>
      <c r="I90" s="364"/>
    </row>
    <row r="91" spans="1:9" ht="30" x14ac:dyDescent="0.2">
      <c r="A91" s="352" t="s">
        <v>356</v>
      </c>
      <c r="B91" s="660"/>
      <c r="C91" s="660"/>
      <c r="D91" s="660"/>
      <c r="E91" s="660"/>
      <c r="F91" s="660"/>
      <c r="G91" s="660"/>
      <c r="H91" s="660"/>
      <c r="I91" s="660"/>
    </row>
    <row r="92" spans="1:9" ht="15" x14ac:dyDescent="0.25">
      <c r="A92" s="352" t="s">
        <v>360</v>
      </c>
      <c r="B92" s="469"/>
      <c r="C92" s="470"/>
      <c r="D92" s="469"/>
      <c r="E92" s="470"/>
      <c r="F92" s="469"/>
      <c r="G92" s="470"/>
      <c r="H92" s="469"/>
      <c r="I92" s="470"/>
    </row>
    <row r="93" spans="1:9" ht="15" x14ac:dyDescent="0.25">
      <c r="A93" s="565" t="s">
        <v>297</v>
      </c>
      <c r="B93" s="360" t="s">
        <v>99</v>
      </c>
      <c r="C93" s="360" t="s">
        <v>206</v>
      </c>
      <c r="D93" s="360" t="s">
        <v>99</v>
      </c>
      <c r="E93" s="360" t="s">
        <v>206</v>
      </c>
      <c r="F93" s="360" t="s">
        <v>99</v>
      </c>
      <c r="G93" s="360" t="s">
        <v>206</v>
      </c>
      <c r="H93" s="360" t="s">
        <v>99</v>
      </c>
      <c r="I93" s="360" t="s">
        <v>206</v>
      </c>
    </row>
    <row r="94" spans="1:9" ht="15" x14ac:dyDescent="0.25">
      <c r="A94" s="566"/>
      <c r="B94" s="361">
        <v>0.15</v>
      </c>
      <c r="C94" s="375"/>
      <c r="D94" s="361">
        <v>0.1</v>
      </c>
      <c r="E94" s="362"/>
      <c r="F94" s="363">
        <v>0.05</v>
      </c>
      <c r="G94" s="364"/>
      <c r="H94" s="363"/>
      <c r="I94" s="364"/>
    </row>
    <row r="95" spans="1:9" ht="30" x14ac:dyDescent="0.2">
      <c r="A95" s="352" t="s">
        <v>356</v>
      </c>
      <c r="B95" s="660"/>
      <c r="C95" s="660"/>
      <c r="D95" s="660"/>
      <c r="E95" s="660"/>
      <c r="F95" s="660"/>
      <c r="G95" s="660"/>
      <c r="H95" s="660"/>
      <c r="I95" s="660"/>
    </row>
    <row r="96" spans="1:9" ht="15" x14ac:dyDescent="0.25">
      <c r="A96" s="352" t="s">
        <v>360</v>
      </c>
      <c r="B96" s="469"/>
      <c r="C96" s="470"/>
      <c r="D96" s="469"/>
      <c r="E96" s="470"/>
      <c r="F96" s="469"/>
      <c r="G96" s="470"/>
      <c r="H96" s="469"/>
      <c r="I96" s="470"/>
    </row>
    <row r="97" spans="1:9" ht="15" x14ac:dyDescent="0.25">
      <c r="A97" s="565" t="s">
        <v>298</v>
      </c>
      <c r="B97" s="360" t="s">
        <v>99</v>
      </c>
      <c r="C97" s="360" t="s">
        <v>206</v>
      </c>
      <c r="D97" s="360" t="s">
        <v>99</v>
      </c>
      <c r="E97" s="360" t="s">
        <v>206</v>
      </c>
      <c r="F97" s="360" t="s">
        <v>99</v>
      </c>
      <c r="G97" s="360" t="s">
        <v>206</v>
      </c>
      <c r="H97" s="360" t="s">
        <v>99</v>
      </c>
      <c r="I97" s="360" t="s">
        <v>206</v>
      </c>
    </row>
    <row r="98" spans="1:9" ht="15" x14ac:dyDescent="0.25">
      <c r="A98" s="566"/>
      <c r="B98" s="361">
        <v>0.15</v>
      </c>
      <c r="C98" s="375"/>
      <c r="D98" s="361">
        <v>0.15</v>
      </c>
      <c r="E98" s="362"/>
      <c r="F98" s="363">
        <v>0.05</v>
      </c>
      <c r="G98" s="364"/>
      <c r="H98" s="363"/>
      <c r="I98" s="364"/>
    </row>
    <row r="99" spans="1:9" ht="30" x14ac:dyDescent="0.2">
      <c r="A99" s="352" t="s">
        <v>356</v>
      </c>
      <c r="B99" s="660"/>
      <c r="C99" s="660"/>
      <c r="D99" s="660"/>
      <c r="E99" s="660"/>
      <c r="F99" s="660"/>
      <c r="G99" s="660"/>
      <c r="H99" s="660"/>
      <c r="I99" s="660"/>
    </row>
    <row r="100" spans="1:9" ht="15" x14ac:dyDescent="0.25">
      <c r="A100" s="352" t="s">
        <v>360</v>
      </c>
      <c r="B100" s="469"/>
      <c r="C100" s="470"/>
      <c r="D100" s="469"/>
      <c r="E100" s="470"/>
      <c r="F100" s="469"/>
      <c r="G100" s="470"/>
      <c r="H100" s="469"/>
      <c r="I100" s="470"/>
    </row>
    <row r="101" spans="1:9" ht="15" x14ac:dyDescent="0.25">
      <c r="A101" s="565" t="s">
        <v>300</v>
      </c>
      <c r="B101" s="360" t="s">
        <v>99</v>
      </c>
      <c r="C101" s="360" t="s">
        <v>206</v>
      </c>
      <c r="D101" s="360" t="s">
        <v>99</v>
      </c>
      <c r="E101" s="360" t="s">
        <v>206</v>
      </c>
      <c r="F101" s="360" t="s">
        <v>99</v>
      </c>
      <c r="G101" s="360" t="s">
        <v>206</v>
      </c>
      <c r="H101" s="360" t="s">
        <v>99</v>
      </c>
      <c r="I101" s="360" t="s">
        <v>206</v>
      </c>
    </row>
    <row r="102" spans="1:9" ht="15" x14ac:dyDescent="0.25">
      <c r="A102" s="566"/>
      <c r="B102" s="361">
        <v>0.1</v>
      </c>
      <c r="C102" s="375"/>
      <c r="D102" s="361">
        <v>0.2</v>
      </c>
      <c r="E102" s="362"/>
      <c r="F102" s="363">
        <v>0.1</v>
      </c>
      <c r="G102" s="364"/>
      <c r="H102" s="363"/>
      <c r="I102" s="364"/>
    </row>
    <row r="103" spans="1:9" ht="30" x14ac:dyDescent="0.2">
      <c r="A103" s="352" t="s">
        <v>356</v>
      </c>
      <c r="B103" s="660"/>
      <c r="C103" s="660"/>
      <c r="D103" s="660"/>
      <c r="E103" s="660"/>
      <c r="F103" s="660"/>
      <c r="G103" s="660"/>
      <c r="H103" s="660"/>
      <c r="I103" s="660"/>
    </row>
    <row r="104" spans="1:9" ht="15" x14ac:dyDescent="0.25">
      <c r="A104" s="352" t="s">
        <v>360</v>
      </c>
      <c r="B104" s="469"/>
      <c r="C104" s="470"/>
      <c r="D104" s="469"/>
      <c r="E104" s="470"/>
      <c r="F104" s="469"/>
      <c r="G104" s="470"/>
      <c r="H104" s="469"/>
      <c r="I104" s="470"/>
    </row>
    <row r="105" spans="1:9" ht="15" x14ac:dyDescent="0.25">
      <c r="A105" s="565" t="s">
        <v>301</v>
      </c>
      <c r="B105" s="360" t="s">
        <v>99</v>
      </c>
      <c r="C105" s="360" t="s">
        <v>206</v>
      </c>
      <c r="D105" s="360" t="s">
        <v>99</v>
      </c>
      <c r="E105" s="360" t="s">
        <v>206</v>
      </c>
      <c r="F105" s="360" t="s">
        <v>99</v>
      </c>
      <c r="G105" s="360" t="s">
        <v>206</v>
      </c>
      <c r="H105" s="360" t="s">
        <v>99</v>
      </c>
      <c r="I105" s="360" t="s">
        <v>206</v>
      </c>
    </row>
    <row r="106" spans="1:9" ht="15" x14ac:dyDescent="0.25">
      <c r="A106" s="566"/>
      <c r="B106" s="361">
        <v>0.06</v>
      </c>
      <c r="C106" s="375"/>
      <c r="D106" s="361">
        <v>0.2</v>
      </c>
      <c r="E106" s="362"/>
      <c r="F106" s="363">
        <v>0.2</v>
      </c>
      <c r="G106" s="364"/>
      <c r="H106" s="363"/>
      <c r="I106" s="364"/>
    </row>
    <row r="107" spans="1:9" ht="30" x14ac:dyDescent="0.2">
      <c r="A107" s="352" t="s">
        <v>356</v>
      </c>
      <c r="B107" s="660"/>
      <c r="C107" s="660"/>
      <c r="D107" s="660"/>
      <c r="E107" s="660"/>
      <c r="F107" s="660"/>
      <c r="G107" s="660"/>
      <c r="H107" s="660"/>
      <c r="I107" s="660"/>
    </row>
    <row r="108" spans="1:9" ht="15" x14ac:dyDescent="0.25">
      <c r="A108" s="352" t="s">
        <v>360</v>
      </c>
      <c r="B108" s="469"/>
      <c r="C108" s="470"/>
      <c r="D108" s="469"/>
      <c r="E108" s="470"/>
      <c r="F108" s="469"/>
      <c r="G108" s="470"/>
      <c r="H108" s="469"/>
      <c r="I108" s="470"/>
    </row>
    <row r="109" spans="1:9" ht="15" x14ac:dyDescent="0.25">
      <c r="A109" s="565" t="s">
        <v>302</v>
      </c>
      <c r="B109" s="360" t="s">
        <v>99</v>
      </c>
      <c r="C109" s="360" t="s">
        <v>206</v>
      </c>
      <c r="D109" s="360" t="s">
        <v>99</v>
      </c>
      <c r="E109" s="360" t="s">
        <v>206</v>
      </c>
      <c r="F109" s="360" t="s">
        <v>99</v>
      </c>
      <c r="G109" s="360" t="s">
        <v>206</v>
      </c>
      <c r="H109" s="360" t="s">
        <v>99</v>
      </c>
      <c r="I109" s="360" t="s">
        <v>206</v>
      </c>
    </row>
    <row r="110" spans="1:9" ht="15" x14ac:dyDescent="0.25">
      <c r="A110" s="566"/>
      <c r="B110" s="361">
        <v>0.05</v>
      </c>
      <c r="C110" s="375"/>
      <c r="D110" s="361">
        <v>0.1</v>
      </c>
      <c r="E110" s="362"/>
      <c r="F110" s="363">
        <v>0.2</v>
      </c>
      <c r="G110" s="364"/>
      <c r="H110" s="363"/>
      <c r="I110" s="364"/>
    </row>
    <row r="111" spans="1:9" ht="30" x14ac:dyDescent="0.2">
      <c r="A111" s="352" t="s">
        <v>356</v>
      </c>
      <c r="B111" s="660"/>
      <c r="C111" s="660"/>
      <c r="D111" s="660"/>
      <c r="E111" s="660"/>
      <c r="F111" s="660"/>
      <c r="G111" s="660"/>
      <c r="H111" s="660"/>
      <c r="I111" s="660"/>
    </row>
    <row r="112" spans="1:9" ht="15" x14ac:dyDescent="0.25">
      <c r="A112" s="352" t="s">
        <v>360</v>
      </c>
      <c r="B112" s="469"/>
      <c r="C112" s="470"/>
      <c r="D112" s="469"/>
      <c r="E112" s="470"/>
      <c r="F112" s="469"/>
      <c r="G112" s="470"/>
      <c r="H112" s="469"/>
      <c r="I112" s="470"/>
    </row>
    <row r="113" spans="1:9" ht="15" x14ac:dyDescent="0.25">
      <c r="A113" s="565" t="s">
        <v>303</v>
      </c>
      <c r="B113" s="360" t="s">
        <v>99</v>
      </c>
      <c r="C113" s="360" t="s">
        <v>206</v>
      </c>
      <c r="D113" s="360" t="s">
        <v>99</v>
      </c>
      <c r="E113" s="360" t="s">
        <v>206</v>
      </c>
      <c r="F113" s="360" t="s">
        <v>99</v>
      </c>
      <c r="G113" s="360" t="s">
        <v>206</v>
      </c>
      <c r="H113" s="360" t="s">
        <v>99</v>
      </c>
      <c r="I113" s="360" t="s">
        <v>206</v>
      </c>
    </row>
    <row r="114" spans="1:9" ht="15" x14ac:dyDescent="0.25">
      <c r="A114" s="566"/>
      <c r="B114" s="376">
        <v>0.1</v>
      </c>
      <c r="C114" s="377"/>
      <c r="D114" s="376">
        <v>0.05</v>
      </c>
      <c r="E114" s="377"/>
      <c r="F114" s="376">
        <v>0.25</v>
      </c>
      <c r="G114" s="368"/>
      <c r="H114" s="377"/>
      <c r="I114" s="368"/>
    </row>
    <row r="115" spans="1:9" ht="30" x14ac:dyDescent="0.2">
      <c r="A115" s="352" t="s">
        <v>356</v>
      </c>
      <c r="B115" s="659"/>
      <c r="C115" s="659"/>
      <c r="D115" s="659"/>
      <c r="E115" s="659"/>
      <c r="F115" s="659"/>
      <c r="G115" s="659"/>
      <c r="H115" s="659"/>
      <c r="I115" s="659"/>
    </row>
    <row r="116" spans="1:9" ht="15" x14ac:dyDescent="0.25">
      <c r="A116" s="352" t="s">
        <v>360</v>
      </c>
      <c r="B116" s="469"/>
      <c r="C116" s="470"/>
      <c r="D116" s="469"/>
      <c r="E116" s="470"/>
      <c r="F116" s="469"/>
      <c r="G116" s="470"/>
      <c r="H116" s="469"/>
      <c r="I116" s="470"/>
    </row>
    <row r="117" spans="1:9" ht="15" x14ac:dyDescent="0.25">
      <c r="A117" s="369" t="s">
        <v>387</v>
      </c>
      <c r="B117" s="378">
        <f t="shared" ref="B117:I117" si="1">(B70+B74+B78+B82+B86+B90+B94+B98+B102+B106+B110+B114)</f>
        <v>1.0000000000000002</v>
      </c>
      <c r="C117" s="378">
        <f t="shared" si="1"/>
        <v>0.24</v>
      </c>
      <c r="D117" s="378">
        <f t="shared" si="1"/>
        <v>1</v>
      </c>
      <c r="E117" s="378">
        <f t="shared" si="1"/>
        <v>0.1</v>
      </c>
      <c r="F117" s="378">
        <f t="shared" si="1"/>
        <v>1</v>
      </c>
      <c r="G117" s="378">
        <f t="shared" si="1"/>
        <v>0.1</v>
      </c>
      <c r="H117" s="379">
        <f t="shared" si="1"/>
        <v>0</v>
      </c>
      <c r="I117" s="379">
        <f t="shared" si="1"/>
        <v>0</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80:C80" r:id="rId1" display="https://secretariadistritald.sharepoint.com/:f:/s/ContratacinSPI-2022/Es-b_H1wJWFOkiMXT-fMYaoBJtg0Oh095Yjk43F76RKTvQ?e=Gg6nLS" xr:uid="{3C6F655C-F75F-48E8-9118-87E3779D7A7F}"/>
    <hyperlink ref="D84:E84" r:id="rId2" display="Propuesta de articulación para las acciones de Prevención del Feminicidio entre ETC y DEVAJ" xr:uid="{328E34E2-0098-4E59-9B41-8CE55FD54E70}"/>
    <hyperlink ref="B84:C84" r:id="rId3" display="Primera versión Matriz COMB Prevención del Feminicidio " xr:uid="{C4704E3E-5916-4ED3-901E-603D97FB51AF}"/>
    <hyperlink ref="F84:G84" r:id="rId4" display="25 04 2025 Acta de reunión entre ETC y Observatorio Nacional de Feminicidios" xr:uid="{0AEBBABD-1F32-4809-9FFD-4854C2641F30}"/>
    <hyperlink ref="B88:C88" r:id="rId5" display="Tarea 1 - Teoria de cambio prevención del feminicidio." xr:uid="{605C7F33-3477-42A3-8696-8CFC442EC4EA}"/>
    <hyperlink ref="D88:E88" r:id="rId6" display="Tarea 2. Acta de Presentación y seguimiento a la propuesta de Transformación para la prevención del feminicidio con SCPI – SFOC/DEVAJ" xr:uid="{B7FB856F-3D59-41D6-93EF-5E55920C4358}"/>
    <hyperlink ref="F88" r:id="rId7" xr:uid="{D5CF1F8B-B914-4AAC-B7B6-6E0CF0C771A1}"/>
  </hyperlinks>
  <pageMargins left="0.25" right="0.25" top="0.75" bottom="0.75" header="0.3" footer="0.3"/>
  <pageSetup scale="25" fitToHeight="0" orientation="landscape"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topLeftCell="N8" zoomScaleNormal="100" workbookViewId="0">
      <selection activeCell="N8" sqref="N8"/>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78"/>
      <c r="B1" s="579"/>
      <c r="C1" s="579"/>
      <c r="D1" s="579"/>
      <c r="E1" s="580"/>
      <c r="F1" s="587" t="s">
        <v>388</v>
      </c>
      <c r="G1" s="588"/>
      <c r="H1" s="588"/>
      <c r="I1" s="588"/>
      <c r="J1" s="588"/>
      <c r="K1" s="588"/>
      <c r="L1" s="175"/>
    </row>
    <row r="2" spans="1:12" ht="18.75" customHeight="1" x14ac:dyDescent="0.25">
      <c r="A2" s="581"/>
      <c r="B2" s="582"/>
      <c r="C2" s="582"/>
      <c r="D2" s="582"/>
      <c r="E2" s="583"/>
      <c r="F2" s="589"/>
      <c r="G2" s="590"/>
      <c r="H2" s="590"/>
      <c r="I2" s="590"/>
      <c r="J2" s="590"/>
      <c r="K2" s="590"/>
      <c r="L2" s="175"/>
    </row>
    <row r="3" spans="1:12" ht="18.75" customHeight="1" x14ac:dyDescent="0.25">
      <c r="A3" s="581"/>
      <c r="B3" s="582"/>
      <c r="C3" s="582"/>
      <c r="D3" s="582"/>
      <c r="E3" s="583"/>
      <c r="F3" s="587" t="s">
        <v>389</v>
      </c>
      <c r="G3" s="588"/>
      <c r="H3" s="588"/>
      <c r="I3" s="588"/>
      <c r="J3" s="588"/>
      <c r="K3" s="588"/>
      <c r="L3" s="175"/>
    </row>
    <row r="4" spans="1:12" ht="18.75" customHeight="1" x14ac:dyDescent="0.25">
      <c r="A4" s="584"/>
      <c r="B4" s="585"/>
      <c r="C4" s="585"/>
      <c r="D4" s="585"/>
      <c r="E4" s="586"/>
      <c r="F4" s="589"/>
      <c r="G4" s="590"/>
      <c r="H4" s="590"/>
      <c r="I4" s="590"/>
      <c r="J4" s="590"/>
      <c r="K4" s="590"/>
      <c r="L4" s="175"/>
    </row>
    <row r="5" spans="1:12" ht="15.75" customHeight="1" x14ac:dyDescent="0.25">
      <c r="A5" s="591" t="s">
        <v>390</v>
      </c>
      <c r="B5" s="592"/>
      <c r="C5" s="592"/>
      <c r="D5" s="592"/>
      <c r="E5" s="592"/>
      <c r="F5" s="592"/>
      <c r="G5" s="592"/>
      <c r="H5" s="592"/>
      <c r="I5" s="592"/>
      <c r="J5" s="592"/>
      <c r="K5" s="592"/>
      <c r="L5" s="593"/>
    </row>
    <row r="6" spans="1:12" ht="23.25" customHeight="1" x14ac:dyDescent="0.25">
      <c r="A6" s="591" t="s">
        <v>391</v>
      </c>
      <c r="B6" s="592"/>
      <c r="C6" s="594"/>
      <c r="D6" s="595" t="s">
        <v>12</v>
      </c>
      <c r="E6" s="596"/>
      <c r="F6" s="596"/>
      <c r="G6" s="596"/>
      <c r="H6" s="597"/>
      <c r="I6" s="591" t="s">
        <v>392</v>
      </c>
      <c r="J6" s="594"/>
      <c r="K6" s="595" t="s">
        <v>37</v>
      </c>
      <c r="L6" s="597"/>
    </row>
    <row r="7" spans="1:12" ht="17.649999999999999" customHeight="1" x14ac:dyDescent="0.25">
      <c r="A7" s="591" t="s">
        <v>393</v>
      </c>
      <c r="B7" s="592"/>
      <c r="C7" s="594"/>
      <c r="D7" s="595" t="s">
        <v>26</v>
      </c>
      <c r="E7" s="596"/>
      <c r="F7" s="596"/>
      <c r="G7" s="596"/>
      <c r="H7" s="597"/>
      <c r="I7" s="591" t="s">
        <v>98</v>
      </c>
      <c r="J7" s="594"/>
      <c r="K7" s="595" t="s">
        <v>53</v>
      </c>
      <c r="L7" s="597"/>
    </row>
    <row r="8" spans="1:12" ht="35.65" customHeight="1" x14ac:dyDescent="0.25">
      <c r="A8" s="591" t="s">
        <v>394</v>
      </c>
      <c r="B8" s="592"/>
      <c r="C8" s="594"/>
      <c r="D8" s="595" t="s">
        <v>63</v>
      </c>
      <c r="E8" s="596"/>
      <c r="F8" s="596"/>
      <c r="G8" s="596"/>
      <c r="H8" s="597"/>
      <c r="I8" s="591" t="s">
        <v>395</v>
      </c>
      <c r="J8" s="594"/>
      <c r="K8" s="595" t="s">
        <v>60</v>
      </c>
      <c r="L8" s="597"/>
    </row>
    <row r="9" spans="1:12" ht="15.75" customHeight="1" x14ac:dyDescent="0.25">
      <c r="A9" s="598" t="s">
        <v>396</v>
      </c>
      <c r="B9" s="599"/>
      <c r="C9" s="599"/>
      <c r="D9" s="599"/>
      <c r="E9" s="592"/>
      <c r="F9" s="592"/>
      <c r="G9" s="592"/>
      <c r="H9" s="592"/>
      <c r="I9" s="592"/>
      <c r="J9" s="592"/>
      <c r="K9" s="592"/>
      <c r="L9" s="593"/>
    </row>
    <row r="10" spans="1:12" ht="33.75" customHeight="1" x14ac:dyDescent="0.25">
      <c r="A10" s="609" t="s">
        <v>221</v>
      </c>
      <c r="B10" s="609"/>
      <c r="C10" s="609"/>
      <c r="D10" s="609"/>
      <c r="E10" s="607" t="str">
        <f>+ACTIVIDAD_5!B12</f>
        <v>Implementar 3 acciones de transformación cultural que promuevan y garanticen el libre ejercicio de los derechos de las mujeres y la equidad de género a través de mecanismos de cambio cultural y comportamental desarrollados con las comunidades</v>
      </c>
      <c r="F10" s="607"/>
      <c r="G10" s="607"/>
      <c r="H10" s="607"/>
      <c r="I10" s="607"/>
      <c r="J10" s="607"/>
      <c r="K10" s="607"/>
      <c r="L10" s="607"/>
    </row>
    <row r="11" spans="1:12" ht="34.5" customHeight="1" x14ac:dyDescent="0.25">
      <c r="A11" s="601" t="s">
        <v>397</v>
      </c>
      <c r="B11" s="602"/>
      <c r="C11" s="602"/>
      <c r="D11" s="593"/>
      <c r="E11" s="606" t="str">
        <f>+ACTIVIDAD_5!I16</f>
        <v>Número de acciones de transformación cultural que promuevan la eliminación de estereotipos negativos, y garanticen el libre ejercicio de los derechos de las mujeres implementadas, desarrolladas con las comunidades</v>
      </c>
      <c r="F11" s="607"/>
      <c r="G11" s="607"/>
      <c r="H11" s="607"/>
      <c r="I11" s="607"/>
      <c r="J11" s="607"/>
      <c r="K11" s="607"/>
      <c r="L11" s="608"/>
    </row>
    <row r="12" spans="1:12" ht="47.25" customHeight="1" x14ac:dyDescent="0.25">
      <c r="A12" s="591" t="s">
        <v>398</v>
      </c>
      <c r="B12" s="592"/>
      <c r="C12" s="592"/>
      <c r="D12" s="594"/>
      <c r="E12" s="606" t="s">
        <v>589</v>
      </c>
      <c r="F12" s="607"/>
      <c r="G12" s="607"/>
      <c r="H12" s="607"/>
      <c r="I12" s="607"/>
      <c r="J12" s="607"/>
      <c r="K12" s="607"/>
      <c r="L12" s="608"/>
    </row>
    <row r="13" spans="1:12" ht="28.5" customHeight="1" x14ac:dyDescent="0.25">
      <c r="A13" s="591" t="s">
        <v>400</v>
      </c>
      <c r="B13" s="592"/>
      <c r="C13" s="594"/>
      <c r="D13" s="595" t="s">
        <v>401</v>
      </c>
      <c r="E13" s="596"/>
      <c r="F13" s="596"/>
      <c r="G13" s="596"/>
      <c r="H13" s="597"/>
      <c r="I13" s="591" t="s">
        <v>402</v>
      </c>
      <c r="J13" s="594"/>
      <c r="K13" s="595" t="s">
        <v>61</v>
      </c>
      <c r="L13" s="597"/>
    </row>
    <row r="14" spans="1:12" ht="15.75" customHeight="1" x14ac:dyDescent="0.25">
      <c r="A14" s="591" t="s">
        <v>403</v>
      </c>
      <c r="B14" s="592"/>
      <c r="C14" s="592"/>
      <c r="D14" s="592"/>
      <c r="E14" s="592"/>
      <c r="F14" s="592"/>
      <c r="G14" s="592"/>
      <c r="H14" s="592"/>
      <c r="I14" s="592"/>
      <c r="J14" s="592"/>
      <c r="K14" s="592"/>
      <c r="L14" s="593"/>
    </row>
    <row r="15" spans="1:12" ht="25.5" customHeight="1" x14ac:dyDescent="0.25">
      <c r="A15" s="591" t="s">
        <v>404</v>
      </c>
      <c r="B15" s="592"/>
      <c r="C15" s="594"/>
      <c r="D15" s="595" t="s">
        <v>19</v>
      </c>
      <c r="E15" s="596"/>
      <c r="F15" s="596"/>
      <c r="G15" s="596"/>
      <c r="H15" s="597"/>
      <c r="I15" s="591" t="s">
        <v>405</v>
      </c>
      <c r="J15" s="594"/>
      <c r="K15" s="595" t="s">
        <v>20</v>
      </c>
      <c r="L15" s="597"/>
    </row>
    <row r="16" spans="1:12" ht="25.5" customHeight="1" x14ac:dyDescent="0.25">
      <c r="A16" s="591" t="s">
        <v>406</v>
      </c>
      <c r="B16" s="592"/>
      <c r="C16" s="594"/>
      <c r="D16" s="656">
        <f>+ACTIVIDAD_5!C37</f>
        <v>1.0000000000000002</v>
      </c>
      <c r="E16" s="657"/>
      <c r="F16" s="657"/>
      <c r="G16" s="657"/>
      <c r="H16" s="658"/>
      <c r="I16" s="591" t="s">
        <v>161</v>
      </c>
      <c r="J16" s="594"/>
      <c r="K16" s="595" t="s">
        <v>21</v>
      </c>
      <c r="L16" s="597"/>
    </row>
    <row r="17" spans="1:12" ht="27.6" customHeight="1" x14ac:dyDescent="0.25">
      <c r="A17" s="591" t="s">
        <v>407</v>
      </c>
      <c r="B17" s="592"/>
      <c r="C17" s="594"/>
      <c r="D17" s="595" t="s">
        <v>491</v>
      </c>
      <c r="E17" s="596"/>
      <c r="F17" s="596"/>
      <c r="G17" s="596"/>
      <c r="H17" s="597"/>
      <c r="I17" s="613"/>
      <c r="J17" s="614"/>
      <c r="K17" s="614"/>
      <c r="L17" s="615"/>
    </row>
    <row r="18" spans="1:12" ht="12" customHeight="1" x14ac:dyDescent="0.25">
      <c r="A18" s="182" t="s">
        <v>409</v>
      </c>
      <c r="B18" s="182" t="s">
        <v>410</v>
      </c>
      <c r="C18" s="591" t="s">
        <v>411</v>
      </c>
      <c r="D18" s="592"/>
      <c r="E18" s="592"/>
      <c r="F18" s="592"/>
      <c r="G18" s="594"/>
      <c r="H18" s="591" t="s">
        <v>229</v>
      </c>
      <c r="I18" s="594"/>
      <c r="J18" s="591" t="s">
        <v>412</v>
      </c>
      <c r="K18" s="594"/>
      <c r="L18" s="182" t="s">
        <v>413</v>
      </c>
    </row>
    <row r="19" spans="1:12" ht="81.599999999999994" customHeight="1" x14ac:dyDescent="0.25">
      <c r="A19" s="177">
        <v>1</v>
      </c>
      <c r="B19" s="178" t="s">
        <v>401</v>
      </c>
      <c r="C19" s="595" t="s">
        <v>590</v>
      </c>
      <c r="D19" s="596"/>
      <c r="E19" s="596"/>
      <c r="F19" s="596"/>
      <c r="G19" s="597"/>
      <c r="H19" s="595" t="s">
        <v>591</v>
      </c>
      <c r="I19" s="597"/>
      <c r="J19" s="613" t="s">
        <v>22</v>
      </c>
      <c r="K19" s="615"/>
      <c r="L19" s="178" t="s">
        <v>480</v>
      </c>
    </row>
    <row r="20" spans="1:12" ht="34.15" customHeight="1" x14ac:dyDescent="0.25">
      <c r="A20" s="177">
        <v>2</v>
      </c>
      <c r="B20" s="178" t="s">
        <v>401</v>
      </c>
      <c r="C20" s="595" t="s">
        <v>592</v>
      </c>
      <c r="D20" s="596"/>
      <c r="E20" s="596"/>
      <c r="F20" s="596"/>
      <c r="G20" s="597"/>
      <c r="H20" s="595" t="s">
        <v>593</v>
      </c>
      <c r="I20" s="597"/>
      <c r="J20" s="613" t="s">
        <v>22</v>
      </c>
      <c r="K20" s="615"/>
      <c r="L20" s="178" t="s">
        <v>594</v>
      </c>
    </row>
    <row r="21" spans="1:12" ht="81.95" customHeight="1" x14ac:dyDescent="0.25">
      <c r="A21" s="177">
        <v>3</v>
      </c>
      <c r="B21" s="178" t="s">
        <v>401</v>
      </c>
      <c r="C21" s="595" t="s">
        <v>595</v>
      </c>
      <c r="D21" s="596"/>
      <c r="E21" s="596"/>
      <c r="F21" s="596"/>
      <c r="G21" s="597"/>
      <c r="H21" s="595" t="s">
        <v>596</v>
      </c>
      <c r="I21" s="597"/>
      <c r="J21" s="613" t="s">
        <v>22</v>
      </c>
      <c r="K21" s="615"/>
      <c r="L21" s="178" t="s">
        <v>597</v>
      </c>
    </row>
    <row r="22" spans="1:12" ht="25.5" customHeight="1" x14ac:dyDescent="0.25">
      <c r="A22" s="182" t="s">
        <v>409</v>
      </c>
      <c r="B22" s="591" t="s">
        <v>418</v>
      </c>
      <c r="C22" s="592"/>
      <c r="D22" s="592"/>
      <c r="E22" s="592"/>
      <c r="F22" s="592"/>
      <c r="G22" s="592"/>
      <c r="H22" s="592"/>
      <c r="I22" s="592"/>
      <c r="J22" s="592"/>
      <c r="K22" s="594"/>
      <c r="L22" s="182" t="s">
        <v>419</v>
      </c>
    </row>
    <row r="23" spans="1:12" ht="28.15" customHeight="1" x14ac:dyDescent="0.25">
      <c r="A23" s="177">
        <v>1</v>
      </c>
      <c r="B23" s="595" t="s">
        <v>598</v>
      </c>
      <c r="C23" s="596"/>
      <c r="D23" s="596"/>
      <c r="E23" s="596"/>
      <c r="F23" s="596"/>
      <c r="G23" s="596"/>
      <c r="H23" s="596"/>
      <c r="I23" s="596"/>
      <c r="J23" s="596"/>
      <c r="K23" s="597"/>
      <c r="L23" s="178" t="s">
        <v>22</v>
      </c>
    </row>
    <row r="24" spans="1:12" ht="15.75" customHeight="1" x14ac:dyDescent="0.25">
      <c r="A24" s="591" t="s">
        <v>421</v>
      </c>
      <c r="B24" s="592"/>
      <c r="C24" s="592"/>
      <c r="D24" s="592"/>
      <c r="E24" s="592"/>
      <c r="F24" s="599"/>
      <c r="G24" s="599"/>
      <c r="H24" s="592"/>
      <c r="I24" s="599"/>
      <c r="J24" s="599"/>
      <c r="K24" s="599"/>
      <c r="L24" s="619"/>
    </row>
    <row r="25" spans="1:12" ht="26.25" customHeight="1" x14ac:dyDescent="0.25">
      <c r="A25" s="591" t="s">
        <v>422</v>
      </c>
      <c r="B25" s="592"/>
      <c r="C25" s="594"/>
      <c r="D25" s="595">
        <v>1</v>
      </c>
      <c r="E25" s="596"/>
      <c r="F25" s="609" t="s">
        <v>423</v>
      </c>
      <c r="G25" s="609"/>
      <c r="H25" s="203">
        <v>2024</v>
      </c>
      <c r="I25" s="609" t="s">
        <v>424</v>
      </c>
      <c r="J25" s="609"/>
      <c r="K25" s="647" t="s">
        <v>599</v>
      </c>
      <c r="L25" s="647"/>
    </row>
    <row r="26" spans="1:12" ht="38.25" customHeight="1" x14ac:dyDescent="0.25">
      <c r="A26" s="591" t="s">
        <v>426</v>
      </c>
      <c r="B26" s="592"/>
      <c r="C26" s="594"/>
      <c r="D26" s="595" t="s">
        <v>600</v>
      </c>
      <c r="E26" s="596"/>
      <c r="F26" s="684"/>
      <c r="G26" s="684"/>
      <c r="H26" s="596"/>
      <c r="I26" s="684"/>
      <c r="J26" s="684"/>
      <c r="K26" s="684"/>
      <c r="L26" s="685"/>
    </row>
    <row r="27" spans="1:12" ht="78.599999999999994" customHeight="1" x14ac:dyDescent="0.25">
      <c r="A27" s="591" t="s">
        <v>428</v>
      </c>
      <c r="B27" s="592"/>
      <c r="C27" s="594"/>
      <c r="D27" s="642" t="s">
        <v>601</v>
      </c>
      <c r="E27" s="643"/>
      <c r="F27" s="643"/>
      <c r="G27" s="643"/>
      <c r="H27" s="643"/>
      <c r="I27" s="643"/>
      <c r="J27" s="643"/>
      <c r="K27" s="643"/>
      <c r="L27" s="644"/>
    </row>
    <row r="28" spans="1:12" ht="17.649999999999999" customHeight="1" x14ac:dyDescent="0.25">
      <c r="A28" s="591" t="s">
        <v>430</v>
      </c>
      <c r="B28" s="592"/>
      <c r="C28" s="594"/>
      <c r="D28" s="595"/>
      <c r="E28" s="596"/>
      <c r="F28" s="596"/>
      <c r="G28" s="596"/>
      <c r="H28" s="596"/>
      <c r="I28" s="596"/>
      <c r="J28" s="596"/>
      <c r="K28" s="596"/>
      <c r="L28" s="597"/>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7"/>
  <sheetViews>
    <sheetView showGridLines="0" topLeftCell="F22" zoomScale="55" zoomScaleNormal="55" workbookViewId="0">
      <selection activeCell="F27" sqref="F27"/>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47"/>
      <c r="B1" s="524" t="s">
        <v>279</v>
      </c>
      <c r="C1" s="525"/>
      <c r="D1" s="525"/>
      <c r="E1" s="525"/>
      <c r="F1" s="525"/>
      <c r="G1" s="525"/>
      <c r="H1" s="525"/>
      <c r="I1" s="525"/>
      <c r="J1" s="525"/>
      <c r="K1" s="525"/>
      <c r="L1" s="526"/>
      <c r="M1" s="521" t="s">
        <v>280</v>
      </c>
      <c r="N1" s="522"/>
      <c r="O1" s="523"/>
    </row>
    <row r="2" spans="1:15" s="85" customFormat="1" ht="18" customHeight="1" thickBot="1" x14ac:dyDescent="0.3">
      <c r="A2" s="548"/>
      <c r="B2" s="527" t="s">
        <v>281</v>
      </c>
      <c r="C2" s="528"/>
      <c r="D2" s="528"/>
      <c r="E2" s="528"/>
      <c r="F2" s="528"/>
      <c r="G2" s="528"/>
      <c r="H2" s="528"/>
      <c r="I2" s="528"/>
      <c r="J2" s="528"/>
      <c r="K2" s="528"/>
      <c r="L2" s="529"/>
      <c r="M2" s="521" t="s">
        <v>282</v>
      </c>
      <c r="N2" s="522"/>
      <c r="O2" s="523"/>
    </row>
    <row r="3" spans="1:15" s="85" customFormat="1" ht="19.899999999999999" customHeight="1" thickBot="1" x14ac:dyDescent="0.3">
      <c r="A3" s="548"/>
      <c r="B3" s="527" t="s">
        <v>120</v>
      </c>
      <c r="C3" s="528"/>
      <c r="D3" s="528"/>
      <c r="E3" s="528"/>
      <c r="F3" s="528"/>
      <c r="G3" s="528"/>
      <c r="H3" s="528"/>
      <c r="I3" s="528"/>
      <c r="J3" s="528"/>
      <c r="K3" s="528"/>
      <c r="L3" s="529"/>
      <c r="M3" s="521" t="s">
        <v>283</v>
      </c>
      <c r="N3" s="522"/>
      <c r="O3" s="523"/>
    </row>
    <row r="4" spans="1:15" s="85" customFormat="1" ht="21.75" customHeight="1" thickBot="1" x14ac:dyDescent="0.3">
      <c r="A4" s="549"/>
      <c r="B4" s="530" t="s">
        <v>284</v>
      </c>
      <c r="C4" s="531"/>
      <c r="D4" s="531"/>
      <c r="E4" s="531"/>
      <c r="F4" s="531"/>
      <c r="G4" s="531"/>
      <c r="H4" s="531"/>
      <c r="I4" s="531"/>
      <c r="J4" s="531"/>
      <c r="K4" s="531"/>
      <c r="L4" s="532"/>
      <c r="M4" s="521" t="s">
        <v>285</v>
      </c>
      <c r="N4" s="522"/>
      <c r="O4" s="523"/>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58" t="s">
        <v>287</v>
      </c>
      <c r="C6" s="559"/>
      <c r="D6" s="559"/>
      <c r="E6" s="559"/>
      <c r="F6" s="559"/>
      <c r="G6" s="559"/>
      <c r="H6" s="559"/>
      <c r="I6" s="559"/>
      <c r="J6" s="559"/>
      <c r="K6" s="560"/>
      <c r="L6" s="196" t="s">
        <v>288</v>
      </c>
      <c r="M6" s="561">
        <v>2024110010289</v>
      </c>
      <c r="N6" s="562"/>
      <c r="O6" s="563"/>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1" t="s">
        <v>126</v>
      </c>
      <c r="B8" s="160" t="s">
        <v>289</v>
      </c>
      <c r="C8" s="124"/>
      <c r="D8" s="160" t="s">
        <v>290</v>
      </c>
      <c r="E8" s="124"/>
      <c r="F8" s="160" t="s">
        <v>291</v>
      </c>
      <c r="G8" s="124"/>
      <c r="H8" s="160" t="s">
        <v>292</v>
      </c>
      <c r="I8" s="127"/>
      <c r="J8" s="535" t="s">
        <v>128</v>
      </c>
      <c r="K8" s="550"/>
      <c r="L8" s="159" t="s">
        <v>293</v>
      </c>
      <c r="M8" s="567"/>
      <c r="N8" s="567"/>
      <c r="O8" s="567"/>
    </row>
    <row r="9" spans="1:15" s="85" customFormat="1" ht="21.75" customHeight="1" thickBot="1" x14ac:dyDescent="0.3">
      <c r="A9" s="551"/>
      <c r="B9" s="161" t="s">
        <v>294</v>
      </c>
      <c r="C9" s="127" t="s">
        <v>602</v>
      </c>
      <c r="D9" s="160" t="s">
        <v>296</v>
      </c>
      <c r="E9" s="128"/>
      <c r="F9" s="160" t="s">
        <v>297</v>
      </c>
      <c r="G9" s="128"/>
      <c r="H9" s="160" t="s">
        <v>298</v>
      </c>
      <c r="I9" s="126"/>
      <c r="J9" s="535"/>
      <c r="K9" s="550"/>
      <c r="L9" s="159" t="s">
        <v>299</v>
      </c>
      <c r="M9" s="567"/>
      <c r="N9" s="567"/>
      <c r="O9" s="567"/>
    </row>
    <row r="10" spans="1:15" s="85" customFormat="1" ht="21.75" customHeight="1" thickBot="1" x14ac:dyDescent="0.3">
      <c r="A10" s="551"/>
      <c r="B10" s="160" t="s">
        <v>300</v>
      </c>
      <c r="C10" s="124"/>
      <c r="D10" s="160" t="s">
        <v>301</v>
      </c>
      <c r="E10" s="128"/>
      <c r="F10" s="160" t="s">
        <v>302</v>
      </c>
      <c r="G10" s="128"/>
      <c r="H10" s="160" t="s">
        <v>303</v>
      </c>
      <c r="I10" s="126"/>
      <c r="J10" s="535"/>
      <c r="K10" s="550"/>
      <c r="L10" s="159" t="s">
        <v>304</v>
      </c>
      <c r="M10" s="567" t="s">
        <v>295</v>
      </c>
      <c r="N10" s="567"/>
      <c r="O10" s="567"/>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55" t="s">
        <v>305</v>
      </c>
      <c r="B12" s="536" t="s">
        <v>603</v>
      </c>
      <c r="C12" s="537"/>
      <c r="D12" s="537"/>
      <c r="E12" s="537"/>
      <c r="F12" s="537"/>
      <c r="G12" s="537"/>
      <c r="H12" s="537"/>
      <c r="I12" s="537"/>
      <c r="J12" s="537"/>
      <c r="K12" s="537"/>
      <c r="L12" s="537"/>
      <c r="M12" s="537"/>
      <c r="N12" s="537"/>
      <c r="O12" s="538"/>
    </row>
    <row r="13" spans="1:15" ht="15" customHeight="1" x14ac:dyDescent="0.25">
      <c r="A13" s="556"/>
      <c r="B13" s="539"/>
      <c r="C13" s="540"/>
      <c r="D13" s="540"/>
      <c r="E13" s="540"/>
      <c r="F13" s="540"/>
      <c r="G13" s="540"/>
      <c r="H13" s="540"/>
      <c r="I13" s="540"/>
      <c r="J13" s="540"/>
      <c r="K13" s="540"/>
      <c r="L13" s="540"/>
      <c r="M13" s="540"/>
      <c r="N13" s="540"/>
      <c r="O13" s="541"/>
    </row>
    <row r="14" spans="1:15" ht="15" customHeight="1" x14ac:dyDescent="0.25">
      <c r="A14" s="557"/>
      <c r="B14" s="542"/>
      <c r="C14" s="543"/>
      <c r="D14" s="543"/>
      <c r="E14" s="543"/>
      <c r="F14" s="543"/>
      <c r="G14" s="543"/>
      <c r="H14" s="543"/>
      <c r="I14" s="543"/>
      <c r="J14" s="543"/>
      <c r="K14" s="543"/>
      <c r="L14" s="543"/>
      <c r="M14" s="543"/>
      <c r="N14" s="543"/>
      <c r="O14" s="544"/>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45" t="s">
        <v>557</v>
      </c>
      <c r="C16" s="545"/>
      <c r="D16" s="545"/>
      <c r="E16" s="545"/>
      <c r="F16" s="545"/>
      <c r="G16" s="551" t="s">
        <v>135</v>
      </c>
      <c r="H16" s="551"/>
      <c r="I16" s="546" t="s">
        <v>604</v>
      </c>
      <c r="J16" s="546"/>
      <c r="K16" s="546"/>
      <c r="L16" s="546"/>
      <c r="M16" s="546"/>
      <c r="N16" s="546"/>
      <c r="O16" s="546"/>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70" t="s">
        <v>137</v>
      </c>
      <c r="B18" s="545" t="s">
        <v>309</v>
      </c>
      <c r="C18" s="545"/>
      <c r="D18" s="545"/>
      <c r="E18" s="545"/>
      <c r="F18" s="70" t="s">
        <v>139</v>
      </c>
      <c r="G18" s="552" t="s">
        <v>310</v>
      </c>
      <c r="H18" s="552"/>
      <c r="I18" s="552"/>
      <c r="J18" s="70" t="s">
        <v>141</v>
      </c>
      <c r="K18" s="545" t="s">
        <v>311</v>
      </c>
      <c r="L18" s="545"/>
      <c r="M18" s="545"/>
      <c r="N18" s="545"/>
      <c r="O18" s="545"/>
    </row>
    <row r="19" spans="1:15" ht="9" customHeight="1" x14ac:dyDescent="0.25">
      <c r="A19" s="41"/>
      <c r="B19" s="40"/>
      <c r="C19" s="554"/>
      <c r="D19" s="554"/>
      <c r="E19" s="554"/>
      <c r="F19" s="554"/>
      <c r="G19" s="554"/>
      <c r="H19" s="554"/>
      <c r="I19" s="554"/>
      <c r="J19" s="554"/>
      <c r="K19" s="554"/>
      <c r="L19" s="554"/>
      <c r="M19" s="554"/>
      <c r="N19" s="554"/>
      <c r="O19" s="554"/>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33" t="s">
        <v>143</v>
      </c>
      <c r="B22" s="534"/>
      <c r="C22" s="534"/>
      <c r="D22" s="534"/>
      <c r="E22" s="534"/>
      <c r="F22" s="534"/>
      <c r="G22" s="534"/>
      <c r="H22" s="534"/>
      <c r="I22" s="534"/>
      <c r="J22" s="534"/>
      <c r="K22" s="534"/>
      <c r="L22" s="534"/>
      <c r="M22" s="534"/>
      <c r="N22" s="534"/>
      <c r="O22" s="535"/>
    </row>
    <row r="23" spans="1:15" ht="32.1" customHeight="1" x14ac:dyDescent="0.25">
      <c r="A23" s="533" t="s">
        <v>312</v>
      </c>
      <c r="B23" s="534"/>
      <c r="C23" s="534"/>
      <c r="D23" s="534"/>
      <c r="E23" s="534"/>
      <c r="F23" s="534"/>
      <c r="G23" s="534"/>
      <c r="H23" s="534"/>
      <c r="I23" s="534"/>
      <c r="J23" s="534"/>
      <c r="K23" s="534"/>
      <c r="L23" s="534"/>
      <c r="M23" s="534"/>
      <c r="N23" s="534"/>
      <c r="O23" s="535"/>
    </row>
    <row r="24" spans="1:15" ht="32.1" customHeight="1" thickBot="1" x14ac:dyDescent="0.3">
      <c r="A24" s="62"/>
      <c r="B24" s="52" t="s">
        <v>289</v>
      </c>
      <c r="C24" s="52" t="s">
        <v>290</v>
      </c>
      <c r="D24" s="52" t="s">
        <v>291</v>
      </c>
      <c r="E24" s="52" t="s">
        <v>292</v>
      </c>
      <c r="F24" s="52" t="s">
        <v>294</v>
      </c>
      <c r="G24" s="52" t="s">
        <v>296</v>
      </c>
      <c r="H24" s="52" t="s">
        <v>297</v>
      </c>
      <c r="I24" s="52" t="s">
        <v>298</v>
      </c>
      <c r="J24" s="52" t="s">
        <v>300</v>
      </c>
      <c r="K24" s="52" t="s">
        <v>301</v>
      </c>
      <c r="L24" s="52" t="s">
        <v>302</v>
      </c>
      <c r="M24" s="52" t="s">
        <v>303</v>
      </c>
      <c r="N24" s="53" t="s">
        <v>313</v>
      </c>
      <c r="O24" s="53" t="s">
        <v>314</v>
      </c>
    </row>
    <row r="25" spans="1:15" ht="32.1" customHeight="1" x14ac:dyDescent="0.25">
      <c r="A25" s="56" t="s">
        <v>144</v>
      </c>
      <c r="B25" s="225">
        <v>31500000</v>
      </c>
      <c r="C25" s="225">
        <v>318274000</v>
      </c>
      <c r="D25" s="225">
        <v>88100000</v>
      </c>
      <c r="E25" s="226">
        <v>0</v>
      </c>
      <c r="F25" s="226">
        <v>0</v>
      </c>
      <c r="G25" s="225">
        <v>16200000</v>
      </c>
      <c r="H25" s="227"/>
      <c r="I25" s="227"/>
      <c r="J25" s="227"/>
      <c r="K25" s="227"/>
      <c r="L25" s="227"/>
      <c r="M25" s="227"/>
      <c r="N25" s="243">
        <f>SUM(B25:M25)</f>
        <v>454074000</v>
      </c>
      <c r="O25" s="417"/>
    </row>
    <row r="26" spans="1:15" ht="32.1" customHeight="1" x14ac:dyDescent="0.25">
      <c r="A26" s="56" t="s">
        <v>146</v>
      </c>
      <c r="B26" s="225">
        <v>31500000</v>
      </c>
      <c r="C26" s="225">
        <v>401874000</v>
      </c>
      <c r="D26" s="225">
        <v>10320000</v>
      </c>
      <c r="E26" s="225">
        <v>-21453598</v>
      </c>
      <c r="F26" s="226">
        <v>0</v>
      </c>
      <c r="G26" s="226"/>
      <c r="H26" s="226"/>
      <c r="I26" s="226"/>
      <c r="J26" s="226"/>
      <c r="K26" s="226"/>
      <c r="L26" s="226"/>
      <c r="M26" s="226"/>
      <c r="N26" s="194">
        <f t="shared" ref="N26:N30" si="0">SUM(B26:M26)</f>
        <v>422240402</v>
      </c>
      <c r="O26" s="418">
        <f>+(B26+C26+D26+E26+F26+G26+H26+I26+J26+K26+L26+M26)/N25</f>
        <v>0.92989336980315984</v>
      </c>
    </row>
    <row r="27" spans="1:15" ht="32.1" customHeight="1" x14ac:dyDescent="0.25">
      <c r="A27" s="56" t="s">
        <v>148</v>
      </c>
      <c r="B27" s="226"/>
      <c r="C27" s="225">
        <v>840000</v>
      </c>
      <c r="D27" s="225">
        <v>18680402</v>
      </c>
      <c r="E27" s="225">
        <v>36994000</v>
      </c>
      <c r="F27" s="225">
        <v>45734000</v>
      </c>
      <c r="G27" s="226"/>
      <c r="H27" s="226"/>
      <c r="I27" s="226"/>
      <c r="J27" s="226"/>
      <c r="K27" s="226"/>
      <c r="L27" s="226"/>
      <c r="M27" s="226"/>
      <c r="N27" s="194">
        <f t="shared" si="0"/>
        <v>102248402</v>
      </c>
      <c r="O27" s="418">
        <f>+N27/N26</f>
        <v>0.24215684125840711</v>
      </c>
    </row>
    <row r="28" spans="1:15" ht="32.1" customHeight="1" x14ac:dyDescent="0.25">
      <c r="A28" s="56" t="s">
        <v>316</v>
      </c>
      <c r="B28" s="226" t="s">
        <v>315</v>
      </c>
      <c r="C28" s="225">
        <v>3209344</v>
      </c>
      <c r="D28" s="225">
        <v>5881007</v>
      </c>
      <c r="E28" s="226"/>
      <c r="F28" s="226"/>
      <c r="G28" s="226"/>
      <c r="H28" s="226"/>
      <c r="I28" s="226"/>
      <c r="J28" s="226"/>
      <c r="K28" s="226"/>
      <c r="L28" s="226"/>
      <c r="M28" s="226"/>
      <c r="N28" s="194">
        <f t="shared" si="0"/>
        <v>9090351</v>
      </c>
      <c r="O28" s="419"/>
    </row>
    <row r="29" spans="1:15" ht="32.1" customHeight="1" x14ac:dyDescent="0.25">
      <c r="A29" s="56" t="s">
        <v>317</v>
      </c>
      <c r="B29" s="226" t="s">
        <v>315</v>
      </c>
      <c r="C29" s="226" t="s">
        <v>315</v>
      </c>
      <c r="D29" s="225"/>
      <c r="E29" s="226"/>
      <c r="F29" s="226"/>
      <c r="G29" s="226"/>
      <c r="H29" s="226"/>
      <c r="I29" s="226"/>
      <c r="J29" s="226"/>
      <c r="K29" s="226"/>
      <c r="L29" s="226"/>
      <c r="M29" s="226"/>
      <c r="N29" s="194">
        <f t="shared" si="0"/>
        <v>0</v>
      </c>
      <c r="O29" s="419"/>
    </row>
    <row r="30" spans="1:15" ht="32.1" customHeight="1" thickBot="1" x14ac:dyDescent="0.3">
      <c r="A30" s="59" t="s">
        <v>154</v>
      </c>
      <c r="B30" s="229" t="s">
        <v>315</v>
      </c>
      <c r="C30" s="229" t="s">
        <v>315</v>
      </c>
      <c r="D30" s="229" t="s">
        <v>315</v>
      </c>
      <c r="E30" s="228">
        <v>9090351</v>
      </c>
      <c r="F30" s="229"/>
      <c r="G30" s="229"/>
      <c r="H30" s="229"/>
      <c r="I30" s="229"/>
      <c r="J30" s="229"/>
      <c r="K30" s="229"/>
      <c r="L30" s="229"/>
      <c r="M30" s="229"/>
      <c r="N30" s="195">
        <f t="shared" si="0"/>
        <v>9090351</v>
      </c>
      <c r="O30" s="420">
        <f>N30/N28</f>
        <v>1</v>
      </c>
    </row>
    <row r="31" spans="1:15" s="61" customFormat="1" ht="16.5" customHeight="1" x14ac:dyDescent="0.2"/>
    <row r="32" spans="1:15" s="61" customFormat="1" ht="17.25" customHeight="1" x14ac:dyDescent="0.2"/>
    <row r="33" spans="1:14" x14ac:dyDescent="0.25">
      <c r="N33" s="193"/>
    </row>
    <row r="34" spans="1:14" ht="48" customHeight="1" x14ac:dyDescent="0.25">
      <c r="A34" s="503" t="s">
        <v>318</v>
      </c>
      <c r="B34" s="504"/>
      <c r="C34" s="504"/>
      <c r="D34" s="504"/>
      <c r="E34" s="504"/>
      <c r="F34" s="504"/>
      <c r="G34" s="504"/>
      <c r="H34" s="504"/>
      <c r="I34" s="505"/>
    </row>
    <row r="35" spans="1:14" ht="50.25" customHeight="1" x14ac:dyDescent="0.25">
      <c r="A35" s="146" t="s">
        <v>319</v>
      </c>
      <c r="B35" s="506" t="str">
        <f>+B12</f>
        <v>Implementar 3 acciones de transformación cultural que promuevan y garanticen el libre ejercicio de los derechos de las mujeres y la equidad de género a través de mecanismos de cambio cultural y comportamental desarrollados con las comunidades</v>
      </c>
      <c r="C35" s="507"/>
      <c r="D35" s="507"/>
      <c r="E35" s="507"/>
      <c r="F35" s="507"/>
      <c r="G35" s="507"/>
      <c r="H35" s="507"/>
      <c r="I35" s="508"/>
    </row>
    <row r="36" spans="1:14" ht="18.75" customHeight="1" x14ac:dyDescent="0.25">
      <c r="A36" s="495" t="s">
        <v>159</v>
      </c>
      <c r="B36" s="350">
        <v>2024</v>
      </c>
      <c r="C36" s="350">
        <v>2025</v>
      </c>
      <c r="D36" s="350">
        <v>2026</v>
      </c>
      <c r="E36" s="350">
        <v>2027</v>
      </c>
      <c r="F36" s="350" t="s">
        <v>320</v>
      </c>
      <c r="G36" s="516" t="s">
        <v>161</v>
      </c>
      <c r="H36" s="516"/>
      <c r="I36" s="516"/>
    </row>
    <row r="37" spans="1:14" ht="50.25" customHeight="1" x14ac:dyDescent="0.25">
      <c r="A37" s="496"/>
      <c r="B37" s="251">
        <v>1</v>
      </c>
      <c r="C37" s="354">
        <f>B40+B42+B44+B46+B48+B50+B52+B54+B58+B56+B60+B62</f>
        <v>1.0000000000000002</v>
      </c>
      <c r="D37" s="251">
        <v>1</v>
      </c>
      <c r="E37" s="251">
        <v>0</v>
      </c>
      <c r="F37" s="350">
        <f>B37+C37+D37+E37</f>
        <v>3</v>
      </c>
      <c r="G37" s="516"/>
      <c r="H37" s="516"/>
      <c r="I37" s="516"/>
    </row>
    <row r="38" spans="1:14" ht="52.5" customHeight="1" x14ac:dyDescent="0.25">
      <c r="A38" s="255" t="s">
        <v>163</v>
      </c>
      <c r="B38" s="509">
        <v>0.2</v>
      </c>
      <c r="C38" s="510"/>
      <c r="D38" s="511" t="s">
        <v>321</v>
      </c>
      <c r="E38" s="512"/>
      <c r="F38" s="512"/>
      <c r="G38" s="512"/>
      <c r="H38" s="512"/>
      <c r="I38" s="513"/>
    </row>
    <row r="39" spans="1:14" s="64" customFormat="1" ht="75.599999999999994" customHeight="1" x14ac:dyDescent="0.25">
      <c r="A39" s="495" t="s">
        <v>322</v>
      </c>
      <c r="B39" s="255" t="s">
        <v>323</v>
      </c>
      <c r="C39" s="146" t="s">
        <v>206</v>
      </c>
      <c r="D39" s="482" t="s">
        <v>208</v>
      </c>
      <c r="E39" s="483"/>
      <c r="F39" s="482" t="s">
        <v>210</v>
      </c>
      <c r="G39" s="483"/>
      <c r="H39" s="123" t="s">
        <v>212</v>
      </c>
      <c r="I39" s="122" t="s">
        <v>213</v>
      </c>
    </row>
    <row r="40" spans="1:14" ht="62.45" customHeight="1" x14ac:dyDescent="0.25">
      <c r="A40" s="496"/>
      <c r="B40" s="355">
        <v>0</v>
      </c>
      <c r="C40" s="258">
        <v>0</v>
      </c>
      <c r="D40" s="499" t="s">
        <v>605</v>
      </c>
      <c r="E40" s="666"/>
      <c r="F40" s="682" t="s">
        <v>606</v>
      </c>
      <c r="G40" s="666"/>
      <c r="H40" s="251"/>
      <c r="I40" s="155"/>
    </row>
    <row r="41" spans="1:14" s="64" customFormat="1" ht="85.5" customHeight="1" x14ac:dyDescent="0.25">
      <c r="A41" s="495" t="s">
        <v>328</v>
      </c>
      <c r="B41" s="253" t="s">
        <v>323</v>
      </c>
      <c r="C41" s="123" t="s">
        <v>206</v>
      </c>
      <c r="D41" s="482" t="s">
        <v>208</v>
      </c>
      <c r="E41" s="483"/>
      <c r="F41" s="482" t="s">
        <v>210</v>
      </c>
      <c r="G41" s="483"/>
      <c r="H41" s="123" t="s">
        <v>212</v>
      </c>
      <c r="I41" s="122" t="s">
        <v>213</v>
      </c>
    </row>
    <row r="42" spans="1:14" ht="165" customHeight="1" x14ac:dyDescent="0.25">
      <c r="A42" s="496"/>
      <c r="B42" s="355">
        <v>0.02</v>
      </c>
      <c r="C42" s="258">
        <v>0.02</v>
      </c>
      <c r="D42" s="500" t="s">
        <v>607</v>
      </c>
      <c r="E42" s="498"/>
      <c r="F42" s="500" t="s">
        <v>607</v>
      </c>
      <c r="G42" s="498"/>
      <c r="H42" s="349" t="s">
        <v>507</v>
      </c>
      <c r="I42" s="155" t="s">
        <v>608</v>
      </c>
    </row>
    <row r="43" spans="1:14" s="64" customFormat="1" ht="83.1" customHeight="1" x14ac:dyDescent="0.25">
      <c r="A43" s="495" t="s">
        <v>332</v>
      </c>
      <c r="B43" s="253" t="s">
        <v>323</v>
      </c>
      <c r="C43" s="123" t="s">
        <v>206</v>
      </c>
      <c r="D43" s="482" t="s">
        <v>208</v>
      </c>
      <c r="E43" s="483"/>
      <c r="F43" s="482" t="s">
        <v>210</v>
      </c>
      <c r="G43" s="483"/>
      <c r="H43" s="123" t="s">
        <v>212</v>
      </c>
      <c r="I43" s="122" t="s">
        <v>213</v>
      </c>
    </row>
    <row r="44" spans="1:14" ht="120.75" customHeight="1" x14ac:dyDescent="0.25">
      <c r="A44" s="496"/>
      <c r="B44" s="355">
        <v>0</v>
      </c>
      <c r="C44" s="258">
        <v>0</v>
      </c>
      <c r="D44" s="497" t="s">
        <v>609</v>
      </c>
      <c r="E44" s="498"/>
      <c r="F44" s="497" t="s">
        <v>610</v>
      </c>
      <c r="G44" s="498"/>
      <c r="H44" s="349" t="s">
        <v>507</v>
      </c>
      <c r="I44" s="155" t="s">
        <v>608</v>
      </c>
    </row>
    <row r="45" spans="1:14" s="64" customFormat="1" ht="35.1" customHeight="1" x14ac:dyDescent="0.25">
      <c r="A45" s="495" t="s">
        <v>336</v>
      </c>
      <c r="B45" s="253" t="s">
        <v>323</v>
      </c>
      <c r="C45" s="253" t="s">
        <v>206</v>
      </c>
      <c r="D45" s="482" t="s">
        <v>208</v>
      </c>
      <c r="E45" s="483"/>
      <c r="F45" s="482" t="s">
        <v>210</v>
      </c>
      <c r="G45" s="483"/>
      <c r="H45" s="123" t="s">
        <v>212</v>
      </c>
      <c r="I45" s="123" t="s">
        <v>213</v>
      </c>
    </row>
    <row r="46" spans="1:14" ht="120.75" customHeight="1" x14ac:dyDescent="0.25">
      <c r="A46" s="496"/>
      <c r="B46" s="355">
        <v>0.05</v>
      </c>
      <c r="C46" s="258">
        <v>0.05</v>
      </c>
      <c r="D46" s="497" t="s">
        <v>611</v>
      </c>
      <c r="E46" s="498"/>
      <c r="F46" s="497" t="s">
        <v>612</v>
      </c>
      <c r="G46" s="498"/>
      <c r="H46" s="349" t="s">
        <v>507</v>
      </c>
      <c r="I46" s="155" t="s">
        <v>608</v>
      </c>
    </row>
    <row r="47" spans="1:14" s="64" customFormat="1" ht="35.1" customHeight="1" x14ac:dyDescent="0.25">
      <c r="A47" s="495" t="s">
        <v>341</v>
      </c>
      <c r="B47" s="253" t="s">
        <v>323</v>
      </c>
      <c r="C47" s="123" t="s">
        <v>206</v>
      </c>
      <c r="D47" s="482" t="s">
        <v>208</v>
      </c>
      <c r="E47" s="483"/>
      <c r="F47" s="482" t="s">
        <v>210</v>
      </c>
      <c r="G47" s="483"/>
      <c r="H47" s="123" t="s">
        <v>212</v>
      </c>
      <c r="I47" s="122" t="s">
        <v>213</v>
      </c>
    </row>
    <row r="48" spans="1:14" ht="277.5" customHeight="1" x14ac:dyDescent="0.25">
      <c r="A48" s="496"/>
      <c r="B48" s="355">
        <v>0.05</v>
      </c>
      <c r="C48" s="258">
        <v>0.05</v>
      </c>
      <c r="D48" s="497" t="s">
        <v>613</v>
      </c>
      <c r="E48" s="498"/>
      <c r="F48" s="497" t="s">
        <v>614</v>
      </c>
      <c r="G48" s="498"/>
      <c r="H48" s="251"/>
      <c r="I48" s="157"/>
    </row>
    <row r="49" spans="1:9" s="64" customFormat="1" ht="35.1" customHeight="1" x14ac:dyDescent="0.25">
      <c r="A49" s="495" t="s">
        <v>345</v>
      </c>
      <c r="B49" s="252" t="s">
        <v>323</v>
      </c>
      <c r="C49" s="123" t="s">
        <v>206</v>
      </c>
      <c r="D49" s="482" t="s">
        <v>208</v>
      </c>
      <c r="E49" s="483"/>
      <c r="F49" s="482" t="s">
        <v>210</v>
      </c>
      <c r="G49" s="483"/>
      <c r="H49" s="123" t="s">
        <v>212</v>
      </c>
      <c r="I49" s="122" t="s">
        <v>213</v>
      </c>
    </row>
    <row r="50" spans="1:9" x14ac:dyDescent="0.25">
      <c r="A50" s="680"/>
      <c r="B50" s="390">
        <v>0.1</v>
      </c>
      <c r="C50" s="209"/>
      <c r="D50" s="484"/>
      <c r="E50" s="486"/>
      <c r="F50" s="484"/>
      <c r="G50" s="486"/>
      <c r="H50" s="251"/>
      <c r="I50" s="157"/>
    </row>
    <row r="51" spans="1:9" ht="35.1" customHeight="1" x14ac:dyDescent="0.25">
      <c r="A51" s="495" t="s">
        <v>346</v>
      </c>
      <c r="B51" s="353" t="s">
        <v>323</v>
      </c>
      <c r="C51" s="146" t="s">
        <v>206</v>
      </c>
      <c r="D51" s="482" t="s">
        <v>208</v>
      </c>
      <c r="E51" s="483"/>
      <c r="F51" s="482" t="s">
        <v>210</v>
      </c>
      <c r="G51" s="483"/>
      <c r="H51" s="123" t="s">
        <v>212</v>
      </c>
      <c r="I51" s="122" t="s">
        <v>213</v>
      </c>
    </row>
    <row r="52" spans="1:9" x14ac:dyDescent="0.25">
      <c r="A52" s="680"/>
      <c r="B52" s="390">
        <v>0.1</v>
      </c>
      <c r="C52" s="209"/>
      <c r="D52" s="484"/>
      <c r="E52" s="485"/>
      <c r="F52" s="484"/>
      <c r="G52" s="486"/>
      <c r="H52" s="251"/>
      <c r="I52" s="157"/>
    </row>
    <row r="53" spans="1:9" ht="35.1" customHeight="1" x14ac:dyDescent="0.25">
      <c r="A53" s="679" t="s">
        <v>347</v>
      </c>
      <c r="B53" s="391" t="s">
        <v>323</v>
      </c>
      <c r="C53" s="205" t="s">
        <v>206</v>
      </c>
      <c r="D53" s="482" t="s">
        <v>208</v>
      </c>
      <c r="E53" s="483"/>
      <c r="F53" s="482" t="s">
        <v>210</v>
      </c>
      <c r="G53" s="483"/>
      <c r="H53" s="123" t="s">
        <v>212</v>
      </c>
      <c r="I53" s="122" t="s">
        <v>213</v>
      </c>
    </row>
    <row r="54" spans="1:9" x14ac:dyDescent="0.25">
      <c r="A54" s="680"/>
      <c r="B54" s="392">
        <v>0.13</v>
      </c>
      <c r="C54" s="209"/>
      <c r="D54" s="484"/>
      <c r="E54" s="485"/>
      <c r="F54" s="484"/>
      <c r="G54" s="486"/>
      <c r="H54" s="158"/>
      <c r="I54" s="157"/>
    </row>
    <row r="55" spans="1:9" ht="35.1" customHeight="1" x14ac:dyDescent="0.25">
      <c r="A55" s="495" t="s">
        <v>348</v>
      </c>
      <c r="B55" s="353" t="s">
        <v>323</v>
      </c>
      <c r="C55" s="146" t="s">
        <v>206</v>
      </c>
      <c r="D55" s="482" t="s">
        <v>208</v>
      </c>
      <c r="E55" s="483"/>
      <c r="F55" s="482" t="s">
        <v>210</v>
      </c>
      <c r="G55" s="483"/>
      <c r="H55" s="123" t="s">
        <v>212</v>
      </c>
      <c r="I55" s="122" t="s">
        <v>213</v>
      </c>
    </row>
    <row r="56" spans="1:9" x14ac:dyDescent="0.25">
      <c r="A56" s="680"/>
      <c r="B56" s="385">
        <v>0.15</v>
      </c>
      <c r="C56" s="209"/>
      <c r="D56" s="484"/>
      <c r="E56" s="486"/>
      <c r="F56" s="484"/>
      <c r="G56" s="486"/>
      <c r="H56" s="251"/>
      <c r="I56" s="251"/>
    </row>
    <row r="57" spans="1:9" ht="35.1" customHeight="1" x14ac:dyDescent="0.25">
      <c r="A57" s="495" t="s">
        <v>349</v>
      </c>
      <c r="B57" s="353" t="s">
        <v>323</v>
      </c>
      <c r="C57" s="146" t="s">
        <v>206</v>
      </c>
      <c r="D57" s="482" t="s">
        <v>208</v>
      </c>
      <c r="E57" s="483"/>
      <c r="F57" s="482" t="s">
        <v>210</v>
      </c>
      <c r="G57" s="483"/>
      <c r="H57" s="123" t="s">
        <v>212</v>
      </c>
      <c r="I57" s="122" t="s">
        <v>213</v>
      </c>
    </row>
    <row r="58" spans="1:9" x14ac:dyDescent="0.25">
      <c r="A58" s="680"/>
      <c r="B58" s="390">
        <v>0.2</v>
      </c>
      <c r="C58" s="209"/>
      <c r="D58" s="484"/>
      <c r="E58" s="486"/>
      <c r="F58" s="484"/>
      <c r="G58" s="486"/>
      <c r="H58" s="251"/>
      <c r="I58" s="157"/>
    </row>
    <row r="59" spans="1:9" ht="35.1" customHeight="1" x14ac:dyDescent="0.25">
      <c r="A59" s="495" t="s">
        <v>350</v>
      </c>
      <c r="B59" s="353" t="s">
        <v>323</v>
      </c>
      <c r="C59" s="146" t="s">
        <v>206</v>
      </c>
      <c r="D59" s="482" t="s">
        <v>208</v>
      </c>
      <c r="E59" s="483"/>
      <c r="F59" s="482" t="s">
        <v>210</v>
      </c>
      <c r="G59" s="483"/>
      <c r="H59" s="123" t="s">
        <v>212</v>
      </c>
      <c r="I59" s="122" t="s">
        <v>213</v>
      </c>
    </row>
    <row r="60" spans="1:9" x14ac:dyDescent="0.25">
      <c r="A60" s="680"/>
      <c r="B60" s="385">
        <v>0.15</v>
      </c>
      <c r="C60" s="209"/>
      <c r="D60" s="484"/>
      <c r="E60" s="486"/>
      <c r="F60" s="485"/>
      <c r="G60" s="485"/>
      <c r="H60" s="251"/>
      <c r="I60" s="251"/>
    </row>
    <row r="61" spans="1:9" ht="35.1" customHeight="1" x14ac:dyDescent="0.25">
      <c r="A61" s="495" t="s">
        <v>351</v>
      </c>
      <c r="B61" s="255" t="s">
        <v>323</v>
      </c>
      <c r="C61" s="146" t="s">
        <v>206</v>
      </c>
      <c r="D61" s="482" t="s">
        <v>208</v>
      </c>
      <c r="E61" s="483"/>
      <c r="F61" s="482" t="s">
        <v>210</v>
      </c>
      <c r="G61" s="483"/>
      <c r="H61" s="123" t="s">
        <v>212</v>
      </c>
      <c r="I61" s="122" t="s">
        <v>213</v>
      </c>
    </row>
    <row r="62" spans="1:9" x14ac:dyDescent="0.25">
      <c r="A62" s="496"/>
      <c r="B62" s="359">
        <v>0.05</v>
      </c>
      <c r="C62" s="351"/>
      <c r="D62" s="484"/>
      <c r="E62" s="486"/>
      <c r="F62" s="484"/>
      <c r="G62" s="486"/>
      <c r="H62" s="251"/>
      <c r="I62" s="251"/>
    </row>
    <row r="66" spans="1:11" ht="34.5" customHeight="1" x14ac:dyDescent="0.25">
      <c r="A66" s="702" t="s">
        <v>177</v>
      </c>
      <c r="B66" s="702"/>
      <c r="C66" s="702"/>
      <c r="D66" s="702"/>
      <c r="E66" s="702"/>
      <c r="F66" s="702"/>
      <c r="G66" s="702"/>
      <c r="H66" s="702"/>
      <c r="I66" s="702"/>
      <c r="J66" s="40"/>
      <c r="K66" s="40"/>
    </row>
    <row r="67" spans="1:11" ht="123.75" customHeight="1" x14ac:dyDescent="0.25">
      <c r="A67" s="393" t="s">
        <v>178</v>
      </c>
      <c r="B67" s="701" t="s">
        <v>615</v>
      </c>
      <c r="C67" s="701"/>
      <c r="D67" s="701" t="s">
        <v>616</v>
      </c>
      <c r="E67" s="701"/>
      <c r="F67" s="701" t="s">
        <v>617</v>
      </c>
      <c r="G67" s="701"/>
      <c r="H67" s="701" t="s">
        <v>618</v>
      </c>
      <c r="I67" s="701"/>
      <c r="J67" s="707"/>
      <c r="K67" s="707"/>
    </row>
    <row r="68" spans="1:11" ht="40.5" customHeight="1" x14ac:dyDescent="0.25">
      <c r="A68" s="393" t="s">
        <v>619</v>
      </c>
      <c r="B68" s="711">
        <v>0.04</v>
      </c>
      <c r="C68" s="711"/>
      <c r="D68" s="711">
        <v>0.06</v>
      </c>
      <c r="E68" s="711"/>
      <c r="F68" s="711">
        <v>0.05</v>
      </c>
      <c r="G68" s="711"/>
      <c r="H68" s="711">
        <v>0.05</v>
      </c>
      <c r="I68" s="711"/>
      <c r="J68" s="708"/>
      <c r="K68" s="708"/>
    </row>
    <row r="69" spans="1:11" ht="30" customHeight="1" x14ac:dyDescent="0.25">
      <c r="A69" s="687" t="s">
        <v>289</v>
      </c>
      <c r="B69" s="394" t="s">
        <v>99</v>
      </c>
      <c r="C69" s="394" t="s">
        <v>206</v>
      </c>
      <c r="D69" s="394" t="s">
        <v>99</v>
      </c>
      <c r="E69" s="394" t="s">
        <v>206</v>
      </c>
      <c r="F69" s="394" t="s">
        <v>99</v>
      </c>
      <c r="G69" s="394" t="s">
        <v>206</v>
      </c>
      <c r="H69" s="394" t="s">
        <v>99</v>
      </c>
      <c r="I69" s="394" t="s">
        <v>206</v>
      </c>
      <c r="J69" s="395"/>
      <c r="K69" s="395"/>
    </row>
    <row r="70" spans="1:11" ht="30" customHeight="1" x14ac:dyDescent="0.25">
      <c r="A70" s="687"/>
      <c r="B70" s="396">
        <v>0</v>
      </c>
      <c r="C70" s="397">
        <v>0</v>
      </c>
      <c r="D70" s="396">
        <v>0</v>
      </c>
      <c r="E70" s="397">
        <v>0</v>
      </c>
      <c r="F70" s="398">
        <v>0</v>
      </c>
      <c r="G70" s="397">
        <v>0</v>
      </c>
      <c r="H70" s="398">
        <v>0</v>
      </c>
      <c r="I70" s="397">
        <v>0</v>
      </c>
      <c r="J70" s="399"/>
      <c r="K70" s="400"/>
    </row>
    <row r="71" spans="1:11" ht="46.5" customHeight="1" x14ac:dyDescent="0.25">
      <c r="A71" s="393" t="s">
        <v>356</v>
      </c>
      <c r="B71" s="690" t="s">
        <v>605</v>
      </c>
      <c r="C71" s="690"/>
      <c r="D71" s="697" t="s">
        <v>605</v>
      </c>
      <c r="E71" s="697"/>
      <c r="F71" s="697" t="s">
        <v>605</v>
      </c>
      <c r="G71" s="697"/>
      <c r="H71" s="697" t="s">
        <v>606</v>
      </c>
      <c r="I71" s="698"/>
      <c r="J71" s="709"/>
      <c r="K71" s="709"/>
    </row>
    <row r="72" spans="1:11" ht="44.45" customHeight="1" x14ac:dyDescent="0.25">
      <c r="A72" s="393" t="s">
        <v>360</v>
      </c>
      <c r="B72" s="662" t="s">
        <v>414</v>
      </c>
      <c r="C72" s="662"/>
      <c r="D72" s="662" t="s">
        <v>414</v>
      </c>
      <c r="E72" s="662"/>
      <c r="F72" s="662" t="s">
        <v>414</v>
      </c>
      <c r="G72" s="662"/>
      <c r="H72" s="662" t="s">
        <v>414</v>
      </c>
      <c r="I72" s="662"/>
      <c r="J72" s="705"/>
      <c r="K72" s="705"/>
    </row>
    <row r="73" spans="1:11" ht="30.75" customHeight="1" x14ac:dyDescent="0.25">
      <c r="A73" s="687" t="s">
        <v>290</v>
      </c>
      <c r="B73" s="394" t="s">
        <v>99</v>
      </c>
      <c r="C73" s="394" t="s">
        <v>206</v>
      </c>
      <c r="D73" s="394" t="s">
        <v>99</v>
      </c>
      <c r="E73" s="394" t="s">
        <v>206</v>
      </c>
      <c r="F73" s="394" t="s">
        <v>99</v>
      </c>
      <c r="G73" s="394" t="s">
        <v>206</v>
      </c>
      <c r="H73" s="394" t="s">
        <v>99</v>
      </c>
      <c r="I73" s="394" t="s">
        <v>206</v>
      </c>
      <c r="J73" s="395"/>
      <c r="K73" s="395"/>
    </row>
    <row r="74" spans="1:11" ht="30.75" customHeight="1" x14ac:dyDescent="0.25">
      <c r="A74" s="687"/>
      <c r="B74" s="396">
        <v>0</v>
      </c>
      <c r="C74" s="397">
        <v>0</v>
      </c>
      <c r="D74" s="396">
        <v>0</v>
      </c>
      <c r="E74" s="397">
        <v>0</v>
      </c>
      <c r="F74" s="398">
        <v>0.09</v>
      </c>
      <c r="G74" s="401">
        <v>0.09</v>
      </c>
      <c r="H74" s="398">
        <v>0.09</v>
      </c>
      <c r="I74" s="401">
        <v>0.09</v>
      </c>
      <c r="J74" s="399"/>
      <c r="K74" s="402"/>
    </row>
    <row r="75" spans="1:11" ht="126.6" customHeight="1" x14ac:dyDescent="0.25">
      <c r="A75" s="393" t="s">
        <v>356</v>
      </c>
      <c r="B75" s="690" t="s">
        <v>605</v>
      </c>
      <c r="C75" s="690"/>
      <c r="D75" s="699" t="s">
        <v>605</v>
      </c>
      <c r="E75" s="699"/>
      <c r="F75" s="690" t="s">
        <v>620</v>
      </c>
      <c r="G75" s="690"/>
      <c r="H75" s="700" t="s">
        <v>621</v>
      </c>
      <c r="I75" s="700"/>
      <c r="J75" s="710"/>
      <c r="K75" s="710"/>
    </row>
    <row r="76" spans="1:11" ht="69" customHeight="1" x14ac:dyDescent="0.25">
      <c r="A76" s="393" t="s">
        <v>360</v>
      </c>
      <c r="B76" s="662" t="s">
        <v>414</v>
      </c>
      <c r="C76" s="662"/>
      <c r="D76" s="662" t="s">
        <v>414</v>
      </c>
      <c r="E76" s="662"/>
      <c r="F76" s="692" t="s">
        <v>622</v>
      </c>
      <c r="G76" s="692"/>
      <c r="H76" s="692" t="s">
        <v>623</v>
      </c>
      <c r="I76" s="692"/>
      <c r="J76" s="705"/>
      <c r="K76" s="705"/>
    </row>
    <row r="77" spans="1:11" ht="30.75" customHeight="1" x14ac:dyDescent="0.25">
      <c r="A77" s="687" t="s">
        <v>291</v>
      </c>
      <c r="B77" s="394" t="s">
        <v>99</v>
      </c>
      <c r="C77" s="394" t="s">
        <v>206</v>
      </c>
      <c r="D77" s="394" t="s">
        <v>99</v>
      </c>
      <c r="E77" s="394" t="s">
        <v>206</v>
      </c>
      <c r="F77" s="394" t="s">
        <v>99</v>
      </c>
      <c r="G77" s="394" t="s">
        <v>206</v>
      </c>
      <c r="H77" s="394" t="s">
        <v>99</v>
      </c>
      <c r="I77" s="394" t="s">
        <v>206</v>
      </c>
      <c r="J77" s="395"/>
      <c r="K77" s="395"/>
    </row>
    <row r="78" spans="1:11" ht="30.75" customHeight="1" x14ac:dyDescent="0.25">
      <c r="A78" s="687"/>
      <c r="B78" s="396">
        <v>0</v>
      </c>
      <c r="C78" s="397" t="s">
        <v>624</v>
      </c>
      <c r="D78" s="396">
        <v>0</v>
      </c>
      <c r="E78" s="397" t="s">
        <v>624</v>
      </c>
      <c r="F78" s="398">
        <v>0.09</v>
      </c>
      <c r="G78" s="401">
        <v>0.09</v>
      </c>
      <c r="H78" s="398">
        <v>0.09</v>
      </c>
      <c r="I78" s="401">
        <v>0.09</v>
      </c>
      <c r="J78" s="399"/>
      <c r="K78" s="402"/>
    </row>
    <row r="79" spans="1:11" ht="112.5" customHeight="1" x14ac:dyDescent="0.25">
      <c r="A79" s="393" t="s">
        <v>356</v>
      </c>
      <c r="B79" s="690" t="s">
        <v>605</v>
      </c>
      <c r="C79" s="690"/>
      <c r="D79" s="699" t="s">
        <v>605</v>
      </c>
      <c r="E79" s="699"/>
      <c r="F79" s="690" t="s">
        <v>625</v>
      </c>
      <c r="G79" s="690"/>
      <c r="H79" s="690" t="s">
        <v>626</v>
      </c>
      <c r="I79" s="690"/>
      <c r="J79" s="705"/>
      <c r="K79" s="705"/>
    </row>
    <row r="80" spans="1:11" ht="62.45" customHeight="1" x14ac:dyDescent="0.25">
      <c r="A80" s="393" t="s">
        <v>360</v>
      </c>
      <c r="B80" s="662" t="s">
        <v>414</v>
      </c>
      <c r="C80" s="662"/>
      <c r="D80" s="662" t="s">
        <v>414</v>
      </c>
      <c r="E80" s="662"/>
      <c r="F80" s="692" t="s">
        <v>627</v>
      </c>
      <c r="G80" s="692"/>
      <c r="H80" s="692" t="s">
        <v>628</v>
      </c>
      <c r="I80" s="692"/>
      <c r="J80" s="705"/>
      <c r="K80" s="705"/>
    </row>
    <row r="81" spans="1:11" ht="30.75" customHeight="1" x14ac:dyDescent="0.25">
      <c r="A81" s="687" t="s">
        <v>292</v>
      </c>
      <c r="B81" s="394" t="s">
        <v>99</v>
      </c>
      <c r="C81" s="394" t="s">
        <v>206</v>
      </c>
      <c r="D81" s="394" t="s">
        <v>99</v>
      </c>
      <c r="E81" s="394" t="s">
        <v>206</v>
      </c>
      <c r="F81" s="394" t="s">
        <v>99</v>
      </c>
      <c r="G81" s="394" t="s">
        <v>206</v>
      </c>
      <c r="H81" s="394" t="s">
        <v>99</v>
      </c>
      <c r="I81" s="394" t="s">
        <v>206</v>
      </c>
      <c r="J81" s="395"/>
      <c r="K81" s="395"/>
    </row>
    <row r="82" spans="1:11" ht="30.75" customHeight="1" x14ac:dyDescent="0.25">
      <c r="A82" s="687"/>
      <c r="B82" s="396">
        <v>0.05</v>
      </c>
      <c r="C82" s="397">
        <v>0.05</v>
      </c>
      <c r="D82" s="396">
        <v>0</v>
      </c>
      <c r="E82" s="397"/>
      <c r="F82" s="398">
        <v>0.09</v>
      </c>
      <c r="G82" s="401">
        <v>0.09</v>
      </c>
      <c r="H82" s="398">
        <v>0.09</v>
      </c>
      <c r="I82" s="401">
        <v>0.09</v>
      </c>
      <c r="J82" s="399"/>
      <c r="K82" s="402"/>
    </row>
    <row r="83" spans="1:11" ht="360.95" customHeight="1" x14ac:dyDescent="0.25">
      <c r="A83" s="393" t="s">
        <v>356</v>
      </c>
      <c r="B83" s="693" t="s">
        <v>629</v>
      </c>
      <c r="C83" s="694"/>
      <c r="D83" s="695" t="s">
        <v>605</v>
      </c>
      <c r="E83" s="696"/>
      <c r="F83" s="697" t="s">
        <v>630</v>
      </c>
      <c r="G83" s="698"/>
      <c r="H83" s="697" t="s">
        <v>631</v>
      </c>
      <c r="I83" s="698"/>
      <c r="J83" s="705"/>
      <c r="K83" s="705"/>
    </row>
    <row r="84" spans="1:11" ht="80.25" customHeight="1" x14ac:dyDescent="0.25">
      <c r="A84" s="393" t="s">
        <v>360</v>
      </c>
      <c r="B84" s="692" t="s">
        <v>632</v>
      </c>
      <c r="C84" s="692"/>
      <c r="D84" s="662" t="s">
        <v>414</v>
      </c>
      <c r="E84" s="662"/>
      <c r="F84" s="692" t="s">
        <v>633</v>
      </c>
      <c r="G84" s="692"/>
      <c r="H84" s="692" t="s">
        <v>634</v>
      </c>
      <c r="I84" s="692"/>
      <c r="J84" s="705"/>
      <c r="K84" s="705"/>
    </row>
    <row r="85" spans="1:11" ht="15" x14ac:dyDescent="0.25">
      <c r="A85" s="687" t="s">
        <v>294</v>
      </c>
      <c r="B85" s="394" t="s">
        <v>99</v>
      </c>
      <c r="C85" s="394" t="s">
        <v>206</v>
      </c>
      <c r="D85" s="394" t="s">
        <v>99</v>
      </c>
      <c r="E85" s="394" t="s">
        <v>206</v>
      </c>
      <c r="F85" s="394" t="s">
        <v>99</v>
      </c>
      <c r="G85" s="394" t="s">
        <v>206</v>
      </c>
      <c r="H85" s="394" t="s">
        <v>99</v>
      </c>
      <c r="I85" s="394" t="s">
        <v>206</v>
      </c>
      <c r="J85" s="395"/>
      <c r="K85" s="395"/>
    </row>
    <row r="86" spans="1:11" ht="15" x14ac:dyDescent="0.25">
      <c r="A86" s="687"/>
      <c r="B86" s="396">
        <v>0.05</v>
      </c>
      <c r="C86" s="397">
        <v>0.05</v>
      </c>
      <c r="D86" s="396">
        <v>0</v>
      </c>
      <c r="E86" s="397"/>
      <c r="F86" s="398">
        <v>0.09</v>
      </c>
      <c r="G86" s="401">
        <v>0.09</v>
      </c>
      <c r="H86" s="398">
        <v>0.09</v>
      </c>
      <c r="I86" s="401">
        <v>0.09</v>
      </c>
      <c r="J86" s="399"/>
      <c r="K86" s="402"/>
    </row>
    <row r="87" spans="1:11" ht="191.25" customHeight="1" x14ac:dyDescent="0.25">
      <c r="A87" s="393" t="s">
        <v>356</v>
      </c>
      <c r="B87" s="690" t="s">
        <v>635</v>
      </c>
      <c r="C87" s="690"/>
      <c r="D87" s="686" t="s">
        <v>605</v>
      </c>
      <c r="E87" s="686"/>
      <c r="F87" s="662" t="s">
        <v>636</v>
      </c>
      <c r="G87" s="686"/>
      <c r="H87" s="662" t="s">
        <v>637</v>
      </c>
      <c r="I87" s="686"/>
      <c r="J87" s="704"/>
      <c r="K87" s="704"/>
    </row>
    <row r="88" spans="1:11" ht="28.5" customHeight="1" x14ac:dyDescent="0.25">
      <c r="A88" s="393" t="s">
        <v>360</v>
      </c>
      <c r="B88" s="691" t="s">
        <v>638</v>
      </c>
      <c r="C88" s="691"/>
      <c r="D88" s="686" t="s">
        <v>414</v>
      </c>
      <c r="E88" s="686"/>
      <c r="F88" s="692" t="s">
        <v>639</v>
      </c>
      <c r="G88" s="692"/>
      <c r="H88" s="692" t="s">
        <v>640</v>
      </c>
      <c r="I88" s="692"/>
      <c r="J88" s="704"/>
      <c r="K88" s="704"/>
    </row>
    <row r="89" spans="1:11" ht="15" x14ac:dyDescent="0.25">
      <c r="A89" s="687" t="s">
        <v>296</v>
      </c>
      <c r="B89" s="394" t="s">
        <v>99</v>
      </c>
      <c r="C89" s="394" t="s">
        <v>206</v>
      </c>
      <c r="D89" s="394" t="s">
        <v>99</v>
      </c>
      <c r="E89" s="394" t="s">
        <v>206</v>
      </c>
      <c r="F89" s="394" t="s">
        <v>99</v>
      </c>
      <c r="G89" s="394" t="s">
        <v>206</v>
      </c>
      <c r="H89" s="394" t="s">
        <v>99</v>
      </c>
      <c r="I89" s="394" t="s">
        <v>206</v>
      </c>
      <c r="J89" s="395"/>
      <c r="K89" s="395"/>
    </row>
    <row r="90" spans="1:11" ht="15" x14ac:dyDescent="0.25">
      <c r="A90" s="687"/>
      <c r="B90" s="396">
        <v>0.05</v>
      </c>
      <c r="C90" s="403"/>
      <c r="D90" s="396">
        <v>0.05</v>
      </c>
      <c r="E90" s="397"/>
      <c r="F90" s="398">
        <v>0.09</v>
      </c>
      <c r="G90" s="401">
        <v>0.09</v>
      </c>
      <c r="H90" s="398">
        <v>0.09</v>
      </c>
      <c r="I90" s="401">
        <v>0.09</v>
      </c>
      <c r="J90" s="399"/>
      <c r="K90" s="402"/>
    </row>
    <row r="91" spans="1:11" ht="30" x14ac:dyDescent="0.2">
      <c r="A91" s="393" t="s">
        <v>356</v>
      </c>
      <c r="B91" s="688"/>
      <c r="C91" s="688"/>
      <c r="D91" s="688"/>
      <c r="E91" s="688"/>
      <c r="F91" s="688"/>
      <c r="G91" s="688"/>
      <c r="H91" s="688"/>
      <c r="I91" s="688"/>
      <c r="J91" s="706"/>
      <c r="K91" s="706"/>
    </row>
    <row r="92" spans="1:11" ht="15" x14ac:dyDescent="0.25">
      <c r="A92" s="393" t="s">
        <v>360</v>
      </c>
      <c r="B92" s="686"/>
      <c r="C92" s="686"/>
      <c r="D92" s="686"/>
      <c r="E92" s="686"/>
      <c r="F92" s="686"/>
      <c r="G92" s="686"/>
      <c r="H92" s="686"/>
      <c r="I92" s="686"/>
      <c r="J92" s="704"/>
      <c r="K92" s="704"/>
    </row>
    <row r="93" spans="1:11" ht="15" x14ac:dyDescent="0.25">
      <c r="A93" s="687" t="s">
        <v>297</v>
      </c>
      <c r="B93" s="394" t="s">
        <v>99</v>
      </c>
      <c r="C93" s="394" t="s">
        <v>206</v>
      </c>
      <c r="D93" s="394" t="s">
        <v>99</v>
      </c>
      <c r="E93" s="394" t="s">
        <v>206</v>
      </c>
      <c r="F93" s="394" t="s">
        <v>99</v>
      </c>
      <c r="G93" s="394" t="s">
        <v>206</v>
      </c>
      <c r="H93" s="394" t="s">
        <v>99</v>
      </c>
      <c r="I93" s="394" t="s">
        <v>206</v>
      </c>
      <c r="J93" s="395"/>
      <c r="K93" s="395"/>
    </row>
    <row r="94" spans="1:11" ht="15" x14ac:dyDescent="0.25">
      <c r="A94" s="687"/>
      <c r="B94" s="396">
        <v>0.1</v>
      </c>
      <c r="C94" s="403"/>
      <c r="D94" s="396">
        <v>0.05</v>
      </c>
      <c r="E94" s="397"/>
      <c r="F94" s="398">
        <v>0.09</v>
      </c>
      <c r="G94" s="401"/>
      <c r="H94" s="398">
        <v>0.09</v>
      </c>
      <c r="I94" s="401"/>
      <c r="J94" s="399"/>
      <c r="K94" s="402"/>
    </row>
    <row r="95" spans="1:11" ht="30" x14ac:dyDescent="0.2">
      <c r="A95" s="393" t="s">
        <v>356</v>
      </c>
      <c r="B95" s="688"/>
      <c r="C95" s="688"/>
      <c r="D95" s="688"/>
      <c r="E95" s="688"/>
      <c r="F95" s="688"/>
      <c r="G95" s="688"/>
      <c r="H95" s="688"/>
      <c r="I95" s="688"/>
      <c r="J95" s="706"/>
      <c r="K95" s="706"/>
    </row>
    <row r="96" spans="1:11" ht="15" x14ac:dyDescent="0.25">
      <c r="A96" s="393" t="s">
        <v>360</v>
      </c>
      <c r="B96" s="686"/>
      <c r="C96" s="686"/>
      <c r="D96" s="686"/>
      <c r="E96" s="686"/>
      <c r="F96" s="686"/>
      <c r="G96" s="686"/>
      <c r="H96" s="686"/>
      <c r="I96" s="686"/>
      <c r="J96" s="704"/>
      <c r="K96" s="704"/>
    </row>
    <row r="97" spans="1:11" ht="15" x14ac:dyDescent="0.25">
      <c r="A97" s="687" t="s">
        <v>298</v>
      </c>
      <c r="B97" s="394" t="s">
        <v>99</v>
      </c>
      <c r="C97" s="394" t="s">
        <v>206</v>
      </c>
      <c r="D97" s="394" t="s">
        <v>99</v>
      </c>
      <c r="E97" s="394" t="s">
        <v>206</v>
      </c>
      <c r="F97" s="394" t="s">
        <v>99</v>
      </c>
      <c r="G97" s="394" t="s">
        <v>206</v>
      </c>
      <c r="H97" s="394" t="s">
        <v>99</v>
      </c>
      <c r="I97" s="394" t="s">
        <v>206</v>
      </c>
      <c r="J97" s="395"/>
      <c r="K97" s="395"/>
    </row>
    <row r="98" spans="1:11" ht="15" x14ac:dyDescent="0.25">
      <c r="A98" s="687"/>
      <c r="B98" s="396">
        <v>0.1</v>
      </c>
      <c r="C98" s="403"/>
      <c r="D98" s="396">
        <v>0.1</v>
      </c>
      <c r="E98" s="397"/>
      <c r="F98" s="398">
        <v>0.09</v>
      </c>
      <c r="G98" s="401"/>
      <c r="H98" s="398">
        <v>0.09</v>
      </c>
      <c r="I98" s="401"/>
      <c r="J98" s="399"/>
      <c r="K98" s="402"/>
    </row>
    <row r="99" spans="1:11" ht="30" x14ac:dyDescent="0.2">
      <c r="A99" s="393" t="s">
        <v>356</v>
      </c>
      <c r="B99" s="688"/>
      <c r="C99" s="688"/>
      <c r="D99" s="688"/>
      <c r="E99" s="688"/>
      <c r="F99" s="688"/>
      <c r="G99" s="688"/>
      <c r="H99" s="688"/>
      <c r="I99" s="688"/>
      <c r="J99" s="706"/>
      <c r="K99" s="706"/>
    </row>
    <row r="100" spans="1:11" ht="15" x14ac:dyDescent="0.25">
      <c r="A100" s="393" t="s">
        <v>360</v>
      </c>
      <c r="B100" s="686"/>
      <c r="C100" s="686"/>
      <c r="D100" s="686"/>
      <c r="E100" s="686"/>
      <c r="F100" s="686"/>
      <c r="G100" s="686"/>
      <c r="H100" s="686"/>
      <c r="I100" s="686"/>
      <c r="J100" s="704"/>
      <c r="K100" s="704"/>
    </row>
    <row r="101" spans="1:11" ht="15" x14ac:dyDescent="0.25">
      <c r="A101" s="687" t="s">
        <v>300</v>
      </c>
      <c r="B101" s="394" t="s">
        <v>99</v>
      </c>
      <c r="C101" s="394" t="s">
        <v>206</v>
      </c>
      <c r="D101" s="394" t="s">
        <v>99</v>
      </c>
      <c r="E101" s="394" t="s">
        <v>206</v>
      </c>
      <c r="F101" s="394" t="s">
        <v>99</v>
      </c>
      <c r="G101" s="394" t="s">
        <v>206</v>
      </c>
      <c r="H101" s="394" t="s">
        <v>99</v>
      </c>
      <c r="I101" s="394" t="s">
        <v>206</v>
      </c>
      <c r="J101" s="395"/>
      <c r="K101" s="395"/>
    </row>
    <row r="102" spans="1:11" ht="15" x14ac:dyDescent="0.25">
      <c r="A102" s="687"/>
      <c r="B102" s="396">
        <v>0.15</v>
      </c>
      <c r="C102" s="403"/>
      <c r="D102" s="396">
        <v>0.1</v>
      </c>
      <c r="E102" s="397"/>
      <c r="F102" s="398">
        <v>0.09</v>
      </c>
      <c r="G102" s="401"/>
      <c r="H102" s="398">
        <v>0.09</v>
      </c>
      <c r="I102" s="401"/>
      <c r="J102" s="399"/>
      <c r="K102" s="402"/>
    </row>
    <row r="103" spans="1:11" ht="30" x14ac:dyDescent="0.2">
      <c r="A103" s="393" t="s">
        <v>356</v>
      </c>
      <c r="B103" s="688"/>
      <c r="C103" s="688"/>
      <c r="D103" s="688"/>
      <c r="E103" s="688"/>
      <c r="F103" s="688"/>
      <c r="G103" s="688"/>
      <c r="H103" s="688"/>
      <c r="I103" s="688"/>
      <c r="J103" s="706"/>
      <c r="K103" s="706"/>
    </row>
    <row r="104" spans="1:11" ht="15" x14ac:dyDescent="0.25">
      <c r="A104" s="393" t="s">
        <v>360</v>
      </c>
      <c r="B104" s="686"/>
      <c r="C104" s="686"/>
      <c r="D104" s="686"/>
      <c r="E104" s="686"/>
      <c r="F104" s="686"/>
      <c r="G104" s="686"/>
      <c r="H104" s="686"/>
      <c r="I104" s="686"/>
      <c r="J104" s="704"/>
      <c r="K104" s="704"/>
    </row>
    <row r="105" spans="1:11" ht="15" x14ac:dyDescent="0.25">
      <c r="A105" s="687" t="s">
        <v>301</v>
      </c>
      <c r="B105" s="394" t="s">
        <v>99</v>
      </c>
      <c r="C105" s="394" t="s">
        <v>206</v>
      </c>
      <c r="D105" s="394" t="s">
        <v>99</v>
      </c>
      <c r="E105" s="394" t="s">
        <v>206</v>
      </c>
      <c r="F105" s="394" t="s">
        <v>99</v>
      </c>
      <c r="G105" s="394" t="s">
        <v>206</v>
      </c>
      <c r="H105" s="394" t="s">
        <v>99</v>
      </c>
      <c r="I105" s="394" t="s">
        <v>206</v>
      </c>
      <c r="J105" s="395"/>
      <c r="K105" s="395"/>
    </row>
    <row r="106" spans="1:11" ht="15" x14ac:dyDescent="0.25">
      <c r="A106" s="687"/>
      <c r="B106" s="396">
        <v>0.2</v>
      </c>
      <c r="C106" s="403"/>
      <c r="D106" s="396">
        <v>0.2</v>
      </c>
      <c r="E106" s="397"/>
      <c r="F106" s="398">
        <v>0.09</v>
      </c>
      <c r="G106" s="401"/>
      <c r="H106" s="398">
        <v>0.09</v>
      </c>
      <c r="I106" s="401"/>
      <c r="J106" s="399"/>
      <c r="K106" s="402"/>
    </row>
    <row r="107" spans="1:11" ht="30" x14ac:dyDescent="0.2">
      <c r="A107" s="393" t="s">
        <v>356</v>
      </c>
      <c r="B107" s="688"/>
      <c r="C107" s="688"/>
      <c r="D107" s="688"/>
      <c r="E107" s="688"/>
      <c r="F107" s="688"/>
      <c r="G107" s="688"/>
      <c r="H107" s="688"/>
      <c r="I107" s="688"/>
      <c r="J107" s="706"/>
      <c r="K107" s="706"/>
    </row>
    <row r="108" spans="1:11" ht="15" x14ac:dyDescent="0.25">
      <c r="A108" s="393" t="s">
        <v>360</v>
      </c>
      <c r="B108" s="686"/>
      <c r="C108" s="686"/>
      <c r="D108" s="686"/>
      <c r="E108" s="686"/>
      <c r="F108" s="686"/>
      <c r="G108" s="686"/>
      <c r="H108" s="686"/>
      <c r="I108" s="686"/>
      <c r="J108" s="704"/>
      <c r="K108" s="704"/>
    </row>
    <row r="109" spans="1:11" ht="15" x14ac:dyDescent="0.25">
      <c r="A109" s="687" t="s">
        <v>302</v>
      </c>
      <c r="B109" s="394" t="s">
        <v>99</v>
      </c>
      <c r="C109" s="394" t="s">
        <v>206</v>
      </c>
      <c r="D109" s="394" t="s">
        <v>99</v>
      </c>
      <c r="E109" s="394" t="s">
        <v>206</v>
      </c>
      <c r="F109" s="394" t="s">
        <v>99</v>
      </c>
      <c r="G109" s="394" t="s">
        <v>206</v>
      </c>
      <c r="H109" s="394" t="s">
        <v>99</v>
      </c>
      <c r="I109" s="394" t="s">
        <v>206</v>
      </c>
      <c r="J109" s="395"/>
      <c r="K109" s="395"/>
    </row>
    <row r="110" spans="1:11" ht="15" x14ac:dyDescent="0.25">
      <c r="A110" s="687"/>
      <c r="B110" s="396">
        <v>0.15</v>
      </c>
      <c r="C110" s="403"/>
      <c r="D110" s="396">
        <v>0.2</v>
      </c>
      <c r="E110" s="397"/>
      <c r="F110" s="398">
        <v>0.09</v>
      </c>
      <c r="G110" s="401"/>
      <c r="H110" s="398">
        <v>0.09</v>
      </c>
      <c r="I110" s="401"/>
      <c r="J110" s="399"/>
      <c r="K110" s="402"/>
    </row>
    <row r="111" spans="1:11" ht="30" x14ac:dyDescent="0.2">
      <c r="A111" s="393" t="s">
        <v>356</v>
      </c>
      <c r="B111" s="688"/>
      <c r="C111" s="688"/>
      <c r="D111" s="688"/>
      <c r="E111" s="688"/>
      <c r="F111" s="688"/>
      <c r="G111" s="688"/>
      <c r="H111" s="688"/>
      <c r="I111" s="688"/>
      <c r="J111" s="706"/>
      <c r="K111" s="706"/>
    </row>
    <row r="112" spans="1:11" ht="15" x14ac:dyDescent="0.25">
      <c r="A112" s="393" t="s">
        <v>360</v>
      </c>
      <c r="B112" s="686"/>
      <c r="C112" s="686"/>
      <c r="D112" s="686"/>
      <c r="E112" s="686"/>
      <c r="F112" s="686"/>
      <c r="G112" s="686"/>
      <c r="H112" s="686"/>
      <c r="I112" s="686"/>
      <c r="J112" s="704"/>
      <c r="K112" s="704"/>
    </row>
    <row r="113" spans="1:11" ht="15" x14ac:dyDescent="0.25">
      <c r="A113" s="687" t="s">
        <v>303</v>
      </c>
      <c r="B113" s="394" t="s">
        <v>99</v>
      </c>
      <c r="C113" s="394" t="s">
        <v>206</v>
      </c>
      <c r="D113" s="394" t="s">
        <v>99</v>
      </c>
      <c r="E113" s="394" t="s">
        <v>206</v>
      </c>
      <c r="F113" s="394" t="s">
        <v>99</v>
      </c>
      <c r="G113" s="394" t="s">
        <v>206</v>
      </c>
      <c r="H113" s="394" t="s">
        <v>99</v>
      </c>
      <c r="I113" s="394" t="s">
        <v>206</v>
      </c>
      <c r="J113" s="395"/>
      <c r="K113" s="395"/>
    </row>
    <row r="114" spans="1:11" ht="15" x14ac:dyDescent="0.25">
      <c r="A114" s="687"/>
      <c r="B114" s="404">
        <v>0.15</v>
      </c>
      <c r="C114" s="405"/>
      <c r="D114" s="404">
        <v>0.3</v>
      </c>
      <c r="E114" s="405"/>
      <c r="F114" s="404">
        <v>0.1</v>
      </c>
      <c r="G114" s="406"/>
      <c r="H114" s="404">
        <v>0.1</v>
      </c>
      <c r="I114" s="406"/>
      <c r="J114" s="407"/>
      <c r="K114" s="408"/>
    </row>
    <row r="115" spans="1:11" ht="30" x14ac:dyDescent="0.2">
      <c r="A115" s="393" t="s">
        <v>356</v>
      </c>
      <c r="B115" s="689"/>
      <c r="C115" s="689"/>
      <c r="D115" s="689"/>
      <c r="E115" s="689"/>
      <c r="F115" s="689"/>
      <c r="G115" s="689"/>
      <c r="H115" s="689"/>
      <c r="I115" s="689"/>
      <c r="J115" s="703"/>
      <c r="K115" s="703"/>
    </row>
    <row r="116" spans="1:11" ht="15" x14ac:dyDescent="0.25">
      <c r="A116" s="393" t="s">
        <v>360</v>
      </c>
      <c r="B116" s="686"/>
      <c r="C116" s="686"/>
      <c r="D116" s="686"/>
      <c r="E116" s="686"/>
      <c r="F116" s="686"/>
      <c r="G116" s="686"/>
      <c r="H116" s="686"/>
      <c r="I116" s="686"/>
      <c r="J116" s="704"/>
      <c r="K116" s="704"/>
    </row>
    <row r="117" spans="1:11" ht="15" x14ac:dyDescent="0.25">
      <c r="A117" s="409" t="s">
        <v>387</v>
      </c>
      <c r="B117" s="410">
        <f t="shared" ref="B117:I117" si="1">(B70+B74+B78+B82+B86+B90+B94+B98+B102+B106+B110+B114)</f>
        <v>1</v>
      </c>
      <c r="C117" s="410" t="e">
        <f t="shared" si="1"/>
        <v>#VALUE!</v>
      </c>
      <c r="D117" s="410">
        <f t="shared" si="1"/>
        <v>1</v>
      </c>
      <c r="E117" s="410" t="e">
        <f t="shared" si="1"/>
        <v>#VALUE!</v>
      </c>
      <c r="F117" s="410">
        <f t="shared" si="1"/>
        <v>0.99999999999999978</v>
      </c>
      <c r="G117" s="410">
        <f t="shared" si="1"/>
        <v>0.44999999999999996</v>
      </c>
      <c r="H117" s="410">
        <f t="shared" si="1"/>
        <v>0.99999999999999978</v>
      </c>
      <c r="I117" s="411">
        <f t="shared" si="1"/>
        <v>0.44999999999999996</v>
      </c>
      <c r="J117" s="412"/>
      <c r="K117" s="412"/>
    </row>
  </sheetData>
  <mergeCells count="237">
    <mergeCell ref="J79:K79"/>
    <mergeCell ref="J80:K80"/>
    <mergeCell ref="J83:K83"/>
    <mergeCell ref="B6:K6"/>
    <mergeCell ref="M6:O6"/>
    <mergeCell ref="J108:K108"/>
    <mergeCell ref="J111:K111"/>
    <mergeCell ref="J112:K112"/>
    <mergeCell ref="J67:K67"/>
    <mergeCell ref="J68:K68"/>
    <mergeCell ref="J71:K71"/>
    <mergeCell ref="J72:K72"/>
    <mergeCell ref="J75:K75"/>
    <mergeCell ref="J76:K76"/>
    <mergeCell ref="B68:C68"/>
    <mergeCell ref="D68:E68"/>
    <mergeCell ref="F68:G68"/>
    <mergeCell ref="H68:I68"/>
    <mergeCell ref="H107:I107"/>
    <mergeCell ref="B108:C108"/>
    <mergeCell ref="D108:E108"/>
    <mergeCell ref="F108:G108"/>
    <mergeCell ref="H108:I108"/>
    <mergeCell ref="J115:K115"/>
    <mergeCell ref="J116:K116"/>
    <mergeCell ref="J84:K84"/>
    <mergeCell ref="J87:K87"/>
    <mergeCell ref="J88:K88"/>
    <mergeCell ref="J91:K91"/>
    <mergeCell ref="J92:K92"/>
    <mergeCell ref="J95:K95"/>
    <mergeCell ref="J96:K96"/>
    <mergeCell ref="J99:K99"/>
    <mergeCell ref="J100:K100"/>
    <mergeCell ref="J103:K103"/>
    <mergeCell ref="J104:K104"/>
    <mergeCell ref="J107:K107"/>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s>
  <phoneticPr fontId="39" type="noConversion"/>
  <hyperlinks>
    <hyperlink ref="F76" r:id="rId1" display="Tarea 3" xr:uid="{3B1165A3-8F1B-40DE-86B3-04A1AE8B9BBC}"/>
    <hyperlink ref="F76:G76" r:id="rId2" display="https://secretariadistritald.sharepoint.com/:f:/s/ContratacinSPI-2022/En1XjRmhpnZArqp5Z9RtUb4BwquI7by1guShYMlkofRdhg?e=fEdRzy" xr:uid="{395BEC93-1344-4B48-89E6-CE5787608FF1}"/>
    <hyperlink ref="H76:I76" r:id="rId3" display="https://secretariadistritald.sharepoint.com/:f:/s/ContratacinSPI-2022/En1jizlREHNFrK_Vx-3WpTcB1nY_89SAHUVBfL6PGotP1Q?e=ir59XF" xr:uid="{5B8F9777-7240-4801-9785-0C94BBADC8C4}"/>
    <hyperlink ref="F80:G80" r:id="rId4" display="https://secretariadistritald.sharepoint.com/:f:/s/ContratacinSPI-2022/EuZTVIZlTJ1Grune5rATzwYBiLLDtTqS5C9KWki-deO34g?e=HM57Kk" xr:uid="{84CC944F-1E5A-4F46-AE11-FE499E170F53}"/>
    <hyperlink ref="H80:I80" r:id="rId5" display="https://secretariadistritald.sharepoint.com/:f:/s/ContratacinSPI-2022/Eno_HkUCetJImVkTOYSHCLkBJtK4zPxMO5NbOpomYw15zQ?e=2bQ3Tv" xr:uid="{F3D5AA41-086C-4FF8-94F1-6B6CBD30D4FF}"/>
    <hyperlink ref="B84:C84" r:id="rId6" display="Tarea 1-Actividad 5" xr:uid="{AE215976-C737-43D9-BC31-59851A85F432}"/>
    <hyperlink ref="F84:G84" r:id="rId7" display="https://secretariadistritald.sharepoint.com/:f:/s/ContratacinSPI-2022/ErsUk_dV3-tHjxr0Cvd4CRABJNUFhydBs7DOlv8puWYQoA?e=THS3dF" xr:uid="{817F4E70-9F18-41DF-8019-1143B72CA954}"/>
    <hyperlink ref="H84:I84" r:id="rId8" display="https://secretariadistritald.sharepoint.com/:f:/s/ContratacinSPI-2022/EjsblzJXLnlKqoDEh3J__ygBHE4nsMkZ0NnJ2ISbWIbD1Q?e=gnQbxl" xr:uid="{3A7285C0-9CC1-4727-A5A0-BBCCCCE199D7}"/>
    <hyperlink ref="B88:C88" r:id="rId9" display="Tarea 1_Actividad 5" xr:uid="{5CD8163C-9249-4C8E-9B25-11B4AE0F83A5}"/>
    <hyperlink ref="F88:G88" r:id="rId10" display="https://secretariadistritald.sharepoint.com/:f:/s/ContratacinSPI-2022/Es8OqCRjIE5EuHKYh4LK_iYBRHLg89cUHV-J87zGlAiE1w?e=VVEd3u" xr:uid="{E38DEB8B-EF66-4F65-94FC-895586998612}"/>
    <hyperlink ref="H88:I88" r:id="rId11" display="https://secretariadistritald.sharepoint.com/:f:/s/ContratacinSPI-2022/Ehfs7XLcJO9Cp8fPdD1cKCUBD1G2sVqtAMgOsOPF-eiReg?e=ddUMIb" xr:uid="{EFE35981-F49B-498A-AA75-D46DE65054F6}"/>
  </hyperlinks>
  <pageMargins left="0.25" right="0.25" top="0.75" bottom="0.75" header="0.3" footer="0.3"/>
  <pageSetup scale="25" fitToHeight="0" orientation="landscape" r:id="rId12"/>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H36:I37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7"/>
  <sheetViews>
    <sheetView showGridLines="0" topLeftCell="B34" zoomScale="70" zoomScaleNormal="70" workbookViewId="0">
      <selection activeCell="I36" sqref="I36"/>
    </sheetView>
  </sheetViews>
  <sheetFormatPr baseColWidth="10" defaultColWidth="10.85546875" defaultRowHeight="14.25" x14ac:dyDescent="0.25"/>
  <cols>
    <col min="1" max="1" width="42.42578125" style="39" customWidth="1"/>
    <col min="2" max="6" width="35.7109375" style="39" customWidth="1"/>
    <col min="7" max="7" width="41" style="39" customWidth="1"/>
    <col min="8" max="13" width="35.7109375" style="39" customWidth="1"/>
    <col min="14" max="21" width="18.140625" style="39" customWidth="1"/>
    <col min="22" max="22" width="22.7109375" style="39" customWidth="1"/>
    <col min="23" max="23" width="19" style="39" customWidth="1"/>
    <col min="24" max="24" width="19.42578125" style="39" customWidth="1"/>
    <col min="25" max="25" width="20.42578125" style="39" customWidth="1"/>
    <col min="26" max="26" width="22.85546875" style="39" customWidth="1"/>
    <col min="27" max="27" width="18.42578125" style="39" bestFit="1" customWidth="1"/>
    <col min="28" max="28" width="8.42578125" style="39" customWidth="1"/>
    <col min="29" max="29" width="18.42578125" style="39" bestFit="1" customWidth="1"/>
    <col min="30" max="30" width="5.7109375" style="39" customWidth="1"/>
    <col min="31" max="31" width="18.42578125" style="39" bestFit="1" customWidth="1"/>
    <col min="32" max="32" width="4.7109375" style="39" customWidth="1"/>
    <col min="33" max="33" width="23" style="39" bestFit="1" customWidth="1"/>
    <col min="34" max="34" width="10.85546875" style="39"/>
    <col min="35" max="35" width="18.42578125" style="39" bestFit="1" customWidth="1"/>
    <col min="36" max="36" width="16.140625" style="39" customWidth="1"/>
    <col min="37" max="16384" width="10.85546875" style="39"/>
  </cols>
  <sheetData>
    <row r="1" spans="1:24" ht="24" customHeight="1" thickBot="1" x14ac:dyDescent="0.3">
      <c r="A1" s="724"/>
      <c r="B1" s="524" t="s">
        <v>279</v>
      </c>
      <c r="C1" s="525"/>
      <c r="D1" s="525"/>
      <c r="E1" s="525"/>
      <c r="F1" s="525"/>
      <c r="G1" s="525"/>
      <c r="H1" s="526"/>
      <c r="I1" s="70" t="s">
        <v>641</v>
      </c>
      <c r="J1" s="521" t="s">
        <v>280</v>
      </c>
      <c r="K1" s="522"/>
      <c r="L1" s="523"/>
      <c r="M1" s="90"/>
    </row>
    <row r="2" spans="1:24" ht="24" customHeight="1" thickBot="1" x14ac:dyDescent="0.3">
      <c r="A2" s="725"/>
      <c r="B2" s="527" t="s">
        <v>281</v>
      </c>
      <c r="C2" s="528"/>
      <c r="D2" s="528"/>
      <c r="E2" s="528"/>
      <c r="F2" s="528"/>
      <c r="G2" s="528"/>
      <c r="H2" s="529"/>
      <c r="I2" s="70" t="s">
        <v>642</v>
      </c>
      <c r="J2" s="521" t="s">
        <v>282</v>
      </c>
      <c r="K2" s="522"/>
      <c r="L2" s="523"/>
      <c r="M2" s="90"/>
    </row>
    <row r="3" spans="1:24" ht="24" customHeight="1" thickBot="1" x14ac:dyDescent="0.3">
      <c r="A3" s="725"/>
      <c r="B3" s="527" t="s">
        <v>120</v>
      </c>
      <c r="C3" s="528"/>
      <c r="D3" s="528"/>
      <c r="E3" s="528"/>
      <c r="F3" s="528"/>
      <c r="G3" s="528"/>
      <c r="H3" s="529"/>
      <c r="I3" s="70" t="s">
        <v>643</v>
      </c>
      <c r="J3" s="521" t="s">
        <v>283</v>
      </c>
      <c r="K3" s="522"/>
      <c r="L3" s="523"/>
      <c r="M3" s="90"/>
    </row>
    <row r="4" spans="1:24" ht="24" customHeight="1" thickBot="1" x14ac:dyDescent="0.3">
      <c r="A4" s="726"/>
      <c r="B4" s="530" t="s">
        <v>644</v>
      </c>
      <c r="C4" s="531"/>
      <c r="D4" s="531"/>
      <c r="E4" s="531"/>
      <c r="F4" s="531"/>
      <c r="G4" s="531"/>
      <c r="H4" s="532"/>
      <c r="I4" s="70" t="s">
        <v>645</v>
      </c>
      <c r="J4" s="521" t="s">
        <v>646</v>
      </c>
      <c r="K4" s="522"/>
      <c r="L4" s="523"/>
      <c r="M4" s="90"/>
    </row>
    <row r="6" spans="1:24" ht="12.95" customHeight="1" x14ac:dyDescent="0.25">
      <c r="A6" s="568" t="s">
        <v>124</v>
      </c>
      <c r="B6" s="728" t="s">
        <v>287</v>
      </c>
      <c r="C6" s="728"/>
      <c r="D6" s="728"/>
      <c r="E6" s="728"/>
      <c r="F6" s="728"/>
      <c r="G6" s="728"/>
      <c r="H6" s="728"/>
      <c r="I6" s="568" t="s">
        <v>288</v>
      </c>
      <c r="J6" s="729">
        <v>2024110010289</v>
      </c>
      <c r="K6" s="43"/>
      <c r="L6" s="43"/>
      <c r="M6" s="43"/>
      <c r="N6" s="43"/>
      <c r="O6" s="43"/>
      <c r="P6" s="43"/>
      <c r="Q6" s="43"/>
      <c r="R6" s="43"/>
      <c r="S6" s="43"/>
      <c r="T6" s="43"/>
      <c r="U6" s="43"/>
      <c r="V6" s="43"/>
      <c r="W6" s="43"/>
      <c r="X6" s="43"/>
    </row>
    <row r="7" spans="1:24" ht="12.95" customHeight="1" x14ac:dyDescent="0.25">
      <c r="A7" s="568"/>
      <c r="B7" s="728"/>
      <c r="C7" s="728"/>
      <c r="D7" s="728"/>
      <c r="E7" s="728"/>
      <c r="F7" s="728"/>
      <c r="G7" s="728"/>
      <c r="H7" s="728"/>
      <c r="I7" s="568"/>
      <c r="J7" s="729"/>
      <c r="K7" s="43"/>
      <c r="L7" s="43"/>
      <c r="M7" s="43"/>
      <c r="N7" s="43"/>
      <c r="O7" s="43"/>
      <c r="P7" s="43"/>
      <c r="Q7" s="43"/>
      <c r="R7" s="43"/>
      <c r="S7" s="43"/>
      <c r="T7" s="43"/>
      <c r="U7" s="43"/>
      <c r="V7" s="43"/>
      <c r="W7" s="43"/>
      <c r="X7" s="43"/>
    </row>
    <row r="8" spans="1:24" ht="12.95" customHeight="1" x14ac:dyDescent="0.25">
      <c r="A8" s="568"/>
      <c r="B8" s="728"/>
      <c r="C8" s="728"/>
      <c r="D8" s="728"/>
      <c r="E8" s="728"/>
      <c r="F8" s="728"/>
      <c r="G8" s="728"/>
      <c r="H8" s="728"/>
      <c r="I8" s="568"/>
      <c r="J8" s="729"/>
      <c r="K8" s="43"/>
      <c r="L8" s="43"/>
      <c r="M8" s="43"/>
      <c r="N8" s="43"/>
      <c r="O8" s="43"/>
      <c r="P8" s="43"/>
      <c r="Q8" s="43"/>
      <c r="R8" s="43"/>
      <c r="S8" s="43"/>
      <c r="T8" s="43"/>
      <c r="U8" s="43"/>
      <c r="V8" s="43"/>
      <c r="W8" s="43"/>
      <c r="X8" s="43"/>
    </row>
    <row r="9" spans="1:24" ht="12.95" customHeight="1" x14ac:dyDescent="0.25">
      <c r="A9" s="568"/>
      <c r="B9" s="728"/>
      <c r="C9" s="728"/>
      <c r="D9" s="728"/>
      <c r="E9" s="728"/>
      <c r="F9" s="728"/>
      <c r="G9" s="728"/>
      <c r="H9" s="728"/>
      <c r="I9" s="568"/>
      <c r="J9" s="729"/>
      <c r="K9" s="43"/>
      <c r="L9" s="43"/>
      <c r="M9" s="43"/>
      <c r="N9" s="43"/>
      <c r="O9" s="43"/>
      <c r="P9" s="43"/>
      <c r="Q9" s="43"/>
      <c r="R9" s="43"/>
      <c r="S9" s="43"/>
      <c r="T9" s="43"/>
      <c r="U9" s="43"/>
      <c r="V9" s="43"/>
      <c r="W9" s="43"/>
      <c r="X9" s="43"/>
    </row>
    <row r="10" spans="1:24" ht="9" customHeight="1" thickBot="1" x14ac:dyDescent="0.3">
      <c r="A10" s="47"/>
      <c r="B10" s="84"/>
      <c r="C10" s="43"/>
      <c r="D10" s="43"/>
      <c r="E10" s="43"/>
      <c r="F10" s="43"/>
      <c r="G10" s="43"/>
      <c r="H10" s="43"/>
      <c r="I10" s="43"/>
      <c r="J10" s="43"/>
      <c r="K10" s="43"/>
      <c r="L10" s="43"/>
      <c r="M10" s="43"/>
      <c r="N10" s="43"/>
      <c r="O10" s="43"/>
      <c r="P10" s="43"/>
      <c r="Q10" s="43"/>
      <c r="R10" s="43"/>
      <c r="S10" s="43"/>
      <c r="T10" s="43"/>
      <c r="U10" s="43"/>
      <c r="V10" s="43"/>
      <c r="W10" s="43"/>
      <c r="X10" s="43"/>
    </row>
    <row r="11" spans="1:24" s="85" customFormat="1" ht="21.75" customHeight="1" thickBot="1" x14ac:dyDescent="0.3">
      <c r="A11" s="551" t="s">
        <v>126</v>
      </c>
      <c r="B11" s="142" t="s">
        <v>289</v>
      </c>
      <c r="C11" s="162"/>
      <c r="D11" s="142" t="s">
        <v>290</v>
      </c>
      <c r="E11" s="162"/>
      <c r="F11" s="142" t="s">
        <v>291</v>
      </c>
      <c r="G11" s="162"/>
      <c r="H11" s="142" t="s">
        <v>292</v>
      </c>
      <c r="I11" s="91"/>
    </row>
    <row r="12" spans="1:24" s="85" customFormat="1" ht="21.75" customHeight="1" thickBot="1" x14ac:dyDescent="0.3">
      <c r="A12" s="551"/>
      <c r="B12" s="143" t="s">
        <v>294</v>
      </c>
      <c r="C12" s="91" t="s">
        <v>602</v>
      </c>
      <c r="D12" s="142" t="s">
        <v>296</v>
      </c>
      <c r="E12" s="71"/>
      <c r="F12" s="142" t="s">
        <v>297</v>
      </c>
      <c r="G12" s="71"/>
      <c r="H12" s="142" t="s">
        <v>298</v>
      </c>
      <c r="I12" s="163"/>
    </row>
    <row r="13" spans="1:24" s="85" customFormat="1" ht="21.75" customHeight="1" thickBot="1" x14ac:dyDescent="0.3">
      <c r="A13" s="551"/>
      <c r="B13" s="142" t="s">
        <v>300</v>
      </c>
      <c r="C13" s="162"/>
      <c r="D13" s="142" t="s">
        <v>301</v>
      </c>
      <c r="E13" s="71"/>
      <c r="F13" s="142" t="s">
        <v>302</v>
      </c>
      <c r="G13" s="71"/>
      <c r="H13" s="142" t="s">
        <v>303</v>
      </c>
      <c r="I13" s="163"/>
    </row>
    <row r="14" spans="1:24" s="85" customFormat="1" ht="21.75" customHeight="1" thickBot="1" x14ac:dyDescent="0.3">
      <c r="A14" s="39"/>
      <c r="B14" s="39"/>
      <c r="C14" s="39"/>
      <c r="D14" s="39"/>
      <c r="E14" s="39"/>
      <c r="F14" s="39"/>
      <c r="G14" s="39"/>
      <c r="H14" s="39"/>
      <c r="I14" s="39"/>
      <c r="J14" s="39"/>
      <c r="K14" s="39"/>
      <c r="L14" s="92"/>
      <c r="M14" s="93"/>
      <c r="N14" s="93"/>
      <c r="O14" s="93"/>
    </row>
    <row r="15" spans="1:24" s="85" customFormat="1" ht="21.75" customHeight="1" thickBot="1" x14ac:dyDescent="0.3">
      <c r="A15" s="550" t="s">
        <v>128</v>
      </c>
      <c r="B15" s="550"/>
      <c r="C15" s="159" t="s">
        <v>293</v>
      </c>
      <c r="D15" s="567"/>
      <c r="E15" s="567"/>
      <c r="F15" s="567"/>
      <c r="G15" s="39"/>
      <c r="H15" s="39"/>
      <c r="I15" s="39"/>
      <c r="J15" s="39"/>
      <c r="K15" s="39"/>
      <c r="L15" s="92"/>
      <c r="M15" s="93"/>
      <c r="N15" s="93"/>
      <c r="O15" s="93"/>
    </row>
    <row r="16" spans="1:24" s="85" customFormat="1" ht="21.75" customHeight="1" x14ac:dyDescent="0.25">
      <c r="A16" s="550"/>
      <c r="B16" s="550"/>
      <c r="C16" s="159" t="s">
        <v>299</v>
      </c>
      <c r="D16" s="567"/>
      <c r="E16" s="567"/>
      <c r="F16" s="567"/>
      <c r="G16" s="39"/>
      <c r="H16" s="39"/>
      <c r="I16" s="39"/>
      <c r="J16" s="39"/>
      <c r="K16" s="39"/>
      <c r="L16" s="92"/>
      <c r="M16" s="93"/>
      <c r="N16" s="93"/>
      <c r="O16" s="93"/>
    </row>
    <row r="17" spans="1:15" s="85" customFormat="1" ht="21.75" customHeight="1" thickBot="1" x14ac:dyDescent="0.3">
      <c r="A17" s="550"/>
      <c r="B17" s="550"/>
      <c r="C17" s="159" t="s">
        <v>304</v>
      </c>
      <c r="D17" s="567" t="s">
        <v>295</v>
      </c>
      <c r="E17" s="567"/>
      <c r="F17" s="567"/>
      <c r="G17" s="39"/>
      <c r="H17" s="39"/>
      <c r="I17" s="39"/>
      <c r="J17" s="39"/>
      <c r="K17" s="39"/>
      <c r="L17" s="92"/>
      <c r="M17" s="93"/>
      <c r="N17" s="93"/>
      <c r="O17" s="93"/>
    </row>
    <row r="18" spans="1:15" s="85" customFormat="1" ht="21.75" customHeight="1" x14ac:dyDescent="0.25">
      <c r="A18" s="39"/>
      <c r="B18" s="39"/>
      <c r="C18" s="39"/>
      <c r="D18" s="39"/>
      <c r="E18" s="39"/>
      <c r="F18" s="39"/>
      <c r="G18" s="39"/>
      <c r="H18" s="39"/>
      <c r="I18" s="39"/>
      <c r="J18" s="39"/>
      <c r="K18" s="39"/>
      <c r="L18" s="92"/>
      <c r="M18" s="93"/>
      <c r="N18" s="93"/>
      <c r="O18" s="93"/>
    </row>
    <row r="19" spans="1:15" s="61" customFormat="1" ht="16.5" customHeight="1" x14ac:dyDescent="0.2"/>
    <row r="20" spans="1:15" ht="5.25" customHeight="1" thickBot="1" x14ac:dyDescent="0.3"/>
    <row r="21" spans="1:15" ht="48" customHeight="1" thickBot="1" x14ac:dyDescent="0.3">
      <c r="A21" s="713" t="s">
        <v>647</v>
      </c>
      <c r="B21" s="713"/>
      <c r="C21" s="713"/>
      <c r="D21" s="713"/>
      <c r="E21" s="713"/>
      <c r="F21" s="713"/>
      <c r="G21" s="713"/>
      <c r="H21" s="713"/>
      <c r="I21" s="713"/>
      <c r="J21" s="713"/>
    </row>
    <row r="22" spans="1:15" ht="69.95" customHeight="1" thickBot="1" x14ac:dyDescent="0.3">
      <c r="A22" s="146" t="s">
        <v>141</v>
      </c>
      <c r="B22" s="499" t="s">
        <v>648</v>
      </c>
      <c r="C22" s="499"/>
      <c r="D22" s="499"/>
      <c r="E22" s="147" t="s">
        <v>192</v>
      </c>
      <c r="F22" s="148" t="s">
        <v>649</v>
      </c>
      <c r="G22" s="147" t="s">
        <v>194</v>
      </c>
      <c r="H22" s="497" t="s">
        <v>650</v>
      </c>
      <c r="I22" s="497"/>
      <c r="J22" s="727"/>
    </row>
    <row r="23" spans="1:15" ht="50.25" customHeight="1" thickBot="1" x14ac:dyDescent="0.3">
      <c r="A23" s="255" t="s">
        <v>196</v>
      </c>
      <c r="B23" s="499" t="s">
        <v>651</v>
      </c>
      <c r="C23" s="499"/>
      <c r="D23" s="499"/>
      <c r="E23" s="499"/>
      <c r="F23" s="499"/>
      <c r="G23" s="499"/>
      <c r="H23" s="499"/>
      <c r="I23" s="499"/>
      <c r="J23" s="716"/>
    </row>
    <row r="24" spans="1:15" ht="50.25" customHeight="1" thickBot="1" x14ac:dyDescent="0.3">
      <c r="A24" s="495" t="s">
        <v>198</v>
      </c>
      <c r="B24" s="149">
        <v>2024</v>
      </c>
      <c r="C24" s="150">
        <v>2025</v>
      </c>
      <c r="D24" s="150">
        <v>2026</v>
      </c>
      <c r="E24" s="150">
        <v>2027</v>
      </c>
      <c r="F24" s="151" t="s">
        <v>93</v>
      </c>
      <c r="G24" s="152" t="s">
        <v>200</v>
      </c>
      <c r="H24" s="714" t="s">
        <v>202</v>
      </c>
      <c r="I24" s="714"/>
      <c r="J24" s="715"/>
    </row>
    <row r="25" spans="1:15" ht="50.25" customHeight="1" thickBot="1" x14ac:dyDescent="0.3">
      <c r="A25" s="495"/>
      <c r="B25" s="237">
        <v>7.4999999999999997E-2</v>
      </c>
      <c r="C25" s="153" t="s">
        <v>652</v>
      </c>
      <c r="D25" s="153" t="s">
        <v>653</v>
      </c>
      <c r="E25" s="153" t="s">
        <v>654</v>
      </c>
      <c r="F25" s="154">
        <f>B25+C25+D25+E25</f>
        <v>0.75</v>
      </c>
      <c r="G25" s="238">
        <f>B25</f>
        <v>7.4999999999999997E-2</v>
      </c>
      <c r="H25" s="499" t="s">
        <v>21</v>
      </c>
      <c r="I25" s="499"/>
      <c r="J25" s="716"/>
    </row>
    <row r="26" spans="1:15" ht="52.5" customHeight="1" thickBot="1" x14ac:dyDescent="0.3">
      <c r="A26" s="255"/>
      <c r="B26" s="717" t="s">
        <v>655</v>
      </c>
      <c r="C26" s="717"/>
      <c r="D26" s="717"/>
      <c r="E26" s="717"/>
      <c r="F26" s="717"/>
      <c r="G26" s="717"/>
      <c r="H26" s="717"/>
      <c r="I26" s="717"/>
      <c r="J26" s="516"/>
    </row>
    <row r="27" spans="1:15" s="64" customFormat="1" ht="56.25" customHeight="1" thickBot="1" x14ac:dyDescent="0.3">
      <c r="A27" s="495" t="s">
        <v>322</v>
      </c>
      <c r="B27" s="146" t="s">
        <v>323</v>
      </c>
      <c r="C27" s="146" t="s">
        <v>206</v>
      </c>
      <c r="D27" s="482" t="s">
        <v>208</v>
      </c>
      <c r="E27" s="482"/>
      <c r="F27" s="482" t="s">
        <v>210</v>
      </c>
      <c r="G27" s="482"/>
      <c r="H27" s="123" t="s">
        <v>212</v>
      </c>
      <c r="I27" s="122" t="s">
        <v>213</v>
      </c>
      <c r="J27" s="122" t="s">
        <v>215</v>
      </c>
    </row>
    <row r="28" spans="1:15" ht="297" customHeight="1" thickBot="1" x14ac:dyDescent="0.3">
      <c r="A28" s="495"/>
      <c r="B28" s="212">
        <v>3.0000000000000001E-3</v>
      </c>
      <c r="C28" s="258">
        <f>+B58</f>
        <v>0.3</v>
      </c>
      <c r="D28" s="497" t="s">
        <v>656</v>
      </c>
      <c r="E28" s="497"/>
      <c r="F28" s="497" t="s">
        <v>657</v>
      </c>
      <c r="G28" s="497"/>
      <c r="H28" s="251"/>
      <c r="I28" s="155"/>
      <c r="J28" s="155"/>
    </row>
    <row r="29" spans="1:15" s="64" customFormat="1" ht="45" customHeight="1" thickBot="1" x14ac:dyDescent="0.3">
      <c r="A29" s="495" t="s">
        <v>328</v>
      </c>
      <c r="B29" s="253" t="s">
        <v>323</v>
      </c>
      <c r="C29" s="123" t="s">
        <v>206</v>
      </c>
      <c r="D29" s="482" t="s">
        <v>208</v>
      </c>
      <c r="E29" s="482"/>
      <c r="F29" s="482" t="s">
        <v>210</v>
      </c>
      <c r="G29" s="482"/>
      <c r="H29" s="123" t="s">
        <v>212</v>
      </c>
      <c r="I29" s="122" t="s">
        <v>213</v>
      </c>
      <c r="J29" s="122" t="s">
        <v>215</v>
      </c>
    </row>
    <row r="30" spans="1:15" ht="353.1" customHeight="1" thickBot="1" x14ac:dyDescent="0.3">
      <c r="A30" s="495"/>
      <c r="B30" s="212">
        <v>6.0000000000000001E-3</v>
      </c>
      <c r="C30" s="258">
        <f>+C58</f>
        <v>0.6</v>
      </c>
      <c r="D30" s="497" t="s">
        <v>658</v>
      </c>
      <c r="E30" s="497"/>
      <c r="F30" s="719" t="s">
        <v>659</v>
      </c>
      <c r="G30" s="719"/>
      <c r="H30" s="251"/>
      <c r="I30" s="155"/>
      <c r="J30" s="155"/>
    </row>
    <row r="31" spans="1:15" s="64" customFormat="1" ht="45" customHeight="1" thickBot="1" x14ac:dyDescent="0.3">
      <c r="A31" s="495" t="s">
        <v>332</v>
      </c>
      <c r="B31" s="253" t="s">
        <v>323</v>
      </c>
      <c r="C31" s="123" t="s">
        <v>206</v>
      </c>
      <c r="D31" s="482" t="s">
        <v>208</v>
      </c>
      <c r="E31" s="482"/>
      <c r="F31" s="720" t="s">
        <v>210</v>
      </c>
      <c r="G31" s="721"/>
      <c r="H31" s="122" t="s">
        <v>212</v>
      </c>
      <c r="I31" s="122" t="s">
        <v>213</v>
      </c>
      <c r="J31" s="122" t="s">
        <v>215</v>
      </c>
    </row>
    <row r="32" spans="1:15" ht="350.1" customHeight="1" x14ac:dyDescent="0.2">
      <c r="A32" s="495"/>
      <c r="B32" s="235">
        <v>1.125E-2</v>
      </c>
      <c r="C32" s="235">
        <v>1.125E-2</v>
      </c>
      <c r="D32" s="500" t="s">
        <v>660</v>
      </c>
      <c r="E32" s="497"/>
      <c r="F32" s="722" t="s">
        <v>661</v>
      </c>
      <c r="G32" s="723"/>
      <c r="H32" s="239"/>
      <c r="I32" s="240"/>
      <c r="J32" s="241" t="s">
        <v>662</v>
      </c>
    </row>
    <row r="33" spans="1:10" s="64" customFormat="1" ht="47.25" customHeight="1" thickBot="1" x14ac:dyDescent="0.3">
      <c r="A33" s="495" t="s">
        <v>336</v>
      </c>
      <c r="B33" s="253" t="s">
        <v>323</v>
      </c>
      <c r="C33" s="253" t="s">
        <v>206</v>
      </c>
      <c r="D33" s="482" t="s">
        <v>208</v>
      </c>
      <c r="E33" s="482"/>
      <c r="F33" s="730" t="s">
        <v>210</v>
      </c>
      <c r="G33" s="731"/>
      <c r="H33" s="122" t="s">
        <v>212</v>
      </c>
      <c r="I33" s="123" t="s">
        <v>213</v>
      </c>
      <c r="J33" s="122" t="s">
        <v>215</v>
      </c>
    </row>
    <row r="34" spans="1:10" ht="408.95" customHeight="1" x14ac:dyDescent="0.25">
      <c r="A34" s="495"/>
      <c r="B34" s="208">
        <v>2.2499999999999999E-2</v>
      </c>
      <c r="C34" s="235">
        <f>+E58</f>
        <v>2.2499999999999999E-2</v>
      </c>
      <c r="D34" s="718" t="s">
        <v>663</v>
      </c>
      <c r="E34" s="718"/>
      <c r="F34" s="732" t="s">
        <v>664</v>
      </c>
      <c r="G34" s="733"/>
      <c r="H34" s="234"/>
      <c r="I34" s="156"/>
      <c r="J34" s="345" t="s">
        <v>662</v>
      </c>
    </row>
    <row r="35" spans="1:10" s="64" customFormat="1" ht="30" x14ac:dyDescent="0.25">
      <c r="A35" s="495" t="s">
        <v>341</v>
      </c>
      <c r="B35" s="253" t="s">
        <v>323</v>
      </c>
      <c r="C35" s="123" t="s">
        <v>206</v>
      </c>
      <c r="D35" s="482" t="s">
        <v>208</v>
      </c>
      <c r="E35" s="482"/>
      <c r="F35" s="734" t="s">
        <v>210</v>
      </c>
      <c r="G35" s="734"/>
      <c r="H35" s="123" t="s">
        <v>212</v>
      </c>
      <c r="I35" s="122" t="s">
        <v>213</v>
      </c>
      <c r="J35" s="422" t="s">
        <v>215</v>
      </c>
    </row>
    <row r="36" spans="1:10" ht="406.5" customHeight="1" x14ac:dyDescent="0.25">
      <c r="A36" s="495"/>
      <c r="B36" s="212">
        <v>2.7E-2</v>
      </c>
      <c r="C36" s="212">
        <v>2.7E-2</v>
      </c>
      <c r="D36" s="497" t="s">
        <v>665</v>
      </c>
      <c r="E36" s="497"/>
      <c r="F36" s="712" t="s">
        <v>666</v>
      </c>
      <c r="G36" s="712"/>
      <c r="H36" s="157"/>
      <c r="I36" s="423" t="s">
        <v>667</v>
      </c>
      <c r="J36" s="421" t="s">
        <v>662</v>
      </c>
    </row>
    <row r="37" spans="1:10" s="64" customFormat="1" ht="30" x14ac:dyDescent="0.25">
      <c r="A37" s="495" t="s">
        <v>345</v>
      </c>
      <c r="B37" s="252" t="s">
        <v>323</v>
      </c>
      <c r="C37" s="123" t="s">
        <v>206</v>
      </c>
      <c r="D37" s="482" t="s">
        <v>208</v>
      </c>
      <c r="E37" s="482"/>
      <c r="F37" s="255"/>
      <c r="G37" s="255"/>
      <c r="H37" s="123" t="s">
        <v>212</v>
      </c>
      <c r="I37" s="122" t="s">
        <v>213</v>
      </c>
      <c r="J37" s="205" t="s">
        <v>215</v>
      </c>
    </row>
    <row r="38" spans="1:10" x14ac:dyDescent="0.2">
      <c r="A38" s="495"/>
      <c r="B38" s="210">
        <v>3.15E-2</v>
      </c>
      <c r="C38" s="209">
        <f>+G58</f>
        <v>0</v>
      </c>
      <c r="D38" s="484"/>
      <c r="E38" s="484"/>
      <c r="F38" s="416"/>
      <c r="G38" s="254"/>
      <c r="H38" s="251"/>
      <c r="I38" s="157"/>
      <c r="J38" s="157"/>
    </row>
    <row r="39" spans="1:10" ht="30" x14ac:dyDescent="0.25">
      <c r="A39" s="679" t="s">
        <v>346</v>
      </c>
      <c r="B39" s="211" t="s">
        <v>323</v>
      </c>
      <c r="C39" s="205" t="s">
        <v>206</v>
      </c>
      <c r="D39" s="482" t="s">
        <v>208</v>
      </c>
      <c r="E39" s="482"/>
      <c r="F39" s="253"/>
      <c r="G39" s="253"/>
      <c r="H39" s="123" t="s">
        <v>212</v>
      </c>
      <c r="I39" s="122" t="s">
        <v>213</v>
      </c>
      <c r="J39" s="122" t="s">
        <v>215</v>
      </c>
    </row>
    <row r="40" spans="1:10" x14ac:dyDescent="0.2">
      <c r="A40" s="679"/>
      <c r="B40" s="210">
        <v>3.15E-2</v>
      </c>
      <c r="C40" s="209">
        <f>+H58</f>
        <v>0</v>
      </c>
      <c r="D40" s="484"/>
      <c r="E40" s="484"/>
      <c r="F40" s="416"/>
      <c r="G40" s="254"/>
      <c r="H40" s="251"/>
      <c r="I40" s="157"/>
      <c r="J40" s="157"/>
    </row>
    <row r="41" spans="1:10" ht="30" x14ac:dyDescent="0.25">
      <c r="A41" s="679" t="s">
        <v>347</v>
      </c>
      <c r="B41" s="211" t="s">
        <v>323</v>
      </c>
      <c r="C41" s="205" t="s">
        <v>206</v>
      </c>
      <c r="D41" s="482" t="s">
        <v>208</v>
      </c>
      <c r="E41" s="482"/>
      <c r="F41" s="679" t="s">
        <v>210</v>
      </c>
      <c r="G41" s="679"/>
      <c r="H41" s="123" t="s">
        <v>212</v>
      </c>
      <c r="I41" s="122" t="s">
        <v>213</v>
      </c>
      <c r="J41" s="122" t="s">
        <v>215</v>
      </c>
    </row>
    <row r="42" spans="1:10" x14ac:dyDescent="0.25">
      <c r="A42" s="679"/>
      <c r="B42" s="213">
        <v>2.7E-2</v>
      </c>
      <c r="C42" s="209">
        <f>+I58</f>
        <v>0</v>
      </c>
      <c r="D42" s="484"/>
      <c r="E42" s="484"/>
      <c r="F42" s="737"/>
      <c r="G42" s="738"/>
      <c r="H42" s="158"/>
      <c r="I42" s="251"/>
      <c r="J42" s="157"/>
    </row>
    <row r="43" spans="1:10" ht="30.75" thickBot="1" x14ac:dyDescent="0.3">
      <c r="A43" s="679" t="s">
        <v>348</v>
      </c>
      <c r="B43" s="211" t="s">
        <v>323</v>
      </c>
      <c r="C43" s="205" t="s">
        <v>206</v>
      </c>
      <c r="D43" s="482" t="s">
        <v>208</v>
      </c>
      <c r="E43" s="482"/>
      <c r="F43" s="680" t="s">
        <v>210</v>
      </c>
      <c r="G43" s="680"/>
      <c r="H43" s="123" t="s">
        <v>212</v>
      </c>
      <c r="I43" s="122" t="s">
        <v>213</v>
      </c>
      <c r="J43" s="122" t="s">
        <v>215</v>
      </c>
    </row>
    <row r="44" spans="1:10" ht="15" thickBot="1" x14ac:dyDescent="0.3">
      <c r="A44" s="679"/>
      <c r="B44" s="210">
        <v>2.2499999999999999E-2</v>
      </c>
      <c r="C44" s="209">
        <f>+J58</f>
        <v>0</v>
      </c>
      <c r="D44" s="484"/>
      <c r="E44" s="484"/>
      <c r="F44" s="484"/>
      <c r="G44" s="484"/>
      <c r="H44" s="251"/>
      <c r="I44" s="251"/>
      <c r="J44" s="251"/>
    </row>
    <row r="45" spans="1:10" ht="30.75" thickBot="1" x14ac:dyDescent="0.3">
      <c r="A45" s="679" t="s">
        <v>349</v>
      </c>
      <c r="B45" s="211" t="s">
        <v>323</v>
      </c>
      <c r="C45" s="205" t="s">
        <v>206</v>
      </c>
      <c r="D45" s="482" t="s">
        <v>208</v>
      </c>
      <c r="E45" s="482"/>
      <c r="F45" s="482" t="s">
        <v>210</v>
      </c>
      <c r="G45" s="482"/>
      <c r="H45" s="123" t="s">
        <v>212</v>
      </c>
      <c r="I45" s="122" t="s">
        <v>213</v>
      </c>
      <c r="J45" s="122" t="s">
        <v>215</v>
      </c>
    </row>
    <row r="46" spans="1:10" ht="15" thickBot="1" x14ac:dyDescent="0.3">
      <c r="A46" s="679"/>
      <c r="B46" s="213">
        <v>1.7999999999999999E-2</v>
      </c>
      <c r="C46" s="209">
        <f>+K58</f>
        <v>0</v>
      </c>
      <c r="D46" s="484"/>
      <c r="E46" s="484"/>
      <c r="F46" s="484"/>
      <c r="G46" s="484"/>
      <c r="H46" s="251"/>
      <c r="I46" s="157"/>
      <c r="J46" s="157"/>
    </row>
    <row r="47" spans="1:10" ht="30.75" thickBot="1" x14ac:dyDescent="0.3">
      <c r="A47" s="679" t="s">
        <v>350</v>
      </c>
      <c r="B47" s="211" t="s">
        <v>323</v>
      </c>
      <c r="C47" s="205" t="s">
        <v>206</v>
      </c>
      <c r="D47" s="482" t="s">
        <v>208</v>
      </c>
      <c r="E47" s="482"/>
      <c r="F47" s="734" t="s">
        <v>210</v>
      </c>
      <c r="G47" s="734"/>
      <c r="H47" s="123" t="s">
        <v>212</v>
      </c>
      <c r="I47" s="122" t="s">
        <v>213</v>
      </c>
      <c r="J47" s="122" t="s">
        <v>215</v>
      </c>
    </row>
    <row r="48" spans="1:10" ht="15" thickBot="1" x14ac:dyDescent="0.25">
      <c r="A48" s="679"/>
      <c r="B48" s="210">
        <v>1.35E-2</v>
      </c>
      <c r="C48" s="209">
        <f>+L58</f>
        <v>0</v>
      </c>
      <c r="D48" s="484"/>
      <c r="E48" s="484"/>
      <c r="F48" s="735"/>
      <c r="G48" s="735"/>
      <c r="H48" s="251"/>
      <c r="I48" s="251"/>
      <c r="J48" s="251"/>
    </row>
    <row r="49" spans="1:36" ht="30.75" thickBot="1" x14ac:dyDescent="0.3">
      <c r="A49" s="679" t="s">
        <v>351</v>
      </c>
      <c r="B49" s="211" t="s">
        <v>323</v>
      </c>
      <c r="C49" s="205" t="s">
        <v>206</v>
      </c>
      <c r="D49" s="482" t="s">
        <v>208</v>
      </c>
      <c r="E49" s="482"/>
      <c r="F49" s="482" t="s">
        <v>210</v>
      </c>
      <c r="G49" s="482"/>
      <c r="H49" s="123" t="s">
        <v>212</v>
      </c>
      <c r="I49" s="122" t="s">
        <v>213</v>
      </c>
      <c r="J49" s="122" t="s">
        <v>215</v>
      </c>
    </row>
    <row r="50" spans="1:36" ht="15" thickBot="1" x14ac:dyDescent="0.3">
      <c r="A50" s="482"/>
      <c r="B50" s="282">
        <v>1.125E-2</v>
      </c>
      <c r="C50" s="209">
        <f>+M58</f>
        <v>0</v>
      </c>
      <c r="D50" s="484"/>
      <c r="E50" s="484"/>
      <c r="F50" s="484"/>
      <c r="G50" s="484"/>
      <c r="H50" s="251"/>
      <c r="I50" s="251"/>
      <c r="J50" s="251"/>
    </row>
    <row r="52" spans="1:36" s="222" customForma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4" spans="1:36" ht="18" x14ac:dyDescent="0.25">
      <c r="A54" s="68" t="s">
        <v>668</v>
      </c>
    </row>
    <row r="55" spans="1:36" ht="57.75" customHeight="1" x14ac:dyDescent="0.25">
      <c r="A55" s="65"/>
    </row>
    <row r="57" spans="1:36" ht="23.25" x14ac:dyDescent="0.25">
      <c r="A57" s="736" t="s">
        <v>669</v>
      </c>
      <c r="B57" s="66" t="s">
        <v>289</v>
      </c>
      <c r="C57" s="66" t="s">
        <v>290</v>
      </c>
      <c r="D57" s="66" t="s">
        <v>291</v>
      </c>
      <c r="E57" s="66" t="s">
        <v>292</v>
      </c>
      <c r="F57" s="66" t="s">
        <v>294</v>
      </c>
      <c r="G57" s="66" t="s">
        <v>296</v>
      </c>
      <c r="H57" s="66" t="s">
        <v>297</v>
      </c>
      <c r="I57" s="66" t="s">
        <v>298</v>
      </c>
      <c r="J57" s="66" t="s">
        <v>300</v>
      </c>
      <c r="K57" s="66" t="s">
        <v>301</v>
      </c>
      <c r="L57" s="66" t="s">
        <v>302</v>
      </c>
      <c r="M57" s="66" t="s">
        <v>303</v>
      </c>
    </row>
    <row r="58" spans="1:36" ht="24.75" customHeight="1" x14ac:dyDescent="0.25">
      <c r="A58" s="736"/>
      <c r="B58" s="67">
        <v>0.3</v>
      </c>
      <c r="C58" s="67">
        <v>0.6</v>
      </c>
      <c r="D58" s="236">
        <f>C32</f>
        <v>1.125E-2</v>
      </c>
      <c r="E58" s="250">
        <v>2.2499999999999999E-2</v>
      </c>
      <c r="F58" s="67"/>
      <c r="G58" s="67"/>
      <c r="H58" s="67"/>
      <c r="I58" s="67"/>
      <c r="J58" s="67"/>
      <c r="K58" s="67"/>
      <c r="L58" s="67"/>
      <c r="M58" s="67"/>
    </row>
    <row r="59" spans="1:36" s="222" customFormat="1" ht="24.75" customHeight="1" x14ac:dyDescent="0.25">
      <c r="A59" s="39"/>
      <c r="B59" s="46"/>
      <c r="C59" s="46"/>
      <c r="D59" s="46"/>
      <c r="E59" s="46"/>
      <c r="F59" s="46"/>
      <c r="G59" s="46"/>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s="223" customFormat="1" ht="30" customHeight="1" x14ac:dyDescent="0.25">
      <c r="A60" s="39"/>
      <c r="B60" s="39"/>
      <c r="C60" s="39"/>
      <c r="D60" s="39"/>
      <c r="E60" s="39"/>
      <c r="F60" s="39"/>
      <c r="G60" s="39"/>
      <c r="H60" s="39"/>
      <c r="I60" s="39"/>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row>
    <row r="61" spans="1:36" ht="15" thickBot="1" x14ac:dyDescent="0.3"/>
    <row r="62" spans="1:36" ht="66.599999999999994" customHeight="1" thickBot="1" x14ac:dyDescent="0.3">
      <c r="A62" s="283" t="s">
        <v>670</v>
      </c>
      <c r="B62" s="284" t="s">
        <v>671</v>
      </c>
      <c r="C62" s="164"/>
      <c r="D62" s="285" t="s">
        <v>672</v>
      </c>
      <c r="E62" s="284" t="s">
        <v>671</v>
      </c>
      <c r="F62" s="164"/>
      <c r="G62" s="285" t="s">
        <v>673</v>
      </c>
      <c r="H62" s="284" t="s">
        <v>674</v>
      </c>
      <c r="I62" s="254"/>
      <c r="J62" s="157"/>
    </row>
    <row r="63" spans="1:36" ht="15.75" thickBot="1" x14ac:dyDescent="0.3">
      <c r="A63" s="286"/>
      <c r="B63" s="284" t="s">
        <v>675</v>
      </c>
      <c r="C63" s="164" t="s">
        <v>676</v>
      </c>
      <c r="D63" s="287"/>
      <c r="E63" s="284" t="s">
        <v>675</v>
      </c>
      <c r="F63" s="164" t="s">
        <v>677</v>
      </c>
      <c r="G63" s="287"/>
      <c r="H63" s="284" t="s">
        <v>678</v>
      </c>
      <c r="I63" s="288"/>
      <c r="J63" s="157"/>
    </row>
    <row r="64" spans="1:36" ht="29.25" thickBot="1" x14ac:dyDescent="0.3">
      <c r="A64" s="286"/>
      <c r="B64" s="284" t="s">
        <v>679</v>
      </c>
      <c r="C64" s="164" t="s">
        <v>680</v>
      </c>
      <c r="D64" s="287"/>
      <c r="E64" s="284" t="s">
        <v>679</v>
      </c>
      <c r="F64" s="217" t="s">
        <v>681</v>
      </c>
      <c r="G64" s="287"/>
      <c r="H64" s="284" t="s">
        <v>682</v>
      </c>
      <c r="I64" s="288"/>
      <c r="J64" s="157"/>
    </row>
    <row r="65" spans="1:10" ht="39.75" customHeight="1" thickBot="1" x14ac:dyDescent="0.3">
      <c r="A65" s="286"/>
      <c r="B65" s="284" t="s">
        <v>671</v>
      </c>
      <c r="C65" s="164"/>
      <c r="D65" s="287"/>
      <c r="E65" s="284" t="s">
        <v>671</v>
      </c>
      <c r="F65" s="164"/>
      <c r="G65" s="287"/>
      <c r="H65" s="284" t="s">
        <v>674</v>
      </c>
      <c r="I65" s="254"/>
      <c r="J65" s="157"/>
    </row>
    <row r="66" spans="1:10" ht="15.75" thickBot="1" x14ac:dyDescent="0.3">
      <c r="A66" s="286"/>
      <c r="B66" s="284" t="s">
        <v>675</v>
      </c>
      <c r="C66" s="164" t="s">
        <v>683</v>
      </c>
      <c r="D66" s="287"/>
      <c r="E66" s="284" t="s">
        <v>675</v>
      </c>
      <c r="F66" s="164"/>
      <c r="G66" s="287"/>
      <c r="H66" s="284" t="s">
        <v>678</v>
      </c>
      <c r="I66" s="254"/>
      <c r="J66" s="157"/>
    </row>
    <row r="67" spans="1:10" ht="34.5" customHeight="1" thickBot="1" x14ac:dyDescent="0.3">
      <c r="A67" s="289"/>
      <c r="B67" s="284" t="s">
        <v>679</v>
      </c>
      <c r="C67" s="164" t="s">
        <v>684</v>
      </c>
      <c r="D67" s="290"/>
      <c r="E67" s="284" t="s">
        <v>679</v>
      </c>
      <c r="F67" s="217"/>
      <c r="G67" s="290"/>
      <c r="H67" s="284" t="s">
        <v>682</v>
      </c>
      <c r="I67" s="254"/>
      <c r="J67" s="157"/>
    </row>
  </sheetData>
  <mergeCells count="83">
    <mergeCell ref="A41:A42"/>
    <mergeCell ref="D41:E41"/>
    <mergeCell ref="F41:G41"/>
    <mergeCell ref="D42:E42"/>
    <mergeCell ref="F42:G42"/>
    <mergeCell ref="A57:A58"/>
    <mergeCell ref="A45:A46"/>
    <mergeCell ref="A47:A48"/>
    <mergeCell ref="D47:E47"/>
    <mergeCell ref="D48:E48"/>
    <mergeCell ref="A49:A50"/>
    <mergeCell ref="D49:E49"/>
    <mergeCell ref="A43:A44"/>
    <mergeCell ref="D43:E43"/>
    <mergeCell ref="F43:G43"/>
    <mergeCell ref="D44:E44"/>
    <mergeCell ref="F44:G44"/>
    <mergeCell ref="F49:G49"/>
    <mergeCell ref="D50:E50"/>
    <mergeCell ref="F50:G50"/>
    <mergeCell ref="F33:G33"/>
    <mergeCell ref="D45:E45"/>
    <mergeCell ref="F45:G45"/>
    <mergeCell ref="D46:E46"/>
    <mergeCell ref="F34:G34"/>
    <mergeCell ref="F35:G35"/>
    <mergeCell ref="F46:G46"/>
    <mergeCell ref="F47:G47"/>
    <mergeCell ref="F48:G48"/>
    <mergeCell ref="D36:E36"/>
    <mergeCell ref="A1:A4"/>
    <mergeCell ref="B23:J23"/>
    <mergeCell ref="A6:A9"/>
    <mergeCell ref="H22:J22"/>
    <mergeCell ref="A11:A13"/>
    <mergeCell ref="B1:H1"/>
    <mergeCell ref="B2:H2"/>
    <mergeCell ref="B3:H3"/>
    <mergeCell ref="D15:F15"/>
    <mergeCell ref="D16:F16"/>
    <mergeCell ref="B4:H4"/>
    <mergeCell ref="B22:D22"/>
    <mergeCell ref="B6:H9"/>
    <mergeCell ref="I6:I9"/>
    <mergeCell ref="J6:J9"/>
    <mergeCell ref="A15:B17"/>
    <mergeCell ref="A33:A34"/>
    <mergeCell ref="A31:A32"/>
    <mergeCell ref="D31:E31"/>
    <mergeCell ref="D34:E34"/>
    <mergeCell ref="F27:G27"/>
    <mergeCell ref="A29:A30"/>
    <mergeCell ref="D29:E29"/>
    <mergeCell ref="F29:G29"/>
    <mergeCell ref="D30:E30"/>
    <mergeCell ref="F30:G30"/>
    <mergeCell ref="F31:G31"/>
    <mergeCell ref="D32:E32"/>
    <mergeCell ref="F32:G32"/>
    <mergeCell ref="D33:E33"/>
    <mergeCell ref="F28:G28"/>
    <mergeCell ref="A24:A25"/>
    <mergeCell ref="H24:J24"/>
    <mergeCell ref="H25:J25"/>
    <mergeCell ref="B26:J26"/>
    <mergeCell ref="A27:A28"/>
    <mergeCell ref="D27:E27"/>
    <mergeCell ref="J1:L1"/>
    <mergeCell ref="J2:L2"/>
    <mergeCell ref="J3:L3"/>
    <mergeCell ref="J4:L4"/>
    <mergeCell ref="A39:A40"/>
    <mergeCell ref="D39:E39"/>
    <mergeCell ref="D40:E40"/>
    <mergeCell ref="A35:A36"/>
    <mergeCell ref="D35:E35"/>
    <mergeCell ref="A37:A38"/>
    <mergeCell ref="D37:E37"/>
    <mergeCell ref="D38:E38"/>
    <mergeCell ref="F36:G36"/>
    <mergeCell ref="D17:F17"/>
    <mergeCell ref="A21:J21"/>
    <mergeCell ref="D28:E28"/>
  </mergeCells>
  <printOptions horizontalCentered="1" verticalCentered="1"/>
  <pageMargins left="0.23622047244094491" right="0.23622047244094491" top="0.23622047244094491" bottom="0.23622047244094491" header="0.31496062992125984" footer="0.11811023622047245"/>
  <pageSetup scale="2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H25:J25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topLeftCell="A19" workbookViewId="0">
      <selection activeCell="Q26" sqref="Q26"/>
    </sheetView>
  </sheetViews>
  <sheetFormatPr baseColWidth="10" defaultColWidth="9.85546875" defaultRowHeight="12.75" x14ac:dyDescent="0.25"/>
  <cols>
    <col min="1" max="1" width="3.85546875" style="176" customWidth="1"/>
    <col min="2" max="2" width="10.7109375" style="176" customWidth="1"/>
    <col min="3" max="3" width="6.42578125" style="176" customWidth="1"/>
    <col min="4" max="4" width="7.5703125" style="176" customWidth="1"/>
    <col min="5" max="5" width="6.42578125" style="176" customWidth="1"/>
    <col min="6" max="6" width="11.85546875" style="176" customWidth="1"/>
    <col min="7" max="7" width="2.42578125" style="176" customWidth="1"/>
    <col min="8" max="8" width="21.28515625" style="176" customWidth="1"/>
    <col min="9" max="9" width="14.42578125" style="176" customWidth="1"/>
    <col min="10" max="10" width="7.5703125" style="176" customWidth="1"/>
    <col min="11" max="11" width="21.28515625" style="176" customWidth="1"/>
    <col min="12" max="12" width="29.28515625" style="176" customWidth="1"/>
    <col min="13" max="16384" width="9.85546875" style="176"/>
  </cols>
  <sheetData>
    <row r="1" spans="1:12" ht="18" customHeight="1" x14ac:dyDescent="0.25">
      <c r="A1" s="578"/>
      <c r="B1" s="579"/>
      <c r="C1" s="579"/>
      <c r="D1" s="579"/>
      <c r="E1" s="580"/>
      <c r="F1" s="587" t="s">
        <v>388</v>
      </c>
      <c r="G1" s="588"/>
      <c r="H1" s="588"/>
      <c r="I1" s="588"/>
      <c r="J1" s="588"/>
      <c r="K1" s="588"/>
      <c r="L1" s="175"/>
    </row>
    <row r="2" spans="1:12" ht="18" customHeight="1" x14ac:dyDescent="0.25">
      <c r="A2" s="581"/>
      <c r="B2" s="582"/>
      <c r="C2" s="582"/>
      <c r="D2" s="582"/>
      <c r="E2" s="583"/>
      <c r="F2" s="589"/>
      <c r="G2" s="590"/>
      <c r="H2" s="590"/>
      <c r="I2" s="590"/>
      <c r="J2" s="590"/>
      <c r="K2" s="590"/>
      <c r="L2" s="175"/>
    </row>
    <row r="3" spans="1:12" ht="18" customHeight="1" x14ac:dyDescent="0.25">
      <c r="A3" s="581"/>
      <c r="B3" s="582"/>
      <c r="C3" s="582"/>
      <c r="D3" s="582"/>
      <c r="E3" s="583"/>
      <c r="F3" s="587" t="s">
        <v>389</v>
      </c>
      <c r="G3" s="588"/>
      <c r="H3" s="588"/>
      <c r="I3" s="588"/>
      <c r="J3" s="588"/>
      <c r="K3" s="588"/>
      <c r="L3" s="175"/>
    </row>
    <row r="4" spans="1:12" ht="18" customHeight="1" x14ac:dyDescent="0.25">
      <c r="A4" s="584"/>
      <c r="B4" s="585"/>
      <c r="C4" s="585"/>
      <c r="D4" s="585"/>
      <c r="E4" s="586"/>
      <c r="F4" s="589"/>
      <c r="G4" s="590"/>
      <c r="H4" s="590"/>
      <c r="I4" s="590"/>
      <c r="J4" s="590"/>
      <c r="K4" s="590"/>
      <c r="L4" s="175"/>
    </row>
    <row r="5" spans="1:12" x14ac:dyDescent="0.25">
      <c r="A5" s="739" t="s">
        <v>390</v>
      </c>
      <c r="B5" s="740"/>
      <c r="C5" s="740"/>
      <c r="D5" s="740"/>
      <c r="E5" s="740"/>
      <c r="F5" s="740"/>
      <c r="G5" s="740"/>
      <c r="H5" s="740"/>
      <c r="I5" s="740"/>
      <c r="J5" s="740"/>
      <c r="K5" s="740"/>
      <c r="L5" s="752"/>
    </row>
    <row r="6" spans="1:12" ht="24.75" customHeight="1" x14ac:dyDescent="0.25">
      <c r="A6" s="739" t="s">
        <v>391</v>
      </c>
      <c r="B6" s="740"/>
      <c r="C6" s="741"/>
      <c r="D6" s="595" t="s">
        <v>12</v>
      </c>
      <c r="E6" s="596"/>
      <c r="F6" s="596"/>
      <c r="G6" s="596"/>
      <c r="H6" s="597"/>
      <c r="I6" s="739" t="s">
        <v>392</v>
      </c>
      <c r="J6" s="741"/>
      <c r="K6" s="595" t="s">
        <v>37</v>
      </c>
      <c r="L6" s="597"/>
    </row>
    <row r="7" spans="1:12" ht="24.75" customHeight="1" x14ac:dyDescent="0.25">
      <c r="A7" s="739" t="s">
        <v>393</v>
      </c>
      <c r="B7" s="740"/>
      <c r="C7" s="741"/>
      <c r="D7" s="595" t="s">
        <v>26</v>
      </c>
      <c r="E7" s="596"/>
      <c r="F7" s="596"/>
      <c r="G7" s="596"/>
      <c r="H7" s="597"/>
      <c r="I7" s="739" t="s">
        <v>98</v>
      </c>
      <c r="J7" s="741"/>
      <c r="K7" s="595" t="s">
        <v>15</v>
      </c>
      <c r="L7" s="597"/>
    </row>
    <row r="8" spans="1:12" ht="24.75" customHeight="1" x14ac:dyDescent="0.25">
      <c r="A8" s="739" t="s">
        <v>394</v>
      </c>
      <c r="B8" s="740"/>
      <c r="C8" s="741"/>
      <c r="D8" s="595" t="s">
        <v>68</v>
      </c>
      <c r="E8" s="596"/>
      <c r="F8" s="596"/>
      <c r="G8" s="596"/>
      <c r="H8" s="597"/>
      <c r="I8" s="739" t="s">
        <v>395</v>
      </c>
      <c r="J8" s="741"/>
      <c r="K8" s="595" t="s">
        <v>69</v>
      </c>
      <c r="L8" s="597"/>
    </row>
    <row r="9" spans="1:12" ht="24.75" customHeight="1" x14ac:dyDescent="0.25">
      <c r="A9" s="748" t="s">
        <v>396</v>
      </c>
      <c r="B9" s="743"/>
      <c r="C9" s="743"/>
      <c r="D9" s="743"/>
      <c r="E9" s="743"/>
      <c r="F9" s="743"/>
      <c r="G9" s="743"/>
      <c r="H9" s="743"/>
      <c r="I9" s="743"/>
      <c r="J9" s="743"/>
      <c r="K9" s="743"/>
      <c r="L9" s="749"/>
    </row>
    <row r="10" spans="1:12" ht="24.75" customHeight="1" x14ac:dyDescent="0.25">
      <c r="A10" s="742" t="s">
        <v>141</v>
      </c>
      <c r="B10" s="742"/>
      <c r="C10" s="742"/>
      <c r="D10" s="742"/>
      <c r="E10" s="646" t="s">
        <v>648</v>
      </c>
      <c r="F10" s="646"/>
      <c r="G10" s="646"/>
      <c r="H10" s="646"/>
      <c r="I10" s="646"/>
      <c r="J10" s="646"/>
      <c r="K10" s="646"/>
      <c r="L10" s="646"/>
    </row>
    <row r="11" spans="1:12" ht="24.75" customHeight="1" x14ac:dyDescent="0.25">
      <c r="A11" s="750" t="s">
        <v>397</v>
      </c>
      <c r="B11" s="751"/>
      <c r="C11" s="751"/>
      <c r="D11" s="752"/>
      <c r="E11" s="646" t="s">
        <v>685</v>
      </c>
      <c r="F11" s="646"/>
      <c r="G11" s="646"/>
      <c r="H11" s="646"/>
      <c r="I11" s="646"/>
      <c r="J11" s="646"/>
      <c r="K11" s="646"/>
      <c r="L11" s="646"/>
    </row>
    <row r="12" spans="1:12" ht="24.75" customHeight="1" x14ac:dyDescent="0.25">
      <c r="A12" s="739" t="s">
        <v>398</v>
      </c>
      <c r="B12" s="740"/>
      <c r="C12" s="740"/>
      <c r="D12" s="741"/>
      <c r="E12" s="606" t="s">
        <v>686</v>
      </c>
      <c r="F12" s="607"/>
      <c r="G12" s="607"/>
      <c r="H12" s="607"/>
      <c r="I12" s="607"/>
      <c r="J12" s="607"/>
      <c r="K12" s="607"/>
      <c r="L12" s="608"/>
    </row>
    <row r="13" spans="1:12" ht="24.75" customHeight="1" x14ac:dyDescent="0.25">
      <c r="A13" s="739" t="s">
        <v>400</v>
      </c>
      <c r="B13" s="740"/>
      <c r="C13" s="741"/>
      <c r="D13" s="595">
        <v>3969</v>
      </c>
      <c r="E13" s="596"/>
      <c r="F13" s="596"/>
      <c r="G13" s="596"/>
      <c r="H13" s="597"/>
      <c r="I13" s="739" t="s">
        <v>402</v>
      </c>
      <c r="J13" s="741"/>
      <c r="K13" s="595" t="s">
        <v>18</v>
      </c>
      <c r="L13" s="597"/>
    </row>
    <row r="14" spans="1:12" x14ac:dyDescent="0.25">
      <c r="A14" s="739" t="s">
        <v>403</v>
      </c>
      <c r="B14" s="740"/>
      <c r="C14" s="740"/>
      <c r="D14" s="740"/>
      <c r="E14" s="740"/>
      <c r="F14" s="740"/>
      <c r="G14" s="740"/>
      <c r="H14" s="740"/>
      <c r="I14" s="740"/>
      <c r="J14" s="740"/>
      <c r="K14" s="740"/>
      <c r="L14" s="752"/>
    </row>
    <row r="15" spans="1:12" ht="17.25" customHeight="1" x14ac:dyDescent="0.25">
      <c r="A15" s="739" t="s">
        <v>404</v>
      </c>
      <c r="B15" s="740"/>
      <c r="C15" s="741"/>
      <c r="D15" s="595" t="s">
        <v>19</v>
      </c>
      <c r="E15" s="596"/>
      <c r="F15" s="596"/>
      <c r="G15" s="596"/>
      <c r="H15" s="597"/>
      <c r="I15" s="739" t="s">
        <v>405</v>
      </c>
      <c r="J15" s="741"/>
      <c r="K15" s="595" t="s">
        <v>20</v>
      </c>
      <c r="L15" s="597"/>
    </row>
    <row r="16" spans="1:12" ht="17.25" customHeight="1" x14ac:dyDescent="0.25">
      <c r="A16" s="739" t="s">
        <v>406</v>
      </c>
      <c r="B16" s="740"/>
      <c r="C16" s="741"/>
      <c r="D16" s="745">
        <v>30</v>
      </c>
      <c r="E16" s="746"/>
      <c r="F16" s="746"/>
      <c r="G16" s="746"/>
      <c r="H16" s="747"/>
      <c r="I16" s="739" t="s">
        <v>161</v>
      </c>
      <c r="J16" s="741"/>
      <c r="K16" s="595" t="s">
        <v>21</v>
      </c>
      <c r="L16" s="597"/>
    </row>
    <row r="17" spans="1:12" ht="17.25" customHeight="1" x14ac:dyDescent="0.25">
      <c r="A17" s="739" t="s">
        <v>407</v>
      </c>
      <c r="B17" s="740"/>
      <c r="C17" s="741"/>
      <c r="D17" s="595" t="s">
        <v>687</v>
      </c>
      <c r="E17" s="596"/>
      <c r="F17" s="596"/>
      <c r="G17" s="596"/>
      <c r="H17" s="597"/>
      <c r="I17" s="613"/>
      <c r="J17" s="614"/>
      <c r="K17" s="614"/>
      <c r="L17" s="615"/>
    </row>
    <row r="18" spans="1:12" x14ac:dyDescent="0.25">
      <c r="A18" s="216" t="s">
        <v>409</v>
      </c>
      <c r="B18" s="216" t="s">
        <v>410</v>
      </c>
      <c r="C18" s="739" t="s">
        <v>411</v>
      </c>
      <c r="D18" s="740"/>
      <c r="E18" s="740"/>
      <c r="F18" s="740"/>
      <c r="G18" s="741"/>
      <c r="H18" s="739" t="s">
        <v>229</v>
      </c>
      <c r="I18" s="741"/>
      <c r="J18" s="739" t="s">
        <v>412</v>
      </c>
      <c r="K18" s="741"/>
      <c r="L18" s="216" t="s">
        <v>413</v>
      </c>
    </row>
    <row r="19" spans="1:12" ht="73.5" customHeight="1" x14ac:dyDescent="0.25">
      <c r="A19" s="177">
        <v>1</v>
      </c>
      <c r="B19" s="178" t="s">
        <v>688</v>
      </c>
      <c r="C19" s="595" t="s">
        <v>689</v>
      </c>
      <c r="D19" s="596"/>
      <c r="E19" s="596"/>
      <c r="F19" s="596"/>
      <c r="G19" s="597"/>
      <c r="H19" s="595" t="s">
        <v>690</v>
      </c>
      <c r="I19" s="597"/>
      <c r="J19" s="613" t="s">
        <v>34</v>
      </c>
      <c r="K19" s="615"/>
      <c r="L19" s="178" t="s">
        <v>691</v>
      </c>
    </row>
    <row r="20" spans="1:12" ht="73.5" customHeight="1" x14ac:dyDescent="0.25">
      <c r="A20" s="177">
        <v>2</v>
      </c>
      <c r="B20" s="178" t="s">
        <v>688</v>
      </c>
      <c r="C20" s="595" t="s">
        <v>692</v>
      </c>
      <c r="D20" s="596"/>
      <c r="E20" s="596"/>
      <c r="F20" s="596"/>
      <c r="G20" s="597"/>
      <c r="H20" s="595" t="s">
        <v>690</v>
      </c>
      <c r="I20" s="597"/>
      <c r="J20" s="613" t="s">
        <v>34</v>
      </c>
      <c r="K20" s="615"/>
      <c r="L20" s="178" t="s">
        <v>691</v>
      </c>
    </row>
    <row r="21" spans="1:12" x14ac:dyDescent="0.25">
      <c r="A21" s="216" t="s">
        <v>409</v>
      </c>
      <c r="B21" s="739" t="s">
        <v>418</v>
      </c>
      <c r="C21" s="740"/>
      <c r="D21" s="740"/>
      <c r="E21" s="740"/>
      <c r="F21" s="740"/>
      <c r="G21" s="740"/>
      <c r="H21" s="740"/>
      <c r="I21" s="740"/>
      <c r="J21" s="740"/>
      <c r="K21" s="741"/>
      <c r="L21" s="216" t="s">
        <v>419</v>
      </c>
    </row>
    <row r="22" spans="1:12" ht="21.75" customHeight="1" x14ac:dyDescent="0.25">
      <c r="A22" s="177">
        <v>1</v>
      </c>
      <c r="B22" s="595" t="s">
        <v>693</v>
      </c>
      <c r="C22" s="596"/>
      <c r="D22" s="596"/>
      <c r="E22" s="596"/>
      <c r="F22" s="596"/>
      <c r="G22" s="596"/>
      <c r="H22" s="596"/>
      <c r="I22" s="596"/>
      <c r="J22" s="596"/>
      <c r="K22" s="597"/>
      <c r="L22" s="178" t="s">
        <v>34</v>
      </c>
    </row>
    <row r="23" spans="1:12" x14ac:dyDescent="0.25">
      <c r="A23" s="739" t="s">
        <v>421</v>
      </c>
      <c r="B23" s="740"/>
      <c r="C23" s="740"/>
      <c r="D23" s="740"/>
      <c r="E23" s="740"/>
      <c r="F23" s="743"/>
      <c r="G23" s="743"/>
      <c r="H23" s="740"/>
      <c r="I23" s="743"/>
      <c r="J23" s="743"/>
      <c r="K23" s="740"/>
      <c r="L23" s="744"/>
    </row>
    <row r="24" spans="1:12" ht="42" customHeight="1" x14ac:dyDescent="0.25">
      <c r="A24" s="739" t="s">
        <v>422</v>
      </c>
      <c r="B24" s="740"/>
      <c r="C24" s="741"/>
      <c r="D24" s="595">
        <v>10</v>
      </c>
      <c r="E24" s="596"/>
      <c r="F24" s="742" t="s">
        <v>423</v>
      </c>
      <c r="G24" s="742"/>
      <c r="H24" s="184">
        <v>2024</v>
      </c>
      <c r="I24" s="742" t="s">
        <v>424</v>
      </c>
      <c r="J24" s="742"/>
      <c r="L24" s="178" t="s">
        <v>691</v>
      </c>
    </row>
    <row r="25" spans="1:12" ht="42" customHeight="1" x14ac:dyDescent="0.25">
      <c r="A25" s="739" t="s">
        <v>426</v>
      </c>
      <c r="B25" s="740"/>
      <c r="C25" s="741"/>
      <c r="D25" s="606" t="s">
        <v>694</v>
      </c>
      <c r="E25" s="607"/>
      <c r="F25" s="604"/>
      <c r="G25" s="604"/>
      <c r="H25" s="607"/>
      <c r="I25" s="604"/>
      <c r="J25" s="604"/>
      <c r="K25" s="607"/>
      <c r="L25" s="605"/>
    </row>
    <row r="26" spans="1:12" ht="65.25" customHeight="1" x14ac:dyDescent="0.25">
      <c r="A26" s="739" t="s">
        <v>428</v>
      </c>
      <c r="B26" s="740"/>
      <c r="C26" s="741"/>
      <c r="D26" s="642" t="s">
        <v>695</v>
      </c>
      <c r="E26" s="643"/>
      <c r="F26" s="643"/>
      <c r="G26" s="643"/>
      <c r="H26" s="643"/>
      <c r="I26" s="643"/>
      <c r="J26" s="643"/>
      <c r="K26" s="643"/>
      <c r="L26" s="644"/>
    </row>
    <row r="27" spans="1:12" ht="96.75" customHeight="1" x14ac:dyDescent="0.25">
      <c r="A27" s="739" t="s">
        <v>430</v>
      </c>
      <c r="B27" s="740"/>
      <c r="C27" s="741"/>
      <c r="D27" s="642" t="s">
        <v>696</v>
      </c>
      <c r="E27" s="643"/>
      <c r="F27" s="643"/>
      <c r="G27" s="643"/>
      <c r="H27" s="643"/>
      <c r="I27" s="643"/>
      <c r="J27" s="643"/>
      <c r="K27" s="643"/>
      <c r="L27" s="644"/>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A25:C25"/>
    <mergeCell ref="D25:L25"/>
  </mergeCells>
  <pageMargins left="0.25" right="0.25" top="0.75" bottom="0.75" header="0.3" footer="0.3"/>
  <pageSetup scale="71"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X52"/>
  <sheetViews>
    <sheetView showGridLines="0" topLeftCell="A28" zoomScale="55" zoomScaleNormal="55" workbookViewId="0">
      <selection activeCell="I30" sqref="I30:I32"/>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24" s="85" customFormat="1" ht="32.25" customHeight="1" thickBot="1" x14ac:dyDescent="0.3">
      <c r="A1" s="547"/>
      <c r="B1" s="524" t="s">
        <v>279</v>
      </c>
      <c r="C1" s="525"/>
      <c r="D1" s="525"/>
      <c r="E1" s="525"/>
      <c r="F1" s="525"/>
      <c r="G1" s="525"/>
      <c r="H1" s="525"/>
      <c r="I1" s="526"/>
      <c r="J1" s="521" t="s">
        <v>280</v>
      </c>
      <c r="K1" s="522"/>
      <c r="L1" s="523"/>
    </row>
    <row r="2" spans="1:24" s="85" customFormat="1" ht="30.75" customHeight="1" thickBot="1" x14ac:dyDescent="0.3">
      <c r="A2" s="548"/>
      <c r="B2" s="527" t="s">
        <v>281</v>
      </c>
      <c r="C2" s="528"/>
      <c r="D2" s="528"/>
      <c r="E2" s="528"/>
      <c r="F2" s="528"/>
      <c r="G2" s="528"/>
      <c r="H2" s="528"/>
      <c r="I2" s="529"/>
      <c r="J2" s="521" t="s">
        <v>282</v>
      </c>
      <c r="K2" s="522"/>
      <c r="L2" s="523"/>
    </row>
    <row r="3" spans="1:24" s="85" customFormat="1" ht="24" customHeight="1" thickBot="1" x14ac:dyDescent="0.3">
      <c r="A3" s="548"/>
      <c r="B3" s="527" t="s">
        <v>120</v>
      </c>
      <c r="C3" s="528"/>
      <c r="D3" s="528"/>
      <c r="E3" s="528"/>
      <c r="F3" s="528"/>
      <c r="G3" s="528"/>
      <c r="H3" s="528"/>
      <c r="I3" s="529"/>
      <c r="J3" s="521" t="s">
        <v>283</v>
      </c>
      <c r="K3" s="522"/>
      <c r="L3" s="523"/>
    </row>
    <row r="4" spans="1:24" s="85" customFormat="1" ht="21.75" customHeight="1" thickBot="1" x14ac:dyDescent="0.3">
      <c r="A4" s="549"/>
      <c r="B4" s="530" t="s">
        <v>697</v>
      </c>
      <c r="C4" s="531"/>
      <c r="D4" s="531"/>
      <c r="E4" s="531"/>
      <c r="F4" s="531"/>
      <c r="G4" s="531"/>
      <c r="H4" s="531"/>
      <c r="I4" s="532"/>
      <c r="J4" s="521" t="s">
        <v>698</v>
      </c>
      <c r="K4" s="522"/>
      <c r="L4" s="523"/>
    </row>
    <row r="5" spans="1:24" s="85" customFormat="1" ht="21.75" customHeight="1" x14ac:dyDescent="0.25">
      <c r="A5" s="86"/>
      <c r="B5" s="87"/>
      <c r="C5" s="87"/>
      <c r="D5" s="87"/>
      <c r="E5" s="87"/>
      <c r="F5" s="87"/>
      <c r="G5" s="87"/>
      <c r="H5" s="87"/>
      <c r="I5" s="87"/>
      <c r="J5" s="88"/>
      <c r="K5" s="88"/>
      <c r="L5" s="88"/>
    </row>
    <row r="6" spans="1:24" ht="9" customHeight="1" x14ac:dyDescent="0.25">
      <c r="A6" s="568" t="s">
        <v>124</v>
      </c>
      <c r="B6" s="728" t="s">
        <v>287</v>
      </c>
      <c r="C6" s="728"/>
      <c r="D6" s="728"/>
      <c r="E6" s="728"/>
      <c r="F6" s="728"/>
      <c r="G6" s="728"/>
      <c r="H6" s="728"/>
      <c r="I6" s="728"/>
      <c r="J6" s="728"/>
      <c r="K6" s="568" t="s">
        <v>288</v>
      </c>
      <c r="L6" s="729">
        <v>2024110010289</v>
      </c>
      <c r="M6" s="43"/>
      <c r="N6" s="43"/>
      <c r="O6" s="43"/>
      <c r="P6" s="43"/>
      <c r="Q6" s="43"/>
      <c r="R6" s="43"/>
      <c r="S6" s="43"/>
      <c r="T6" s="43"/>
      <c r="U6" s="43"/>
      <c r="V6" s="43"/>
      <c r="W6" s="43"/>
      <c r="X6" s="43"/>
    </row>
    <row r="7" spans="1:24" ht="9" customHeight="1" x14ac:dyDescent="0.25">
      <c r="A7" s="568"/>
      <c r="B7" s="728"/>
      <c r="C7" s="728"/>
      <c r="D7" s="728"/>
      <c r="E7" s="728"/>
      <c r="F7" s="728"/>
      <c r="G7" s="728"/>
      <c r="H7" s="728"/>
      <c r="I7" s="728"/>
      <c r="J7" s="728"/>
      <c r="K7" s="568"/>
      <c r="L7" s="729"/>
      <c r="M7" s="43"/>
      <c r="N7" s="43"/>
      <c r="O7" s="43"/>
      <c r="P7" s="43"/>
      <c r="Q7" s="43"/>
      <c r="R7" s="43"/>
      <c r="S7" s="43"/>
      <c r="T7" s="43"/>
      <c r="U7" s="43"/>
      <c r="V7" s="43"/>
      <c r="W7" s="43"/>
      <c r="X7" s="43"/>
    </row>
    <row r="8" spans="1:24" ht="9" customHeight="1" x14ac:dyDescent="0.25">
      <c r="A8" s="568"/>
      <c r="B8" s="728"/>
      <c r="C8" s="728"/>
      <c r="D8" s="728"/>
      <c r="E8" s="728"/>
      <c r="F8" s="728"/>
      <c r="G8" s="728"/>
      <c r="H8" s="728"/>
      <c r="I8" s="728"/>
      <c r="J8" s="728"/>
      <c r="K8" s="568"/>
      <c r="L8" s="729"/>
      <c r="M8" s="43"/>
      <c r="N8" s="43"/>
      <c r="O8" s="43"/>
      <c r="P8" s="43"/>
      <c r="Q8" s="43"/>
      <c r="R8" s="43"/>
      <c r="S8" s="43"/>
      <c r="T8" s="43"/>
      <c r="U8" s="43"/>
      <c r="V8" s="43"/>
      <c r="W8" s="43"/>
      <c r="X8" s="43"/>
    </row>
    <row r="9" spans="1:24" ht="9" customHeight="1" x14ac:dyDescent="0.25">
      <c r="A9" s="568"/>
      <c r="B9" s="728"/>
      <c r="C9" s="728"/>
      <c r="D9" s="728"/>
      <c r="E9" s="728"/>
      <c r="F9" s="728"/>
      <c r="G9" s="728"/>
      <c r="H9" s="728"/>
      <c r="I9" s="728"/>
      <c r="J9" s="728"/>
      <c r="K9" s="568"/>
      <c r="L9" s="729"/>
      <c r="M9" s="43"/>
      <c r="N9" s="43"/>
      <c r="O9" s="43"/>
      <c r="P9" s="43"/>
      <c r="Q9" s="43"/>
      <c r="R9" s="43"/>
      <c r="S9" s="43"/>
      <c r="T9" s="43"/>
      <c r="U9" s="43"/>
      <c r="V9" s="43"/>
      <c r="W9" s="43"/>
      <c r="X9" s="43"/>
    </row>
    <row r="10" spans="1:24" s="85" customFormat="1" ht="21.75" customHeight="1" thickBot="1" x14ac:dyDescent="0.3">
      <c r="A10" s="86"/>
      <c r="B10" s="87"/>
      <c r="C10" s="87"/>
      <c r="D10" s="87"/>
      <c r="E10" s="87"/>
      <c r="F10" s="87"/>
      <c r="G10" s="87"/>
      <c r="H10" s="87"/>
      <c r="I10" s="87"/>
      <c r="J10" s="87"/>
      <c r="K10" s="87"/>
      <c r="L10" s="87"/>
      <c r="M10" s="88"/>
      <c r="N10" s="88"/>
      <c r="O10" s="88"/>
    </row>
    <row r="11" spans="1:24" s="85" customFormat="1" ht="21.75" customHeight="1" x14ac:dyDescent="0.25">
      <c r="A11" s="799" t="s">
        <v>126</v>
      </c>
      <c r="B11" s="160" t="s">
        <v>289</v>
      </c>
      <c r="C11" s="124"/>
      <c r="D11" s="160" t="s">
        <v>290</v>
      </c>
      <c r="E11" s="125"/>
      <c r="F11" s="160" t="s">
        <v>291</v>
      </c>
      <c r="G11" s="125"/>
      <c r="H11" s="160" t="s">
        <v>292</v>
      </c>
      <c r="I11" s="126"/>
      <c r="J11" s="803" t="s">
        <v>128</v>
      </c>
      <c r="K11" s="159" t="s">
        <v>293</v>
      </c>
      <c r="L11" s="204"/>
      <c r="M11" s="807"/>
      <c r="N11" s="807"/>
      <c r="O11" s="807"/>
    </row>
    <row r="12" spans="1:24" s="85" customFormat="1" ht="21.75" customHeight="1" thickBot="1" x14ac:dyDescent="0.3">
      <c r="A12" s="799"/>
      <c r="B12" s="161" t="s">
        <v>294</v>
      </c>
      <c r="C12" s="127" t="s">
        <v>602</v>
      </c>
      <c r="D12" s="160" t="s">
        <v>296</v>
      </c>
      <c r="E12" s="128"/>
      <c r="F12" s="160" t="s">
        <v>297</v>
      </c>
      <c r="G12" s="128"/>
      <c r="H12" s="160" t="s">
        <v>298</v>
      </c>
      <c r="I12" s="126"/>
      <c r="J12" s="803"/>
      <c r="K12" s="159" t="s">
        <v>299</v>
      </c>
      <c r="L12" s="89"/>
      <c r="M12" s="807"/>
      <c r="N12" s="807"/>
      <c r="O12" s="807"/>
    </row>
    <row r="13" spans="1:24" s="85" customFormat="1" ht="21.75" customHeight="1" thickBot="1" x14ac:dyDescent="0.3">
      <c r="A13" s="799"/>
      <c r="B13" s="160" t="s">
        <v>300</v>
      </c>
      <c r="C13" s="124"/>
      <c r="D13" s="160" t="s">
        <v>301</v>
      </c>
      <c r="E13" s="128"/>
      <c r="F13" s="160" t="s">
        <v>302</v>
      </c>
      <c r="G13" s="128"/>
      <c r="H13" s="160" t="s">
        <v>303</v>
      </c>
      <c r="I13" s="126"/>
      <c r="J13" s="803"/>
      <c r="K13" s="159" t="s">
        <v>304</v>
      </c>
      <c r="L13" s="204" t="s">
        <v>295</v>
      </c>
      <c r="M13" s="807"/>
      <c r="N13" s="807"/>
      <c r="O13" s="807"/>
    </row>
    <row r="14" spans="1:24" ht="16.5" customHeight="1" thickBot="1" x14ac:dyDescent="0.3">
      <c r="A14" s="82"/>
      <c r="B14" s="83"/>
      <c r="C14" s="83"/>
      <c r="D14" s="83"/>
      <c r="E14" s="83"/>
      <c r="F14" s="83"/>
      <c r="G14" s="83"/>
      <c r="H14" s="83"/>
      <c r="I14" s="83"/>
      <c r="J14" s="83"/>
      <c r="K14" s="83"/>
      <c r="L14" s="83"/>
      <c r="M14" s="83"/>
    </row>
    <row r="15" spans="1:24" ht="32.1" customHeight="1" x14ac:dyDescent="0.25">
      <c r="A15" s="800" t="s">
        <v>699</v>
      </c>
      <c r="B15" s="801"/>
      <c r="C15" s="801"/>
      <c r="D15" s="801"/>
      <c r="E15" s="801"/>
      <c r="F15" s="801"/>
      <c r="G15" s="801"/>
      <c r="H15" s="801"/>
      <c r="I15" s="801"/>
      <c r="J15" s="801"/>
      <c r="K15" s="801"/>
      <c r="L15" s="802"/>
    </row>
    <row r="16" spans="1:24" ht="32.1" customHeight="1" x14ac:dyDescent="0.25">
      <c r="A16" s="804" t="s">
        <v>700</v>
      </c>
      <c r="B16" s="794" t="s">
        <v>221</v>
      </c>
      <c r="C16" s="785" t="s">
        <v>133</v>
      </c>
      <c r="D16" s="779" t="s">
        <v>322</v>
      </c>
      <c r="E16" s="780"/>
      <c r="F16" s="781"/>
      <c r="G16" s="779" t="s">
        <v>328</v>
      </c>
      <c r="H16" s="780"/>
      <c r="I16" s="781"/>
      <c r="J16" s="533" t="s">
        <v>332</v>
      </c>
      <c r="K16" s="534"/>
      <c r="L16" s="793"/>
    </row>
    <row r="17" spans="1:13" ht="32.1" customHeight="1" x14ac:dyDescent="0.25">
      <c r="A17" s="805"/>
      <c r="B17" s="806"/>
      <c r="C17" s="786"/>
      <c r="D17" s="121" t="s">
        <v>146</v>
      </c>
      <c r="E17" s="119" t="s">
        <v>148</v>
      </c>
      <c r="F17" s="120" t="s">
        <v>226</v>
      </c>
      <c r="G17" s="121" t="s">
        <v>146</v>
      </c>
      <c r="H17" s="119" t="s">
        <v>148</v>
      </c>
      <c r="I17" s="120" t="s">
        <v>226</v>
      </c>
      <c r="J17" s="121" t="s">
        <v>146</v>
      </c>
      <c r="K17" s="119" t="s">
        <v>148</v>
      </c>
      <c r="L17" s="190" t="s">
        <v>226</v>
      </c>
    </row>
    <row r="18" spans="1:13" ht="119.25" customHeight="1" x14ac:dyDescent="0.25">
      <c r="A18" s="762" t="s">
        <v>701</v>
      </c>
      <c r="B18" s="192" t="s">
        <v>306</v>
      </c>
      <c r="C18" s="765" t="s">
        <v>702</v>
      </c>
      <c r="D18" s="767">
        <f>ACTIVIDAD_1!B26+ACTIVIDAD_2!B26</f>
        <v>395502000</v>
      </c>
      <c r="E18" s="769">
        <v>0</v>
      </c>
      <c r="F18" s="771">
        <v>0</v>
      </c>
      <c r="G18" s="767">
        <f>+ACTIVIDAD_1!C26+ACTIVIDAD_2!C26</f>
        <v>309757000</v>
      </c>
      <c r="H18" s="769">
        <f>+ACTIVIDAD_1!C27+ACTIVIDAD_2!C27</f>
        <v>4014233</v>
      </c>
      <c r="I18" s="771">
        <v>0</v>
      </c>
      <c r="J18" s="808">
        <f>ACTIVIDAD_1!D26+ACTIVIDAD_2!D26</f>
        <v>20640000</v>
      </c>
      <c r="K18" s="810">
        <f>ACTIVIDAD_1!D27+ACTIVIDAD_2!D27</f>
        <v>37251464</v>
      </c>
      <c r="L18" s="771">
        <v>0</v>
      </c>
    </row>
    <row r="19" spans="1:13" ht="94.5" customHeight="1" x14ac:dyDescent="0.25">
      <c r="A19" s="763"/>
      <c r="B19" s="118" t="s">
        <v>703</v>
      </c>
      <c r="C19" s="766"/>
      <c r="D19" s="768"/>
      <c r="E19" s="770"/>
      <c r="F19" s="772"/>
      <c r="G19" s="768"/>
      <c r="H19" s="770"/>
      <c r="I19" s="772"/>
      <c r="J19" s="809"/>
      <c r="K19" s="811"/>
      <c r="L19" s="772"/>
    </row>
    <row r="20" spans="1:13" ht="69" customHeight="1" x14ac:dyDescent="0.25">
      <c r="A20" s="763"/>
      <c r="B20" s="189" t="s">
        <v>502</v>
      </c>
      <c r="C20" s="773" t="s">
        <v>704</v>
      </c>
      <c r="D20" s="756">
        <f>+ACTIVIDAD_3!B26+ACTIVIDAD_4!B26+ACTIVIDAD_5!B26</f>
        <v>189771000</v>
      </c>
      <c r="E20" s="759">
        <v>0</v>
      </c>
      <c r="F20" s="753">
        <v>0</v>
      </c>
      <c r="G20" s="756">
        <f>+ACTIVIDAD_3!C26+ACTIVIDAD_4!C26+ACTIVIDAD_5!C26</f>
        <v>930441000</v>
      </c>
      <c r="H20" s="759">
        <f>+ACTIVIDAD_3!C27+ACTIVIDAD_4!C27+ACTIVIDAD_5!C27</f>
        <v>3654234</v>
      </c>
      <c r="I20" s="753">
        <v>0</v>
      </c>
      <c r="J20" s="776">
        <f>ACTIVIDAD_3!D26+ACTIVIDAD_4!D26+ACTIVIDAD_5!D26</f>
        <v>30960000</v>
      </c>
      <c r="K20" s="782">
        <f>ACTIVIDAD_3!D27+ACTIVIDAD_4!D27+ACTIVIDAD_5!D27</f>
        <v>51878372</v>
      </c>
      <c r="L20" s="753">
        <v>0</v>
      </c>
    </row>
    <row r="21" spans="1:13" ht="72.75" customHeight="1" x14ac:dyDescent="0.25">
      <c r="A21" s="763"/>
      <c r="B21" s="189" t="s">
        <v>705</v>
      </c>
      <c r="C21" s="774"/>
      <c r="D21" s="757"/>
      <c r="E21" s="760"/>
      <c r="F21" s="754"/>
      <c r="G21" s="757"/>
      <c r="H21" s="760"/>
      <c r="I21" s="754"/>
      <c r="J21" s="777"/>
      <c r="K21" s="783"/>
      <c r="L21" s="754"/>
    </row>
    <row r="22" spans="1:13" ht="127.5" customHeight="1" x14ac:dyDescent="0.25">
      <c r="A22" s="764"/>
      <c r="B22" s="191" t="s">
        <v>603</v>
      </c>
      <c r="C22" s="775"/>
      <c r="D22" s="758"/>
      <c r="E22" s="761"/>
      <c r="F22" s="755"/>
      <c r="G22" s="758"/>
      <c r="H22" s="761"/>
      <c r="I22" s="755"/>
      <c r="J22" s="778"/>
      <c r="K22" s="784"/>
      <c r="L22" s="755"/>
    </row>
    <row r="23" spans="1:13" s="61" customFormat="1" ht="16.5" customHeight="1" x14ac:dyDescent="0.2">
      <c r="E23" s="61">
        <v>0</v>
      </c>
      <c r="M23" s="39"/>
    </row>
    <row r="24" spans="1:13" ht="15" thickBot="1" x14ac:dyDescent="0.3"/>
    <row r="25" spans="1:13" ht="35.1" customHeight="1" thickBot="1" x14ac:dyDescent="0.3">
      <c r="A25" s="787" t="s">
        <v>706</v>
      </c>
      <c r="B25" s="788"/>
      <c r="C25" s="788"/>
      <c r="D25" s="788"/>
      <c r="E25" s="788"/>
      <c r="F25" s="788"/>
      <c r="G25" s="788"/>
      <c r="H25" s="788"/>
      <c r="I25" s="788"/>
      <c r="J25" s="788"/>
      <c r="K25" s="788"/>
      <c r="L25" s="789"/>
    </row>
    <row r="26" spans="1:13" ht="35.1" customHeight="1" x14ac:dyDescent="0.25">
      <c r="A26" s="797" t="s">
        <v>700</v>
      </c>
      <c r="B26" s="794" t="s">
        <v>221</v>
      </c>
      <c r="C26" s="785" t="s">
        <v>133</v>
      </c>
      <c r="D26" s="779" t="s">
        <v>336</v>
      </c>
      <c r="E26" s="780"/>
      <c r="F26" s="781"/>
      <c r="G26" s="779" t="s">
        <v>341</v>
      </c>
      <c r="H26" s="780"/>
      <c r="I26" s="781"/>
      <c r="J26" s="779" t="s">
        <v>345</v>
      </c>
      <c r="K26" s="780"/>
      <c r="L26" s="781"/>
    </row>
    <row r="27" spans="1:13" ht="35.1" customHeight="1" x14ac:dyDescent="0.25">
      <c r="A27" s="798"/>
      <c r="B27" s="795"/>
      <c r="C27" s="796"/>
      <c r="D27" s="121" t="s">
        <v>146</v>
      </c>
      <c r="E27" s="119" t="s">
        <v>148</v>
      </c>
      <c r="F27" s="120" t="s">
        <v>226</v>
      </c>
      <c r="G27" s="121" t="s">
        <v>146</v>
      </c>
      <c r="H27" s="119" t="s">
        <v>148</v>
      </c>
      <c r="I27" s="120" t="s">
        <v>226</v>
      </c>
      <c r="J27" s="121" t="s">
        <v>146</v>
      </c>
      <c r="K27" s="119" t="s">
        <v>148</v>
      </c>
      <c r="L27" s="120" t="s">
        <v>226</v>
      </c>
    </row>
    <row r="28" spans="1:13" ht="132.6" customHeight="1" x14ac:dyDescent="0.25">
      <c r="A28" s="762" t="s">
        <v>701</v>
      </c>
      <c r="B28" s="192" t="s">
        <v>306</v>
      </c>
      <c r="C28" s="765" t="s">
        <v>702</v>
      </c>
      <c r="D28" s="767">
        <v>-29574534</v>
      </c>
      <c r="E28" s="769">
        <v>71886067</v>
      </c>
      <c r="F28" s="771"/>
      <c r="G28" s="767">
        <v>77726232</v>
      </c>
      <c r="H28" s="769">
        <v>69344000</v>
      </c>
      <c r="I28" s="771"/>
      <c r="J28" s="767"/>
      <c r="K28" s="769"/>
      <c r="L28" s="771"/>
    </row>
    <row r="29" spans="1:13" ht="85.5" x14ac:dyDescent="0.25">
      <c r="A29" s="763"/>
      <c r="B29" s="118" t="s">
        <v>703</v>
      </c>
      <c r="C29" s="766"/>
      <c r="D29" s="768"/>
      <c r="E29" s="770"/>
      <c r="F29" s="772"/>
      <c r="G29" s="768"/>
      <c r="H29" s="770"/>
      <c r="I29" s="772"/>
      <c r="J29" s="768"/>
      <c r="K29" s="770"/>
      <c r="L29" s="772"/>
    </row>
    <row r="30" spans="1:13" ht="80.45" customHeight="1" x14ac:dyDescent="0.25">
      <c r="A30" s="763"/>
      <c r="B30" s="189" t="s">
        <v>502</v>
      </c>
      <c r="C30" s="773" t="s">
        <v>704</v>
      </c>
      <c r="D30" s="756">
        <v>-40080296</v>
      </c>
      <c r="E30" s="759">
        <v>103712000</v>
      </c>
      <c r="F30" s="753"/>
      <c r="G30" s="756">
        <v>0</v>
      </c>
      <c r="H30" s="759">
        <v>113592000</v>
      </c>
      <c r="I30" s="753"/>
      <c r="J30" s="756"/>
      <c r="K30" s="759"/>
      <c r="L30" s="753"/>
    </row>
    <row r="31" spans="1:13" ht="71.25" x14ac:dyDescent="0.25">
      <c r="A31" s="763"/>
      <c r="B31" s="189" t="s">
        <v>705</v>
      </c>
      <c r="C31" s="774"/>
      <c r="D31" s="757"/>
      <c r="E31" s="760"/>
      <c r="F31" s="754"/>
      <c r="G31" s="757"/>
      <c r="H31" s="760"/>
      <c r="I31" s="754"/>
      <c r="J31" s="757"/>
      <c r="K31" s="760"/>
      <c r="L31" s="754"/>
    </row>
    <row r="32" spans="1:13" ht="116.45" customHeight="1" thickBot="1" x14ac:dyDescent="0.3">
      <c r="A32" s="764"/>
      <c r="B32" s="191" t="s">
        <v>603</v>
      </c>
      <c r="C32" s="775"/>
      <c r="D32" s="758"/>
      <c r="E32" s="761"/>
      <c r="F32" s="755"/>
      <c r="G32" s="758"/>
      <c r="H32" s="761"/>
      <c r="I32" s="755"/>
      <c r="J32" s="758"/>
      <c r="K32" s="761"/>
      <c r="L32" s="755"/>
    </row>
    <row r="34" spans="1:12" ht="15" thickBot="1" x14ac:dyDescent="0.3"/>
    <row r="35" spans="1:12" ht="35.1" customHeight="1" thickBot="1" x14ac:dyDescent="0.3">
      <c r="A35" s="790" t="s">
        <v>707</v>
      </c>
      <c r="B35" s="791"/>
      <c r="C35" s="791"/>
      <c r="D35" s="791"/>
      <c r="E35" s="791"/>
      <c r="F35" s="791"/>
      <c r="G35" s="791"/>
      <c r="H35" s="791"/>
      <c r="I35" s="791"/>
      <c r="J35" s="791"/>
      <c r="K35" s="791"/>
      <c r="L35" s="792"/>
    </row>
    <row r="36" spans="1:12" ht="35.1" customHeight="1" x14ac:dyDescent="0.25">
      <c r="A36" s="797" t="s">
        <v>700</v>
      </c>
      <c r="B36" s="794" t="s">
        <v>221</v>
      </c>
      <c r="C36" s="785" t="s">
        <v>133</v>
      </c>
      <c r="D36" s="779" t="s">
        <v>346</v>
      </c>
      <c r="E36" s="780"/>
      <c r="F36" s="781"/>
      <c r="G36" s="779" t="s">
        <v>347</v>
      </c>
      <c r="H36" s="780"/>
      <c r="I36" s="781"/>
      <c r="J36" s="779" t="s">
        <v>348</v>
      </c>
      <c r="K36" s="780"/>
      <c r="L36" s="781"/>
    </row>
    <row r="37" spans="1:12" ht="35.1" customHeight="1" x14ac:dyDescent="0.25">
      <c r="A37" s="798"/>
      <c r="B37" s="795"/>
      <c r="C37" s="796"/>
      <c r="D37" s="121" t="s">
        <v>146</v>
      </c>
      <c r="E37" s="119" t="s">
        <v>148</v>
      </c>
      <c r="F37" s="120" t="s">
        <v>226</v>
      </c>
      <c r="G37" s="121" t="s">
        <v>146</v>
      </c>
      <c r="H37" s="119" t="s">
        <v>148</v>
      </c>
      <c r="I37" s="120" t="s">
        <v>226</v>
      </c>
      <c r="J37" s="121" t="s">
        <v>146</v>
      </c>
      <c r="K37" s="119" t="s">
        <v>148</v>
      </c>
      <c r="L37" s="120" t="s">
        <v>226</v>
      </c>
    </row>
    <row r="38" spans="1:12" ht="126" customHeight="1" x14ac:dyDescent="0.25">
      <c r="A38" s="762" t="s">
        <v>701</v>
      </c>
      <c r="B38" s="192" t="s">
        <v>306</v>
      </c>
      <c r="C38" s="765" t="s">
        <v>702</v>
      </c>
      <c r="D38" s="767"/>
      <c r="E38" s="769"/>
      <c r="F38" s="771"/>
      <c r="G38" s="767"/>
      <c r="H38" s="769"/>
      <c r="I38" s="771"/>
      <c r="J38" s="767"/>
      <c r="K38" s="769"/>
      <c r="L38" s="771"/>
    </row>
    <row r="39" spans="1:12" ht="85.5" x14ac:dyDescent="0.25">
      <c r="A39" s="763"/>
      <c r="B39" s="118" t="s">
        <v>703</v>
      </c>
      <c r="C39" s="766"/>
      <c r="D39" s="768"/>
      <c r="E39" s="770"/>
      <c r="F39" s="772"/>
      <c r="G39" s="768"/>
      <c r="H39" s="770"/>
      <c r="I39" s="772"/>
      <c r="J39" s="768"/>
      <c r="K39" s="770"/>
      <c r="L39" s="772"/>
    </row>
    <row r="40" spans="1:12" ht="71.25" x14ac:dyDescent="0.25">
      <c r="A40" s="763"/>
      <c r="B40" s="189" t="s">
        <v>502</v>
      </c>
      <c r="C40" s="773" t="s">
        <v>704</v>
      </c>
      <c r="D40" s="756"/>
      <c r="E40" s="759"/>
      <c r="F40" s="753"/>
      <c r="G40" s="756"/>
      <c r="H40" s="759"/>
      <c r="I40" s="753"/>
      <c r="J40" s="756"/>
      <c r="K40" s="759"/>
      <c r="L40" s="753"/>
    </row>
    <row r="41" spans="1:12" ht="71.25" x14ac:dyDescent="0.25">
      <c r="A41" s="763"/>
      <c r="B41" s="189" t="s">
        <v>705</v>
      </c>
      <c r="C41" s="774"/>
      <c r="D41" s="757"/>
      <c r="E41" s="760"/>
      <c r="F41" s="754"/>
      <c r="G41" s="757"/>
      <c r="H41" s="760"/>
      <c r="I41" s="754"/>
      <c r="J41" s="757"/>
      <c r="K41" s="760"/>
      <c r="L41" s="754"/>
    </row>
    <row r="42" spans="1:12" ht="124.5" customHeight="1" thickBot="1" x14ac:dyDescent="0.3">
      <c r="A42" s="764"/>
      <c r="B42" s="191" t="s">
        <v>603</v>
      </c>
      <c r="C42" s="775"/>
      <c r="D42" s="758"/>
      <c r="E42" s="761"/>
      <c r="F42" s="755"/>
      <c r="G42" s="758"/>
      <c r="H42" s="761"/>
      <c r="I42" s="755"/>
      <c r="J42" s="758"/>
      <c r="K42" s="761"/>
      <c r="L42" s="755"/>
    </row>
    <row r="44" spans="1:12" ht="15" thickBot="1" x14ac:dyDescent="0.3"/>
    <row r="45" spans="1:12" ht="35.1" customHeight="1" thickBot="1" x14ac:dyDescent="0.3">
      <c r="A45" s="790" t="s">
        <v>708</v>
      </c>
      <c r="B45" s="791"/>
      <c r="C45" s="791"/>
      <c r="D45" s="791"/>
      <c r="E45" s="791"/>
      <c r="F45" s="791"/>
      <c r="G45" s="791"/>
      <c r="H45" s="791"/>
      <c r="I45" s="791"/>
      <c r="J45" s="791"/>
      <c r="K45" s="791"/>
      <c r="L45" s="792"/>
    </row>
    <row r="46" spans="1:12" ht="35.1" customHeight="1" x14ac:dyDescent="0.25">
      <c r="A46" s="797" t="s">
        <v>700</v>
      </c>
      <c r="B46" s="794" t="s">
        <v>221</v>
      </c>
      <c r="C46" s="785" t="s">
        <v>133</v>
      </c>
      <c r="D46" s="779" t="s">
        <v>349</v>
      </c>
      <c r="E46" s="780"/>
      <c r="F46" s="781"/>
      <c r="G46" s="779" t="s">
        <v>709</v>
      </c>
      <c r="H46" s="780"/>
      <c r="I46" s="781"/>
      <c r="J46" s="779" t="s">
        <v>351</v>
      </c>
      <c r="K46" s="780"/>
      <c r="L46" s="781"/>
    </row>
    <row r="47" spans="1:12" ht="35.1" customHeight="1" x14ac:dyDescent="0.25">
      <c r="A47" s="798"/>
      <c r="B47" s="795"/>
      <c r="C47" s="796"/>
      <c r="D47" s="121" t="s">
        <v>146</v>
      </c>
      <c r="E47" s="119" t="s">
        <v>148</v>
      </c>
      <c r="F47" s="120" t="s">
        <v>226</v>
      </c>
      <c r="G47" s="121" t="s">
        <v>146</v>
      </c>
      <c r="H47" s="119" t="s">
        <v>148</v>
      </c>
      <c r="I47" s="120" t="s">
        <v>226</v>
      </c>
      <c r="J47" s="121" t="s">
        <v>146</v>
      </c>
      <c r="K47" s="119" t="s">
        <v>148</v>
      </c>
      <c r="L47" s="120" t="s">
        <v>226</v>
      </c>
    </row>
    <row r="48" spans="1:12" ht="117.95" customHeight="1" x14ac:dyDescent="0.25">
      <c r="A48" s="762" t="s">
        <v>701</v>
      </c>
      <c r="B48" s="192" t="s">
        <v>306</v>
      </c>
      <c r="C48" s="765" t="s">
        <v>702</v>
      </c>
      <c r="D48" s="767"/>
      <c r="E48" s="769"/>
      <c r="F48" s="771"/>
      <c r="G48" s="767"/>
      <c r="H48" s="769"/>
      <c r="I48" s="771"/>
      <c r="J48" s="767"/>
      <c r="K48" s="769"/>
      <c r="L48" s="771"/>
    </row>
    <row r="49" spans="1:12" ht="85.5" x14ac:dyDescent="0.25">
      <c r="A49" s="763"/>
      <c r="B49" s="118" t="s">
        <v>703</v>
      </c>
      <c r="C49" s="766"/>
      <c r="D49" s="768"/>
      <c r="E49" s="770"/>
      <c r="F49" s="772"/>
      <c r="G49" s="768"/>
      <c r="H49" s="770"/>
      <c r="I49" s="772"/>
      <c r="J49" s="768"/>
      <c r="K49" s="770"/>
      <c r="L49" s="772"/>
    </row>
    <row r="50" spans="1:12" ht="65.099999999999994" customHeight="1" x14ac:dyDescent="0.25">
      <c r="A50" s="763"/>
      <c r="B50" s="189" t="s">
        <v>502</v>
      </c>
      <c r="C50" s="773" t="s">
        <v>704</v>
      </c>
      <c r="D50" s="756"/>
      <c r="E50" s="759"/>
      <c r="F50" s="753"/>
      <c r="G50" s="756"/>
      <c r="H50" s="759"/>
      <c r="I50" s="753"/>
      <c r="J50" s="756"/>
      <c r="K50" s="759"/>
      <c r="L50" s="753"/>
    </row>
    <row r="51" spans="1:12" ht="78" customHeight="1" x14ac:dyDescent="0.25">
      <c r="A51" s="763"/>
      <c r="B51" s="189" t="s">
        <v>705</v>
      </c>
      <c r="C51" s="774"/>
      <c r="D51" s="757"/>
      <c r="E51" s="760"/>
      <c r="F51" s="754"/>
      <c r="G51" s="757"/>
      <c r="H51" s="760"/>
      <c r="I51" s="754"/>
      <c r="J51" s="757"/>
      <c r="K51" s="760"/>
      <c r="L51" s="754"/>
    </row>
    <row r="52" spans="1:12" ht="126.6" customHeight="1" thickBot="1" x14ac:dyDescent="0.3">
      <c r="A52" s="764"/>
      <c r="B52" s="191" t="s">
        <v>603</v>
      </c>
      <c r="C52" s="775"/>
      <c r="D52" s="758"/>
      <c r="E52" s="761"/>
      <c r="F52" s="755"/>
      <c r="G52" s="758"/>
      <c r="H52" s="761"/>
      <c r="I52" s="755"/>
      <c r="J52" s="758"/>
      <c r="K52" s="761"/>
      <c r="L52" s="755"/>
    </row>
  </sheetData>
  <mergeCells count="130">
    <mergeCell ref="M11:O11"/>
    <mergeCell ref="M12:O12"/>
    <mergeCell ref="M13:O13"/>
    <mergeCell ref="G18:G19"/>
    <mergeCell ref="H18:H19"/>
    <mergeCell ref="I18:I19"/>
    <mergeCell ref="J18:J19"/>
    <mergeCell ref="K18:K19"/>
    <mergeCell ref="L18:L19"/>
    <mergeCell ref="A16:A17"/>
    <mergeCell ref="B16:B17"/>
    <mergeCell ref="A1:A4"/>
    <mergeCell ref="J1:L1"/>
    <mergeCell ref="J2:L2"/>
    <mergeCell ref="J3:L3"/>
    <mergeCell ref="J4:L4"/>
    <mergeCell ref="B1:I1"/>
    <mergeCell ref="B2:I2"/>
    <mergeCell ref="B3:I3"/>
    <mergeCell ref="B4:I4"/>
    <mergeCell ref="A6:A9"/>
    <mergeCell ref="K6:K9"/>
    <mergeCell ref="L6:L9"/>
    <mergeCell ref="B6:J9"/>
    <mergeCell ref="K28:K29"/>
    <mergeCell ref="L28:L29"/>
    <mergeCell ref="A46:A47"/>
    <mergeCell ref="B46:B47"/>
    <mergeCell ref="A26:A27"/>
    <mergeCell ref="A36:A37"/>
    <mergeCell ref="A11:A13"/>
    <mergeCell ref="A15:L15"/>
    <mergeCell ref="A45:L45"/>
    <mergeCell ref="C46:C47"/>
    <mergeCell ref="D46:F46"/>
    <mergeCell ref="G46:I46"/>
    <mergeCell ref="J46:L46"/>
    <mergeCell ref="G26:I26"/>
    <mergeCell ref="B36:B37"/>
    <mergeCell ref="J11:J13"/>
    <mergeCell ref="C36:C37"/>
    <mergeCell ref="D36:F36"/>
    <mergeCell ref="D18:D19"/>
    <mergeCell ref="E18:E19"/>
    <mergeCell ref="F18:F19"/>
    <mergeCell ref="E20:E22"/>
    <mergeCell ref="F20:F22"/>
    <mergeCell ref="G36:I36"/>
    <mergeCell ref="K20:K22"/>
    <mergeCell ref="I30:I32"/>
    <mergeCell ref="J30:J32"/>
    <mergeCell ref="K30:K32"/>
    <mergeCell ref="C16:C17"/>
    <mergeCell ref="D16:F16"/>
    <mergeCell ref="G16:I16"/>
    <mergeCell ref="A25:L25"/>
    <mergeCell ref="A35:L35"/>
    <mergeCell ref="J26:L26"/>
    <mergeCell ref="J16:L16"/>
    <mergeCell ref="B26:B27"/>
    <mergeCell ref="C26:C27"/>
    <mergeCell ref="D26:F26"/>
    <mergeCell ref="C18:C19"/>
    <mergeCell ref="L20:L22"/>
    <mergeCell ref="A28:A32"/>
    <mergeCell ref="C28:C29"/>
    <mergeCell ref="D28:D29"/>
    <mergeCell ref="E28:E29"/>
    <mergeCell ref="F28:F29"/>
    <mergeCell ref="G28:G29"/>
    <mergeCell ref="H28:H29"/>
    <mergeCell ref="I28:I29"/>
    <mergeCell ref="K40:K42"/>
    <mergeCell ref="L30:L32"/>
    <mergeCell ref="A38:A42"/>
    <mergeCell ref="C38:C39"/>
    <mergeCell ref="D38:D39"/>
    <mergeCell ref="E38:E39"/>
    <mergeCell ref="F38:F39"/>
    <mergeCell ref="G38:G39"/>
    <mergeCell ref="H38:H39"/>
    <mergeCell ref="I38:I39"/>
    <mergeCell ref="J38:J39"/>
    <mergeCell ref="K38:K39"/>
    <mergeCell ref="L38:L39"/>
    <mergeCell ref="C40:C42"/>
    <mergeCell ref="D40:D42"/>
    <mergeCell ref="E40:E42"/>
    <mergeCell ref="F40:F42"/>
    <mergeCell ref="G30:G32"/>
    <mergeCell ref="H30:H32"/>
    <mergeCell ref="C30:C32"/>
    <mergeCell ref="D30:D32"/>
    <mergeCell ref="E30:E32"/>
    <mergeCell ref="F30:F32"/>
    <mergeCell ref="J36:L36"/>
    <mergeCell ref="A18:A22"/>
    <mergeCell ref="C20:C22"/>
    <mergeCell ref="D20:D22"/>
    <mergeCell ref="I40:I42"/>
    <mergeCell ref="J40:J42"/>
    <mergeCell ref="G20:G22"/>
    <mergeCell ref="H20:H22"/>
    <mergeCell ref="I20:I22"/>
    <mergeCell ref="J20:J22"/>
    <mergeCell ref="J28:J29"/>
    <mergeCell ref="L50:L52"/>
    <mergeCell ref="G50:G52"/>
    <mergeCell ref="H50:H52"/>
    <mergeCell ref="I50:I52"/>
    <mergeCell ref="J50:J52"/>
    <mergeCell ref="K50:K52"/>
    <mergeCell ref="L40:L42"/>
    <mergeCell ref="A48:A52"/>
    <mergeCell ref="C48:C49"/>
    <mergeCell ref="D48:D49"/>
    <mergeCell ref="E48:E49"/>
    <mergeCell ref="F48:F49"/>
    <mergeCell ref="G48:G49"/>
    <mergeCell ref="H48:H49"/>
    <mergeCell ref="I48:I49"/>
    <mergeCell ref="J48:J49"/>
    <mergeCell ref="K48:K49"/>
    <mergeCell ref="L48:L49"/>
    <mergeCell ref="C50:C52"/>
    <mergeCell ref="D50:D52"/>
    <mergeCell ref="E50:E52"/>
    <mergeCell ref="F50:F52"/>
    <mergeCell ref="G40:G42"/>
    <mergeCell ref="H40:H42"/>
  </mergeCells>
  <pageMargins left="0.25" right="0.25" top="0.75" bottom="0.75" header="0.3" footer="0.3"/>
  <pageSetup scale="30"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34B6-689D-42A4-A639-A6AF8B9C12E1}">
  <sheetPr>
    <tabColor rgb="FFFFC000"/>
  </sheetPr>
  <dimension ref="A1:BJ68"/>
  <sheetViews>
    <sheetView zoomScale="55" zoomScaleNormal="55" workbookViewId="0">
      <pane xSplit="2" topLeftCell="C1" activePane="topRight" state="frozen"/>
      <selection pane="topRight" activeCell="C19" sqref="C19:AF19"/>
    </sheetView>
  </sheetViews>
  <sheetFormatPr baseColWidth="10" defaultColWidth="10.85546875" defaultRowHeight="14.25" x14ac:dyDescent="0.25"/>
  <cols>
    <col min="1" max="1" width="25.42578125" style="294" customWidth="1"/>
    <col min="2" max="2" width="29.85546875" style="294" customWidth="1"/>
    <col min="3" max="3" width="21.42578125" style="294" customWidth="1"/>
    <col min="4" max="4" width="21.7109375" style="294" customWidth="1"/>
    <col min="5" max="5" width="20.7109375" style="294" bestFit="1" customWidth="1"/>
    <col min="6" max="6" width="21.85546875" style="294" customWidth="1"/>
    <col min="7" max="7" width="20.7109375" style="294" bestFit="1" customWidth="1"/>
    <col min="8" max="8" width="21.42578125" style="294" customWidth="1"/>
    <col min="9" max="9" width="20.7109375" style="294" bestFit="1" customWidth="1"/>
    <col min="10" max="10" width="22.28515625" style="294" customWidth="1"/>
    <col min="11" max="11" width="20.7109375" style="294" bestFit="1" customWidth="1"/>
    <col min="12" max="12" width="23" style="294" customWidth="1"/>
    <col min="13" max="13" width="20.7109375" style="294" bestFit="1" customWidth="1"/>
    <col min="14" max="14" width="22.28515625" style="294" customWidth="1"/>
    <col min="15" max="15" width="20.7109375" style="294" bestFit="1" customWidth="1"/>
    <col min="16" max="17" width="20.42578125" style="294" customWidth="1"/>
    <col min="18" max="18" width="17.28515625" style="294" bestFit="1" customWidth="1"/>
    <col min="19" max="19" width="20.7109375" style="294" bestFit="1" customWidth="1"/>
    <col min="20" max="20" width="21.140625" style="294" customWidth="1"/>
    <col min="21" max="21" width="20.7109375" style="294" bestFit="1" customWidth="1"/>
    <col min="22" max="22" width="19.85546875" style="294" bestFit="1" customWidth="1"/>
    <col min="23" max="23" width="21.85546875" style="294" customWidth="1"/>
    <col min="24" max="24" width="17.28515625" style="294" bestFit="1" customWidth="1"/>
    <col min="25" max="25" width="20.7109375" style="294" bestFit="1" customWidth="1"/>
    <col min="26" max="26" width="20.42578125" style="294" customWidth="1"/>
    <col min="27" max="27" width="17.42578125" style="294" customWidth="1"/>
    <col min="28" max="28" width="20.5703125" style="294" customWidth="1"/>
    <col min="29" max="29" width="22.85546875" style="294" customWidth="1"/>
    <col min="30" max="30" width="17" style="294" customWidth="1"/>
    <col min="31" max="31" width="19.85546875" style="294" bestFit="1" customWidth="1"/>
    <col min="32" max="32" width="22" style="294" customWidth="1"/>
    <col min="33" max="36" width="20.42578125" style="294" bestFit="1" customWidth="1"/>
    <col min="37" max="16384" width="10.85546875" style="294"/>
  </cols>
  <sheetData>
    <row r="1" spans="1:62" s="295" customFormat="1" ht="20.25" customHeight="1" x14ac:dyDescent="0.25">
      <c r="A1" s="838"/>
      <c r="B1" s="841" t="s">
        <v>710</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3"/>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row>
    <row r="2" spans="1:62" s="295" customFormat="1" ht="18.75" customHeight="1" x14ac:dyDescent="0.25">
      <c r="A2" s="839"/>
      <c r="B2" s="844"/>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6"/>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row>
    <row r="3" spans="1:62" s="295" customFormat="1" ht="14.25" customHeight="1" x14ac:dyDescent="0.25">
      <c r="A3" s="839"/>
      <c r="B3" s="844"/>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6"/>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row>
    <row r="4" spans="1:62" s="295" customFormat="1" ht="33" customHeight="1" thickBot="1" x14ac:dyDescent="0.3">
      <c r="A4" s="840"/>
      <c r="B4" s="847"/>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9"/>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row>
    <row r="5" spans="1:62" s="295" customFormat="1" ht="15" x14ac:dyDescent="0.25">
      <c r="B5" s="94"/>
      <c r="C5" s="94"/>
      <c r="D5" s="94"/>
      <c r="E5" s="94"/>
      <c r="F5" s="94"/>
      <c r="G5" s="94"/>
      <c r="H5" s="94"/>
      <c r="I5" s="94"/>
      <c r="J5" s="94"/>
      <c r="K5" s="296"/>
      <c r="L5" s="296"/>
      <c r="M5" s="296"/>
      <c r="N5" s="296"/>
      <c r="O5" s="296"/>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row>
    <row r="6" spans="1:62" s="295" customFormat="1" ht="9" customHeight="1" x14ac:dyDescent="0.25">
      <c r="A6" s="41"/>
      <c r="B6" s="94"/>
      <c r="C6" s="94"/>
      <c r="D6" s="94"/>
      <c r="E6" s="94"/>
      <c r="F6" s="94"/>
      <c r="G6" s="94"/>
      <c r="H6" s="94"/>
      <c r="I6" s="94"/>
      <c r="J6" s="94"/>
      <c r="K6" s="94"/>
      <c r="L6" s="94"/>
      <c r="M6" s="94"/>
      <c r="N6" s="94"/>
      <c r="O6" s="94"/>
      <c r="P6" s="40"/>
      <c r="Q6" s="40"/>
      <c r="R6" s="291"/>
      <c r="S6" s="291"/>
      <c r="T6" s="40"/>
      <c r="U6" s="40"/>
      <c r="V6" s="40"/>
      <c r="W6" s="294"/>
      <c r="X6" s="292"/>
      <c r="Y6" s="292"/>
      <c r="Z6" s="292"/>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row>
    <row r="7" spans="1:62" s="295" customFormat="1" ht="15" customHeight="1" thickBot="1" x14ac:dyDescent="0.3">
      <c r="A7" s="42"/>
      <c r="B7" s="94"/>
      <c r="C7" s="94"/>
      <c r="D7" s="94"/>
      <c r="E7" s="94"/>
      <c r="F7" s="94"/>
      <c r="G7" s="94"/>
      <c r="H7" s="94"/>
      <c r="I7" s="94"/>
      <c r="J7" s="94"/>
      <c r="K7" s="94"/>
      <c r="L7" s="94"/>
      <c r="M7" s="94"/>
      <c r="N7" s="94"/>
      <c r="O7" s="94"/>
      <c r="P7" s="40"/>
      <c r="Q7" s="40"/>
      <c r="R7" s="291"/>
      <c r="S7" s="291"/>
      <c r="T7" s="40"/>
      <c r="U7" s="40"/>
      <c r="V7" s="40"/>
      <c r="W7" s="294"/>
      <c r="X7" s="292"/>
      <c r="Y7" s="292"/>
      <c r="Z7" s="293"/>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row>
    <row r="8" spans="1:62" s="295" customFormat="1" ht="15" customHeight="1" thickBot="1" x14ac:dyDescent="0.3">
      <c r="A8" s="850" t="s">
        <v>124</v>
      </c>
      <c r="B8" s="853" t="s">
        <v>287</v>
      </c>
      <c r="C8" s="854"/>
      <c r="D8" s="854"/>
      <c r="E8" s="854"/>
      <c r="F8" s="854"/>
      <c r="G8" s="854"/>
      <c r="H8" s="854"/>
      <c r="I8" s="854"/>
      <c r="J8" s="854"/>
      <c r="K8" s="854"/>
      <c r="L8" s="854"/>
      <c r="M8" s="854"/>
      <c r="N8" s="854"/>
      <c r="O8" s="854"/>
      <c r="P8" s="854"/>
      <c r="Q8" s="854"/>
      <c r="R8" s="854"/>
      <c r="S8" s="854"/>
      <c r="T8" s="854"/>
      <c r="U8" s="854"/>
      <c r="V8" s="854"/>
      <c r="W8" s="854"/>
      <c r="X8" s="854"/>
      <c r="Y8" s="854"/>
      <c r="Z8" s="854"/>
      <c r="AA8" s="859" t="s">
        <v>288</v>
      </c>
      <c r="AB8" s="862">
        <v>2024110010289</v>
      </c>
      <c r="AC8" s="865" t="s">
        <v>641</v>
      </c>
      <c r="AD8" s="866"/>
      <c r="AE8" s="867" t="s">
        <v>280</v>
      </c>
      <c r="AF8" s="868"/>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row>
    <row r="9" spans="1:62" s="295" customFormat="1" ht="15" customHeight="1" thickBot="1" x14ac:dyDescent="0.3">
      <c r="A9" s="851"/>
      <c r="B9" s="855"/>
      <c r="C9" s="856"/>
      <c r="D9" s="856"/>
      <c r="E9" s="856"/>
      <c r="F9" s="856"/>
      <c r="G9" s="856"/>
      <c r="H9" s="856"/>
      <c r="I9" s="856"/>
      <c r="J9" s="856"/>
      <c r="K9" s="856"/>
      <c r="L9" s="856"/>
      <c r="M9" s="856"/>
      <c r="N9" s="856"/>
      <c r="O9" s="856"/>
      <c r="P9" s="856"/>
      <c r="Q9" s="856"/>
      <c r="R9" s="856"/>
      <c r="S9" s="856"/>
      <c r="T9" s="856"/>
      <c r="U9" s="856"/>
      <c r="V9" s="856"/>
      <c r="W9" s="856"/>
      <c r="X9" s="856"/>
      <c r="Y9" s="856"/>
      <c r="Z9" s="856"/>
      <c r="AA9" s="860"/>
      <c r="AB9" s="863"/>
      <c r="AC9" s="865" t="s">
        <v>642</v>
      </c>
      <c r="AD9" s="866"/>
      <c r="AE9" s="867" t="s">
        <v>282</v>
      </c>
      <c r="AF9" s="868"/>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row>
    <row r="10" spans="1:62" s="295" customFormat="1" ht="15" customHeight="1" thickBot="1" x14ac:dyDescent="0.3">
      <c r="A10" s="851"/>
      <c r="B10" s="855"/>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60"/>
      <c r="AB10" s="863"/>
      <c r="AC10" s="865" t="s">
        <v>643</v>
      </c>
      <c r="AD10" s="866"/>
      <c r="AE10" s="869" t="s">
        <v>283</v>
      </c>
      <c r="AF10" s="870"/>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row>
    <row r="11" spans="1:62" s="295" customFormat="1" ht="15" customHeight="1" thickBot="1" x14ac:dyDescent="0.3">
      <c r="A11" s="852"/>
      <c r="B11" s="857"/>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61"/>
      <c r="AB11" s="864"/>
      <c r="AC11" s="865" t="s">
        <v>645</v>
      </c>
      <c r="AD11" s="866"/>
      <c r="AE11" s="867" t="s">
        <v>711</v>
      </c>
      <c r="AF11" s="868"/>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row>
    <row r="12" spans="1:62" s="295" customFormat="1" ht="9" customHeight="1" x14ac:dyDescent="0.25">
      <c r="A12" s="47"/>
      <c r="B12" s="297"/>
      <c r="C12" s="297"/>
      <c r="D12" s="297"/>
      <c r="E12" s="297"/>
      <c r="F12" s="297"/>
      <c r="G12" s="297"/>
      <c r="H12" s="297"/>
      <c r="I12" s="305"/>
      <c r="J12" s="305"/>
      <c r="K12" s="305"/>
      <c r="L12" s="305"/>
      <c r="M12" s="305"/>
      <c r="N12" s="305"/>
      <c r="O12" s="305"/>
      <c r="P12" s="305"/>
      <c r="Q12" s="305"/>
      <c r="R12" s="297"/>
      <c r="S12" s="297"/>
      <c r="T12" s="297"/>
      <c r="U12" s="297"/>
      <c r="V12" s="297"/>
      <c r="W12" s="297"/>
      <c r="X12" s="297"/>
      <c r="Y12" s="297"/>
      <c r="Z12" s="297"/>
      <c r="AA12" s="297"/>
      <c r="AB12" s="297"/>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row>
    <row r="13" spans="1:62" s="298" customFormat="1" ht="16.5" customHeight="1" thickBot="1" x14ac:dyDescent="0.25">
      <c r="C13" s="299"/>
      <c r="D13" s="299"/>
      <c r="E13" s="299"/>
      <c r="F13" s="299"/>
      <c r="G13" s="299"/>
      <c r="H13" s="299"/>
      <c r="I13" s="305"/>
      <c r="J13" s="305"/>
      <c r="K13" s="305"/>
      <c r="L13" s="305"/>
      <c r="M13" s="305"/>
      <c r="N13" s="305"/>
      <c r="O13" s="305"/>
      <c r="P13" s="305"/>
      <c r="Q13" s="305"/>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row>
    <row r="14" spans="1:62" s="306" customFormat="1" ht="21.75" customHeight="1" thickBot="1" x14ac:dyDescent="0.3">
      <c r="A14" s="551" t="s">
        <v>126</v>
      </c>
      <c r="B14" s="160" t="s">
        <v>289</v>
      </c>
      <c r="C14" s="301"/>
      <c r="D14" s="160" t="s">
        <v>290</v>
      </c>
      <c r="E14" s="302"/>
      <c r="F14" s="160" t="s">
        <v>291</v>
      </c>
      <c r="G14" s="302"/>
      <c r="H14" s="160" t="s">
        <v>292</v>
      </c>
      <c r="I14" s="126"/>
      <c r="J14" s="303"/>
      <c r="K14" s="550" t="s">
        <v>128</v>
      </c>
      <c r="L14" s="550"/>
      <c r="M14" s="837" t="s">
        <v>293</v>
      </c>
      <c r="N14" s="837"/>
      <c r="O14" s="837"/>
      <c r="P14" s="304"/>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row>
    <row r="15" spans="1:62" s="306" customFormat="1" ht="21.75" customHeight="1" thickBot="1" x14ac:dyDescent="0.3">
      <c r="A15" s="551"/>
      <c r="B15" s="307" t="s">
        <v>294</v>
      </c>
      <c r="C15" s="127" t="s">
        <v>295</v>
      </c>
      <c r="D15" s="160" t="s">
        <v>296</v>
      </c>
      <c r="E15" s="128"/>
      <c r="F15" s="160" t="s">
        <v>297</v>
      </c>
      <c r="G15" s="128"/>
      <c r="H15" s="160" t="s">
        <v>298</v>
      </c>
      <c r="I15" s="126"/>
      <c r="J15" s="303"/>
      <c r="K15" s="550"/>
      <c r="L15" s="550"/>
      <c r="M15" s="837" t="s">
        <v>299</v>
      </c>
      <c r="N15" s="837"/>
      <c r="O15" s="837"/>
      <c r="P15" s="304"/>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row>
    <row r="16" spans="1:62" s="306" customFormat="1" ht="21.75" customHeight="1" thickBot="1" x14ac:dyDescent="0.3">
      <c r="A16" s="551"/>
      <c r="B16" s="160" t="s">
        <v>300</v>
      </c>
      <c r="C16" s="301"/>
      <c r="D16" s="160" t="s">
        <v>301</v>
      </c>
      <c r="E16" s="128"/>
      <c r="F16" s="160" t="s">
        <v>302</v>
      </c>
      <c r="G16" s="128"/>
      <c r="H16" s="160" t="s">
        <v>303</v>
      </c>
      <c r="I16" s="126"/>
      <c r="K16" s="550"/>
      <c r="L16" s="550"/>
      <c r="M16" s="837" t="s">
        <v>304</v>
      </c>
      <c r="N16" s="837"/>
      <c r="O16" s="837"/>
      <c r="P16" s="338" t="s">
        <v>295</v>
      </c>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row>
    <row r="17" spans="1:62" s="306" customFormat="1" ht="21.75" customHeight="1" thickBot="1" x14ac:dyDescent="0.3">
      <c r="A17" s="295"/>
      <c r="B17" s="295"/>
      <c r="C17" s="295"/>
      <c r="D17" s="295"/>
      <c r="E17" s="295"/>
      <c r="F17" s="295"/>
      <c r="G17" s="303"/>
      <c r="H17" s="303"/>
      <c r="I17" s="303"/>
      <c r="J17" s="303"/>
      <c r="K17" s="308"/>
      <c r="L17" s="308"/>
      <c r="M17" s="299"/>
      <c r="N17" s="299"/>
      <c r="O17" s="299"/>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row>
    <row r="18" spans="1:62" s="295" customFormat="1" ht="48" customHeight="1" thickBot="1" x14ac:dyDescent="0.3">
      <c r="A18" s="827" t="s">
        <v>712</v>
      </c>
      <c r="B18" s="828"/>
      <c r="C18" s="828"/>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9"/>
      <c r="AG18" s="305"/>
      <c r="AH18" s="305"/>
      <c r="AI18" s="305"/>
      <c r="AJ18" s="305"/>
      <c r="AK18" s="305"/>
      <c r="AL18" s="305"/>
      <c r="AM18" s="305"/>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row>
    <row r="19" spans="1:62" s="295" customFormat="1" ht="50.25" customHeight="1" thickBot="1" x14ac:dyDescent="0.3">
      <c r="A19" s="830" t="s">
        <v>713</v>
      </c>
      <c r="B19" s="831"/>
      <c r="C19" s="832"/>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3"/>
      <c r="AG19" s="305"/>
      <c r="AH19" s="305"/>
      <c r="AI19" s="305"/>
      <c r="AJ19" s="305"/>
      <c r="AK19" s="305"/>
      <c r="AL19" s="305"/>
      <c r="AM19" s="305"/>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row>
    <row r="20" spans="1:62" s="311" customFormat="1" ht="21.75" customHeight="1" thickBot="1" x14ac:dyDescent="0.3">
      <c r="A20" s="818" t="s">
        <v>714</v>
      </c>
      <c r="B20" s="834" t="s">
        <v>715</v>
      </c>
      <c r="C20" s="824" t="s">
        <v>99</v>
      </c>
      <c r="D20" s="825"/>
      <c r="E20" s="825"/>
      <c r="F20" s="825"/>
      <c r="G20" s="825"/>
      <c r="H20" s="825"/>
      <c r="I20" s="825"/>
      <c r="J20" s="825"/>
      <c r="K20" s="825"/>
      <c r="L20" s="825"/>
      <c r="M20" s="825"/>
      <c r="N20" s="826"/>
      <c r="O20" s="812" t="s">
        <v>206</v>
      </c>
      <c r="P20" s="813"/>
      <c r="Q20" s="813"/>
      <c r="R20" s="813"/>
      <c r="S20" s="813"/>
      <c r="T20" s="813"/>
      <c r="U20" s="813"/>
      <c r="V20" s="813"/>
      <c r="W20" s="813"/>
      <c r="X20" s="813"/>
      <c r="Y20" s="813"/>
      <c r="Z20" s="813"/>
      <c r="AA20" s="813"/>
      <c r="AB20" s="813"/>
      <c r="AC20" s="813"/>
      <c r="AD20" s="813"/>
      <c r="AE20" s="813"/>
      <c r="AF20" s="814"/>
      <c r="AG20" s="305"/>
      <c r="AH20" s="305"/>
      <c r="AI20" s="305"/>
      <c r="AJ20" s="305"/>
      <c r="AK20" s="305"/>
      <c r="AL20" s="305"/>
      <c r="AM20" s="305"/>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row>
    <row r="21" spans="1:62" s="311" customFormat="1" ht="21.75" customHeight="1" thickBot="1" x14ac:dyDescent="0.3">
      <c r="A21" s="819"/>
      <c r="B21" s="834"/>
      <c r="C21" s="835" t="s">
        <v>322</v>
      </c>
      <c r="D21" s="836"/>
      <c r="E21" s="835" t="s">
        <v>328</v>
      </c>
      <c r="F21" s="836"/>
      <c r="G21" s="835" t="s">
        <v>332</v>
      </c>
      <c r="H21" s="836"/>
      <c r="I21" s="835" t="s">
        <v>336</v>
      </c>
      <c r="J21" s="836"/>
      <c r="K21" s="835" t="s">
        <v>341</v>
      </c>
      <c r="L21" s="836"/>
      <c r="M21" s="835" t="s">
        <v>345</v>
      </c>
      <c r="N21" s="836"/>
      <c r="O21" s="812" t="s">
        <v>322</v>
      </c>
      <c r="P21" s="813"/>
      <c r="Q21" s="814"/>
      <c r="R21" s="815" t="s">
        <v>328</v>
      </c>
      <c r="S21" s="816"/>
      <c r="T21" s="817"/>
      <c r="U21" s="815" t="s">
        <v>332</v>
      </c>
      <c r="V21" s="816"/>
      <c r="W21" s="817"/>
      <c r="X21" s="815" t="s">
        <v>336</v>
      </c>
      <c r="Y21" s="816"/>
      <c r="Z21" s="817"/>
      <c r="AA21" s="815" t="s">
        <v>341</v>
      </c>
      <c r="AB21" s="816"/>
      <c r="AC21" s="817"/>
      <c r="AD21" s="815" t="s">
        <v>345</v>
      </c>
      <c r="AE21" s="816"/>
      <c r="AF21" s="817"/>
      <c r="AG21" s="305"/>
      <c r="AH21" s="305"/>
      <c r="AI21" s="305"/>
      <c r="AJ21" s="305"/>
      <c r="AK21" s="305"/>
      <c r="AL21" s="305"/>
      <c r="AM21" s="305"/>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row>
    <row r="22" spans="1:62" s="311" customFormat="1" ht="28.5" customHeight="1" thickBot="1" x14ac:dyDescent="0.3">
      <c r="A22" s="819"/>
      <c r="B22" s="834"/>
      <c r="C22" s="312" t="s">
        <v>100</v>
      </c>
      <c r="D22" s="312" t="s">
        <v>716</v>
      </c>
      <c r="E22" s="312" t="s">
        <v>100</v>
      </c>
      <c r="F22" s="312" t="s">
        <v>716</v>
      </c>
      <c r="G22" s="312" t="s">
        <v>100</v>
      </c>
      <c r="H22" s="312" t="s">
        <v>716</v>
      </c>
      <c r="I22" s="312" t="s">
        <v>100</v>
      </c>
      <c r="J22" s="312" t="s">
        <v>716</v>
      </c>
      <c r="K22" s="312" t="s">
        <v>100</v>
      </c>
      <c r="L22" s="312" t="s">
        <v>716</v>
      </c>
      <c r="M22" s="312" t="s">
        <v>100</v>
      </c>
      <c r="N22" s="312" t="s">
        <v>716</v>
      </c>
      <c r="O22" s="313" t="s">
        <v>100</v>
      </c>
      <c r="P22" s="313" t="s">
        <v>717</v>
      </c>
      <c r="Q22" s="313" t="s">
        <v>148</v>
      </c>
      <c r="R22" s="313" t="s">
        <v>100</v>
      </c>
      <c r="S22" s="313" t="s">
        <v>717</v>
      </c>
      <c r="T22" s="313" t="s">
        <v>148</v>
      </c>
      <c r="U22" s="313" t="s">
        <v>100</v>
      </c>
      <c r="V22" s="313" t="s">
        <v>717</v>
      </c>
      <c r="W22" s="313" t="s">
        <v>148</v>
      </c>
      <c r="X22" s="313" t="s">
        <v>100</v>
      </c>
      <c r="Y22" s="313" t="s">
        <v>717</v>
      </c>
      <c r="Z22" s="313" t="s">
        <v>148</v>
      </c>
      <c r="AA22" s="313" t="s">
        <v>100</v>
      </c>
      <c r="AB22" s="313" t="s">
        <v>717</v>
      </c>
      <c r="AC22" s="313" t="s">
        <v>148</v>
      </c>
      <c r="AD22" s="313" t="s">
        <v>100</v>
      </c>
      <c r="AE22" s="313" t="s">
        <v>717</v>
      </c>
      <c r="AF22" s="313" t="s">
        <v>148</v>
      </c>
      <c r="AG22" s="305"/>
      <c r="AH22" s="305"/>
      <c r="AI22" s="305"/>
      <c r="AJ22" s="305"/>
      <c r="AK22" s="305"/>
      <c r="AL22" s="305"/>
      <c r="AM22" s="305"/>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row>
    <row r="23" spans="1:62" s="311" customFormat="1" ht="15.75" customHeight="1" x14ac:dyDescent="0.25">
      <c r="A23" s="819"/>
      <c r="B23" s="314" t="s">
        <v>718</v>
      </c>
      <c r="C23" s="317">
        <v>0</v>
      </c>
      <c r="D23" s="316"/>
      <c r="E23" s="315">
        <v>8</v>
      </c>
      <c r="F23" s="316"/>
      <c r="G23" s="315">
        <v>16</v>
      </c>
      <c r="H23" s="316"/>
      <c r="I23" s="315">
        <v>16</v>
      </c>
      <c r="J23" s="316"/>
      <c r="K23" s="315">
        <v>16</v>
      </c>
      <c r="L23" s="316"/>
      <c r="M23" s="315">
        <v>14</v>
      </c>
      <c r="N23" s="316"/>
      <c r="O23" s="317">
        <v>0</v>
      </c>
      <c r="P23" s="316"/>
      <c r="Q23" s="316"/>
      <c r="R23" s="317">
        <v>0</v>
      </c>
      <c r="S23" s="316"/>
      <c r="T23" s="316"/>
      <c r="U23" s="317">
        <v>0</v>
      </c>
      <c r="V23" s="316"/>
      <c r="W23" s="316"/>
      <c r="X23" s="317">
        <v>0</v>
      </c>
      <c r="Y23" s="316"/>
      <c r="Z23" s="316"/>
      <c r="AA23" s="317"/>
      <c r="AB23" s="316"/>
      <c r="AC23" s="316"/>
      <c r="AD23" s="317"/>
      <c r="AE23" s="318"/>
      <c r="AF23" s="319"/>
      <c r="AG23" s="305"/>
      <c r="AH23" s="305"/>
      <c r="AI23" s="305"/>
      <c r="AJ23" s="305"/>
      <c r="AK23" s="305"/>
      <c r="AL23" s="305"/>
      <c r="AM23" s="305"/>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row>
    <row r="24" spans="1:62" s="311" customFormat="1" ht="15.75" customHeight="1" x14ac:dyDescent="0.25">
      <c r="A24" s="819"/>
      <c r="B24" s="320" t="s">
        <v>719</v>
      </c>
      <c r="C24" s="317">
        <v>0</v>
      </c>
      <c r="D24" s="316"/>
      <c r="E24" s="317">
        <v>5</v>
      </c>
      <c r="F24" s="316"/>
      <c r="G24" s="317">
        <v>10</v>
      </c>
      <c r="H24" s="316"/>
      <c r="I24" s="317">
        <v>10</v>
      </c>
      <c r="J24" s="316"/>
      <c r="K24" s="317">
        <v>10</v>
      </c>
      <c r="L24" s="316"/>
      <c r="M24" s="317">
        <v>10</v>
      </c>
      <c r="N24" s="316"/>
      <c r="O24" s="317">
        <v>0</v>
      </c>
      <c r="P24" s="316"/>
      <c r="Q24" s="316"/>
      <c r="R24" s="317">
        <v>0</v>
      </c>
      <c r="S24" s="316"/>
      <c r="T24" s="316"/>
      <c r="U24" s="317">
        <v>0</v>
      </c>
      <c r="V24" s="316"/>
      <c r="W24" s="316"/>
      <c r="X24" s="317">
        <v>0</v>
      </c>
      <c r="Y24" s="316"/>
      <c r="Z24" s="316"/>
      <c r="AA24" s="317"/>
      <c r="AB24" s="316"/>
      <c r="AC24" s="316"/>
      <c r="AD24" s="317"/>
      <c r="AE24" s="318"/>
      <c r="AF24" s="319"/>
      <c r="AG24" s="305"/>
      <c r="AH24" s="305"/>
      <c r="AI24" s="305"/>
      <c r="AJ24" s="305"/>
      <c r="AK24" s="305"/>
      <c r="AL24" s="305"/>
      <c r="AM24" s="305"/>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row>
    <row r="25" spans="1:62" s="311" customFormat="1" ht="15.75" customHeight="1" x14ac:dyDescent="0.25">
      <c r="A25" s="819"/>
      <c r="B25" s="320" t="s">
        <v>720</v>
      </c>
      <c r="C25" s="317">
        <v>0</v>
      </c>
      <c r="D25" s="316"/>
      <c r="E25" s="317">
        <v>6</v>
      </c>
      <c r="F25" s="316"/>
      <c r="G25" s="317">
        <v>12</v>
      </c>
      <c r="H25" s="316"/>
      <c r="I25" s="317">
        <v>12</v>
      </c>
      <c r="J25" s="316"/>
      <c r="K25" s="317">
        <v>12</v>
      </c>
      <c r="L25" s="316"/>
      <c r="M25" s="317">
        <v>12</v>
      </c>
      <c r="N25" s="316"/>
      <c r="O25" s="317">
        <v>0</v>
      </c>
      <c r="P25" s="316"/>
      <c r="Q25" s="316"/>
      <c r="R25" s="317">
        <v>0</v>
      </c>
      <c r="S25" s="316"/>
      <c r="T25" s="316"/>
      <c r="U25" s="317">
        <v>0</v>
      </c>
      <c r="V25" s="316"/>
      <c r="W25" s="316"/>
      <c r="X25" s="317">
        <v>130</v>
      </c>
      <c r="Y25" s="316"/>
      <c r="Z25" s="316"/>
      <c r="AA25" s="317">
        <v>15</v>
      </c>
      <c r="AB25" s="316"/>
      <c r="AC25" s="316"/>
      <c r="AD25" s="317"/>
      <c r="AE25" s="318"/>
      <c r="AF25" s="319"/>
      <c r="AG25" s="305"/>
      <c r="AH25" s="305"/>
      <c r="AI25" s="305"/>
      <c r="AJ25" s="305"/>
      <c r="AK25" s="305"/>
      <c r="AL25" s="305"/>
      <c r="AM25" s="305"/>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row>
    <row r="26" spans="1:62" s="311" customFormat="1" ht="15.75" customHeight="1" x14ac:dyDescent="0.25">
      <c r="A26" s="819"/>
      <c r="B26" s="320" t="s">
        <v>721</v>
      </c>
      <c r="C26" s="317">
        <v>0</v>
      </c>
      <c r="D26" s="316"/>
      <c r="E26" s="317">
        <v>9</v>
      </c>
      <c r="F26" s="316"/>
      <c r="G26" s="317">
        <v>13</v>
      </c>
      <c r="H26" s="316"/>
      <c r="I26" s="317">
        <v>13</v>
      </c>
      <c r="J26" s="316"/>
      <c r="K26" s="317">
        <v>13</v>
      </c>
      <c r="L26" s="316"/>
      <c r="M26" s="317">
        <v>13</v>
      </c>
      <c r="N26" s="316"/>
      <c r="O26" s="317">
        <v>0</v>
      </c>
      <c r="P26" s="316"/>
      <c r="Q26" s="316"/>
      <c r="R26" s="317">
        <v>0</v>
      </c>
      <c r="S26" s="316"/>
      <c r="T26" s="316"/>
      <c r="U26" s="317">
        <v>0</v>
      </c>
      <c r="V26" s="316"/>
      <c r="W26" s="316"/>
      <c r="X26" s="317">
        <v>0</v>
      </c>
      <c r="Y26" s="316"/>
      <c r="Z26" s="316"/>
      <c r="AA26" s="317">
        <v>100</v>
      </c>
      <c r="AB26" s="316"/>
      <c r="AC26" s="316"/>
      <c r="AD26" s="317"/>
      <c r="AE26" s="318"/>
      <c r="AF26" s="319"/>
      <c r="AG26" s="305"/>
      <c r="AH26" s="305"/>
      <c r="AI26" s="305"/>
      <c r="AJ26" s="305"/>
      <c r="AK26" s="305"/>
      <c r="AL26" s="305"/>
      <c r="AM26" s="305"/>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row>
    <row r="27" spans="1:62" s="311" customFormat="1" ht="15.75" customHeight="1" x14ac:dyDescent="0.25">
      <c r="A27" s="819"/>
      <c r="B27" s="320" t="s">
        <v>722</v>
      </c>
      <c r="C27" s="317">
        <v>0</v>
      </c>
      <c r="D27" s="316"/>
      <c r="E27" s="317">
        <v>9</v>
      </c>
      <c r="F27" s="316"/>
      <c r="G27" s="317">
        <v>15</v>
      </c>
      <c r="H27" s="316"/>
      <c r="I27" s="317">
        <v>15</v>
      </c>
      <c r="J27" s="316"/>
      <c r="K27" s="317">
        <v>15</v>
      </c>
      <c r="L27" s="316"/>
      <c r="M27" s="317">
        <v>15</v>
      </c>
      <c r="N27" s="316"/>
      <c r="O27" s="317">
        <v>0</v>
      </c>
      <c r="P27" s="316"/>
      <c r="Q27" s="316"/>
      <c r="R27" s="317">
        <v>0</v>
      </c>
      <c r="S27" s="316"/>
      <c r="T27" s="316"/>
      <c r="U27" s="317">
        <v>0</v>
      </c>
      <c r="V27" s="316"/>
      <c r="W27" s="316"/>
      <c r="X27" s="317">
        <v>0</v>
      </c>
      <c r="Y27" s="316"/>
      <c r="Z27" s="316"/>
      <c r="AA27" s="317"/>
      <c r="AB27" s="316"/>
      <c r="AC27" s="316"/>
      <c r="AD27" s="317"/>
      <c r="AE27" s="318"/>
      <c r="AF27" s="319"/>
      <c r="AG27" s="305"/>
      <c r="AH27" s="305"/>
      <c r="AI27" s="305"/>
      <c r="AJ27" s="305"/>
      <c r="AK27" s="305"/>
      <c r="AL27" s="305"/>
      <c r="AM27" s="305"/>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row>
    <row r="28" spans="1:62" s="311" customFormat="1" ht="15.75" customHeight="1" x14ac:dyDescent="0.25">
      <c r="A28" s="819"/>
      <c r="B28" s="320" t="s">
        <v>723</v>
      </c>
      <c r="C28" s="317">
        <v>0</v>
      </c>
      <c r="D28" s="316"/>
      <c r="E28" s="317">
        <v>5</v>
      </c>
      <c r="F28" s="316"/>
      <c r="G28" s="317">
        <v>11</v>
      </c>
      <c r="H28" s="316"/>
      <c r="I28" s="317">
        <v>11</v>
      </c>
      <c r="J28" s="316"/>
      <c r="K28" s="317">
        <v>11</v>
      </c>
      <c r="L28" s="316"/>
      <c r="M28" s="317">
        <v>11</v>
      </c>
      <c r="N28" s="316"/>
      <c r="O28" s="317">
        <v>0</v>
      </c>
      <c r="P28" s="316"/>
      <c r="Q28" s="316"/>
      <c r="R28" s="317">
        <v>0</v>
      </c>
      <c r="S28" s="316"/>
      <c r="T28" s="316"/>
      <c r="U28" s="317">
        <v>36</v>
      </c>
      <c r="V28" s="316"/>
      <c r="W28" s="316"/>
      <c r="X28" s="317">
        <v>0</v>
      </c>
      <c r="Y28" s="316"/>
      <c r="Z28" s="316"/>
      <c r="AA28" s="317"/>
      <c r="AB28" s="316"/>
      <c r="AC28" s="316"/>
      <c r="AD28" s="317"/>
      <c r="AE28" s="318"/>
      <c r="AF28" s="319"/>
      <c r="AG28" s="305"/>
      <c r="AH28" s="305"/>
      <c r="AI28" s="305"/>
      <c r="AJ28" s="305"/>
      <c r="AK28" s="305"/>
      <c r="AL28" s="305"/>
      <c r="AM28" s="305"/>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row>
    <row r="29" spans="1:62" s="311" customFormat="1" ht="15.75" customHeight="1" x14ac:dyDescent="0.25">
      <c r="A29" s="819"/>
      <c r="B29" s="320" t="s">
        <v>724</v>
      </c>
      <c r="C29" s="317">
        <v>0</v>
      </c>
      <c r="D29" s="316"/>
      <c r="E29" s="317">
        <v>10</v>
      </c>
      <c r="F29" s="316"/>
      <c r="G29" s="317">
        <v>30</v>
      </c>
      <c r="H29" s="316"/>
      <c r="I29" s="317">
        <v>30</v>
      </c>
      <c r="J29" s="316"/>
      <c r="K29" s="317">
        <v>30</v>
      </c>
      <c r="L29" s="316"/>
      <c r="M29" s="317">
        <v>30</v>
      </c>
      <c r="N29" s="316"/>
      <c r="O29" s="317">
        <v>0</v>
      </c>
      <c r="P29" s="316"/>
      <c r="Q29" s="316"/>
      <c r="R29" s="317">
        <v>0</v>
      </c>
      <c r="S29" s="316"/>
      <c r="T29" s="316"/>
      <c r="U29" s="317">
        <v>0</v>
      </c>
      <c r="V29" s="316"/>
      <c r="W29" s="316"/>
      <c r="X29" s="317">
        <v>0</v>
      </c>
      <c r="Y29" s="316"/>
      <c r="Z29" s="316"/>
      <c r="AA29" s="317">
        <f>39+18+58</f>
        <v>115</v>
      </c>
      <c r="AC29" s="316"/>
      <c r="AD29" s="317"/>
      <c r="AE29" s="318"/>
      <c r="AF29" s="319"/>
      <c r="AG29" s="305"/>
      <c r="AH29" s="305"/>
      <c r="AI29" s="305"/>
      <c r="AJ29" s="305"/>
      <c r="AK29" s="305"/>
      <c r="AL29" s="305"/>
      <c r="AM29" s="305"/>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row>
    <row r="30" spans="1:62" s="311" customFormat="1" ht="15.75" customHeight="1" x14ac:dyDescent="0.25">
      <c r="A30" s="819"/>
      <c r="B30" s="320" t="s">
        <v>725</v>
      </c>
      <c r="C30" s="317">
        <v>0</v>
      </c>
      <c r="D30" s="316"/>
      <c r="E30" s="317">
        <v>13</v>
      </c>
      <c r="F30" s="316"/>
      <c r="G30" s="317">
        <v>20</v>
      </c>
      <c r="H30" s="316"/>
      <c r="I30" s="317">
        <v>20</v>
      </c>
      <c r="J30" s="316"/>
      <c r="K30" s="317">
        <v>20</v>
      </c>
      <c r="L30" s="316"/>
      <c r="M30" s="317">
        <v>20</v>
      </c>
      <c r="N30" s="316"/>
      <c r="O30" s="317">
        <v>0</v>
      </c>
      <c r="P30" s="316"/>
      <c r="Q30" s="316"/>
      <c r="R30" s="317">
        <v>0</v>
      </c>
      <c r="S30" s="316"/>
      <c r="T30" s="316"/>
      <c r="U30" s="317">
        <v>0</v>
      </c>
      <c r="V30" s="316"/>
      <c r="W30" s="316"/>
      <c r="X30" s="317">
        <v>0</v>
      </c>
      <c r="Y30" s="316"/>
      <c r="Z30" s="316"/>
      <c r="AA30" s="317">
        <v>12</v>
      </c>
      <c r="AB30" s="316"/>
      <c r="AC30" s="316"/>
      <c r="AD30" s="317"/>
      <c r="AE30" s="318"/>
      <c r="AF30" s="319"/>
      <c r="AG30" s="305"/>
      <c r="AH30" s="305"/>
      <c r="AI30" s="305"/>
      <c r="AJ30" s="305"/>
      <c r="AK30" s="305"/>
      <c r="AL30" s="305"/>
      <c r="AM30" s="305"/>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row>
    <row r="31" spans="1:62" s="311" customFormat="1" ht="15.75" customHeight="1" x14ac:dyDescent="0.25">
      <c r="A31" s="819"/>
      <c r="B31" s="320" t="s">
        <v>726</v>
      </c>
      <c r="C31" s="317">
        <v>0</v>
      </c>
      <c r="D31" s="316"/>
      <c r="E31" s="317">
        <v>8</v>
      </c>
      <c r="F31" s="316"/>
      <c r="G31" s="317">
        <v>17</v>
      </c>
      <c r="H31" s="316"/>
      <c r="I31" s="317">
        <v>17</v>
      </c>
      <c r="J31" s="316"/>
      <c r="K31" s="317">
        <v>17</v>
      </c>
      <c r="L31" s="316"/>
      <c r="M31" s="317">
        <v>17</v>
      </c>
      <c r="N31" s="316"/>
      <c r="O31" s="317">
        <v>0</v>
      </c>
      <c r="P31" s="316"/>
      <c r="Q31" s="316"/>
      <c r="R31" s="317">
        <v>0</v>
      </c>
      <c r="S31" s="316"/>
      <c r="T31" s="316"/>
      <c r="U31" s="317">
        <v>0</v>
      </c>
      <c r="V31" s="316"/>
      <c r="W31" s="316"/>
      <c r="X31" s="317">
        <v>0</v>
      </c>
      <c r="Y31" s="316"/>
      <c r="Z31" s="316"/>
      <c r="AA31" s="317"/>
      <c r="AB31" s="316"/>
      <c r="AC31" s="316"/>
      <c r="AD31" s="317"/>
      <c r="AE31" s="318"/>
      <c r="AF31" s="319"/>
      <c r="AG31" s="305"/>
      <c r="AH31" s="305"/>
      <c r="AI31" s="305"/>
      <c r="AJ31" s="305"/>
      <c r="AK31" s="305"/>
      <c r="AL31" s="305"/>
      <c r="AM31" s="305"/>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row>
    <row r="32" spans="1:62" s="311" customFormat="1" ht="15.75" customHeight="1" x14ac:dyDescent="0.25">
      <c r="A32" s="819"/>
      <c r="B32" s="320" t="s">
        <v>727</v>
      </c>
      <c r="C32" s="317">
        <v>0</v>
      </c>
      <c r="D32" s="316"/>
      <c r="E32" s="317">
        <v>15</v>
      </c>
      <c r="F32" s="316"/>
      <c r="G32" s="317">
        <v>34</v>
      </c>
      <c r="H32" s="316"/>
      <c r="I32" s="317">
        <v>34</v>
      </c>
      <c r="J32" s="316"/>
      <c r="K32" s="317">
        <v>34</v>
      </c>
      <c r="L32" s="316"/>
      <c r="M32" s="317">
        <v>34</v>
      </c>
      <c r="N32" s="316"/>
      <c r="O32" s="317">
        <v>0</v>
      </c>
      <c r="P32" s="316"/>
      <c r="Q32" s="316"/>
      <c r="R32" s="317">
        <v>0</v>
      </c>
      <c r="S32" s="316"/>
      <c r="T32" s="316"/>
      <c r="U32" s="317">
        <v>0</v>
      </c>
      <c r="V32" s="316"/>
      <c r="W32" s="316"/>
      <c r="X32" s="317">
        <v>39</v>
      </c>
      <c r="Y32" s="316"/>
      <c r="Z32" s="316"/>
      <c r="AA32" s="317">
        <f>20+24+32+30</f>
        <v>106</v>
      </c>
      <c r="AB32" s="316"/>
      <c r="AC32" s="316"/>
      <c r="AD32" s="317"/>
      <c r="AE32" s="318"/>
      <c r="AF32" s="319"/>
      <c r="AG32" s="305"/>
      <c r="AH32" s="305"/>
      <c r="AI32" s="305"/>
      <c r="AJ32" s="305"/>
      <c r="AK32" s="305"/>
      <c r="AL32" s="305"/>
      <c r="AM32" s="305"/>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row>
    <row r="33" spans="1:62" s="311" customFormat="1" ht="15.75" customHeight="1" x14ac:dyDescent="0.25">
      <c r="A33" s="819"/>
      <c r="B33" s="320" t="s">
        <v>728</v>
      </c>
      <c r="C33" s="317">
        <v>0</v>
      </c>
      <c r="D33" s="316"/>
      <c r="E33" s="317">
        <v>20</v>
      </c>
      <c r="F33" s="316"/>
      <c r="G33" s="317">
        <v>35</v>
      </c>
      <c r="H33" s="316"/>
      <c r="I33" s="317">
        <v>35</v>
      </c>
      <c r="J33" s="316"/>
      <c r="K33" s="317">
        <v>35</v>
      </c>
      <c r="L33" s="316"/>
      <c r="M33" s="317">
        <v>35</v>
      </c>
      <c r="N33" s="316"/>
      <c r="O33" s="317">
        <v>0</v>
      </c>
      <c r="P33" s="316"/>
      <c r="Q33" s="316"/>
      <c r="R33" s="317">
        <v>0</v>
      </c>
      <c r="S33" s="316"/>
      <c r="T33" s="316"/>
      <c r="U33" s="317">
        <v>0</v>
      </c>
      <c r="V33" s="316"/>
      <c r="W33" s="316"/>
      <c r="X33" s="317">
        <v>0</v>
      </c>
      <c r="Y33" s="316"/>
      <c r="Z33" s="316"/>
      <c r="AA33" s="317"/>
      <c r="AB33" s="316"/>
      <c r="AC33" s="316"/>
      <c r="AD33" s="317"/>
      <c r="AE33" s="318"/>
      <c r="AF33" s="319"/>
      <c r="AG33" s="305"/>
      <c r="AH33" s="305"/>
      <c r="AI33" s="305"/>
      <c r="AJ33" s="305"/>
      <c r="AK33" s="305"/>
      <c r="AL33" s="305"/>
      <c r="AM33" s="305"/>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row>
    <row r="34" spans="1:62" s="311" customFormat="1" ht="15.75" customHeight="1" x14ac:dyDescent="0.25">
      <c r="A34" s="819"/>
      <c r="B34" s="320" t="s">
        <v>729</v>
      </c>
      <c r="C34" s="317">
        <v>0</v>
      </c>
      <c r="D34" s="316"/>
      <c r="E34" s="317">
        <v>5</v>
      </c>
      <c r="F34" s="316"/>
      <c r="G34" s="317">
        <v>10</v>
      </c>
      <c r="H34" s="316"/>
      <c r="I34" s="317">
        <v>10</v>
      </c>
      <c r="J34" s="316"/>
      <c r="K34" s="317">
        <v>10</v>
      </c>
      <c r="L34" s="316"/>
      <c r="M34" s="317">
        <v>10</v>
      </c>
      <c r="N34" s="316"/>
      <c r="O34" s="317">
        <v>0</v>
      </c>
      <c r="P34" s="316"/>
      <c r="Q34" s="316"/>
      <c r="R34" s="317">
        <v>0</v>
      </c>
      <c r="S34" s="316"/>
      <c r="T34" s="316"/>
      <c r="U34" s="317">
        <v>0</v>
      </c>
      <c r="V34" s="316"/>
      <c r="W34" s="316"/>
      <c r="X34" s="317">
        <v>0</v>
      </c>
      <c r="Y34" s="316"/>
      <c r="Z34" s="316"/>
      <c r="AA34" s="317">
        <v>39</v>
      </c>
      <c r="AB34" s="316"/>
      <c r="AC34" s="316"/>
      <c r="AD34" s="317"/>
      <c r="AE34" s="318"/>
      <c r="AF34" s="319"/>
      <c r="AG34" s="305"/>
      <c r="AH34" s="305"/>
      <c r="AI34" s="305"/>
      <c r="AJ34" s="305"/>
      <c r="AK34" s="305"/>
      <c r="AL34" s="305"/>
      <c r="AM34" s="305"/>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row>
    <row r="35" spans="1:62" s="311" customFormat="1" ht="15.75" customHeight="1" x14ac:dyDescent="0.25">
      <c r="A35" s="819"/>
      <c r="B35" s="320" t="s">
        <v>730</v>
      </c>
      <c r="C35" s="317">
        <v>0</v>
      </c>
      <c r="D35" s="316"/>
      <c r="E35" s="317">
        <v>4</v>
      </c>
      <c r="F35" s="316"/>
      <c r="G35" s="317">
        <v>9</v>
      </c>
      <c r="H35" s="316"/>
      <c r="I35" s="317">
        <v>9</v>
      </c>
      <c r="J35" s="316"/>
      <c r="K35" s="317">
        <v>9</v>
      </c>
      <c r="L35" s="316"/>
      <c r="M35" s="317">
        <v>9</v>
      </c>
      <c r="N35" s="316"/>
      <c r="O35" s="317">
        <v>0</v>
      </c>
      <c r="P35" s="316"/>
      <c r="Q35" s="316"/>
      <c r="R35" s="317">
        <v>0</v>
      </c>
      <c r="S35" s="316"/>
      <c r="T35" s="316"/>
      <c r="U35" s="317">
        <v>0</v>
      </c>
      <c r="V35" s="316"/>
      <c r="W35" s="316"/>
      <c r="X35" s="317">
        <v>0</v>
      </c>
      <c r="Y35" s="316"/>
      <c r="Z35" s="316"/>
      <c r="AA35" s="317"/>
      <c r="AB35" s="316"/>
      <c r="AC35" s="316"/>
      <c r="AD35" s="317"/>
      <c r="AE35" s="318"/>
      <c r="AF35" s="319"/>
      <c r="AG35" s="305"/>
      <c r="AH35" s="305"/>
      <c r="AI35" s="305"/>
      <c r="AJ35" s="305"/>
      <c r="AK35" s="305"/>
      <c r="AL35" s="305"/>
      <c r="AM35" s="305"/>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row>
    <row r="36" spans="1:62" s="311" customFormat="1" ht="15.75" customHeight="1" x14ac:dyDescent="0.25">
      <c r="A36" s="819"/>
      <c r="B36" s="320" t="s">
        <v>731</v>
      </c>
      <c r="C36" s="317">
        <v>0</v>
      </c>
      <c r="D36" s="316"/>
      <c r="E36" s="317">
        <v>4</v>
      </c>
      <c r="F36" s="316"/>
      <c r="G36" s="317">
        <v>9</v>
      </c>
      <c r="H36" s="316"/>
      <c r="I36" s="317">
        <v>9</v>
      </c>
      <c r="J36" s="316"/>
      <c r="K36" s="317">
        <v>9</v>
      </c>
      <c r="L36" s="316"/>
      <c r="M36" s="317">
        <v>9</v>
      </c>
      <c r="N36" s="316"/>
      <c r="O36" s="317">
        <v>0</v>
      </c>
      <c r="P36" s="316"/>
      <c r="Q36" s="316"/>
      <c r="R36" s="317">
        <v>0</v>
      </c>
      <c r="S36" s="316"/>
      <c r="T36" s="316"/>
      <c r="U36" s="317">
        <v>0</v>
      </c>
      <c r="V36" s="316"/>
      <c r="W36" s="316"/>
      <c r="X36" s="317">
        <v>0</v>
      </c>
      <c r="Y36" s="316"/>
      <c r="Z36" s="316"/>
      <c r="AA36" s="317"/>
      <c r="AB36" s="316"/>
      <c r="AC36" s="316"/>
      <c r="AD36" s="317"/>
      <c r="AE36" s="318"/>
      <c r="AF36" s="319"/>
      <c r="AG36" s="305"/>
      <c r="AH36" s="305"/>
      <c r="AI36" s="305"/>
      <c r="AJ36" s="305"/>
      <c r="AK36" s="305"/>
      <c r="AL36" s="305"/>
      <c r="AM36" s="305"/>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row>
    <row r="37" spans="1:62" s="311" customFormat="1" ht="15.75" customHeight="1" x14ac:dyDescent="0.25">
      <c r="A37" s="819"/>
      <c r="B37" s="320" t="s">
        <v>732</v>
      </c>
      <c r="C37" s="317">
        <v>0</v>
      </c>
      <c r="D37" s="316"/>
      <c r="E37" s="317">
        <v>3</v>
      </c>
      <c r="F37" s="316"/>
      <c r="G37" s="317">
        <v>7</v>
      </c>
      <c r="H37" s="316"/>
      <c r="I37" s="317">
        <v>7</v>
      </c>
      <c r="J37" s="316"/>
      <c r="K37" s="317">
        <v>7</v>
      </c>
      <c r="L37" s="316"/>
      <c r="M37" s="317">
        <v>7</v>
      </c>
      <c r="N37" s="316"/>
      <c r="O37" s="317">
        <v>0</v>
      </c>
      <c r="P37" s="316"/>
      <c r="Q37" s="316"/>
      <c r="R37" s="317">
        <v>0</v>
      </c>
      <c r="S37" s="316"/>
      <c r="T37" s="316"/>
      <c r="U37" s="317">
        <v>0</v>
      </c>
      <c r="V37" s="316"/>
      <c r="W37" s="316"/>
      <c r="X37" s="317">
        <v>0</v>
      </c>
      <c r="Y37" s="316"/>
      <c r="Z37" s="316"/>
      <c r="AA37" s="317"/>
      <c r="AB37" s="316"/>
      <c r="AC37" s="316"/>
      <c r="AD37" s="317"/>
      <c r="AE37" s="318"/>
      <c r="AF37" s="319"/>
      <c r="AG37" s="305"/>
      <c r="AH37" s="305"/>
      <c r="AI37" s="305"/>
      <c r="AJ37" s="305"/>
      <c r="AK37" s="305"/>
      <c r="AL37" s="305"/>
      <c r="AM37" s="305"/>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row>
    <row r="38" spans="1:62" s="311" customFormat="1" ht="15.75" customHeight="1" x14ac:dyDescent="0.25">
      <c r="A38" s="819"/>
      <c r="B38" s="320" t="s">
        <v>733</v>
      </c>
      <c r="C38" s="317">
        <v>0</v>
      </c>
      <c r="D38" s="316"/>
      <c r="E38" s="317">
        <v>8</v>
      </c>
      <c r="F38" s="316"/>
      <c r="G38" s="317">
        <v>15</v>
      </c>
      <c r="H38" s="316"/>
      <c r="I38" s="317">
        <v>15</v>
      </c>
      <c r="J38" s="316"/>
      <c r="K38" s="317">
        <v>15</v>
      </c>
      <c r="L38" s="316"/>
      <c r="M38" s="317">
        <v>15</v>
      </c>
      <c r="N38" s="316"/>
      <c r="O38" s="317">
        <v>0</v>
      </c>
      <c r="P38" s="316"/>
      <c r="Q38" s="316"/>
      <c r="R38" s="317">
        <v>0</v>
      </c>
      <c r="S38" s="316"/>
      <c r="T38" s="316"/>
      <c r="U38" s="317">
        <v>8</v>
      </c>
      <c r="V38" s="316"/>
      <c r="W38" s="316"/>
      <c r="X38" s="317">
        <v>0</v>
      </c>
      <c r="Y38" s="316"/>
      <c r="Z38" s="316"/>
      <c r="AA38" s="317"/>
      <c r="AB38" s="316"/>
      <c r="AC38" s="316"/>
      <c r="AD38" s="317"/>
      <c r="AE38" s="318"/>
      <c r="AF38" s="319"/>
      <c r="AG38" s="305"/>
      <c r="AH38" s="305"/>
      <c r="AI38" s="305"/>
      <c r="AJ38" s="305"/>
      <c r="AK38" s="305"/>
      <c r="AL38" s="305"/>
      <c r="AM38" s="305"/>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row>
    <row r="39" spans="1:62" s="311" customFormat="1" ht="15.75" customHeight="1" x14ac:dyDescent="0.25">
      <c r="A39" s="819"/>
      <c r="B39" s="320" t="s">
        <v>734</v>
      </c>
      <c r="C39" s="317">
        <v>0</v>
      </c>
      <c r="D39" s="316"/>
      <c r="E39" s="317">
        <v>2</v>
      </c>
      <c r="F39" s="316"/>
      <c r="G39" s="317">
        <v>5</v>
      </c>
      <c r="H39" s="316"/>
      <c r="I39" s="317">
        <v>5</v>
      </c>
      <c r="J39" s="316"/>
      <c r="K39" s="317">
        <v>5</v>
      </c>
      <c r="L39" s="316"/>
      <c r="M39" s="317">
        <v>4</v>
      </c>
      <c r="N39" s="316"/>
      <c r="O39" s="317">
        <v>0</v>
      </c>
      <c r="P39" s="316"/>
      <c r="Q39" s="316"/>
      <c r="R39" s="317">
        <v>0</v>
      </c>
      <c r="S39" s="316"/>
      <c r="T39" s="316"/>
      <c r="U39" s="317">
        <v>0</v>
      </c>
      <c r="V39" s="316"/>
      <c r="W39" s="316"/>
      <c r="X39" s="317">
        <v>0</v>
      </c>
      <c r="Y39" s="316"/>
      <c r="Z39" s="316"/>
      <c r="AA39" s="317">
        <v>12</v>
      </c>
      <c r="AB39" s="316"/>
      <c r="AC39" s="316"/>
      <c r="AD39" s="317"/>
      <c r="AE39" s="318"/>
      <c r="AF39" s="319"/>
      <c r="AG39" s="305"/>
      <c r="AH39" s="305"/>
      <c r="AI39" s="305"/>
      <c r="AJ39" s="305"/>
      <c r="AK39" s="305"/>
      <c r="AL39" s="305"/>
      <c r="AM39" s="305"/>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row>
    <row r="40" spans="1:62" s="311" customFormat="1" ht="15.75" customHeight="1" x14ac:dyDescent="0.25">
      <c r="A40" s="819"/>
      <c r="B40" s="320" t="s">
        <v>735</v>
      </c>
      <c r="C40" s="317">
        <v>0</v>
      </c>
      <c r="D40" s="316"/>
      <c r="E40" s="317">
        <v>6</v>
      </c>
      <c r="F40" s="316"/>
      <c r="G40" s="317">
        <v>17</v>
      </c>
      <c r="H40" s="316"/>
      <c r="I40" s="317">
        <v>17</v>
      </c>
      <c r="J40" s="316"/>
      <c r="K40" s="317">
        <v>17</v>
      </c>
      <c r="L40" s="316"/>
      <c r="M40" s="317">
        <v>15</v>
      </c>
      <c r="N40" s="316"/>
      <c r="O40" s="317">
        <v>0</v>
      </c>
      <c r="P40" s="316"/>
      <c r="Q40" s="316"/>
      <c r="R40" s="317">
        <v>0</v>
      </c>
      <c r="S40" s="316"/>
      <c r="T40" s="316"/>
      <c r="U40" s="317">
        <v>0</v>
      </c>
      <c r="V40" s="316"/>
      <c r="W40" s="316"/>
      <c r="X40" s="317">
        <v>295</v>
      </c>
      <c r="Y40" s="316"/>
      <c r="Z40" s="316"/>
      <c r="AA40" s="317"/>
      <c r="AB40" s="316"/>
      <c r="AC40" s="316"/>
      <c r="AD40" s="317"/>
      <c r="AE40" s="318"/>
      <c r="AF40" s="319"/>
      <c r="AG40" s="305"/>
      <c r="AH40" s="305"/>
      <c r="AI40" s="305"/>
      <c r="AJ40" s="305"/>
      <c r="AK40" s="305"/>
      <c r="AL40" s="305"/>
      <c r="AM40" s="305"/>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row>
    <row r="41" spans="1:62" s="311" customFormat="1" ht="15.75" customHeight="1" x14ac:dyDescent="0.25">
      <c r="A41" s="819"/>
      <c r="B41" s="320" t="s">
        <v>736</v>
      </c>
      <c r="C41" s="317">
        <v>0</v>
      </c>
      <c r="D41" s="316"/>
      <c r="E41" s="317">
        <v>10</v>
      </c>
      <c r="F41" s="316"/>
      <c r="G41" s="317">
        <v>15</v>
      </c>
      <c r="H41" s="316"/>
      <c r="I41" s="317">
        <v>15</v>
      </c>
      <c r="J41" s="316"/>
      <c r="K41" s="317">
        <v>15</v>
      </c>
      <c r="L41" s="316"/>
      <c r="M41" s="317">
        <v>15</v>
      </c>
      <c r="N41" s="316"/>
      <c r="O41" s="317">
        <v>0</v>
      </c>
      <c r="P41" s="316"/>
      <c r="Q41" s="316"/>
      <c r="R41" s="317">
        <v>0</v>
      </c>
      <c r="S41" s="316"/>
      <c r="T41" s="316"/>
      <c r="U41" s="317">
        <v>39</v>
      </c>
      <c r="V41" s="316"/>
      <c r="W41" s="316"/>
      <c r="X41" s="317">
        <v>80</v>
      </c>
      <c r="Y41" s="316"/>
      <c r="Z41" s="316"/>
      <c r="AA41" s="317">
        <f>29+40+28</f>
        <v>97</v>
      </c>
      <c r="AB41" s="316"/>
      <c r="AC41" s="316"/>
      <c r="AD41" s="317"/>
      <c r="AE41" s="318"/>
      <c r="AF41" s="319"/>
      <c r="AG41" s="305"/>
      <c r="AH41" s="305"/>
      <c r="AI41" s="305"/>
      <c r="AJ41" s="305"/>
      <c r="AK41" s="305"/>
      <c r="AL41" s="305"/>
      <c r="AM41" s="305"/>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row>
    <row r="42" spans="1:62" s="311" customFormat="1" ht="15.75" customHeight="1" x14ac:dyDescent="0.25">
      <c r="A42" s="819"/>
      <c r="B42" s="320" t="s">
        <v>737</v>
      </c>
      <c r="C42" s="330">
        <v>0</v>
      </c>
      <c r="D42" s="316"/>
      <c r="E42" s="317">
        <v>0</v>
      </c>
      <c r="F42" s="316"/>
      <c r="G42" s="317">
        <v>0</v>
      </c>
      <c r="H42" s="316"/>
      <c r="I42" s="317">
        <v>0</v>
      </c>
      <c r="J42" s="316"/>
      <c r="K42" s="317">
        <v>0</v>
      </c>
      <c r="L42" s="316"/>
      <c r="M42" s="317">
        <v>5</v>
      </c>
      <c r="N42" s="316"/>
      <c r="O42" s="317">
        <v>0</v>
      </c>
      <c r="P42" s="316"/>
      <c r="Q42" s="316"/>
      <c r="R42" s="317">
        <v>0</v>
      </c>
      <c r="S42" s="316"/>
      <c r="T42" s="316"/>
      <c r="U42" s="317">
        <v>0</v>
      </c>
      <c r="V42" s="316"/>
      <c r="W42" s="316"/>
      <c r="X42" s="317">
        <v>0</v>
      </c>
      <c r="Y42" s="316"/>
      <c r="Z42" s="316"/>
      <c r="AA42" s="317"/>
      <c r="AB42" s="316"/>
      <c r="AC42" s="316"/>
      <c r="AD42" s="317"/>
      <c r="AE42" s="318"/>
      <c r="AF42" s="319"/>
      <c r="AG42" s="305"/>
      <c r="AH42" s="305"/>
      <c r="AI42" s="305"/>
      <c r="AJ42" s="305"/>
      <c r="AK42" s="305"/>
      <c r="AL42" s="305"/>
      <c r="AM42" s="305"/>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row>
    <row r="43" spans="1:62" s="311" customFormat="1" ht="29.25" customHeight="1" x14ac:dyDescent="0.25">
      <c r="A43" s="820"/>
      <c r="B43" s="321" t="s">
        <v>93</v>
      </c>
      <c r="C43" s="339">
        <f>SUM(C23:C42)</f>
        <v>0</v>
      </c>
      <c r="D43" s="323"/>
      <c r="E43" s="339">
        <f>SUM(E23:E42)</f>
        <v>150</v>
      </c>
      <c r="F43" s="323"/>
      <c r="G43" s="339">
        <f>SUM(G23:G42)</f>
        <v>300</v>
      </c>
      <c r="H43" s="323"/>
      <c r="I43" s="339">
        <f>SUM(I23:I42)</f>
        <v>300</v>
      </c>
      <c r="J43" s="323"/>
      <c r="K43" s="339">
        <f>SUM(K23:K42)</f>
        <v>300</v>
      </c>
      <c r="L43" s="323"/>
      <c r="M43" s="339">
        <f>SUM(M23:M42)</f>
        <v>300</v>
      </c>
      <c r="N43" s="323"/>
      <c r="O43" s="322">
        <f>SUM(O23:O42)</f>
        <v>0</v>
      </c>
      <c r="P43" s="323"/>
      <c r="Q43" s="323"/>
      <c r="R43" s="322">
        <f>SUM(R23:R42)</f>
        <v>0</v>
      </c>
      <c r="S43" s="323"/>
      <c r="T43" s="323"/>
      <c r="U43" s="322">
        <f>SUM(U23:U42)</f>
        <v>83</v>
      </c>
      <c r="V43" s="323"/>
      <c r="W43" s="323"/>
      <c r="X43" s="322">
        <f>SUM(X23:X42)</f>
        <v>544</v>
      </c>
      <c r="Y43" s="323"/>
      <c r="Z43" s="323"/>
      <c r="AA43" s="322">
        <f>SUM(AA23:AA42)</f>
        <v>496</v>
      </c>
      <c r="AB43" s="323"/>
      <c r="AC43" s="323"/>
      <c r="AD43" s="322"/>
      <c r="AE43" s="324"/>
      <c r="AF43" s="325"/>
      <c r="AG43" s="305"/>
      <c r="AH43" s="305"/>
      <c r="AI43" s="305"/>
      <c r="AJ43" s="305"/>
      <c r="AK43" s="305"/>
      <c r="AL43" s="305"/>
      <c r="AM43" s="305"/>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row>
    <row r="44" spans="1:62" s="295" customFormat="1" ht="24" customHeight="1" x14ac:dyDescent="0.25">
      <c r="K44" s="296"/>
      <c r="L44" s="296"/>
      <c r="M44" s="296"/>
      <c r="N44" s="296"/>
      <c r="O44" s="296"/>
      <c r="AG44" s="305"/>
      <c r="AH44" s="305"/>
      <c r="AI44" s="305"/>
      <c r="AJ44" s="305"/>
      <c r="AK44" s="305"/>
      <c r="AL44" s="305"/>
      <c r="AM44" s="305"/>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row>
    <row r="45" spans="1:62" s="295" customFormat="1" ht="24" customHeight="1" thickBot="1" x14ac:dyDescent="0.3">
      <c r="A45" s="818" t="s">
        <v>738</v>
      </c>
      <c r="B45" s="821" t="s">
        <v>715</v>
      </c>
      <c r="C45" s="824" t="s">
        <v>99</v>
      </c>
      <c r="D45" s="825"/>
      <c r="E45" s="825"/>
      <c r="F45" s="825"/>
      <c r="G45" s="825"/>
      <c r="H45" s="825"/>
      <c r="I45" s="825"/>
      <c r="J45" s="825"/>
      <c r="K45" s="825"/>
      <c r="L45" s="825"/>
      <c r="M45" s="825"/>
      <c r="N45" s="826"/>
      <c r="O45" s="812" t="s">
        <v>206</v>
      </c>
      <c r="P45" s="813"/>
      <c r="Q45" s="813"/>
      <c r="R45" s="813"/>
      <c r="S45" s="813"/>
      <c r="T45" s="813"/>
      <c r="U45" s="813"/>
      <c r="V45" s="813"/>
      <c r="W45" s="813"/>
      <c r="X45" s="813"/>
      <c r="Y45" s="813"/>
      <c r="Z45" s="813"/>
      <c r="AA45" s="813"/>
      <c r="AB45" s="813"/>
      <c r="AC45" s="813"/>
      <c r="AD45" s="813"/>
      <c r="AE45" s="813"/>
      <c r="AF45" s="81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row>
    <row r="46" spans="1:62" s="295" customFormat="1" ht="24" customHeight="1" thickBot="1" x14ac:dyDescent="0.3">
      <c r="A46" s="819"/>
      <c r="B46" s="822"/>
      <c r="C46" s="824" t="s">
        <v>346</v>
      </c>
      <c r="D46" s="826"/>
      <c r="E46" s="824" t="s">
        <v>347</v>
      </c>
      <c r="F46" s="826"/>
      <c r="G46" s="824" t="s">
        <v>348</v>
      </c>
      <c r="H46" s="826"/>
      <c r="I46" s="824" t="s">
        <v>349</v>
      </c>
      <c r="J46" s="826"/>
      <c r="K46" s="824" t="s">
        <v>709</v>
      </c>
      <c r="L46" s="826"/>
      <c r="M46" s="824" t="s">
        <v>351</v>
      </c>
      <c r="N46" s="826"/>
      <c r="O46" s="812" t="s">
        <v>346</v>
      </c>
      <c r="P46" s="813"/>
      <c r="Q46" s="814"/>
      <c r="R46" s="812" t="s">
        <v>347</v>
      </c>
      <c r="S46" s="813"/>
      <c r="T46" s="814"/>
      <c r="U46" s="812" t="s">
        <v>348</v>
      </c>
      <c r="V46" s="813"/>
      <c r="W46" s="814"/>
      <c r="X46" s="812" t="s">
        <v>349</v>
      </c>
      <c r="Y46" s="813"/>
      <c r="Z46" s="814"/>
      <c r="AA46" s="812" t="s">
        <v>709</v>
      </c>
      <c r="AB46" s="813"/>
      <c r="AC46" s="814"/>
      <c r="AD46" s="812" t="s">
        <v>351</v>
      </c>
      <c r="AE46" s="813"/>
      <c r="AF46" s="81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row>
    <row r="47" spans="1:62" s="295" customFormat="1" ht="29.25" customHeight="1" thickBot="1" x14ac:dyDescent="0.3">
      <c r="A47" s="819"/>
      <c r="B47" s="823"/>
      <c r="C47" s="326" t="s">
        <v>100</v>
      </c>
      <c r="D47" s="309" t="s">
        <v>716</v>
      </c>
      <c r="E47" s="326" t="s">
        <v>100</v>
      </c>
      <c r="F47" s="309" t="s">
        <v>716</v>
      </c>
      <c r="G47" s="326" t="s">
        <v>100</v>
      </c>
      <c r="H47" s="309" t="s">
        <v>716</v>
      </c>
      <c r="I47" s="326" t="s">
        <v>100</v>
      </c>
      <c r="J47" s="309" t="s">
        <v>716</v>
      </c>
      <c r="K47" s="326" t="s">
        <v>100</v>
      </c>
      <c r="L47" s="309" t="s">
        <v>716</v>
      </c>
      <c r="M47" s="326" t="s">
        <v>100</v>
      </c>
      <c r="N47" s="309" t="s">
        <v>716</v>
      </c>
      <c r="O47" s="313" t="s">
        <v>100</v>
      </c>
      <c r="P47" s="313" t="s">
        <v>717</v>
      </c>
      <c r="Q47" s="313" t="s">
        <v>148</v>
      </c>
      <c r="R47" s="313" t="s">
        <v>100</v>
      </c>
      <c r="S47" s="313" t="s">
        <v>717</v>
      </c>
      <c r="T47" s="313" t="s">
        <v>148</v>
      </c>
      <c r="U47" s="313" t="s">
        <v>100</v>
      </c>
      <c r="V47" s="313" t="s">
        <v>717</v>
      </c>
      <c r="W47" s="313" t="s">
        <v>148</v>
      </c>
      <c r="X47" s="313" t="s">
        <v>100</v>
      </c>
      <c r="Y47" s="313" t="s">
        <v>717</v>
      </c>
      <c r="Z47" s="313" t="s">
        <v>148</v>
      </c>
      <c r="AA47" s="313" t="s">
        <v>100</v>
      </c>
      <c r="AB47" s="313" t="s">
        <v>717</v>
      </c>
      <c r="AC47" s="313" t="s">
        <v>148</v>
      </c>
      <c r="AD47" s="313" t="s">
        <v>100</v>
      </c>
      <c r="AE47" s="313" t="s">
        <v>717</v>
      </c>
      <c r="AF47" s="313" t="s">
        <v>148</v>
      </c>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row>
    <row r="48" spans="1:62" s="295" customFormat="1" ht="16.5" x14ac:dyDescent="0.25">
      <c r="A48" s="819"/>
      <c r="B48" s="327" t="s">
        <v>718</v>
      </c>
      <c r="C48" s="317">
        <v>14</v>
      </c>
      <c r="D48" s="319"/>
      <c r="E48" s="317">
        <v>14</v>
      </c>
      <c r="F48" s="319"/>
      <c r="G48" s="317">
        <v>14</v>
      </c>
      <c r="H48" s="319"/>
      <c r="I48" s="317">
        <v>14</v>
      </c>
      <c r="J48" s="319"/>
      <c r="K48" s="317">
        <v>14</v>
      </c>
      <c r="L48" s="319"/>
      <c r="M48" s="317">
        <v>6</v>
      </c>
      <c r="N48" s="319"/>
      <c r="O48" s="317"/>
      <c r="P48" s="316"/>
      <c r="Q48" s="319"/>
      <c r="R48" s="317"/>
      <c r="S48" s="316"/>
      <c r="T48" s="319"/>
      <c r="U48" s="317"/>
      <c r="V48" s="316"/>
      <c r="W48" s="319"/>
      <c r="X48" s="317"/>
      <c r="Y48" s="316"/>
      <c r="Z48" s="319"/>
      <c r="AA48" s="317"/>
      <c r="AB48" s="316"/>
      <c r="AC48" s="319"/>
      <c r="AD48" s="317"/>
      <c r="AE48" s="318"/>
      <c r="AF48" s="319"/>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row>
    <row r="49" spans="1:62" s="295" customFormat="1" ht="16.5" x14ac:dyDescent="0.25">
      <c r="A49" s="819"/>
      <c r="B49" s="328" t="s">
        <v>719</v>
      </c>
      <c r="C49" s="317">
        <v>10</v>
      </c>
      <c r="D49" s="319"/>
      <c r="E49" s="317">
        <v>10</v>
      </c>
      <c r="F49" s="319"/>
      <c r="G49" s="317">
        <v>10</v>
      </c>
      <c r="H49" s="319"/>
      <c r="I49" s="317">
        <v>10</v>
      </c>
      <c r="J49" s="319"/>
      <c r="K49" s="317">
        <v>10</v>
      </c>
      <c r="L49" s="319"/>
      <c r="M49" s="317">
        <v>5</v>
      </c>
      <c r="N49" s="319"/>
      <c r="O49" s="317"/>
      <c r="P49" s="316"/>
      <c r="Q49" s="319"/>
      <c r="R49" s="317"/>
      <c r="S49" s="316"/>
      <c r="T49" s="319"/>
      <c r="U49" s="317"/>
      <c r="V49" s="316"/>
      <c r="W49" s="319"/>
      <c r="X49" s="317"/>
      <c r="Y49" s="316"/>
      <c r="Z49" s="319"/>
      <c r="AA49" s="317"/>
      <c r="AB49" s="316"/>
      <c r="AC49" s="319"/>
      <c r="AD49" s="317"/>
      <c r="AE49" s="318"/>
      <c r="AF49" s="319"/>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row>
    <row r="50" spans="1:62" s="295" customFormat="1" ht="16.5" x14ac:dyDescent="0.25">
      <c r="A50" s="819"/>
      <c r="B50" s="328" t="s">
        <v>720</v>
      </c>
      <c r="C50" s="317">
        <v>12</v>
      </c>
      <c r="D50" s="319"/>
      <c r="E50" s="317">
        <v>12</v>
      </c>
      <c r="F50" s="319"/>
      <c r="G50" s="317">
        <v>12</v>
      </c>
      <c r="H50" s="319"/>
      <c r="I50" s="317">
        <v>12</v>
      </c>
      <c r="J50" s="319"/>
      <c r="K50" s="317">
        <v>12</v>
      </c>
      <c r="L50" s="319"/>
      <c r="M50" s="317">
        <v>6</v>
      </c>
      <c r="N50" s="319"/>
      <c r="O50" s="317"/>
      <c r="P50" s="316"/>
      <c r="Q50" s="319"/>
      <c r="R50" s="317"/>
      <c r="S50" s="316"/>
      <c r="T50" s="319"/>
      <c r="U50" s="317"/>
      <c r="V50" s="316"/>
      <c r="W50" s="319"/>
      <c r="X50" s="317"/>
      <c r="Y50" s="316"/>
      <c r="Z50" s="319"/>
      <c r="AA50" s="317"/>
      <c r="AB50" s="316"/>
      <c r="AC50" s="319"/>
      <c r="AD50" s="317"/>
      <c r="AE50" s="318"/>
      <c r="AF50" s="319"/>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row>
    <row r="51" spans="1:62" s="295" customFormat="1" ht="16.5" x14ac:dyDescent="0.25">
      <c r="A51" s="819"/>
      <c r="B51" s="328" t="s">
        <v>721</v>
      </c>
      <c r="C51" s="317">
        <v>13</v>
      </c>
      <c r="D51" s="319"/>
      <c r="E51" s="317">
        <v>13</v>
      </c>
      <c r="F51" s="319"/>
      <c r="G51" s="317">
        <v>13</v>
      </c>
      <c r="H51" s="319"/>
      <c r="I51" s="317">
        <v>13</v>
      </c>
      <c r="J51" s="319"/>
      <c r="K51" s="317">
        <v>13</v>
      </c>
      <c r="L51" s="319"/>
      <c r="M51" s="317">
        <v>8</v>
      </c>
      <c r="N51" s="319"/>
      <c r="O51" s="317"/>
      <c r="P51" s="316"/>
      <c r="Q51" s="319"/>
      <c r="R51" s="317"/>
      <c r="S51" s="316"/>
      <c r="T51" s="319"/>
      <c r="U51" s="317"/>
      <c r="V51" s="316"/>
      <c r="W51" s="319"/>
      <c r="X51" s="317"/>
      <c r="Y51" s="316"/>
      <c r="Z51" s="319"/>
      <c r="AA51" s="317"/>
      <c r="AB51" s="316"/>
      <c r="AC51" s="319"/>
      <c r="AD51" s="317"/>
      <c r="AE51" s="318"/>
      <c r="AF51" s="319"/>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row>
    <row r="52" spans="1:62" s="295" customFormat="1" ht="16.5" x14ac:dyDescent="0.25">
      <c r="A52" s="819"/>
      <c r="B52" s="328" t="s">
        <v>722</v>
      </c>
      <c r="C52" s="317">
        <v>15</v>
      </c>
      <c r="D52" s="319"/>
      <c r="E52" s="317">
        <v>15</v>
      </c>
      <c r="F52" s="319"/>
      <c r="G52" s="317">
        <v>15</v>
      </c>
      <c r="H52" s="319"/>
      <c r="I52" s="317">
        <v>15</v>
      </c>
      <c r="J52" s="319"/>
      <c r="K52" s="317">
        <v>15</v>
      </c>
      <c r="L52" s="319"/>
      <c r="M52" s="317">
        <v>8</v>
      </c>
      <c r="N52" s="319"/>
      <c r="O52" s="317"/>
      <c r="P52" s="316"/>
      <c r="Q52" s="319"/>
      <c r="R52" s="317"/>
      <c r="S52" s="316"/>
      <c r="T52" s="319"/>
      <c r="U52" s="317"/>
      <c r="V52" s="316"/>
      <c r="W52" s="319"/>
      <c r="X52" s="317"/>
      <c r="Y52" s="316"/>
      <c r="Z52" s="319"/>
      <c r="AA52" s="317"/>
      <c r="AB52" s="316"/>
      <c r="AC52" s="319"/>
      <c r="AD52" s="317"/>
      <c r="AE52" s="318"/>
      <c r="AF52" s="319"/>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row>
    <row r="53" spans="1:62" s="295" customFormat="1" ht="16.5" x14ac:dyDescent="0.25">
      <c r="A53" s="819"/>
      <c r="B53" s="328" t="s">
        <v>723</v>
      </c>
      <c r="C53" s="317">
        <v>11</v>
      </c>
      <c r="D53" s="319"/>
      <c r="E53" s="317">
        <v>11</v>
      </c>
      <c r="F53" s="319"/>
      <c r="G53" s="317">
        <v>11</v>
      </c>
      <c r="H53" s="319"/>
      <c r="I53" s="317">
        <v>11</v>
      </c>
      <c r="J53" s="319"/>
      <c r="K53" s="317">
        <v>11</v>
      </c>
      <c r="L53" s="319"/>
      <c r="M53" s="317">
        <v>5</v>
      </c>
      <c r="N53" s="319"/>
      <c r="O53" s="317"/>
      <c r="P53" s="316"/>
      <c r="Q53" s="319"/>
      <c r="R53" s="317"/>
      <c r="S53" s="316"/>
      <c r="T53" s="319"/>
      <c r="U53" s="317"/>
      <c r="V53" s="316"/>
      <c r="W53" s="319"/>
      <c r="X53" s="317"/>
      <c r="Y53" s="316"/>
      <c r="Z53" s="319"/>
      <c r="AA53" s="317"/>
      <c r="AB53" s="316"/>
      <c r="AC53" s="319"/>
      <c r="AD53" s="317"/>
      <c r="AE53" s="318"/>
      <c r="AF53" s="319"/>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row>
    <row r="54" spans="1:62" s="295" customFormat="1" ht="16.5" x14ac:dyDescent="0.25">
      <c r="A54" s="819"/>
      <c r="B54" s="328" t="s">
        <v>724</v>
      </c>
      <c r="C54" s="317">
        <v>30</v>
      </c>
      <c r="D54" s="319"/>
      <c r="E54" s="317">
        <v>30</v>
      </c>
      <c r="F54" s="319"/>
      <c r="G54" s="317">
        <v>30</v>
      </c>
      <c r="H54" s="319"/>
      <c r="I54" s="317">
        <v>30</v>
      </c>
      <c r="J54" s="319"/>
      <c r="K54" s="317">
        <v>30</v>
      </c>
      <c r="L54" s="319"/>
      <c r="M54" s="317">
        <v>14</v>
      </c>
      <c r="N54" s="319"/>
      <c r="O54" s="317"/>
      <c r="P54" s="316"/>
      <c r="Q54" s="319"/>
      <c r="R54" s="317"/>
      <c r="S54" s="316"/>
      <c r="T54" s="319"/>
      <c r="U54" s="317"/>
      <c r="V54" s="316"/>
      <c r="W54" s="319"/>
      <c r="X54" s="317"/>
      <c r="Y54" s="316"/>
      <c r="Z54" s="319"/>
      <c r="AA54" s="317"/>
      <c r="AB54" s="316"/>
      <c r="AC54" s="319"/>
      <c r="AD54" s="317"/>
      <c r="AE54" s="318"/>
      <c r="AF54" s="319"/>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row>
    <row r="55" spans="1:62" s="295" customFormat="1" ht="16.5" x14ac:dyDescent="0.25">
      <c r="A55" s="819"/>
      <c r="B55" s="328" t="s">
        <v>725</v>
      </c>
      <c r="C55" s="317">
        <v>20</v>
      </c>
      <c r="D55" s="319"/>
      <c r="E55" s="317">
        <v>20</v>
      </c>
      <c r="F55" s="319"/>
      <c r="G55" s="317">
        <v>20</v>
      </c>
      <c r="H55" s="319"/>
      <c r="I55" s="317">
        <v>20</v>
      </c>
      <c r="J55" s="319"/>
      <c r="K55" s="317">
        <v>20</v>
      </c>
      <c r="L55" s="319"/>
      <c r="M55" s="317">
        <v>15</v>
      </c>
      <c r="N55" s="319"/>
      <c r="O55" s="317"/>
      <c r="P55" s="316"/>
      <c r="Q55" s="319"/>
      <c r="R55" s="317"/>
      <c r="S55" s="316"/>
      <c r="T55" s="319"/>
      <c r="U55" s="317"/>
      <c r="V55" s="316"/>
      <c r="W55" s="319"/>
      <c r="X55" s="317"/>
      <c r="Y55" s="316"/>
      <c r="Z55" s="319"/>
      <c r="AA55" s="317"/>
      <c r="AB55" s="316"/>
      <c r="AC55" s="319"/>
      <c r="AD55" s="317"/>
      <c r="AE55" s="318"/>
      <c r="AF55" s="319"/>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row>
    <row r="56" spans="1:62" s="295" customFormat="1" ht="16.5" x14ac:dyDescent="0.25">
      <c r="A56" s="819"/>
      <c r="B56" s="328" t="s">
        <v>726</v>
      </c>
      <c r="C56" s="317">
        <v>17</v>
      </c>
      <c r="D56" s="319"/>
      <c r="E56" s="317">
        <v>17</v>
      </c>
      <c r="F56" s="319"/>
      <c r="G56" s="317">
        <v>17</v>
      </c>
      <c r="H56" s="319"/>
      <c r="I56" s="317">
        <v>17</v>
      </c>
      <c r="J56" s="319"/>
      <c r="K56" s="317">
        <v>17</v>
      </c>
      <c r="L56" s="319"/>
      <c r="M56" s="317">
        <v>8</v>
      </c>
      <c r="N56" s="319"/>
      <c r="O56" s="317"/>
      <c r="P56" s="316"/>
      <c r="Q56" s="319"/>
      <c r="R56" s="317"/>
      <c r="S56" s="316"/>
      <c r="T56" s="319"/>
      <c r="U56" s="317"/>
      <c r="V56" s="316"/>
      <c r="W56" s="319"/>
      <c r="X56" s="317"/>
      <c r="Y56" s="316"/>
      <c r="Z56" s="319"/>
      <c r="AA56" s="317"/>
      <c r="AB56" s="316"/>
      <c r="AC56" s="319"/>
      <c r="AD56" s="317"/>
      <c r="AE56" s="318"/>
      <c r="AF56" s="319"/>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row>
    <row r="57" spans="1:62" s="295" customFormat="1" ht="16.5" x14ac:dyDescent="0.25">
      <c r="A57" s="819"/>
      <c r="B57" s="328" t="s">
        <v>727</v>
      </c>
      <c r="C57" s="317">
        <v>34</v>
      </c>
      <c r="D57" s="319"/>
      <c r="E57" s="317">
        <v>34</v>
      </c>
      <c r="F57" s="319"/>
      <c r="G57" s="317">
        <v>34</v>
      </c>
      <c r="H57" s="319"/>
      <c r="I57" s="317">
        <v>34</v>
      </c>
      <c r="J57" s="319"/>
      <c r="K57" s="317">
        <v>34</v>
      </c>
      <c r="L57" s="319"/>
      <c r="M57" s="317">
        <v>12</v>
      </c>
      <c r="N57" s="319"/>
      <c r="O57" s="317"/>
      <c r="P57" s="316"/>
      <c r="Q57" s="319"/>
      <c r="R57" s="317"/>
      <c r="S57" s="316"/>
      <c r="T57" s="319"/>
      <c r="U57" s="317"/>
      <c r="V57" s="316"/>
      <c r="W57" s="319"/>
      <c r="X57" s="317"/>
      <c r="Y57" s="316"/>
      <c r="Z57" s="319"/>
      <c r="AA57" s="317"/>
      <c r="AB57" s="316"/>
      <c r="AC57" s="319"/>
      <c r="AD57" s="317"/>
      <c r="AE57" s="318"/>
      <c r="AF57" s="319"/>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row>
    <row r="58" spans="1:62" s="295" customFormat="1" ht="16.5" x14ac:dyDescent="0.25">
      <c r="A58" s="819"/>
      <c r="B58" s="328" t="s">
        <v>728</v>
      </c>
      <c r="C58" s="317">
        <v>35</v>
      </c>
      <c r="D58" s="319"/>
      <c r="E58" s="317">
        <v>35</v>
      </c>
      <c r="F58" s="319"/>
      <c r="G58" s="317">
        <v>35</v>
      </c>
      <c r="H58" s="319"/>
      <c r="I58" s="317">
        <v>35</v>
      </c>
      <c r="J58" s="319"/>
      <c r="K58" s="317">
        <v>35</v>
      </c>
      <c r="L58" s="319"/>
      <c r="M58" s="317">
        <v>15</v>
      </c>
      <c r="N58" s="319"/>
      <c r="O58" s="317"/>
      <c r="P58" s="316"/>
      <c r="Q58" s="319"/>
      <c r="R58" s="317"/>
      <c r="S58" s="316"/>
      <c r="T58" s="319"/>
      <c r="U58" s="317"/>
      <c r="V58" s="316"/>
      <c r="W58" s="319"/>
      <c r="X58" s="317"/>
      <c r="Y58" s="316"/>
      <c r="Z58" s="319"/>
      <c r="AA58" s="317"/>
      <c r="AB58" s="316"/>
      <c r="AC58" s="319"/>
      <c r="AD58" s="317"/>
      <c r="AE58" s="318"/>
      <c r="AF58" s="319"/>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row>
    <row r="59" spans="1:62" s="295" customFormat="1" ht="16.5" x14ac:dyDescent="0.25">
      <c r="A59" s="819"/>
      <c r="B59" s="328" t="s">
        <v>729</v>
      </c>
      <c r="C59" s="317">
        <v>10</v>
      </c>
      <c r="D59" s="319"/>
      <c r="E59" s="317">
        <v>10</v>
      </c>
      <c r="F59" s="319"/>
      <c r="G59" s="317">
        <v>10</v>
      </c>
      <c r="H59" s="319"/>
      <c r="I59" s="317">
        <v>10</v>
      </c>
      <c r="J59" s="319"/>
      <c r="K59" s="317">
        <v>10</v>
      </c>
      <c r="L59" s="319"/>
      <c r="M59" s="317">
        <v>5</v>
      </c>
      <c r="N59" s="319"/>
      <c r="O59" s="317"/>
      <c r="P59" s="316"/>
      <c r="Q59" s="319"/>
      <c r="R59" s="317"/>
      <c r="S59" s="316"/>
      <c r="T59" s="319"/>
      <c r="U59" s="317"/>
      <c r="V59" s="316"/>
      <c r="W59" s="319"/>
      <c r="X59" s="317"/>
      <c r="Y59" s="316"/>
      <c r="Z59" s="319"/>
      <c r="AA59" s="317"/>
      <c r="AB59" s="316"/>
      <c r="AC59" s="319"/>
      <c r="AD59" s="317"/>
      <c r="AE59" s="318"/>
      <c r="AF59" s="319"/>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row>
    <row r="60" spans="1:62" s="295" customFormat="1" ht="16.5" x14ac:dyDescent="0.25">
      <c r="A60" s="819"/>
      <c r="B60" s="328" t="s">
        <v>730</v>
      </c>
      <c r="C60" s="317">
        <v>9</v>
      </c>
      <c r="D60" s="319"/>
      <c r="E60" s="317">
        <v>9</v>
      </c>
      <c r="F60" s="319"/>
      <c r="G60" s="317">
        <v>9</v>
      </c>
      <c r="H60" s="319"/>
      <c r="I60" s="317">
        <v>9</v>
      </c>
      <c r="J60" s="319"/>
      <c r="K60" s="317">
        <v>9</v>
      </c>
      <c r="L60" s="319"/>
      <c r="M60" s="317">
        <v>4</v>
      </c>
      <c r="N60" s="319"/>
      <c r="O60" s="317"/>
      <c r="P60" s="316"/>
      <c r="Q60" s="319"/>
      <c r="R60" s="317"/>
      <c r="S60" s="316"/>
      <c r="T60" s="319"/>
      <c r="U60" s="317"/>
      <c r="V60" s="316"/>
      <c r="W60" s="319"/>
      <c r="X60" s="317"/>
      <c r="Y60" s="316"/>
      <c r="Z60" s="319"/>
      <c r="AA60" s="317"/>
      <c r="AB60" s="316"/>
      <c r="AC60" s="319"/>
      <c r="AD60" s="317"/>
      <c r="AE60" s="318"/>
      <c r="AF60" s="319"/>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row>
    <row r="61" spans="1:62" s="295" customFormat="1" ht="16.5" x14ac:dyDescent="0.25">
      <c r="A61" s="819"/>
      <c r="B61" s="328" t="s">
        <v>731</v>
      </c>
      <c r="C61" s="317">
        <v>9</v>
      </c>
      <c r="D61" s="319"/>
      <c r="E61" s="317">
        <v>9</v>
      </c>
      <c r="F61" s="319"/>
      <c r="G61" s="317">
        <v>9</v>
      </c>
      <c r="H61" s="319"/>
      <c r="I61" s="317">
        <v>9</v>
      </c>
      <c r="J61" s="319"/>
      <c r="K61" s="317">
        <v>9</v>
      </c>
      <c r="L61" s="319"/>
      <c r="M61" s="317">
        <v>4</v>
      </c>
      <c r="N61" s="319"/>
      <c r="O61" s="317"/>
      <c r="P61" s="316"/>
      <c r="Q61" s="319"/>
      <c r="R61" s="317"/>
      <c r="S61" s="316"/>
      <c r="T61" s="319"/>
      <c r="U61" s="317"/>
      <c r="V61" s="316"/>
      <c r="W61" s="319"/>
      <c r="X61" s="317"/>
      <c r="Y61" s="316"/>
      <c r="Z61" s="319"/>
      <c r="AA61" s="317"/>
      <c r="AB61" s="316"/>
      <c r="AC61" s="319"/>
      <c r="AD61" s="317"/>
      <c r="AE61" s="318"/>
      <c r="AF61" s="319"/>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row>
    <row r="62" spans="1:62" s="295" customFormat="1" ht="16.5" x14ac:dyDescent="0.25">
      <c r="A62" s="819"/>
      <c r="B62" s="328" t="s">
        <v>732</v>
      </c>
      <c r="C62" s="317">
        <v>7</v>
      </c>
      <c r="D62" s="319"/>
      <c r="E62" s="317">
        <v>7</v>
      </c>
      <c r="F62" s="319"/>
      <c r="G62" s="317">
        <v>7</v>
      </c>
      <c r="H62" s="319"/>
      <c r="I62" s="317">
        <v>7</v>
      </c>
      <c r="J62" s="319"/>
      <c r="K62" s="317">
        <v>7</v>
      </c>
      <c r="L62" s="319"/>
      <c r="M62" s="317">
        <v>3</v>
      </c>
      <c r="N62" s="319"/>
      <c r="O62" s="317"/>
      <c r="P62" s="316"/>
      <c r="Q62" s="319"/>
      <c r="R62" s="317"/>
      <c r="S62" s="316"/>
      <c r="T62" s="319"/>
      <c r="U62" s="317"/>
      <c r="V62" s="316"/>
      <c r="W62" s="319"/>
      <c r="X62" s="317"/>
      <c r="Y62" s="316"/>
      <c r="Z62" s="319"/>
      <c r="AA62" s="317"/>
      <c r="AB62" s="316"/>
      <c r="AC62" s="319"/>
      <c r="AD62" s="317"/>
      <c r="AE62" s="318"/>
      <c r="AF62" s="319"/>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row>
    <row r="63" spans="1:62" s="295" customFormat="1" ht="16.5" x14ac:dyDescent="0.25">
      <c r="A63" s="819"/>
      <c r="B63" s="328" t="s">
        <v>733</v>
      </c>
      <c r="C63" s="317">
        <v>15</v>
      </c>
      <c r="D63" s="319"/>
      <c r="E63" s="317">
        <v>15</v>
      </c>
      <c r="F63" s="319"/>
      <c r="G63" s="317">
        <v>15</v>
      </c>
      <c r="H63" s="319"/>
      <c r="I63" s="317">
        <v>15</v>
      </c>
      <c r="J63" s="319"/>
      <c r="K63" s="317">
        <v>15</v>
      </c>
      <c r="L63" s="319"/>
      <c r="M63" s="317">
        <v>8</v>
      </c>
      <c r="N63" s="319"/>
      <c r="O63" s="317"/>
      <c r="P63" s="316"/>
      <c r="Q63" s="319"/>
      <c r="R63" s="317"/>
      <c r="S63" s="316"/>
      <c r="T63" s="319"/>
      <c r="U63" s="317"/>
      <c r="V63" s="316"/>
      <c r="W63" s="319"/>
      <c r="X63" s="317"/>
      <c r="Y63" s="316"/>
      <c r="Z63" s="319"/>
      <c r="AA63" s="317"/>
      <c r="AB63" s="316"/>
      <c r="AC63" s="319"/>
      <c r="AD63" s="317"/>
      <c r="AE63" s="318"/>
      <c r="AF63" s="319"/>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row>
    <row r="64" spans="1:62" s="295" customFormat="1" ht="16.5" x14ac:dyDescent="0.25">
      <c r="A64" s="819"/>
      <c r="B64" s="328" t="s">
        <v>734</v>
      </c>
      <c r="C64" s="317">
        <v>4</v>
      </c>
      <c r="D64" s="319"/>
      <c r="E64" s="317">
        <v>4</v>
      </c>
      <c r="F64" s="319"/>
      <c r="G64" s="317">
        <v>4</v>
      </c>
      <c r="H64" s="319"/>
      <c r="I64" s="317">
        <v>4</v>
      </c>
      <c r="J64" s="319"/>
      <c r="K64" s="317">
        <v>4</v>
      </c>
      <c r="L64" s="319"/>
      <c r="M64" s="317">
        <v>2</v>
      </c>
      <c r="N64" s="319"/>
      <c r="O64" s="317"/>
      <c r="P64" s="316"/>
      <c r="Q64" s="319"/>
      <c r="R64" s="317"/>
      <c r="S64" s="316"/>
      <c r="T64" s="319"/>
      <c r="U64" s="317"/>
      <c r="V64" s="316"/>
      <c r="W64" s="319"/>
      <c r="X64" s="317"/>
      <c r="Y64" s="316"/>
      <c r="Z64" s="319"/>
      <c r="AA64" s="317"/>
      <c r="AB64" s="316"/>
      <c r="AC64" s="319"/>
      <c r="AD64" s="317"/>
      <c r="AE64" s="318"/>
      <c r="AF64" s="319"/>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row>
    <row r="65" spans="1:62" s="295" customFormat="1" ht="16.5" x14ac:dyDescent="0.25">
      <c r="A65" s="819"/>
      <c r="B65" s="328" t="s">
        <v>735</v>
      </c>
      <c r="C65" s="317">
        <v>15</v>
      </c>
      <c r="D65" s="319"/>
      <c r="E65" s="317">
        <v>15</v>
      </c>
      <c r="F65" s="319"/>
      <c r="G65" s="317">
        <v>15</v>
      </c>
      <c r="H65" s="319"/>
      <c r="I65" s="317">
        <v>15</v>
      </c>
      <c r="J65" s="319"/>
      <c r="K65" s="317">
        <v>15</v>
      </c>
      <c r="L65" s="319"/>
      <c r="M65" s="317">
        <v>9</v>
      </c>
      <c r="N65" s="319"/>
      <c r="O65" s="317"/>
      <c r="P65" s="316"/>
      <c r="Q65" s="319"/>
      <c r="R65" s="317"/>
      <c r="S65" s="316"/>
      <c r="T65" s="319"/>
      <c r="U65" s="317"/>
      <c r="V65" s="316"/>
      <c r="W65" s="319"/>
      <c r="X65" s="317"/>
      <c r="Y65" s="316"/>
      <c r="Z65" s="319"/>
      <c r="AA65" s="317"/>
      <c r="AB65" s="316"/>
      <c r="AC65" s="319"/>
      <c r="AD65" s="317"/>
      <c r="AE65" s="318"/>
      <c r="AF65" s="319"/>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row>
    <row r="66" spans="1:62" s="295" customFormat="1" ht="16.5" x14ac:dyDescent="0.25">
      <c r="A66" s="819"/>
      <c r="B66" s="328" t="s">
        <v>736</v>
      </c>
      <c r="C66" s="317">
        <v>15</v>
      </c>
      <c r="D66" s="319"/>
      <c r="E66" s="317">
        <v>15</v>
      </c>
      <c r="F66" s="319"/>
      <c r="G66" s="317">
        <v>15</v>
      </c>
      <c r="H66" s="319"/>
      <c r="I66" s="317">
        <v>15</v>
      </c>
      <c r="J66" s="319"/>
      <c r="K66" s="317">
        <v>15</v>
      </c>
      <c r="L66" s="319"/>
      <c r="M66" s="317">
        <v>8</v>
      </c>
      <c r="N66" s="319"/>
      <c r="O66" s="317"/>
      <c r="P66" s="316"/>
      <c r="Q66" s="319"/>
      <c r="R66" s="317"/>
      <c r="S66" s="316"/>
      <c r="T66" s="319"/>
      <c r="U66" s="317"/>
      <c r="V66" s="316"/>
      <c r="W66" s="319"/>
      <c r="X66" s="317"/>
      <c r="Y66" s="316"/>
      <c r="Z66" s="319"/>
      <c r="AA66" s="317"/>
      <c r="AB66" s="316"/>
      <c r="AC66" s="319"/>
      <c r="AD66" s="317"/>
      <c r="AE66" s="318"/>
      <c r="AF66" s="319"/>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row>
    <row r="67" spans="1:62" s="295" customFormat="1" ht="16.5" x14ac:dyDescent="0.25">
      <c r="A67" s="819"/>
      <c r="B67" s="329" t="s">
        <v>737</v>
      </c>
      <c r="C67" s="330">
        <v>5</v>
      </c>
      <c r="D67" s="331"/>
      <c r="E67" s="330">
        <v>5</v>
      </c>
      <c r="F67" s="331"/>
      <c r="G67" s="330">
        <v>5</v>
      </c>
      <c r="H67" s="331"/>
      <c r="I67" s="330">
        <v>5</v>
      </c>
      <c r="J67" s="331"/>
      <c r="K67" s="330">
        <v>5</v>
      </c>
      <c r="L67" s="331"/>
      <c r="M67" s="330">
        <v>5</v>
      </c>
      <c r="N67" s="331"/>
      <c r="O67" s="330"/>
      <c r="P67" s="332"/>
      <c r="Q67" s="331"/>
      <c r="R67" s="330"/>
      <c r="S67" s="332"/>
      <c r="T67" s="331"/>
      <c r="U67" s="330"/>
      <c r="V67" s="332"/>
      <c r="W67" s="331"/>
      <c r="X67" s="330"/>
      <c r="Y67" s="332"/>
      <c r="Z67" s="331"/>
      <c r="AA67" s="330"/>
      <c r="AB67" s="332"/>
      <c r="AC67" s="331"/>
      <c r="AD67" s="330"/>
      <c r="AE67" s="332"/>
      <c r="AF67" s="331"/>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row>
    <row r="68" spans="1:62" s="295" customFormat="1" ht="17.25" thickBot="1" x14ac:dyDescent="0.3">
      <c r="A68" s="820"/>
      <c r="B68" s="324" t="s">
        <v>93</v>
      </c>
      <c r="C68" s="339">
        <f>SUM(C48:C67)</f>
        <v>300</v>
      </c>
      <c r="D68" s="334"/>
      <c r="E68" s="339">
        <f>SUM(E48:E67)</f>
        <v>300</v>
      </c>
      <c r="F68" s="334"/>
      <c r="G68" s="339">
        <f>SUM(G48:G67)</f>
        <v>300</v>
      </c>
      <c r="H68" s="334"/>
      <c r="I68" s="339">
        <f>SUM(I48:I67)</f>
        <v>300</v>
      </c>
      <c r="J68" s="334"/>
      <c r="K68" s="339">
        <f>SUM(K48:K67)</f>
        <v>300</v>
      </c>
      <c r="L68" s="336"/>
      <c r="M68" s="339">
        <f>SUM(M48:M67)</f>
        <v>150</v>
      </c>
      <c r="N68" s="336"/>
      <c r="O68" s="335"/>
      <c r="P68" s="337"/>
      <c r="Q68" s="334"/>
      <c r="R68" s="333"/>
      <c r="S68" s="337"/>
      <c r="T68" s="334"/>
      <c r="U68" s="333"/>
      <c r="V68" s="337"/>
      <c r="W68" s="334"/>
      <c r="X68" s="333"/>
      <c r="Y68" s="337"/>
      <c r="Z68" s="334"/>
      <c r="AA68" s="333"/>
      <c r="AB68" s="337"/>
      <c r="AC68" s="334"/>
      <c r="AD68" s="333"/>
      <c r="AE68" s="337"/>
      <c r="AF68" s="33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row>
  </sheetData>
  <mergeCells count="54">
    <mergeCell ref="A1:A4"/>
    <mergeCell ref="B1:AF4"/>
    <mergeCell ref="A8:A11"/>
    <mergeCell ref="B8:Z11"/>
    <mergeCell ref="AA8:AA11"/>
    <mergeCell ref="AB8:AB11"/>
    <mergeCell ref="AC8:AD8"/>
    <mergeCell ref="AE8:AF8"/>
    <mergeCell ref="AC9:AD9"/>
    <mergeCell ref="AE9:AF9"/>
    <mergeCell ref="AC10:AD10"/>
    <mergeCell ref="AE10:AF10"/>
    <mergeCell ref="AC11:AD11"/>
    <mergeCell ref="AE11:AF11"/>
    <mergeCell ref="A14:A16"/>
    <mergeCell ref="K14:L16"/>
    <mergeCell ref="M14:O14"/>
    <mergeCell ref="M15:O15"/>
    <mergeCell ref="M16:O16"/>
    <mergeCell ref="A18:AF18"/>
    <mergeCell ref="A19:B19"/>
    <mergeCell ref="C19:AF19"/>
    <mergeCell ref="A20:A43"/>
    <mergeCell ref="B20:B22"/>
    <mergeCell ref="C20:N20"/>
    <mergeCell ref="O20:AF20"/>
    <mergeCell ref="C21:D21"/>
    <mergeCell ref="E21:F21"/>
    <mergeCell ref="G21:H21"/>
    <mergeCell ref="X21:Z21"/>
    <mergeCell ref="AA21:AC21"/>
    <mergeCell ref="AD21:AF21"/>
    <mergeCell ref="I21:J21"/>
    <mergeCell ref="K21:L21"/>
    <mergeCell ref="M21:N21"/>
    <mergeCell ref="A45:A68"/>
    <mergeCell ref="B45:B47"/>
    <mergeCell ref="C45:N45"/>
    <mergeCell ref="O45:AF45"/>
    <mergeCell ref="C46:D46"/>
    <mergeCell ref="E46:F46"/>
    <mergeCell ref="G46:H46"/>
    <mergeCell ref="AD46:AF46"/>
    <mergeCell ref="I46:J46"/>
    <mergeCell ref="K46:L46"/>
    <mergeCell ref="M46:N46"/>
    <mergeCell ref="O21:Q21"/>
    <mergeCell ref="R21:T21"/>
    <mergeCell ref="U21:W21"/>
    <mergeCell ref="X46:Z46"/>
    <mergeCell ref="AA46:AC46"/>
    <mergeCell ref="O46:Q46"/>
    <mergeCell ref="R46:T46"/>
    <mergeCell ref="U46:W4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8"/>
  <sheetViews>
    <sheetView topLeftCell="A34" zoomScale="70" zoomScaleNormal="70" workbookViewId="0">
      <selection activeCell="E34" sqref="E34"/>
    </sheetView>
  </sheetViews>
  <sheetFormatPr baseColWidth="10" defaultColWidth="11.42578125" defaultRowHeight="15" x14ac:dyDescent="0.25"/>
  <cols>
    <col min="1" max="1" width="9.28515625" style="97" customWidth="1"/>
    <col min="2" max="2" width="35.42578125" style="97" customWidth="1"/>
    <col min="3" max="3" width="27.85546875" style="97" customWidth="1"/>
    <col min="4" max="4" width="12" style="97" customWidth="1"/>
    <col min="5" max="5" width="35" style="97" customWidth="1"/>
    <col min="6" max="6" width="17.28515625" style="97" customWidth="1"/>
    <col min="7" max="7" width="13.7109375" style="97" customWidth="1"/>
    <col min="8" max="8" width="13.5703125" style="97" customWidth="1"/>
    <col min="9" max="9" width="13.7109375" style="98" customWidth="1"/>
    <col min="10" max="10" width="11.42578125" style="98" customWidth="1"/>
    <col min="11" max="11" width="11.42578125" style="98"/>
    <col min="12" max="12" width="10.140625" style="98" customWidth="1"/>
    <col min="13" max="13" width="10.140625" style="97" customWidth="1"/>
    <col min="14" max="14" width="12.85546875" style="97" customWidth="1"/>
    <col min="15" max="16" width="10.140625" style="97" customWidth="1"/>
    <col min="17" max="17" width="12.85546875" style="97" customWidth="1"/>
    <col min="18" max="19" width="10.140625" style="97" customWidth="1"/>
    <col min="20" max="20" width="41.42578125" style="97" customWidth="1"/>
    <col min="21" max="21" width="10.140625" style="97" customWidth="1"/>
    <col min="22" max="22" width="12.28515625" style="97" customWidth="1"/>
    <col min="23" max="23" width="38.140625" style="97" customWidth="1"/>
    <col min="24" max="24" width="10.28515625" style="97" customWidth="1"/>
    <col min="25" max="25" width="35.28515625" style="97" customWidth="1"/>
    <col min="26" max="26" width="12.85546875" style="97" customWidth="1"/>
    <col min="27" max="28" width="10.28515625" style="97" customWidth="1"/>
    <col min="29" max="29" width="12.85546875" style="97" customWidth="1"/>
    <col min="30" max="31" width="10.28515625" style="97" customWidth="1"/>
    <col min="32" max="32" width="13.42578125" style="97" customWidth="1"/>
    <col min="33" max="34" width="10.28515625" style="97" customWidth="1"/>
    <col min="35" max="35" width="13.42578125" style="97" customWidth="1"/>
    <col min="36" max="37" width="10.28515625" style="97" customWidth="1"/>
    <col min="38" max="38" width="13.5703125" style="97" customWidth="1"/>
    <col min="39" max="40" width="10.28515625" style="97" customWidth="1"/>
    <col min="41" max="41" width="13.42578125" style="97" customWidth="1"/>
    <col min="42" max="43" width="10.28515625" style="97" customWidth="1"/>
    <col min="44" max="44" width="12" style="97" customWidth="1"/>
    <col min="45" max="46" width="10.28515625" style="97" customWidth="1"/>
    <col min="47" max="47" width="12.5703125" style="97" customWidth="1"/>
    <col min="48" max="48" width="14" style="97" customWidth="1"/>
    <col min="49" max="50" width="12" style="97" customWidth="1"/>
    <col min="51" max="91" width="11.42578125" style="117"/>
    <col min="92" max="16384" width="11.42578125" style="97"/>
  </cols>
  <sheetData>
    <row r="1" spans="1:91" s="85" customFormat="1" ht="25.5" customHeight="1" thickBot="1" x14ac:dyDescent="0.3">
      <c r="A1" s="548"/>
      <c r="B1" s="888"/>
      <c r="C1" s="893" t="s">
        <v>279</v>
      </c>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521" t="s">
        <v>280</v>
      </c>
      <c r="AW1" s="522"/>
      <c r="AX1" s="523"/>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95"/>
      <c r="CB1" s="95"/>
      <c r="CC1" s="95"/>
      <c r="CD1" s="95"/>
      <c r="CE1" s="95"/>
      <c r="CF1" s="95"/>
      <c r="CG1" s="95"/>
      <c r="CH1" s="95"/>
      <c r="CI1" s="95"/>
      <c r="CJ1" s="95"/>
      <c r="CK1" s="95"/>
      <c r="CL1" s="95"/>
      <c r="CM1" s="95"/>
    </row>
    <row r="2" spans="1:91" s="85" customFormat="1" ht="25.5" customHeight="1" thickBot="1" x14ac:dyDescent="0.3">
      <c r="A2" s="548"/>
      <c r="B2" s="888"/>
      <c r="C2" s="894" t="s">
        <v>281</v>
      </c>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521" t="s">
        <v>282</v>
      </c>
      <c r="AW2" s="522"/>
      <c r="AX2" s="523"/>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95"/>
      <c r="CB2" s="95"/>
      <c r="CC2" s="95"/>
      <c r="CD2" s="95"/>
      <c r="CE2" s="95"/>
      <c r="CF2" s="95"/>
      <c r="CG2" s="95"/>
      <c r="CH2" s="95"/>
      <c r="CI2" s="95"/>
      <c r="CJ2" s="95"/>
      <c r="CK2" s="95"/>
      <c r="CL2" s="95"/>
      <c r="CM2" s="95"/>
    </row>
    <row r="3" spans="1:91" s="85" customFormat="1" ht="25.5" customHeight="1" thickBot="1" x14ac:dyDescent="0.3">
      <c r="A3" s="548"/>
      <c r="B3" s="888"/>
      <c r="C3" s="894" t="s">
        <v>120</v>
      </c>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521" t="s">
        <v>283</v>
      </c>
      <c r="AW3" s="522"/>
      <c r="AX3" s="523"/>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95"/>
      <c r="CB3" s="95"/>
      <c r="CC3" s="95"/>
      <c r="CD3" s="95"/>
      <c r="CE3" s="95"/>
      <c r="CF3" s="95"/>
      <c r="CG3" s="95"/>
      <c r="CH3" s="95"/>
      <c r="CI3" s="95"/>
      <c r="CJ3" s="95"/>
      <c r="CK3" s="95"/>
      <c r="CL3" s="95"/>
      <c r="CM3" s="95"/>
    </row>
    <row r="4" spans="1:91" s="85" customFormat="1" ht="25.5" customHeight="1" thickBot="1" x14ac:dyDescent="0.3">
      <c r="A4" s="549"/>
      <c r="B4" s="889"/>
      <c r="C4" s="890" t="s">
        <v>739</v>
      </c>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2"/>
      <c r="AV4" s="521" t="s">
        <v>740</v>
      </c>
      <c r="AW4" s="522"/>
      <c r="AX4" s="523"/>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95"/>
      <c r="CB4" s="95"/>
      <c r="CC4" s="95"/>
      <c r="CD4" s="95"/>
      <c r="CE4" s="95"/>
      <c r="CF4" s="95"/>
      <c r="CG4" s="95"/>
      <c r="CH4" s="95"/>
      <c r="CI4" s="95"/>
      <c r="CJ4" s="95"/>
      <c r="CK4" s="95"/>
      <c r="CL4" s="95"/>
      <c r="CM4" s="95"/>
    </row>
    <row r="5" spans="1:91" s="85" customFormat="1" ht="25.5" customHeight="1" thickBot="1" x14ac:dyDescent="0.3">
      <c r="A5" s="95"/>
      <c r="B5" s="244"/>
      <c r="C5" s="96"/>
      <c r="D5" s="96"/>
      <c r="E5" s="96"/>
      <c r="F5" s="96"/>
      <c r="G5" s="96"/>
      <c r="H5" s="96"/>
      <c r="I5" s="96"/>
      <c r="J5" s="96"/>
      <c r="K5" s="96"/>
      <c r="L5" s="96"/>
      <c r="M5" s="96"/>
      <c r="N5" s="96"/>
      <c r="O5" s="96"/>
      <c r="P5" s="96"/>
      <c r="Q5" s="96"/>
      <c r="R5" s="96"/>
      <c r="S5" s="96"/>
      <c r="T5" s="96"/>
      <c r="U5" s="96"/>
      <c r="V5" s="96"/>
      <c r="W5" s="96"/>
      <c r="X5" s="96"/>
      <c r="Y5" s="96"/>
      <c r="Z5" s="96"/>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row>
    <row r="6" spans="1:91" s="39" customFormat="1" ht="29.45" customHeight="1" thickBot="1" x14ac:dyDescent="0.3">
      <c r="A6" s="550" t="s">
        <v>124</v>
      </c>
      <c r="B6" s="550"/>
      <c r="C6" s="887" t="s">
        <v>287</v>
      </c>
      <c r="D6" s="887"/>
      <c r="E6" s="887"/>
      <c r="F6" s="887"/>
      <c r="G6" s="887"/>
      <c r="H6" s="887"/>
      <c r="I6" s="887"/>
      <c r="J6" s="887"/>
      <c r="K6" s="887"/>
      <c r="L6" s="887"/>
      <c r="M6" s="887"/>
      <c r="N6" s="887"/>
      <c r="O6" s="887"/>
      <c r="P6" s="887"/>
      <c r="Q6" s="887"/>
      <c r="R6" s="887"/>
      <c r="S6" s="887"/>
      <c r="T6" s="887"/>
      <c r="U6" s="885" t="s">
        <v>288</v>
      </c>
      <c r="V6" s="885"/>
      <c r="W6" s="885"/>
      <c r="X6" s="886">
        <v>2024110010289</v>
      </c>
      <c r="Y6" s="886"/>
      <c r="Z6" s="886"/>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row>
    <row r="7" spans="1:91" s="95" customFormat="1" ht="29.45" customHeight="1" thickBot="1" x14ac:dyDescent="0.3"/>
    <row r="8" spans="1:91" s="85" customFormat="1" ht="21.75" customHeight="1" x14ac:dyDescent="0.25">
      <c r="A8" s="799" t="s">
        <v>126</v>
      </c>
      <c r="B8" s="799"/>
      <c r="C8" s="142" t="s">
        <v>289</v>
      </c>
      <c r="D8" s="130"/>
      <c r="E8" s="142" t="s">
        <v>290</v>
      </c>
      <c r="F8" s="130"/>
      <c r="G8" s="142" t="s">
        <v>291</v>
      </c>
      <c r="H8" s="130"/>
      <c r="I8" s="165" t="s">
        <v>292</v>
      </c>
      <c r="J8" s="215"/>
      <c r="K8" s="95"/>
      <c r="L8" s="95"/>
      <c r="M8" s="95"/>
      <c r="N8" s="875" t="s">
        <v>128</v>
      </c>
      <c r="O8" s="876"/>
      <c r="P8" s="877"/>
      <c r="Q8" s="884" t="s">
        <v>293</v>
      </c>
      <c r="R8" s="884"/>
      <c r="S8" s="884"/>
      <c r="T8" s="871"/>
      <c r="U8" s="872"/>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row>
    <row r="9" spans="1:91" s="85" customFormat="1" ht="21.75" customHeight="1" thickBot="1" x14ac:dyDescent="0.3">
      <c r="A9" s="799"/>
      <c r="B9" s="799"/>
      <c r="C9" s="143" t="s">
        <v>294</v>
      </c>
      <c r="D9" s="215" t="s">
        <v>295</v>
      </c>
      <c r="E9" s="142" t="s">
        <v>296</v>
      </c>
      <c r="F9" s="130"/>
      <c r="G9" s="142" t="s">
        <v>297</v>
      </c>
      <c r="H9" s="144"/>
      <c r="I9" s="165" t="s">
        <v>298</v>
      </c>
      <c r="J9" s="215"/>
      <c r="K9" s="95"/>
      <c r="L9" s="95"/>
      <c r="M9" s="95"/>
      <c r="N9" s="878"/>
      <c r="O9" s="879"/>
      <c r="P9" s="880"/>
      <c r="Q9" s="884" t="s">
        <v>299</v>
      </c>
      <c r="R9" s="884"/>
      <c r="S9" s="884"/>
      <c r="T9" s="871"/>
      <c r="U9" s="872"/>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row>
    <row r="10" spans="1:91" s="85" customFormat="1" ht="21.75" customHeight="1" thickBot="1" x14ac:dyDescent="0.3">
      <c r="A10" s="799"/>
      <c r="B10" s="799"/>
      <c r="C10" s="142" t="s">
        <v>300</v>
      </c>
      <c r="D10" s="130"/>
      <c r="E10" s="142" t="s">
        <v>301</v>
      </c>
      <c r="F10" s="130"/>
      <c r="G10" s="142" t="s">
        <v>302</v>
      </c>
      <c r="H10" s="144"/>
      <c r="I10" s="165" t="s">
        <v>303</v>
      </c>
      <c r="J10" s="215"/>
      <c r="K10" s="95"/>
      <c r="L10" s="95"/>
      <c r="M10" s="95"/>
      <c r="N10" s="881"/>
      <c r="O10" s="882"/>
      <c r="P10" s="883"/>
      <c r="Q10" s="884" t="s">
        <v>304</v>
      </c>
      <c r="R10" s="884"/>
      <c r="S10" s="884"/>
      <c r="T10" s="873" t="s">
        <v>295</v>
      </c>
      <c r="U10" s="874"/>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row>
    <row r="11" spans="1:91" s="95" customFormat="1" ht="21.75" customHeight="1" thickBot="1" x14ac:dyDescent="0.3">
      <c r="I11" s="166"/>
      <c r="J11" s="166"/>
      <c r="K11" s="166"/>
      <c r="L11" s="166"/>
    </row>
    <row r="12" spans="1:91" ht="23.45" customHeight="1" x14ac:dyDescent="0.25">
      <c r="A12" s="909" t="s">
        <v>242</v>
      </c>
      <c r="B12" s="897" t="s">
        <v>244</v>
      </c>
      <c r="C12" s="895" t="s">
        <v>53</v>
      </c>
      <c r="D12" s="895" t="s">
        <v>248</v>
      </c>
      <c r="E12" s="895" t="s">
        <v>250</v>
      </c>
      <c r="F12" s="895" t="s">
        <v>252</v>
      </c>
      <c r="G12" s="897" t="s">
        <v>254</v>
      </c>
      <c r="H12" s="897" t="s">
        <v>256</v>
      </c>
      <c r="I12" s="899" t="s">
        <v>741</v>
      </c>
      <c r="J12" s="899" t="s">
        <v>742</v>
      </c>
      <c r="K12" s="907" t="s">
        <v>262</v>
      </c>
      <c r="L12" s="903" t="s">
        <v>289</v>
      </c>
      <c r="M12" s="904"/>
      <c r="N12" s="905"/>
      <c r="O12" s="906" t="s">
        <v>290</v>
      </c>
      <c r="P12" s="904"/>
      <c r="Q12" s="905"/>
      <c r="R12" s="906" t="s">
        <v>291</v>
      </c>
      <c r="S12" s="904"/>
      <c r="T12" s="905"/>
      <c r="U12" s="906" t="s">
        <v>292</v>
      </c>
      <c r="V12" s="904"/>
      <c r="W12" s="905"/>
      <c r="X12" s="906" t="s">
        <v>294</v>
      </c>
      <c r="Y12" s="904"/>
      <c r="Z12" s="905"/>
      <c r="AA12" s="906" t="s">
        <v>296</v>
      </c>
      <c r="AB12" s="904"/>
      <c r="AC12" s="905"/>
      <c r="AD12" s="906" t="s">
        <v>297</v>
      </c>
      <c r="AE12" s="904"/>
      <c r="AF12" s="905"/>
      <c r="AG12" s="906" t="s">
        <v>298</v>
      </c>
      <c r="AH12" s="904"/>
      <c r="AI12" s="905"/>
      <c r="AJ12" s="906" t="s">
        <v>300</v>
      </c>
      <c r="AK12" s="904"/>
      <c r="AL12" s="905"/>
      <c r="AM12" s="906" t="s">
        <v>301</v>
      </c>
      <c r="AN12" s="904"/>
      <c r="AO12" s="905"/>
      <c r="AP12" s="906" t="s">
        <v>302</v>
      </c>
      <c r="AQ12" s="904"/>
      <c r="AR12" s="905"/>
      <c r="AS12" s="906" t="s">
        <v>303</v>
      </c>
      <c r="AT12" s="904"/>
      <c r="AU12" s="905"/>
      <c r="AV12" s="901" t="s">
        <v>743</v>
      </c>
      <c r="AW12" s="912" t="s">
        <v>744</v>
      </c>
      <c r="AX12" s="914"/>
      <c r="AY12" s="911"/>
      <c r="AZ12" s="911"/>
      <c r="BA12" s="911"/>
      <c r="BB12" s="911"/>
      <c r="BC12" s="911"/>
      <c r="BD12" s="911"/>
      <c r="BE12" s="911"/>
      <c r="BF12" s="911"/>
      <c r="BG12" s="911"/>
    </row>
    <row r="13" spans="1:91" s="98" customFormat="1" ht="36.75" customHeight="1" thickBot="1" x14ac:dyDescent="0.3">
      <c r="A13" s="910"/>
      <c r="B13" s="898"/>
      <c r="C13" s="896"/>
      <c r="D13" s="896"/>
      <c r="E13" s="896"/>
      <c r="F13" s="896"/>
      <c r="G13" s="898"/>
      <c r="H13" s="898"/>
      <c r="I13" s="900"/>
      <c r="J13" s="900"/>
      <c r="K13" s="908"/>
      <c r="L13" s="145" t="s">
        <v>745</v>
      </c>
      <c r="M13" s="260" t="s">
        <v>746</v>
      </c>
      <c r="N13" s="260" t="s">
        <v>267</v>
      </c>
      <c r="O13" s="145" t="s">
        <v>745</v>
      </c>
      <c r="P13" s="260" t="s">
        <v>746</v>
      </c>
      <c r="Q13" s="260" t="s">
        <v>267</v>
      </c>
      <c r="R13" s="145" t="s">
        <v>745</v>
      </c>
      <c r="S13" s="260" t="s">
        <v>746</v>
      </c>
      <c r="T13" s="260" t="s">
        <v>267</v>
      </c>
      <c r="U13" s="145" t="s">
        <v>745</v>
      </c>
      <c r="V13" s="260" t="s">
        <v>746</v>
      </c>
      <c r="W13" s="260" t="s">
        <v>267</v>
      </c>
      <c r="X13" s="145" t="s">
        <v>745</v>
      </c>
      <c r="Y13" s="260" t="s">
        <v>746</v>
      </c>
      <c r="Z13" s="260" t="s">
        <v>267</v>
      </c>
      <c r="AA13" s="145" t="s">
        <v>745</v>
      </c>
      <c r="AB13" s="260" t="s">
        <v>746</v>
      </c>
      <c r="AC13" s="260" t="s">
        <v>267</v>
      </c>
      <c r="AD13" s="145" t="s">
        <v>745</v>
      </c>
      <c r="AE13" s="260" t="s">
        <v>746</v>
      </c>
      <c r="AF13" s="260" t="s">
        <v>267</v>
      </c>
      <c r="AG13" s="145" t="s">
        <v>745</v>
      </c>
      <c r="AH13" s="260" t="s">
        <v>746</v>
      </c>
      <c r="AI13" s="260" t="s">
        <v>267</v>
      </c>
      <c r="AJ13" s="145" t="s">
        <v>745</v>
      </c>
      <c r="AK13" s="260" t="s">
        <v>746</v>
      </c>
      <c r="AL13" s="260" t="s">
        <v>267</v>
      </c>
      <c r="AM13" s="145" t="s">
        <v>745</v>
      </c>
      <c r="AN13" s="260" t="s">
        <v>746</v>
      </c>
      <c r="AO13" s="260" t="s">
        <v>267</v>
      </c>
      <c r="AP13" s="145" t="s">
        <v>745</v>
      </c>
      <c r="AQ13" s="260" t="s">
        <v>746</v>
      </c>
      <c r="AR13" s="260" t="s">
        <v>267</v>
      </c>
      <c r="AS13" s="145" t="s">
        <v>745</v>
      </c>
      <c r="AT13" s="260" t="s">
        <v>746</v>
      </c>
      <c r="AU13" s="260" t="s">
        <v>267</v>
      </c>
      <c r="AV13" s="902"/>
      <c r="AW13" s="913"/>
      <c r="AX13" s="914"/>
      <c r="AY13" s="911"/>
      <c r="AZ13" s="911"/>
      <c r="BA13" s="911"/>
      <c r="BB13" s="911"/>
      <c r="BC13" s="911"/>
      <c r="BD13" s="911"/>
      <c r="BE13" s="911"/>
      <c r="BF13" s="911"/>
      <c r="BG13" s="911"/>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row>
    <row r="14" spans="1:91" ht="51.75" hidden="1" customHeight="1" x14ac:dyDescent="0.25">
      <c r="A14" s="108" t="s">
        <v>747</v>
      </c>
      <c r="B14" s="109" t="s">
        <v>748</v>
      </c>
      <c r="C14" s="109" t="s">
        <v>749</v>
      </c>
      <c r="D14" s="110">
        <v>1</v>
      </c>
      <c r="E14" s="109" t="s">
        <v>750</v>
      </c>
      <c r="F14" s="109"/>
      <c r="G14" s="110" t="s">
        <v>751</v>
      </c>
      <c r="H14" s="110" t="s">
        <v>752</v>
      </c>
      <c r="I14" s="167">
        <v>3520</v>
      </c>
      <c r="J14" s="167">
        <v>9846</v>
      </c>
      <c r="K14" s="168">
        <v>1000</v>
      </c>
      <c r="L14" s="169">
        <v>42</v>
      </c>
      <c r="M14" s="131"/>
      <c r="N14" s="131"/>
      <c r="O14" s="132">
        <v>84</v>
      </c>
      <c r="P14" s="133"/>
      <c r="Q14" s="133"/>
      <c r="R14" s="132">
        <v>104</v>
      </c>
      <c r="S14" s="133"/>
      <c r="T14" s="133"/>
      <c r="U14" s="132">
        <v>104</v>
      </c>
      <c r="V14" s="133"/>
      <c r="W14" s="133"/>
      <c r="X14" s="132">
        <v>104</v>
      </c>
      <c r="Y14" s="133"/>
      <c r="Z14" s="133"/>
      <c r="AA14" s="132">
        <v>104</v>
      </c>
      <c r="AB14" s="133"/>
      <c r="AC14" s="133"/>
      <c r="AD14" s="132">
        <v>104</v>
      </c>
      <c r="AE14" s="133"/>
      <c r="AF14" s="133"/>
      <c r="AG14" s="132">
        <v>104</v>
      </c>
      <c r="AH14" s="133"/>
      <c r="AI14" s="133"/>
      <c r="AJ14" s="132">
        <v>104</v>
      </c>
      <c r="AK14" s="133"/>
      <c r="AL14" s="133"/>
      <c r="AM14" s="132">
        <v>104</v>
      </c>
      <c r="AN14" s="133"/>
      <c r="AO14" s="133"/>
      <c r="AP14" s="132">
        <v>42</v>
      </c>
      <c r="AQ14" s="133"/>
      <c r="AR14" s="133"/>
      <c r="AS14" s="132">
        <v>0</v>
      </c>
      <c r="AT14" s="133"/>
      <c r="AU14" s="133"/>
      <c r="AV14" s="111">
        <f>+L14+O14+R14+U14+X14+AA14+AD14+AG14+AJ14+AM14+AP14+AS14</f>
        <v>1000</v>
      </c>
      <c r="AW14" s="134">
        <f>+M14+P14+S14+V14+Y14+AB14+AE14+AH14+AK14+AN14+AQ14+AT14</f>
        <v>0</v>
      </c>
      <c r="AX14" s="112" t="s">
        <v>753</v>
      </c>
    </row>
    <row r="15" spans="1:91" ht="51.75" hidden="1" customHeight="1" x14ac:dyDescent="0.25">
      <c r="A15" s="102" t="s">
        <v>747</v>
      </c>
      <c r="B15" s="100" t="s">
        <v>748</v>
      </c>
      <c r="C15" s="100" t="s">
        <v>749</v>
      </c>
      <c r="D15" s="99">
        <v>2</v>
      </c>
      <c r="E15" s="100" t="s">
        <v>754</v>
      </c>
      <c r="F15" s="100"/>
      <c r="G15" s="99" t="s">
        <v>751</v>
      </c>
      <c r="H15" s="99" t="s">
        <v>752</v>
      </c>
      <c r="I15" s="101">
        <v>111340</v>
      </c>
      <c r="J15" s="101">
        <v>350292</v>
      </c>
      <c r="K15" s="170">
        <v>35000</v>
      </c>
      <c r="L15" s="171">
        <v>2916</v>
      </c>
      <c r="M15" s="135"/>
      <c r="N15" s="135"/>
      <c r="O15" s="136">
        <v>2916</v>
      </c>
      <c r="P15" s="137"/>
      <c r="Q15" s="137"/>
      <c r="R15" s="136">
        <v>2916</v>
      </c>
      <c r="S15" s="137"/>
      <c r="T15" s="137"/>
      <c r="U15" s="136">
        <v>2916</v>
      </c>
      <c r="V15" s="137"/>
      <c r="W15" s="137"/>
      <c r="X15" s="136">
        <v>2917</v>
      </c>
      <c r="Y15" s="137"/>
      <c r="Z15" s="137"/>
      <c r="AA15" s="136">
        <v>2917</v>
      </c>
      <c r="AB15" s="137"/>
      <c r="AC15" s="137"/>
      <c r="AD15" s="136">
        <v>2917</v>
      </c>
      <c r="AE15" s="137"/>
      <c r="AF15" s="137"/>
      <c r="AG15" s="136">
        <v>2917</v>
      </c>
      <c r="AH15" s="137"/>
      <c r="AI15" s="137"/>
      <c r="AJ15" s="136">
        <v>2917</v>
      </c>
      <c r="AK15" s="137"/>
      <c r="AL15" s="137"/>
      <c r="AM15" s="136">
        <v>2917</v>
      </c>
      <c r="AN15" s="137"/>
      <c r="AO15" s="137"/>
      <c r="AP15" s="136">
        <v>2917</v>
      </c>
      <c r="AQ15" s="137"/>
      <c r="AR15" s="137"/>
      <c r="AS15" s="136">
        <v>2917</v>
      </c>
      <c r="AT15" s="137"/>
      <c r="AU15" s="137"/>
      <c r="AV15" s="111">
        <f t="shared" ref="AV15:AV36" si="0">+L15+O15+R15+U15+X15+AA15+AD15+AG15+AJ15+AM15+AP15+AS15</f>
        <v>35000</v>
      </c>
      <c r="AW15" s="134">
        <f t="shared" ref="AW15:AW37" si="1">+M15+P15+S15+V15+Y15+AB15+AE15+AH15+AK15+AN15+AQ15+AT15</f>
        <v>0</v>
      </c>
      <c r="AX15" s="113" t="s">
        <v>755</v>
      </c>
    </row>
    <row r="16" spans="1:91" ht="51.75" hidden="1" customHeight="1" x14ac:dyDescent="0.25">
      <c r="A16" s="102" t="s">
        <v>747</v>
      </c>
      <c r="B16" s="100" t="s">
        <v>748</v>
      </c>
      <c r="C16" s="100" t="s">
        <v>749</v>
      </c>
      <c r="D16" s="99">
        <v>3</v>
      </c>
      <c r="E16" s="100" t="s">
        <v>756</v>
      </c>
      <c r="F16" s="100"/>
      <c r="G16" s="99" t="s">
        <v>751</v>
      </c>
      <c r="H16" s="99" t="s">
        <v>752</v>
      </c>
      <c r="I16" s="101">
        <v>196518110</v>
      </c>
      <c r="J16" s="101">
        <v>56451000</v>
      </c>
      <c r="K16" s="103">
        <v>5020000</v>
      </c>
      <c r="L16" s="171">
        <v>418000</v>
      </c>
      <c r="M16" s="135"/>
      <c r="N16" s="135"/>
      <c r="O16" s="136">
        <v>418000</v>
      </c>
      <c r="P16" s="137"/>
      <c r="Q16" s="137"/>
      <c r="R16" s="136">
        <v>418000</v>
      </c>
      <c r="S16" s="137"/>
      <c r="T16" s="137"/>
      <c r="U16" s="136">
        <v>550000</v>
      </c>
      <c r="V16" s="137"/>
      <c r="W16" s="137"/>
      <c r="X16" s="136">
        <v>418000</v>
      </c>
      <c r="Y16" s="137"/>
      <c r="Z16" s="137"/>
      <c r="AA16" s="136">
        <v>418000</v>
      </c>
      <c r="AB16" s="137"/>
      <c r="AC16" s="137"/>
      <c r="AD16" s="136">
        <v>418000</v>
      </c>
      <c r="AE16" s="137"/>
      <c r="AF16" s="137"/>
      <c r="AG16" s="136">
        <v>418000</v>
      </c>
      <c r="AH16" s="137"/>
      <c r="AI16" s="137"/>
      <c r="AJ16" s="136">
        <v>418000</v>
      </c>
      <c r="AK16" s="137"/>
      <c r="AL16" s="137"/>
      <c r="AM16" s="136">
        <v>418000</v>
      </c>
      <c r="AN16" s="137"/>
      <c r="AO16" s="137"/>
      <c r="AP16" s="136">
        <v>500000</v>
      </c>
      <c r="AQ16" s="137"/>
      <c r="AR16" s="137"/>
      <c r="AS16" s="136">
        <v>208000</v>
      </c>
      <c r="AT16" s="137"/>
      <c r="AU16" s="137"/>
      <c r="AV16" s="111">
        <f t="shared" si="0"/>
        <v>5020000</v>
      </c>
      <c r="AW16" s="134">
        <f t="shared" si="1"/>
        <v>0</v>
      </c>
      <c r="AX16" s="113" t="s">
        <v>757</v>
      </c>
    </row>
    <row r="17" spans="1:50" ht="51.75" hidden="1" customHeight="1" x14ac:dyDescent="0.25">
      <c r="A17" s="102" t="s">
        <v>747</v>
      </c>
      <c r="B17" s="100" t="s">
        <v>748</v>
      </c>
      <c r="C17" s="100" t="s">
        <v>749</v>
      </c>
      <c r="D17" s="99">
        <v>4</v>
      </c>
      <c r="E17" s="100" t="s">
        <v>758</v>
      </c>
      <c r="F17" s="100"/>
      <c r="G17" s="99" t="s">
        <v>751</v>
      </c>
      <c r="H17" s="99" t="s">
        <v>752</v>
      </c>
      <c r="I17" s="101">
        <v>3993</v>
      </c>
      <c r="J17" s="101">
        <v>9916</v>
      </c>
      <c r="K17" s="170">
        <v>1000</v>
      </c>
      <c r="L17" s="171">
        <v>0</v>
      </c>
      <c r="M17" s="135"/>
      <c r="N17" s="135"/>
      <c r="O17" s="136">
        <v>60</v>
      </c>
      <c r="P17" s="137"/>
      <c r="Q17" s="137"/>
      <c r="R17" s="136">
        <v>110</v>
      </c>
      <c r="S17" s="137"/>
      <c r="T17" s="137"/>
      <c r="U17" s="136">
        <v>110</v>
      </c>
      <c r="V17" s="137"/>
      <c r="W17" s="137"/>
      <c r="X17" s="136">
        <v>110</v>
      </c>
      <c r="Y17" s="137"/>
      <c r="Z17" s="137"/>
      <c r="AA17" s="136">
        <v>110</v>
      </c>
      <c r="AB17" s="137"/>
      <c r="AC17" s="137"/>
      <c r="AD17" s="136">
        <v>110</v>
      </c>
      <c r="AE17" s="137"/>
      <c r="AF17" s="137"/>
      <c r="AG17" s="136">
        <v>110</v>
      </c>
      <c r="AH17" s="137"/>
      <c r="AI17" s="137"/>
      <c r="AJ17" s="136">
        <v>110</v>
      </c>
      <c r="AK17" s="137"/>
      <c r="AL17" s="137"/>
      <c r="AM17" s="136">
        <v>110</v>
      </c>
      <c r="AN17" s="137"/>
      <c r="AO17" s="137"/>
      <c r="AP17" s="136">
        <v>60</v>
      </c>
      <c r="AQ17" s="137"/>
      <c r="AR17" s="137"/>
      <c r="AS17" s="136">
        <v>0</v>
      </c>
      <c r="AT17" s="137"/>
      <c r="AU17" s="137"/>
      <c r="AV17" s="111">
        <f t="shared" si="0"/>
        <v>1000</v>
      </c>
      <c r="AW17" s="134">
        <f t="shared" si="1"/>
        <v>0</v>
      </c>
      <c r="AX17" s="113" t="s">
        <v>755</v>
      </c>
    </row>
    <row r="18" spans="1:50" ht="51.75" hidden="1" customHeight="1" x14ac:dyDescent="0.25">
      <c r="A18" s="102" t="s">
        <v>747</v>
      </c>
      <c r="B18" s="100" t="s">
        <v>748</v>
      </c>
      <c r="C18" s="100" t="s">
        <v>749</v>
      </c>
      <c r="D18" s="99">
        <v>5</v>
      </c>
      <c r="E18" s="100" t="s">
        <v>759</v>
      </c>
      <c r="F18" s="100"/>
      <c r="G18" s="99" t="s">
        <v>751</v>
      </c>
      <c r="H18" s="99" t="s">
        <v>760</v>
      </c>
      <c r="I18" s="101">
        <v>90102</v>
      </c>
      <c r="J18" s="101">
        <v>286385</v>
      </c>
      <c r="K18" s="170">
        <v>29000</v>
      </c>
      <c r="L18" s="171">
        <v>0</v>
      </c>
      <c r="M18" s="135"/>
      <c r="N18" s="135"/>
      <c r="O18" s="136">
        <v>1500</v>
      </c>
      <c r="P18" s="137"/>
      <c r="Q18" s="137"/>
      <c r="R18" s="136">
        <v>3000</v>
      </c>
      <c r="S18" s="137"/>
      <c r="T18" s="137"/>
      <c r="U18" s="136">
        <v>3000</v>
      </c>
      <c r="V18" s="137"/>
      <c r="W18" s="137"/>
      <c r="X18" s="136">
        <v>3000</v>
      </c>
      <c r="Y18" s="137"/>
      <c r="Z18" s="137"/>
      <c r="AA18" s="136">
        <v>3000</v>
      </c>
      <c r="AB18" s="137"/>
      <c r="AC18" s="137"/>
      <c r="AD18" s="136">
        <v>3000</v>
      </c>
      <c r="AE18" s="137"/>
      <c r="AF18" s="137"/>
      <c r="AG18" s="136">
        <v>3000</v>
      </c>
      <c r="AH18" s="137"/>
      <c r="AI18" s="137"/>
      <c r="AJ18" s="136">
        <v>3000</v>
      </c>
      <c r="AK18" s="137"/>
      <c r="AL18" s="137"/>
      <c r="AM18" s="136">
        <v>3000</v>
      </c>
      <c r="AN18" s="137"/>
      <c r="AO18" s="137"/>
      <c r="AP18" s="136">
        <v>3500</v>
      </c>
      <c r="AQ18" s="137"/>
      <c r="AR18" s="137"/>
      <c r="AS18" s="136">
        <v>0</v>
      </c>
      <c r="AT18" s="137"/>
      <c r="AU18" s="137"/>
      <c r="AV18" s="111">
        <f t="shared" si="0"/>
        <v>29000</v>
      </c>
      <c r="AW18" s="134">
        <f t="shared" si="1"/>
        <v>0</v>
      </c>
      <c r="AX18" s="113" t="s">
        <v>755</v>
      </c>
    </row>
    <row r="19" spans="1:50" ht="51.75" hidden="1" customHeight="1" x14ac:dyDescent="0.25">
      <c r="A19" s="102" t="s">
        <v>747</v>
      </c>
      <c r="B19" s="100" t="s">
        <v>748</v>
      </c>
      <c r="C19" s="100" t="s">
        <v>749</v>
      </c>
      <c r="D19" s="99">
        <v>6</v>
      </c>
      <c r="E19" s="100" t="s">
        <v>761</v>
      </c>
      <c r="F19" s="100"/>
      <c r="G19" s="99" t="s">
        <v>751</v>
      </c>
      <c r="H19" s="99" t="s">
        <v>752</v>
      </c>
      <c r="I19" s="101">
        <v>3430</v>
      </c>
      <c r="J19" s="101">
        <v>11841</v>
      </c>
      <c r="K19" s="170">
        <v>1200</v>
      </c>
      <c r="L19" s="171">
        <v>100</v>
      </c>
      <c r="M19" s="135"/>
      <c r="N19" s="135"/>
      <c r="O19" s="136">
        <v>100</v>
      </c>
      <c r="P19" s="137"/>
      <c r="Q19" s="137"/>
      <c r="R19" s="136">
        <v>100</v>
      </c>
      <c r="S19" s="137"/>
      <c r="T19" s="137"/>
      <c r="U19" s="136">
        <v>100</v>
      </c>
      <c r="V19" s="137"/>
      <c r="W19" s="137"/>
      <c r="X19" s="136">
        <v>100</v>
      </c>
      <c r="Y19" s="137"/>
      <c r="Z19" s="137"/>
      <c r="AA19" s="136">
        <v>100</v>
      </c>
      <c r="AB19" s="137"/>
      <c r="AC19" s="137"/>
      <c r="AD19" s="136">
        <v>100</v>
      </c>
      <c r="AE19" s="137"/>
      <c r="AF19" s="137"/>
      <c r="AG19" s="136">
        <v>100</v>
      </c>
      <c r="AH19" s="137"/>
      <c r="AI19" s="137"/>
      <c r="AJ19" s="136">
        <v>100</v>
      </c>
      <c r="AK19" s="137"/>
      <c r="AL19" s="137"/>
      <c r="AM19" s="136">
        <v>100</v>
      </c>
      <c r="AN19" s="137"/>
      <c r="AO19" s="137"/>
      <c r="AP19" s="136">
        <v>100</v>
      </c>
      <c r="AQ19" s="137"/>
      <c r="AR19" s="137"/>
      <c r="AS19" s="136">
        <v>100</v>
      </c>
      <c r="AT19" s="137"/>
      <c r="AU19" s="137"/>
      <c r="AV19" s="111">
        <f t="shared" si="0"/>
        <v>1200</v>
      </c>
      <c r="AW19" s="134">
        <f t="shared" si="1"/>
        <v>0</v>
      </c>
      <c r="AX19" s="113" t="s">
        <v>755</v>
      </c>
    </row>
    <row r="20" spans="1:50" ht="51.75" hidden="1" customHeight="1" x14ac:dyDescent="0.25">
      <c r="A20" s="102" t="s">
        <v>747</v>
      </c>
      <c r="B20" s="100" t="s">
        <v>748</v>
      </c>
      <c r="C20" s="100" t="s">
        <v>749</v>
      </c>
      <c r="D20" s="99">
        <v>7</v>
      </c>
      <c r="E20" s="100" t="s">
        <v>762</v>
      </c>
      <c r="F20" s="100"/>
      <c r="G20" s="99" t="s">
        <v>751</v>
      </c>
      <c r="H20" s="99" t="s">
        <v>752</v>
      </c>
      <c r="I20" s="101">
        <v>13336</v>
      </c>
      <c r="J20" s="101">
        <v>12778</v>
      </c>
      <c r="K20" s="170">
        <v>1200</v>
      </c>
      <c r="L20" s="171">
        <v>0</v>
      </c>
      <c r="M20" s="135"/>
      <c r="N20" s="135"/>
      <c r="O20" s="136">
        <v>100</v>
      </c>
      <c r="P20" s="137"/>
      <c r="Q20" s="137"/>
      <c r="R20" s="136">
        <v>125</v>
      </c>
      <c r="S20" s="137"/>
      <c r="T20" s="137"/>
      <c r="U20" s="136">
        <v>125</v>
      </c>
      <c r="V20" s="137"/>
      <c r="W20" s="137"/>
      <c r="X20" s="136">
        <v>125</v>
      </c>
      <c r="Y20" s="137"/>
      <c r="Z20" s="137"/>
      <c r="AA20" s="136">
        <v>125</v>
      </c>
      <c r="AB20" s="137"/>
      <c r="AC20" s="137"/>
      <c r="AD20" s="136">
        <v>125</v>
      </c>
      <c r="AE20" s="137"/>
      <c r="AF20" s="137"/>
      <c r="AG20" s="136">
        <v>125</v>
      </c>
      <c r="AH20" s="137"/>
      <c r="AI20" s="137"/>
      <c r="AJ20" s="136">
        <v>125</v>
      </c>
      <c r="AK20" s="137"/>
      <c r="AL20" s="137"/>
      <c r="AM20" s="136">
        <v>125</v>
      </c>
      <c r="AN20" s="137"/>
      <c r="AO20" s="137"/>
      <c r="AP20" s="136">
        <v>100</v>
      </c>
      <c r="AQ20" s="137"/>
      <c r="AR20" s="137"/>
      <c r="AS20" s="136">
        <v>0</v>
      </c>
      <c r="AT20" s="137"/>
      <c r="AU20" s="137"/>
      <c r="AV20" s="111">
        <f t="shared" si="0"/>
        <v>1200</v>
      </c>
      <c r="AW20" s="134">
        <f t="shared" si="1"/>
        <v>0</v>
      </c>
      <c r="AX20" s="113" t="s">
        <v>755</v>
      </c>
    </row>
    <row r="21" spans="1:50" ht="51.75" hidden="1" customHeight="1" x14ac:dyDescent="0.25">
      <c r="A21" s="102" t="s">
        <v>747</v>
      </c>
      <c r="B21" s="100" t="s">
        <v>748</v>
      </c>
      <c r="C21" s="100" t="s">
        <v>749</v>
      </c>
      <c r="D21" s="99">
        <v>8</v>
      </c>
      <c r="E21" s="100" t="s">
        <v>763</v>
      </c>
      <c r="F21" s="100"/>
      <c r="G21" s="99" t="s">
        <v>751</v>
      </c>
      <c r="H21" s="99" t="s">
        <v>752</v>
      </c>
      <c r="I21" s="101">
        <v>14921</v>
      </c>
      <c r="J21" s="101">
        <v>24269</v>
      </c>
      <c r="K21" s="170">
        <v>2400</v>
      </c>
      <c r="L21" s="171">
        <v>0</v>
      </c>
      <c r="M21" s="135"/>
      <c r="N21" s="135"/>
      <c r="O21" s="136">
        <v>160</v>
      </c>
      <c r="P21" s="137"/>
      <c r="Q21" s="137"/>
      <c r="R21" s="136">
        <v>280</v>
      </c>
      <c r="S21" s="137"/>
      <c r="T21" s="137"/>
      <c r="U21" s="136">
        <v>280</v>
      </c>
      <c r="V21" s="137"/>
      <c r="W21" s="137"/>
      <c r="X21" s="136">
        <v>280</v>
      </c>
      <c r="Y21" s="137"/>
      <c r="Z21" s="137"/>
      <c r="AA21" s="136">
        <v>280</v>
      </c>
      <c r="AB21" s="137"/>
      <c r="AC21" s="137"/>
      <c r="AD21" s="136">
        <v>280</v>
      </c>
      <c r="AE21" s="137"/>
      <c r="AF21" s="137"/>
      <c r="AG21" s="136">
        <v>280</v>
      </c>
      <c r="AH21" s="137"/>
      <c r="AI21" s="137"/>
      <c r="AJ21" s="136">
        <v>280</v>
      </c>
      <c r="AK21" s="137"/>
      <c r="AL21" s="137"/>
      <c r="AM21" s="136">
        <v>280</v>
      </c>
      <c r="AN21" s="137"/>
      <c r="AO21" s="137"/>
      <c r="AP21" s="136">
        <v>0</v>
      </c>
      <c r="AQ21" s="137"/>
      <c r="AR21" s="137"/>
      <c r="AS21" s="136">
        <v>0</v>
      </c>
      <c r="AT21" s="137"/>
      <c r="AU21" s="137"/>
      <c r="AV21" s="111">
        <f t="shared" si="0"/>
        <v>2400</v>
      </c>
      <c r="AW21" s="134">
        <f t="shared" si="1"/>
        <v>0</v>
      </c>
      <c r="AX21" s="113" t="s">
        <v>755</v>
      </c>
    </row>
    <row r="22" spans="1:50" ht="51.75" hidden="1" customHeight="1" x14ac:dyDescent="0.25">
      <c r="A22" s="102" t="s">
        <v>747</v>
      </c>
      <c r="B22" s="100" t="s">
        <v>748</v>
      </c>
      <c r="C22" s="100" t="s">
        <v>749</v>
      </c>
      <c r="D22" s="99">
        <v>9</v>
      </c>
      <c r="E22" s="100" t="s">
        <v>764</v>
      </c>
      <c r="F22" s="100"/>
      <c r="G22" s="99" t="s">
        <v>751</v>
      </c>
      <c r="H22" s="99" t="s">
        <v>760</v>
      </c>
      <c r="I22" s="101">
        <v>34622</v>
      </c>
      <c r="J22" s="101">
        <v>116050</v>
      </c>
      <c r="K22" s="170">
        <v>11500</v>
      </c>
      <c r="L22" s="171">
        <v>479</v>
      </c>
      <c r="M22" s="135"/>
      <c r="N22" s="135"/>
      <c r="O22" s="136">
        <v>958</v>
      </c>
      <c r="P22" s="137"/>
      <c r="Q22" s="137"/>
      <c r="R22" s="136">
        <v>1150</v>
      </c>
      <c r="S22" s="137"/>
      <c r="T22" s="137"/>
      <c r="U22" s="136">
        <v>1150</v>
      </c>
      <c r="V22" s="137"/>
      <c r="W22" s="137"/>
      <c r="X22" s="136">
        <v>1150</v>
      </c>
      <c r="Y22" s="137"/>
      <c r="Z22" s="137"/>
      <c r="AA22" s="136">
        <v>1150</v>
      </c>
      <c r="AB22" s="137"/>
      <c r="AC22" s="137"/>
      <c r="AD22" s="136">
        <v>1150</v>
      </c>
      <c r="AE22" s="137"/>
      <c r="AF22" s="137"/>
      <c r="AG22" s="136">
        <v>1150</v>
      </c>
      <c r="AH22" s="137"/>
      <c r="AI22" s="137"/>
      <c r="AJ22" s="136">
        <v>1150</v>
      </c>
      <c r="AK22" s="137"/>
      <c r="AL22" s="137"/>
      <c r="AM22" s="136">
        <v>1150</v>
      </c>
      <c r="AN22" s="137"/>
      <c r="AO22" s="137"/>
      <c r="AP22" s="136">
        <v>479</v>
      </c>
      <c r="AQ22" s="137"/>
      <c r="AR22" s="137"/>
      <c r="AS22" s="136">
        <v>384</v>
      </c>
      <c r="AT22" s="137"/>
      <c r="AU22" s="137"/>
      <c r="AV22" s="111">
        <f t="shared" si="0"/>
        <v>11500</v>
      </c>
      <c r="AW22" s="134">
        <f t="shared" si="1"/>
        <v>0</v>
      </c>
      <c r="AX22" s="113" t="s">
        <v>753</v>
      </c>
    </row>
    <row r="23" spans="1:50" ht="51.75" hidden="1" customHeight="1" x14ac:dyDescent="0.25">
      <c r="A23" s="102" t="s">
        <v>765</v>
      </c>
      <c r="B23" s="100" t="s">
        <v>766</v>
      </c>
      <c r="C23" s="100" t="s">
        <v>767</v>
      </c>
      <c r="D23" s="99">
        <v>23</v>
      </c>
      <c r="E23" s="100" t="s">
        <v>768</v>
      </c>
      <c r="F23" s="100"/>
      <c r="G23" s="99" t="s">
        <v>751</v>
      </c>
      <c r="H23" s="99" t="s">
        <v>752</v>
      </c>
      <c r="I23" s="101">
        <v>15</v>
      </c>
      <c r="J23" s="101">
        <v>47</v>
      </c>
      <c r="K23" s="103">
        <v>4</v>
      </c>
      <c r="L23" s="171"/>
      <c r="M23" s="135"/>
      <c r="N23" s="135"/>
      <c r="O23" s="136"/>
      <c r="P23" s="137"/>
      <c r="Q23" s="137"/>
      <c r="R23" s="136">
        <v>1</v>
      </c>
      <c r="S23" s="137"/>
      <c r="T23" s="137"/>
      <c r="U23" s="136"/>
      <c r="V23" s="137"/>
      <c r="W23" s="137"/>
      <c r="X23" s="136"/>
      <c r="Y23" s="137"/>
      <c r="Z23" s="137"/>
      <c r="AA23" s="136"/>
      <c r="AB23" s="137"/>
      <c r="AC23" s="137"/>
      <c r="AD23" s="136"/>
      <c r="AE23" s="137"/>
      <c r="AF23" s="137"/>
      <c r="AG23" s="136"/>
      <c r="AH23" s="137"/>
      <c r="AI23" s="137"/>
      <c r="AJ23" s="136">
        <v>1</v>
      </c>
      <c r="AK23" s="137"/>
      <c r="AL23" s="137"/>
      <c r="AM23" s="136">
        <v>1</v>
      </c>
      <c r="AN23" s="137"/>
      <c r="AO23" s="137"/>
      <c r="AP23" s="136">
        <v>1</v>
      </c>
      <c r="AQ23" s="137"/>
      <c r="AR23" s="137"/>
      <c r="AS23" s="136"/>
      <c r="AT23" s="137"/>
      <c r="AU23" s="137"/>
      <c r="AV23" s="111">
        <f t="shared" si="0"/>
        <v>4</v>
      </c>
      <c r="AW23" s="134">
        <f t="shared" si="1"/>
        <v>0</v>
      </c>
      <c r="AX23" s="113" t="s">
        <v>769</v>
      </c>
    </row>
    <row r="24" spans="1:50" ht="51.75" hidden="1" customHeight="1" x14ac:dyDescent="0.25">
      <c r="A24" s="102" t="s">
        <v>765</v>
      </c>
      <c r="B24" s="100" t="s">
        <v>766</v>
      </c>
      <c r="C24" s="100" t="s">
        <v>767</v>
      </c>
      <c r="D24" s="99">
        <v>24</v>
      </c>
      <c r="E24" s="100" t="s">
        <v>770</v>
      </c>
      <c r="F24" s="100"/>
      <c r="G24" s="99" t="s">
        <v>751</v>
      </c>
      <c r="H24" s="99" t="s">
        <v>752</v>
      </c>
      <c r="I24" s="101">
        <v>15</v>
      </c>
      <c r="J24" s="101">
        <v>47</v>
      </c>
      <c r="K24" s="104">
        <v>4</v>
      </c>
      <c r="L24" s="171"/>
      <c r="M24" s="135"/>
      <c r="N24" s="135"/>
      <c r="O24" s="136"/>
      <c r="P24" s="137"/>
      <c r="Q24" s="137"/>
      <c r="R24" s="136"/>
      <c r="S24" s="137"/>
      <c r="T24" s="137"/>
      <c r="U24" s="136">
        <v>1</v>
      </c>
      <c r="V24" s="137"/>
      <c r="W24" s="137"/>
      <c r="X24" s="136"/>
      <c r="Y24" s="137"/>
      <c r="Z24" s="137"/>
      <c r="AA24" s="136"/>
      <c r="AB24" s="137"/>
      <c r="AC24" s="137"/>
      <c r="AD24" s="136"/>
      <c r="AE24" s="137"/>
      <c r="AF24" s="137"/>
      <c r="AG24" s="136"/>
      <c r="AH24" s="137"/>
      <c r="AI24" s="137"/>
      <c r="AJ24" s="136"/>
      <c r="AK24" s="137"/>
      <c r="AL24" s="137"/>
      <c r="AM24" s="136">
        <v>1</v>
      </c>
      <c r="AN24" s="137"/>
      <c r="AO24" s="137"/>
      <c r="AP24" s="136">
        <v>1</v>
      </c>
      <c r="AQ24" s="137"/>
      <c r="AR24" s="137"/>
      <c r="AS24" s="136">
        <v>1</v>
      </c>
      <c r="AT24" s="137"/>
      <c r="AU24" s="137"/>
      <c r="AV24" s="111">
        <f t="shared" si="0"/>
        <v>4</v>
      </c>
      <c r="AW24" s="134">
        <f t="shared" si="1"/>
        <v>0</v>
      </c>
      <c r="AX24" s="113" t="s">
        <v>769</v>
      </c>
    </row>
    <row r="25" spans="1:50" ht="51.75" hidden="1" customHeight="1" x14ac:dyDescent="0.25">
      <c r="A25" s="102" t="s">
        <v>771</v>
      </c>
      <c r="B25" s="100" t="s">
        <v>772</v>
      </c>
      <c r="C25" s="100" t="s">
        <v>773</v>
      </c>
      <c r="D25" s="99">
        <v>10</v>
      </c>
      <c r="E25" s="100" t="s">
        <v>774</v>
      </c>
      <c r="F25" s="100"/>
      <c r="G25" s="99" t="s">
        <v>751</v>
      </c>
      <c r="H25" s="99" t="s">
        <v>760</v>
      </c>
      <c r="I25" s="101">
        <v>45565</v>
      </c>
      <c r="J25" s="101">
        <v>121298</v>
      </c>
      <c r="K25" s="170">
        <v>12500</v>
      </c>
      <c r="L25" s="171">
        <v>768</v>
      </c>
      <c r="M25" s="135"/>
      <c r="N25" s="135"/>
      <c r="O25" s="136">
        <v>1000</v>
      </c>
      <c r="P25" s="137"/>
      <c r="Q25" s="137"/>
      <c r="R25" s="136">
        <v>1250</v>
      </c>
      <c r="S25" s="137"/>
      <c r="T25" s="137"/>
      <c r="U25" s="136">
        <v>885.00000000000011</v>
      </c>
      <c r="V25" s="137"/>
      <c r="W25" s="137"/>
      <c r="X25" s="136">
        <v>1260</v>
      </c>
      <c r="Y25" s="137"/>
      <c r="Z25" s="137"/>
      <c r="AA25" s="136">
        <v>1259</v>
      </c>
      <c r="AB25" s="137"/>
      <c r="AC25" s="137"/>
      <c r="AD25" s="136">
        <v>1078</v>
      </c>
      <c r="AE25" s="137"/>
      <c r="AF25" s="137"/>
      <c r="AG25" s="136">
        <v>1250</v>
      </c>
      <c r="AH25" s="137"/>
      <c r="AI25" s="137"/>
      <c r="AJ25" s="136">
        <v>1125</v>
      </c>
      <c r="AK25" s="137"/>
      <c r="AL25" s="137"/>
      <c r="AM25" s="136">
        <v>875.00000000000011</v>
      </c>
      <c r="AN25" s="137"/>
      <c r="AO25" s="137"/>
      <c r="AP25" s="136">
        <v>1000</v>
      </c>
      <c r="AQ25" s="137"/>
      <c r="AR25" s="137"/>
      <c r="AS25" s="136">
        <v>750</v>
      </c>
      <c r="AT25" s="137"/>
      <c r="AU25" s="137"/>
      <c r="AV25" s="111">
        <f t="shared" si="0"/>
        <v>12500</v>
      </c>
      <c r="AW25" s="134">
        <f t="shared" si="1"/>
        <v>0</v>
      </c>
      <c r="AX25" s="113" t="s">
        <v>775</v>
      </c>
    </row>
    <row r="26" spans="1:50" ht="51.75" hidden="1" customHeight="1" x14ac:dyDescent="0.25">
      <c r="A26" s="102" t="s">
        <v>771</v>
      </c>
      <c r="B26" s="100" t="s">
        <v>772</v>
      </c>
      <c r="C26" s="100" t="s">
        <v>773</v>
      </c>
      <c r="D26" s="99">
        <v>11</v>
      </c>
      <c r="E26" s="100" t="s">
        <v>776</v>
      </c>
      <c r="F26" s="100"/>
      <c r="G26" s="99" t="s">
        <v>751</v>
      </c>
      <c r="H26" s="99" t="s">
        <v>760</v>
      </c>
      <c r="I26" s="101">
        <v>166214</v>
      </c>
      <c r="J26" s="101">
        <v>386196</v>
      </c>
      <c r="K26" s="170">
        <v>41500</v>
      </c>
      <c r="L26" s="171">
        <v>867</v>
      </c>
      <c r="M26" s="135"/>
      <c r="N26" s="135"/>
      <c r="O26" s="136">
        <v>2493</v>
      </c>
      <c r="P26" s="137"/>
      <c r="Q26" s="137"/>
      <c r="R26" s="136">
        <v>5398</v>
      </c>
      <c r="S26" s="137"/>
      <c r="T26" s="137"/>
      <c r="U26" s="136">
        <v>2299</v>
      </c>
      <c r="V26" s="137"/>
      <c r="W26" s="137"/>
      <c r="X26" s="136">
        <v>4983</v>
      </c>
      <c r="Y26" s="137"/>
      <c r="Z26" s="137"/>
      <c r="AA26" s="136">
        <v>3323</v>
      </c>
      <c r="AB26" s="137"/>
      <c r="AC26" s="137"/>
      <c r="AD26" s="136">
        <v>3542</v>
      </c>
      <c r="AE26" s="137"/>
      <c r="AF26" s="137"/>
      <c r="AG26" s="136">
        <v>3662</v>
      </c>
      <c r="AH26" s="137"/>
      <c r="AI26" s="137"/>
      <c r="AJ26" s="136">
        <v>3674</v>
      </c>
      <c r="AK26" s="137"/>
      <c r="AL26" s="137"/>
      <c r="AM26" s="136">
        <v>3374</v>
      </c>
      <c r="AN26" s="137"/>
      <c r="AO26" s="137"/>
      <c r="AP26" s="136">
        <v>4565</v>
      </c>
      <c r="AQ26" s="137"/>
      <c r="AR26" s="137"/>
      <c r="AS26" s="136">
        <v>3320</v>
      </c>
      <c r="AT26" s="137"/>
      <c r="AU26" s="137"/>
      <c r="AV26" s="111">
        <f t="shared" si="0"/>
        <v>41500</v>
      </c>
      <c r="AW26" s="134">
        <f t="shared" si="1"/>
        <v>0</v>
      </c>
      <c r="AX26" s="113" t="s">
        <v>775</v>
      </c>
    </row>
    <row r="27" spans="1:50" ht="51.75" hidden="1" customHeight="1" x14ac:dyDescent="0.25">
      <c r="A27" s="102" t="s">
        <v>771</v>
      </c>
      <c r="B27" s="100" t="s">
        <v>772</v>
      </c>
      <c r="C27" s="100" t="s">
        <v>773</v>
      </c>
      <c r="D27" s="99">
        <v>13</v>
      </c>
      <c r="E27" s="100" t="s">
        <v>777</v>
      </c>
      <c r="F27" s="100"/>
      <c r="G27" s="99" t="s">
        <v>751</v>
      </c>
      <c r="H27" s="99" t="s">
        <v>760</v>
      </c>
      <c r="I27" s="101">
        <v>46329</v>
      </c>
      <c r="J27" s="101">
        <v>122579</v>
      </c>
      <c r="K27" s="170">
        <v>12800</v>
      </c>
      <c r="L27" s="171">
        <v>768</v>
      </c>
      <c r="M27" s="135"/>
      <c r="N27" s="135"/>
      <c r="O27" s="136">
        <v>1024</v>
      </c>
      <c r="P27" s="137"/>
      <c r="Q27" s="137"/>
      <c r="R27" s="136">
        <v>1280</v>
      </c>
      <c r="S27" s="137"/>
      <c r="T27" s="137"/>
      <c r="U27" s="136">
        <v>896.00000000000011</v>
      </c>
      <c r="V27" s="137"/>
      <c r="W27" s="137"/>
      <c r="X27" s="136">
        <v>1280</v>
      </c>
      <c r="Y27" s="137"/>
      <c r="Z27" s="137"/>
      <c r="AA27" s="136">
        <v>1280</v>
      </c>
      <c r="AB27" s="137"/>
      <c r="AC27" s="137"/>
      <c r="AD27" s="136">
        <v>1152</v>
      </c>
      <c r="AE27" s="137"/>
      <c r="AF27" s="137"/>
      <c r="AG27" s="136">
        <v>1280</v>
      </c>
      <c r="AH27" s="137"/>
      <c r="AI27" s="137"/>
      <c r="AJ27" s="136">
        <v>1152</v>
      </c>
      <c r="AK27" s="137"/>
      <c r="AL27" s="137"/>
      <c r="AM27" s="136">
        <v>896.00000000000011</v>
      </c>
      <c r="AN27" s="137"/>
      <c r="AO27" s="137"/>
      <c r="AP27" s="136">
        <v>1024</v>
      </c>
      <c r="AQ27" s="137"/>
      <c r="AR27" s="137"/>
      <c r="AS27" s="136">
        <v>768</v>
      </c>
      <c r="AT27" s="137"/>
      <c r="AU27" s="137"/>
      <c r="AV27" s="111">
        <f t="shared" si="0"/>
        <v>12800</v>
      </c>
      <c r="AW27" s="134">
        <f t="shared" si="1"/>
        <v>0</v>
      </c>
      <c r="AX27" s="113" t="s">
        <v>775</v>
      </c>
    </row>
    <row r="28" spans="1:50" ht="51.75" hidden="1" customHeight="1" x14ac:dyDescent="0.25">
      <c r="A28" s="102" t="s">
        <v>771</v>
      </c>
      <c r="B28" s="100" t="s">
        <v>772</v>
      </c>
      <c r="C28" s="100" t="s">
        <v>773</v>
      </c>
      <c r="D28" s="99">
        <v>14</v>
      </c>
      <c r="E28" s="100" t="s">
        <v>778</v>
      </c>
      <c r="F28" s="100"/>
      <c r="G28" s="99" t="s">
        <v>751</v>
      </c>
      <c r="H28" s="99" t="s">
        <v>760</v>
      </c>
      <c r="I28" s="101">
        <v>13521</v>
      </c>
      <c r="J28" s="101">
        <v>20650</v>
      </c>
      <c r="K28" s="170">
        <v>3500</v>
      </c>
      <c r="L28" s="171">
        <v>150</v>
      </c>
      <c r="M28" s="135"/>
      <c r="N28" s="135"/>
      <c r="O28" s="136">
        <v>200</v>
      </c>
      <c r="P28" s="137"/>
      <c r="Q28" s="137"/>
      <c r="R28" s="136">
        <v>250</v>
      </c>
      <c r="S28" s="137"/>
      <c r="T28" s="137"/>
      <c r="U28" s="136">
        <v>350</v>
      </c>
      <c r="V28" s="137"/>
      <c r="W28" s="137"/>
      <c r="X28" s="136">
        <v>350</v>
      </c>
      <c r="Y28" s="137"/>
      <c r="Z28" s="137"/>
      <c r="AA28" s="136">
        <v>450</v>
      </c>
      <c r="AB28" s="137"/>
      <c r="AC28" s="137"/>
      <c r="AD28" s="136">
        <v>450</v>
      </c>
      <c r="AE28" s="137"/>
      <c r="AF28" s="137"/>
      <c r="AG28" s="136">
        <v>350</v>
      </c>
      <c r="AH28" s="137"/>
      <c r="AI28" s="137"/>
      <c r="AJ28" s="136">
        <v>350</v>
      </c>
      <c r="AK28" s="137"/>
      <c r="AL28" s="137"/>
      <c r="AM28" s="136">
        <v>250</v>
      </c>
      <c r="AN28" s="137"/>
      <c r="AO28" s="137"/>
      <c r="AP28" s="136">
        <v>200</v>
      </c>
      <c r="AQ28" s="137"/>
      <c r="AR28" s="137"/>
      <c r="AS28" s="136">
        <v>150</v>
      </c>
      <c r="AT28" s="137"/>
      <c r="AU28" s="137"/>
      <c r="AV28" s="111">
        <f t="shared" si="0"/>
        <v>3500</v>
      </c>
      <c r="AW28" s="134">
        <f t="shared" si="1"/>
        <v>0</v>
      </c>
      <c r="AX28" s="113" t="s">
        <v>779</v>
      </c>
    </row>
    <row r="29" spans="1:50" ht="51.75" hidden="1" customHeight="1" x14ac:dyDescent="0.25">
      <c r="A29" s="102" t="s">
        <v>771</v>
      </c>
      <c r="B29" s="100" t="s">
        <v>772</v>
      </c>
      <c r="C29" s="100" t="s">
        <v>773</v>
      </c>
      <c r="D29" s="99">
        <v>15</v>
      </c>
      <c r="E29" s="100" t="s">
        <v>780</v>
      </c>
      <c r="F29" s="100"/>
      <c r="G29" s="99" t="s">
        <v>751</v>
      </c>
      <c r="H29" s="99" t="s">
        <v>760</v>
      </c>
      <c r="I29" s="101">
        <v>8570</v>
      </c>
      <c r="J29" s="101">
        <v>20178</v>
      </c>
      <c r="K29" s="170">
        <v>2300</v>
      </c>
      <c r="L29" s="171">
        <v>100</v>
      </c>
      <c r="M29" s="135"/>
      <c r="N29" s="135"/>
      <c r="O29" s="136">
        <v>140</v>
      </c>
      <c r="P29" s="137"/>
      <c r="Q29" s="137"/>
      <c r="R29" s="136">
        <v>180</v>
      </c>
      <c r="S29" s="137"/>
      <c r="T29" s="137"/>
      <c r="U29" s="136">
        <v>200</v>
      </c>
      <c r="V29" s="137"/>
      <c r="W29" s="137"/>
      <c r="X29" s="136">
        <v>230</v>
      </c>
      <c r="Y29" s="137"/>
      <c r="Z29" s="137"/>
      <c r="AA29" s="136">
        <v>300</v>
      </c>
      <c r="AB29" s="137"/>
      <c r="AC29" s="137"/>
      <c r="AD29" s="136">
        <v>300</v>
      </c>
      <c r="AE29" s="137"/>
      <c r="AF29" s="137"/>
      <c r="AG29" s="136">
        <v>230</v>
      </c>
      <c r="AH29" s="137"/>
      <c r="AI29" s="137"/>
      <c r="AJ29" s="136">
        <v>200</v>
      </c>
      <c r="AK29" s="137"/>
      <c r="AL29" s="137"/>
      <c r="AM29" s="136">
        <v>180</v>
      </c>
      <c r="AN29" s="137"/>
      <c r="AO29" s="137"/>
      <c r="AP29" s="136">
        <v>140</v>
      </c>
      <c r="AQ29" s="137"/>
      <c r="AR29" s="137"/>
      <c r="AS29" s="136">
        <v>100</v>
      </c>
      <c r="AT29" s="137"/>
      <c r="AU29" s="137"/>
      <c r="AV29" s="111">
        <f t="shared" si="0"/>
        <v>2300</v>
      </c>
      <c r="AW29" s="134">
        <f t="shared" si="1"/>
        <v>0</v>
      </c>
      <c r="AX29" s="113" t="s">
        <v>779</v>
      </c>
    </row>
    <row r="30" spans="1:50" ht="51.75" hidden="1" customHeight="1" x14ac:dyDescent="0.25">
      <c r="A30" s="102" t="s">
        <v>771</v>
      </c>
      <c r="B30" s="100" t="s">
        <v>772</v>
      </c>
      <c r="C30" s="100" t="s">
        <v>773</v>
      </c>
      <c r="D30" s="99">
        <v>16</v>
      </c>
      <c r="E30" s="100" t="s">
        <v>781</v>
      </c>
      <c r="F30" s="100"/>
      <c r="G30" s="99" t="s">
        <v>751</v>
      </c>
      <c r="H30" s="99" t="s">
        <v>760</v>
      </c>
      <c r="I30" s="101">
        <v>20697</v>
      </c>
      <c r="J30" s="101">
        <v>22950</v>
      </c>
      <c r="K30" s="170">
        <v>4000</v>
      </c>
      <c r="L30" s="171">
        <v>150</v>
      </c>
      <c r="M30" s="135"/>
      <c r="N30" s="135"/>
      <c r="O30" s="136">
        <v>250</v>
      </c>
      <c r="P30" s="137"/>
      <c r="Q30" s="137"/>
      <c r="R30" s="136">
        <v>250</v>
      </c>
      <c r="S30" s="137"/>
      <c r="T30" s="137"/>
      <c r="U30" s="136">
        <v>350</v>
      </c>
      <c r="V30" s="137"/>
      <c r="W30" s="137"/>
      <c r="X30" s="136">
        <v>450</v>
      </c>
      <c r="Y30" s="137"/>
      <c r="Z30" s="137"/>
      <c r="AA30" s="136">
        <v>550</v>
      </c>
      <c r="AB30" s="137"/>
      <c r="AC30" s="137"/>
      <c r="AD30" s="136">
        <v>550</v>
      </c>
      <c r="AE30" s="137"/>
      <c r="AF30" s="137"/>
      <c r="AG30" s="136">
        <v>450</v>
      </c>
      <c r="AH30" s="137"/>
      <c r="AI30" s="137"/>
      <c r="AJ30" s="136">
        <v>350</v>
      </c>
      <c r="AK30" s="137"/>
      <c r="AL30" s="137"/>
      <c r="AM30" s="136">
        <v>250</v>
      </c>
      <c r="AN30" s="137"/>
      <c r="AO30" s="137"/>
      <c r="AP30" s="136">
        <v>250</v>
      </c>
      <c r="AQ30" s="137"/>
      <c r="AR30" s="137"/>
      <c r="AS30" s="136">
        <v>150</v>
      </c>
      <c r="AT30" s="137"/>
      <c r="AU30" s="137"/>
      <c r="AV30" s="111">
        <f t="shared" si="0"/>
        <v>4000</v>
      </c>
      <c r="AW30" s="134">
        <f t="shared" si="1"/>
        <v>0</v>
      </c>
      <c r="AX30" s="113" t="s">
        <v>779</v>
      </c>
    </row>
    <row r="31" spans="1:50" ht="51.75" hidden="1" customHeight="1" x14ac:dyDescent="0.25">
      <c r="A31" s="102" t="s">
        <v>771</v>
      </c>
      <c r="B31" s="100" t="s">
        <v>772</v>
      </c>
      <c r="C31" s="100" t="s">
        <v>782</v>
      </c>
      <c r="D31" s="99">
        <v>17</v>
      </c>
      <c r="E31" s="100" t="s">
        <v>783</v>
      </c>
      <c r="F31" s="100"/>
      <c r="G31" s="99" t="s">
        <v>751</v>
      </c>
      <c r="H31" s="99" t="s">
        <v>760</v>
      </c>
      <c r="I31" s="101">
        <v>24162</v>
      </c>
      <c r="J31" s="101">
        <v>77500</v>
      </c>
      <c r="K31" s="103">
        <v>7900</v>
      </c>
      <c r="L31" s="171">
        <v>0</v>
      </c>
      <c r="M31" s="135"/>
      <c r="N31" s="135"/>
      <c r="O31" s="136">
        <v>750</v>
      </c>
      <c r="P31" s="137"/>
      <c r="Q31" s="137"/>
      <c r="R31" s="136">
        <v>750</v>
      </c>
      <c r="S31" s="137"/>
      <c r="T31" s="137"/>
      <c r="U31" s="136">
        <v>750</v>
      </c>
      <c r="V31" s="137"/>
      <c r="W31" s="137"/>
      <c r="X31" s="136">
        <v>750</v>
      </c>
      <c r="Y31" s="137"/>
      <c r="Z31" s="137"/>
      <c r="AA31" s="136">
        <v>750</v>
      </c>
      <c r="AB31" s="137"/>
      <c r="AC31" s="137"/>
      <c r="AD31" s="136">
        <v>750</v>
      </c>
      <c r="AE31" s="137"/>
      <c r="AF31" s="137"/>
      <c r="AG31" s="136">
        <v>750</v>
      </c>
      <c r="AH31" s="137"/>
      <c r="AI31" s="137"/>
      <c r="AJ31" s="136">
        <v>750</v>
      </c>
      <c r="AK31" s="137"/>
      <c r="AL31" s="137"/>
      <c r="AM31" s="136">
        <v>750</v>
      </c>
      <c r="AN31" s="137"/>
      <c r="AO31" s="137"/>
      <c r="AP31" s="136">
        <v>750</v>
      </c>
      <c r="AQ31" s="137"/>
      <c r="AR31" s="137"/>
      <c r="AS31" s="136">
        <v>400</v>
      </c>
      <c r="AT31" s="137"/>
      <c r="AU31" s="137"/>
      <c r="AV31" s="111">
        <f t="shared" si="0"/>
        <v>7900</v>
      </c>
      <c r="AW31" s="134">
        <f t="shared" si="1"/>
        <v>0</v>
      </c>
      <c r="AX31" s="113" t="s">
        <v>784</v>
      </c>
    </row>
    <row r="32" spans="1:50" ht="51.75" hidden="1" customHeight="1" x14ac:dyDescent="0.25">
      <c r="A32" s="102" t="s">
        <v>785</v>
      </c>
      <c r="B32" s="100" t="s">
        <v>786</v>
      </c>
      <c r="C32" s="100" t="s">
        <v>787</v>
      </c>
      <c r="D32" s="99">
        <v>20</v>
      </c>
      <c r="E32" s="100" t="s">
        <v>788</v>
      </c>
      <c r="F32" s="100"/>
      <c r="G32" s="99" t="s">
        <v>751</v>
      </c>
      <c r="H32" s="99" t="s">
        <v>752</v>
      </c>
      <c r="I32" s="101">
        <v>5332</v>
      </c>
      <c r="J32" s="101">
        <v>13748</v>
      </c>
      <c r="K32" s="170">
        <v>1800</v>
      </c>
      <c r="L32" s="171">
        <v>0</v>
      </c>
      <c r="M32" s="135"/>
      <c r="N32" s="135"/>
      <c r="O32" s="136">
        <v>200</v>
      </c>
      <c r="P32" s="137"/>
      <c r="Q32" s="137"/>
      <c r="R32" s="136">
        <v>300</v>
      </c>
      <c r="S32" s="137"/>
      <c r="T32" s="137"/>
      <c r="U32" s="136">
        <v>200</v>
      </c>
      <c r="V32" s="137"/>
      <c r="W32" s="137"/>
      <c r="X32" s="136">
        <v>300</v>
      </c>
      <c r="Y32" s="137"/>
      <c r="Z32" s="137"/>
      <c r="AA32" s="136">
        <v>200</v>
      </c>
      <c r="AB32" s="137"/>
      <c r="AC32" s="137"/>
      <c r="AD32" s="136">
        <v>200</v>
      </c>
      <c r="AE32" s="137"/>
      <c r="AF32" s="137"/>
      <c r="AG32" s="136">
        <v>200</v>
      </c>
      <c r="AH32" s="137"/>
      <c r="AI32" s="137"/>
      <c r="AJ32" s="136">
        <v>200</v>
      </c>
      <c r="AK32" s="137"/>
      <c r="AL32" s="137"/>
      <c r="AM32" s="136"/>
      <c r="AN32" s="137"/>
      <c r="AO32" s="137"/>
      <c r="AP32" s="136"/>
      <c r="AQ32" s="137"/>
      <c r="AR32" s="137"/>
      <c r="AS32" s="136"/>
      <c r="AT32" s="137"/>
      <c r="AU32" s="137"/>
      <c r="AV32" s="111">
        <f t="shared" si="0"/>
        <v>1800</v>
      </c>
      <c r="AW32" s="134">
        <f t="shared" si="1"/>
        <v>0</v>
      </c>
      <c r="AX32" s="113" t="s">
        <v>775</v>
      </c>
    </row>
    <row r="33" spans="1:50" ht="51.75" hidden="1" customHeight="1" x14ac:dyDescent="0.25">
      <c r="A33" s="102" t="s">
        <v>789</v>
      </c>
      <c r="B33" s="100" t="s">
        <v>790</v>
      </c>
      <c r="C33" s="100" t="s">
        <v>791</v>
      </c>
      <c r="D33" s="99">
        <v>21</v>
      </c>
      <c r="E33" s="100" t="s">
        <v>792</v>
      </c>
      <c r="F33" s="100"/>
      <c r="G33" s="99" t="s">
        <v>751</v>
      </c>
      <c r="H33" s="99" t="s">
        <v>760</v>
      </c>
      <c r="I33" s="101">
        <v>11925</v>
      </c>
      <c r="J33" s="101">
        <v>25000</v>
      </c>
      <c r="K33" s="170">
        <v>3000</v>
      </c>
      <c r="L33" s="171">
        <v>0</v>
      </c>
      <c r="M33" s="135"/>
      <c r="N33" s="135"/>
      <c r="O33" s="136">
        <v>0</v>
      </c>
      <c r="P33" s="137"/>
      <c r="Q33" s="137"/>
      <c r="R33" s="136">
        <v>500</v>
      </c>
      <c r="S33" s="137"/>
      <c r="T33" s="137"/>
      <c r="U33" s="136">
        <v>0</v>
      </c>
      <c r="V33" s="248"/>
      <c r="W33" s="137"/>
      <c r="X33" s="136">
        <v>0</v>
      </c>
      <c r="Y33" s="137"/>
      <c r="Z33" s="137"/>
      <c r="AA33" s="136">
        <v>1000</v>
      </c>
      <c r="AB33" s="137"/>
      <c r="AC33" s="137"/>
      <c r="AD33" s="136">
        <v>0</v>
      </c>
      <c r="AE33" s="137"/>
      <c r="AF33" s="137"/>
      <c r="AG33" s="136">
        <v>0</v>
      </c>
      <c r="AH33" s="137"/>
      <c r="AI33" s="137"/>
      <c r="AJ33" s="136">
        <v>500</v>
      </c>
      <c r="AK33" s="137"/>
      <c r="AL33" s="137"/>
      <c r="AM33" s="136">
        <v>0</v>
      </c>
      <c r="AN33" s="137"/>
      <c r="AO33" s="137"/>
      <c r="AP33" s="136">
        <v>0</v>
      </c>
      <c r="AQ33" s="137"/>
      <c r="AR33" s="137"/>
      <c r="AS33" s="136">
        <v>1000</v>
      </c>
      <c r="AT33" s="137"/>
      <c r="AU33" s="137"/>
      <c r="AV33" s="111">
        <f t="shared" si="0"/>
        <v>3000</v>
      </c>
      <c r="AW33" s="134">
        <f t="shared" si="1"/>
        <v>0</v>
      </c>
      <c r="AX33" s="113" t="s">
        <v>793</v>
      </c>
    </row>
    <row r="34" spans="1:50" ht="229.5" customHeight="1" x14ac:dyDescent="0.25">
      <c r="A34" s="102" t="s">
        <v>789</v>
      </c>
      <c r="B34" s="100" t="s">
        <v>790</v>
      </c>
      <c r="C34" s="100" t="s">
        <v>791</v>
      </c>
      <c r="D34" s="99">
        <v>22</v>
      </c>
      <c r="E34" s="100" t="s">
        <v>794</v>
      </c>
      <c r="F34" s="100" t="s">
        <v>795</v>
      </c>
      <c r="G34" s="99" t="s">
        <v>751</v>
      </c>
      <c r="H34" s="99" t="s">
        <v>760</v>
      </c>
      <c r="I34" s="101">
        <v>16877</v>
      </c>
      <c r="J34" s="101">
        <v>32500</v>
      </c>
      <c r="K34" s="170">
        <v>3000</v>
      </c>
      <c r="L34" s="171">
        <v>0</v>
      </c>
      <c r="M34" s="135">
        <v>0</v>
      </c>
      <c r="N34" s="135">
        <v>0</v>
      </c>
      <c r="O34" s="136">
        <v>150</v>
      </c>
      <c r="P34" s="232">
        <v>0</v>
      </c>
      <c r="Q34" s="233" t="s">
        <v>796</v>
      </c>
      <c r="R34" s="136">
        <v>300</v>
      </c>
      <c r="S34" s="137">
        <v>83</v>
      </c>
      <c r="T34" s="346" t="s">
        <v>797</v>
      </c>
      <c r="U34" s="247">
        <v>300</v>
      </c>
      <c r="V34" s="249">
        <v>544</v>
      </c>
      <c r="W34" s="344" t="s">
        <v>798</v>
      </c>
      <c r="X34" s="136">
        <v>300</v>
      </c>
      <c r="Y34" s="415" t="s">
        <v>799</v>
      </c>
      <c r="Z34" s="137">
        <v>496</v>
      </c>
      <c r="AA34" s="136">
        <v>300</v>
      </c>
      <c r="AB34" s="137"/>
      <c r="AC34" s="137"/>
      <c r="AD34" s="136">
        <v>300</v>
      </c>
      <c r="AE34" s="137"/>
      <c r="AF34" s="137"/>
      <c r="AG34" s="136">
        <v>300</v>
      </c>
      <c r="AH34" s="137"/>
      <c r="AI34" s="137"/>
      <c r="AJ34" s="136">
        <v>300</v>
      </c>
      <c r="AK34" s="137"/>
      <c r="AL34" s="137"/>
      <c r="AM34" s="136">
        <v>300</v>
      </c>
      <c r="AN34" s="137"/>
      <c r="AO34" s="137"/>
      <c r="AP34" s="136">
        <v>300</v>
      </c>
      <c r="AQ34" s="137"/>
      <c r="AR34" s="137"/>
      <c r="AS34" s="136">
        <v>150</v>
      </c>
      <c r="AT34" s="137"/>
      <c r="AU34" s="137"/>
      <c r="AV34" s="111">
        <f t="shared" si="0"/>
        <v>3000</v>
      </c>
      <c r="AW34" s="134" t="e">
        <f>+M34+P34+S34+V34+Y34+AB34+AE34+AH34+AK34+AN34+AQ34+AT34</f>
        <v>#VALUE!</v>
      </c>
      <c r="AX34" s="219">
        <v>8198</v>
      </c>
    </row>
    <row r="35" spans="1:50" ht="51.75" hidden="1" customHeight="1" x14ac:dyDescent="0.25">
      <c r="A35" s="102">
        <v>11</v>
      </c>
      <c r="B35" s="100" t="s">
        <v>800</v>
      </c>
      <c r="C35" s="100" t="s">
        <v>801</v>
      </c>
      <c r="D35" s="99">
        <v>25</v>
      </c>
      <c r="E35" s="100" t="s">
        <v>802</v>
      </c>
      <c r="F35" s="100"/>
      <c r="G35" s="99" t="s">
        <v>803</v>
      </c>
      <c r="H35" s="99" t="s">
        <v>752</v>
      </c>
      <c r="I35" s="101">
        <v>100</v>
      </c>
      <c r="J35" s="101">
        <v>100</v>
      </c>
      <c r="K35" s="170">
        <v>100</v>
      </c>
      <c r="L35" s="171">
        <v>100</v>
      </c>
      <c r="M35" s="135"/>
      <c r="N35" s="135"/>
      <c r="O35" s="136">
        <v>100</v>
      </c>
      <c r="P35" s="137"/>
      <c r="Q35" s="137"/>
      <c r="R35" s="136">
        <v>100</v>
      </c>
      <c r="S35" s="137"/>
      <c r="T35" s="137"/>
      <c r="U35" s="136">
        <v>100</v>
      </c>
      <c r="V35" s="133"/>
      <c r="W35" s="137"/>
      <c r="X35" s="136">
        <v>100</v>
      </c>
      <c r="Y35" s="137"/>
      <c r="Z35" s="137"/>
      <c r="AA35" s="136">
        <v>100</v>
      </c>
      <c r="AB35" s="137"/>
      <c r="AC35" s="137"/>
      <c r="AD35" s="136">
        <v>100</v>
      </c>
      <c r="AE35" s="137"/>
      <c r="AF35" s="137"/>
      <c r="AG35" s="136">
        <v>100</v>
      </c>
      <c r="AH35" s="137"/>
      <c r="AI35" s="137"/>
      <c r="AJ35" s="136">
        <v>100</v>
      </c>
      <c r="AK35" s="137"/>
      <c r="AL35" s="137"/>
      <c r="AM35" s="136">
        <v>100</v>
      </c>
      <c r="AN35" s="137"/>
      <c r="AO35" s="137"/>
      <c r="AP35" s="136">
        <v>100</v>
      </c>
      <c r="AQ35" s="137"/>
      <c r="AR35" s="137"/>
      <c r="AS35" s="136">
        <v>100</v>
      </c>
      <c r="AT35" s="137"/>
      <c r="AU35" s="137"/>
      <c r="AV35" s="111">
        <v>100</v>
      </c>
      <c r="AW35" s="134">
        <f t="shared" si="1"/>
        <v>0</v>
      </c>
      <c r="AX35" s="114">
        <v>8225</v>
      </c>
    </row>
    <row r="36" spans="1:50" ht="51.75" hidden="1" customHeight="1" x14ac:dyDescent="0.25">
      <c r="A36" s="102">
        <v>11</v>
      </c>
      <c r="B36" s="100" t="s">
        <v>800</v>
      </c>
      <c r="C36" s="100" t="s">
        <v>804</v>
      </c>
      <c r="D36" s="99">
        <v>26</v>
      </c>
      <c r="E36" s="100" t="s">
        <v>805</v>
      </c>
      <c r="F36" s="100"/>
      <c r="G36" s="99" t="s">
        <v>803</v>
      </c>
      <c r="H36" s="99" t="s">
        <v>752</v>
      </c>
      <c r="I36" s="101">
        <v>100</v>
      </c>
      <c r="J36" s="101">
        <v>100</v>
      </c>
      <c r="K36" s="170">
        <v>100</v>
      </c>
      <c r="L36" s="171">
        <v>0</v>
      </c>
      <c r="M36" s="135"/>
      <c r="N36" s="135"/>
      <c r="O36" s="136">
        <v>9.09</v>
      </c>
      <c r="P36" s="137"/>
      <c r="Q36" s="137"/>
      <c r="R36" s="136">
        <v>9.09</v>
      </c>
      <c r="S36" s="137"/>
      <c r="T36" s="137"/>
      <c r="U36" s="136">
        <v>9.09</v>
      </c>
      <c r="V36" s="137"/>
      <c r="W36" s="137"/>
      <c r="X36" s="136">
        <v>9.09</v>
      </c>
      <c r="Y36" s="137"/>
      <c r="Z36" s="137"/>
      <c r="AA36" s="136">
        <v>9.09</v>
      </c>
      <c r="AB36" s="137"/>
      <c r="AC36" s="137"/>
      <c r="AD36" s="136">
        <v>9.09</v>
      </c>
      <c r="AE36" s="137"/>
      <c r="AF36" s="137"/>
      <c r="AG36" s="136">
        <v>9.09</v>
      </c>
      <c r="AH36" s="137"/>
      <c r="AI36" s="137"/>
      <c r="AJ36" s="136">
        <v>9.09</v>
      </c>
      <c r="AK36" s="137"/>
      <c r="AL36" s="137"/>
      <c r="AM36" s="136">
        <v>9.09</v>
      </c>
      <c r="AN36" s="137"/>
      <c r="AO36" s="137"/>
      <c r="AP36" s="136">
        <v>9.1</v>
      </c>
      <c r="AQ36" s="137"/>
      <c r="AR36" s="137"/>
      <c r="AS36" s="136">
        <v>9.09</v>
      </c>
      <c r="AT36" s="137"/>
      <c r="AU36" s="137"/>
      <c r="AV36" s="111">
        <f t="shared" si="0"/>
        <v>100.00000000000001</v>
      </c>
      <c r="AW36" s="134">
        <f t="shared" si="1"/>
        <v>0</v>
      </c>
      <c r="AX36" s="114">
        <v>8225</v>
      </c>
    </row>
    <row r="37" spans="1:50" ht="51.75" hidden="1" customHeight="1" thickBot="1" x14ac:dyDescent="0.3">
      <c r="A37" s="105">
        <v>11</v>
      </c>
      <c r="B37" s="106" t="s">
        <v>800</v>
      </c>
      <c r="C37" s="106" t="s">
        <v>804</v>
      </c>
      <c r="D37" s="107">
        <v>27</v>
      </c>
      <c r="E37" s="106" t="s">
        <v>806</v>
      </c>
      <c r="F37" s="106"/>
      <c r="G37" s="107" t="s">
        <v>807</v>
      </c>
      <c r="H37" s="107" t="s">
        <v>752</v>
      </c>
      <c r="I37" s="172">
        <v>90</v>
      </c>
      <c r="J37" s="172">
        <v>95</v>
      </c>
      <c r="K37" s="173">
        <v>91</v>
      </c>
      <c r="L37" s="174">
        <v>9.5</v>
      </c>
      <c r="M37" s="138"/>
      <c r="N37" s="138"/>
      <c r="O37" s="139">
        <v>9.5500000000000007</v>
      </c>
      <c r="P37" s="140"/>
      <c r="Q37" s="140"/>
      <c r="R37" s="139">
        <v>90.59</v>
      </c>
      <c r="S37" s="140"/>
      <c r="T37" s="140"/>
      <c r="U37" s="139">
        <v>90.64</v>
      </c>
      <c r="V37" s="140"/>
      <c r="W37" s="140"/>
      <c r="X37" s="139">
        <v>90.68</v>
      </c>
      <c r="Y37" s="140"/>
      <c r="Z37" s="140"/>
      <c r="AA37" s="139">
        <v>90.73</v>
      </c>
      <c r="AB37" s="140"/>
      <c r="AC37" s="140"/>
      <c r="AD37" s="139">
        <v>90.77</v>
      </c>
      <c r="AE37" s="140"/>
      <c r="AF37" s="140"/>
      <c r="AG37" s="139">
        <v>90.82</v>
      </c>
      <c r="AH37" s="140"/>
      <c r="AI37" s="140"/>
      <c r="AJ37" s="139">
        <v>90.86</v>
      </c>
      <c r="AK37" s="140"/>
      <c r="AL37" s="140"/>
      <c r="AM37" s="139">
        <v>90.91</v>
      </c>
      <c r="AN37" s="140"/>
      <c r="AO37" s="140"/>
      <c r="AP37" s="139">
        <v>90</v>
      </c>
      <c r="AQ37" s="140"/>
      <c r="AR37" s="140"/>
      <c r="AS37" s="139">
        <v>91.000000000000014</v>
      </c>
      <c r="AT37" s="140"/>
      <c r="AU37" s="140"/>
      <c r="AV37" s="115">
        <v>91</v>
      </c>
      <c r="AW37" s="141">
        <f t="shared" si="1"/>
        <v>0</v>
      </c>
      <c r="AX37" s="116">
        <v>8225</v>
      </c>
    </row>
    <row r="38" spans="1:50" x14ac:dyDescent="0.25">
      <c r="A38" s="220"/>
      <c r="B38" s="220"/>
      <c r="C38" s="220"/>
      <c r="D38" s="220"/>
      <c r="E38" s="220"/>
      <c r="F38" s="220"/>
      <c r="G38" s="220"/>
      <c r="H38" s="220"/>
      <c r="I38" s="221"/>
      <c r="J38" s="221"/>
      <c r="K38" s="221"/>
      <c r="L38" s="221"/>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row>
  </sheetData>
  <autoFilter ref="A12:AX37"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6">
    <mergeCell ref="AW12:AW13"/>
    <mergeCell ref="AX12:AX13"/>
    <mergeCell ref="AY12:AY13"/>
    <mergeCell ref="AZ12:AZ13"/>
    <mergeCell ref="X12:Z12"/>
    <mergeCell ref="AJ12:AL12"/>
    <mergeCell ref="AM12:AO12"/>
    <mergeCell ref="BG12:BG13"/>
    <mergeCell ref="BA12:BA13"/>
    <mergeCell ref="BB12:BB13"/>
    <mergeCell ref="BC12:BC13"/>
    <mergeCell ref="BD12:BD13"/>
    <mergeCell ref="BE12:BE13"/>
    <mergeCell ref="BF12:BF13"/>
    <mergeCell ref="A12:A13"/>
    <mergeCell ref="B12:B13"/>
    <mergeCell ref="C12:C13"/>
    <mergeCell ref="D12:D13"/>
    <mergeCell ref="E12:E13"/>
    <mergeCell ref="F12:F13"/>
    <mergeCell ref="H12:H13"/>
    <mergeCell ref="I12:I13"/>
    <mergeCell ref="J12:J13"/>
    <mergeCell ref="AV12:AV13"/>
    <mergeCell ref="L12:N12"/>
    <mergeCell ref="AS12:AU12"/>
    <mergeCell ref="AP12:AR12"/>
    <mergeCell ref="O12:Q12"/>
    <mergeCell ref="R12:T12"/>
    <mergeCell ref="U12:W12"/>
    <mergeCell ref="G12:G13"/>
    <mergeCell ref="K12:K13"/>
    <mergeCell ref="AA12:AC12"/>
    <mergeCell ref="AD12:AF12"/>
    <mergeCell ref="AG12:AI12"/>
    <mergeCell ref="AV1:AX1"/>
    <mergeCell ref="AV2:AX2"/>
    <mergeCell ref="AV3:AX3"/>
    <mergeCell ref="AV4:AX4"/>
    <mergeCell ref="C1:AU1"/>
    <mergeCell ref="C2:AU2"/>
    <mergeCell ref="C3:AU3"/>
    <mergeCell ref="U6:W6"/>
    <mergeCell ref="X6:Z6"/>
    <mergeCell ref="A6:B6"/>
    <mergeCell ref="C6:T6"/>
    <mergeCell ref="A1:B4"/>
    <mergeCell ref="C4:AU4"/>
    <mergeCell ref="A8:B10"/>
    <mergeCell ref="T8:U8"/>
    <mergeCell ref="T9:U9"/>
    <mergeCell ref="T10:U10"/>
    <mergeCell ref="N8:P10"/>
    <mergeCell ref="Q8:S8"/>
    <mergeCell ref="Q9:S9"/>
    <mergeCell ref="Q10:S10"/>
  </mergeCells>
  <pageMargins left="0.25" right="0.25" top="0.75" bottom="0.75" header="0.3" footer="0.3"/>
  <pageSetup scale="20" fitToHeight="0"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F37"/>
  <sheetViews>
    <sheetView zoomScale="70" zoomScaleNormal="70" workbookViewId="0">
      <selection activeCell="G15" sqref="G15"/>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6" ht="22.5" customHeight="1" thickTop="1" thickBot="1" x14ac:dyDescent="0.3">
      <c r="A1" s="917"/>
      <c r="B1" s="918" t="s">
        <v>279</v>
      </c>
      <c r="C1" s="918"/>
      <c r="D1" s="524"/>
      <c r="E1" s="340" t="s">
        <v>280</v>
      </c>
      <c r="F1" s="341"/>
    </row>
    <row r="2" spans="1:6" ht="22.5" customHeight="1" thickBot="1" x14ac:dyDescent="0.3">
      <c r="A2" s="917"/>
      <c r="B2" s="919" t="s">
        <v>281</v>
      </c>
      <c r="C2" s="919"/>
      <c r="D2" s="527"/>
      <c r="E2" s="342" t="s">
        <v>282</v>
      </c>
      <c r="F2" s="341"/>
    </row>
    <row r="3" spans="1:6" ht="31.5" customHeight="1" thickBot="1" x14ac:dyDescent="0.3">
      <c r="A3" s="917"/>
      <c r="B3" s="921" t="s">
        <v>120</v>
      </c>
      <c r="C3" s="922"/>
      <c r="D3" s="922"/>
      <c r="E3" s="343" t="s">
        <v>283</v>
      </c>
      <c r="F3" s="341"/>
    </row>
    <row r="4" spans="1:6" ht="22.5" customHeight="1" thickBot="1" x14ac:dyDescent="0.3">
      <c r="A4" s="917"/>
      <c r="B4" s="923" t="s">
        <v>808</v>
      </c>
      <c r="C4" s="924"/>
      <c r="D4" s="924"/>
      <c r="E4" s="343" t="s">
        <v>809</v>
      </c>
      <c r="F4" s="341"/>
    </row>
    <row r="5" spans="1:6" ht="22.5" customHeight="1" thickBot="1" x14ac:dyDescent="0.3">
      <c r="A5" s="244"/>
      <c r="B5" s="44"/>
      <c r="C5" s="44"/>
      <c r="D5" s="44"/>
      <c r="E5" s="245"/>
    </row>
    <row r="6" spans="1:6" ht="38.25" customHeight="1" thickBot="1" x14ac:dyDescent="0.3">
      <c r="A6" s="246" t="s">
        <v>124</v>
      </c>
      <c r="B6" s="925" t="s">
        <v>287</v>
      </c>
      <c r="C6" s="926"/>
      <c r="D6" s="926"/>
      <c r="E6" s="927"/>
    </row>
    <row r="7" spans="1:6" ht="15.75" thickBot="1" x14ac:dyDescent="0.3">
      <c r="A7" s="72"/>
      <c r="B7" s="72"/>
      <c r="C7" s="72"/>
      <c r="D7" s="72"/>
      <c r="E7" s="72"/>
    </row>
    <row r="8" spans="1:6" x14ac:dyDescent="0.25">
      <c r="A8" s="797" t="s">
        <v>810</v>
      </c>
      <c r="B8" s="794"/>
      <c r="C8" s="794"/>
      <c r="D8" s="794"/>
      <c r="E8" s="920"/>
    </row>
    <row r="9" spans="1:6" ht="45.75" customHeight="1" thickBot="1" x14ac:dyDescent="0.3">
      <c r="A9" s="257" t="s">
        <v>270</v>
      </c>
      <c r="B9" s="257" t="s">
        <v>272</v>
      </c>
      <c r="C9" s="256" t="s">
        <v>274</v>
      </c>
      <c r="D9" s="915" t="s">
        <v>276</v>
      </c>
      <c r="E9" s="916"/>
    </row>
    <row r="10" spans="1:6" ht="77.25" customHeight="1" x14ac:dyDescent="0.25">
      <c r="A10" s="73">
        <v>45748</v>
      </c>
      <c r="B10" s="242">
        <v>45754</v>
      </c>
      <c r="C10" s="79" t="s">
        <v>811</v>
      </c>
      <c r="D10" s="928" t="s">
        <v>812</v>
      </c>
      <c r="E10" s="929"/>
    </row>
    <row r="11" spans="1:6" x14ac:dyDescent="0.25">
      <c r="A11" s="73"/>
      <c r="B11" s="198"/>
      <c r="C11" s="79"/>
      <c r="D11" s="930"/>
      <c r="E11" s="931"/>
    </row>
    <row r="12" spans="1:6" x14ac:dyDescent="0.25">
      <c r="A12" s="73"/>
      <c r="B12" s="198"/>
      <c r="C12" s="79"/>
      <c r="D12" s="930"/>
      <c r="E12" s="931"/>
    </row>
    <row r="13" spans="1:6" x14ac:dyDescent="0.25">
      <c r="A13" s="73"/>
      <c r="B13" s="74"/>
      <c r="C13" s="79"/>
      <c r="D13" s="930"/>
      <c r="E13" s="931"/>
    </row>
    <row r="14" spans="1:6" x14ac:dyDescent="0.25">
      <c r="A14" s="75"/>
      <c r="B14" s="74"/>
      <c r="C14" s="79"/>
      <c r="D14" s="930"/>
      <c r="E14" s="931"/>
    </row>
    <row r="15" spans="1:6" x14ac:dyDescent="0.25">
      <c r="A15" s="75"/>
      <c r="B15" s="74"/>
      <c r="C15" s="80"/>
      <c r="D15" s="930"/>
      <c r="E15" s="931"/>
    </row>
    <row r="16" spans="1:6" x14ac:dyDescent="0.25">
      <c r="A16" s="75"/>
      <c r="B16" s="74"/>
      <c r="C16" s="80"/>
      <c r="D16" s="930"/>
      <c r="E16" s="931"/>
    </row>
    <row r="17" spans="1:5" x14ac:dyDescent="0.25">
      <c r="A17" s="76"/>
      <c r="B17" s="74"/>
      <c r="C17" s="79"/>
      <c r="D17" s="930"/>
      <c r="E17" s="931"/>
    </row>
    <row r="18" spans="1:5" x14ac:dyDescent="0.25">
      <c r="A18" s="77"/>
      <c r="B18" s="78"/>
      <c r="C18" s="81"/>
      <c r="D18" s="930"/>
      <c r="E18" s="931"/>
    </row>
    <row r="19" spans="1:5" x14ac:dyDescent="0.25">
      <c r="A19" s="199"/>
      <c r="B19" s="200"/>
      <c r="C19" s="200"/>
      <c r="D19" s="930"/>
      <c r="E19" s="931"/>
    </row>
    <row r="20" spans="1:5" x14ac:dyDescent="0.25">
      <c r="A20" s="199"/>
      <c r="B20" s="200"/>
      <c r="C20" s="200"/>
      <c r="D20" s="930"/>
      <c r="E20" s="931"/>
    </row>
    <row r="21" spans="1:5" x14ac:dyDescent="0.25">
      <c r="A21" s="199"/>
      <c r="B21" s="200"/>
      <c r="C21" s="200"/>
      <c r="D21" s="930"/>
      <c r="E21" s="931"/>
    </row>
    <row r="22" spans="1:5" x14ac:dyDescent="0.25">
      <c r="A22" s="199"/>
      <c r="B22" s="200"/>
      <c r="C22" s="200"/>
      <c r="D22" s="930"/>
      <c r="E22" s="931"/>
    </row>
    <row r="23" spans="1:5" x14ac:dyDescent="0.25">
      <c r="A23" s="199"/>
      <c r="B23" s="200"/>
      <c r="C23" s="200"/>
      <c r="D23" s="930"/>
      <c r="E23" s="931"/>
    </row>
    <row r="24" spans="1:5" x14ac:dyDescent="0.25">
      <c r="A24" s="199"/>
      <c r="B24" s="200"/>
      <c r="C24" s="200"/>
      <c r="D24" s="930"/>
      <c r="E24" s="931"/>
    </row>
    <row r="25" spans="1:5" x14ac:dyDescent="0.25">
      <c r="A25" s="199"/>
      <c r="B25" s="200"/>
      <c r="C25" s="200"/>
      <c r="D25" s="930"/>
      <c r="E25" s="931"/>
    </row>
    <row r="26" spans="1:5" x14ac:dyDescent="0.25">
      <c r="A26" s="199"/>
      <c r="B26" s="200"/>
      <c r="C26" s="200"/>
      <c r="D26" s="930"/>
      <c r="E26" s="931"/>
    </row>
    <row r="27" spans="1:5" x14ac:dyDescent="0.25">
      <c r="A27" s="199"/>
      <c r="B27" s="200"/>
      <c r="C27" s="200"/>
      <c r="D27" s="930"/>
      <c r="E27" s="931"/>
    </row>
    <row r="28" spans="1:5" x14ac:dyDescent="0.25">
      <c r="A28" s="199"/>
      <c r="B28" s="200"/>
      <c r="C28" s="200"/>
      <c r="D28" s="930"/>
      <c r="E28" s="931"/>
    </row>
    <row r="29" spans="1:5" x14ac:dyDescent="0.25">
      <c r="A29" s="199"/>
      <c r="B29" s="200"/>
      <c r="C29" s="200"/>
      <c r="D29" s="930"/>
      <c r="E29" s="931"/>
    </row>
    <row r="30" spans="1:5" x14ac:dyDescent="0.25">
      <c r="A30" s="199"/>
      <c r="B30" s="200"/>
      <c r="C30" s="200"/>
      <c r="D30" s="930"/>
      <c r="E30" s="931"/>
    </row>
    <row r="31" spans="1:5" x14ac:dyDescent="0.25">
      <c r="A31" s="199"/>
      <c r="B31" s="200"/>
      <c r="C31" s="200"/>
      <c r="D31" s="930"/>
      <c r="E31" s="931"/>
    </row>
    <row r="32" spans="1:5" x14ac:dyDescent="0.25">
      <c r="A32" s="199"/>
      <c r="B32" s="200"/>
      <c r="C32" s="200"/>
      <c r="D32" s="930"/>
      <c r="E32" s="931"/>
    </row>
    <row r="33" spans="1:5" x14ac:dyDescent="0.25">
      <c r="A33" s="199"/>
      <c r="B33" s="200"/>
      <c r="C33" s="200"/>
      <c r="D33" s="930"/>
      <c r="E33" s="931"/>
    </row>
    <row r="34" spans="1:5" x14ac:dyDescent="0.25">
      <c r="A34" s="199"/>
      <c r="B34" s="200"/>
      <c r="C34" s="200"/>
      <c r="D34" s="930"/>
      <c r="E34" s="931"/>
    </row>
    <row r="35" spans="1:5" x14ac:dyDescent="0.25">
      <c r="A35" s="199"/>
      <c r="B35" s="200"/>
      <c r="C35" s="200"/>
      <c r="D35" s="930"/>
      <c r="E35" s="931"/>
    </row>
    <row r="36" spans="1:5" ht="15.75" thickBot="1" x14ac:dyDescent="0.3">
      <c r="A36" s="201"/>
      <c r="B36" s="202"/>
      <c r="C36" s="202"/>
      <c r="D36" s="932"/>
      <c r="E36" s="933"/>
    </row>
    <row r="37" spans="1:5" s="197" customFormat="1" x14ac:dyDescent="0.25">
      <c r="D37" s="934"/>
      <c r="E37" s="934"/>
    </row>
  </sheetData>
  <mergeCells count="36">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B6:E6"/>
  </mergeCells>
  <pageMargins left="0.25" right="0.25" top="0.75" bottom="0.75" header="0.3" footer="0.3"/>
  <pageSetup scale="68" fitToHeight="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347" t="s">
        <v>23</v>
      </c>
      <c r="D2" s="347" t="s">
        <v>813</v>
      </c>
      <c r="F2" s="347" t="s">
        <v>20</v>
      </c>
    </row>
    <row r="3" spans="2:6" x14ac:dyDescent="0.25">
      <c r="B3" s="347" t="s">
        <v>33</v>
      </c>
      <c r="D3" s="347" t="s">
        <v>34</v>
      </c>
      <c r="F3" s="347" t="s">
        <v>42</v>
      </c>
    </row>
    <row r="4" spans="2:6" x14ac:dyDescent="0.25">
      <c r="B4" s="347" t="s">
        <v>21</v>
      </c>
      <c r="F4" s="347" t="s">
        <v>50</v>
      </c>
    </row>
    <row r="5" spans="2:6" x14ac:dyDescent="0.25">
      <c r="F5" s="347" t="s">
        <v>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347" t="s">
        <v>814</v>
      </c>
    </row>
    <row r="3" spans="1:15" x14ac:dyDescent="0.25">
      <c r="A3" s="347" t="s">
        <v>815</v>
      </c>
      <c r="C3" s="347" t="s">
        <v>816</v>
      </c>
      <c r="E3" s="347" t="s">
        <v>817</v>
      </c>
      <c r="G3" s="347" t="s">
        <v>818</v>
      </c>
      <c r="I3" s="347" t="s">
        <v>819</v>
      </c>
      <c r="K3" s="347" t="s">
        <v>820</v>
      </c>
      <c r="M3" s="347" t="s">
        <v>821</v>
      </c>
      <c r="O3" s="347" t="s">
        <v>822</v>
      </c>
    </row>
    <row r="5" spans="1:15" x14ac:dyDescent="0.25">
      <c r="A5" s="347" t="s">
        <v>21</v>
      </c>
      <c r="C5" s="347" t="s">
        <v>823</v>
      </c>
      <c r="D5" s="347">
        <v>1</v>
      </c>
      <c r="E5" s="347" t="s">
        <v>824</v>
      </c>
      <c r="G5" s="347" t="s">
        <v>15</v>
      </c>
      <c r="I5" s="347" t="s">
        <v>825</v>
      </c>
      <c r="K5" s="347" t="s">
        <v>751</v>
      </c>
      <c r="M5" s="347" t="s">
        <v>826</v>
      </c>
      <c r="O5" s="347" t="s">
        <v>827</v>
      </c>
    </row>
    <row r="6" spans="1:15" x14ac:dyDescent="0.25">
      <c r="A6" s="347" t="s">
        <v>33</v>
      </c>
      <c r="C6" s="347" t="s">
        <v>828</v>
      </c>
      <c r="D6" s="347">
        <v>2</v>
      </c>
      <c r="E6" s="347" t="s">
        <v>829</v>
      </c>
      <c r="G6" s="347" t="s">
        <v>27</v>
      </c>
      <c r="I6" s="347" t="s">
        <v>830</v>
      </c>
      <c r="M6" s="347" t="s">
        <v>831</v>
      </c>
      <c r="O6" s="347" t="s">
        <v>832</v>
      </c>
    </row>
    <row r="7" spans="1:15" x14ac:dyDescent="0.25">
      <c r="A7" s="347" t="s">
        <v>23</v>
      </c>
      <c r="D7" s="347">
        <v>3</v>
      </c>
      <c r="E7" s="347" t="s">
        <v>833</v>
      </c>
      <c r="G7" s="347" t="s">
        <v>46</v>
      </c>
      <c r="I7" s="347" t="s">
        <v>20</v>
      </c>
      <c r="M7" s="347" t="s">
        <v>834</v>
      </c>
      <c r="O7" s="347" t="s">
        <v>835</v>
      </c>
    </row>
    <row r="8" spans="1:15" x14ac:dyDescent="0.25">
      <c r="D8" s="347">
        <v>4</v>
      </c>
      <c r="E8" s="347" t="s">
        <v>836</v>
      </c>
      <c r="G8" s="347" t="s">
        <v>26</v>
      </c>
      <c r="I8" s="347" t="s">
        <v>42</v>
      </c>
      <c r="M8" s="347" t="s">
        <v>837</v>
      </c>
      <c r="O8" s="347" t="s">
        <v>838</v>
      </c>
    </row>
    <row r="9" spans="1:15" x14ac:dyDescent="0.25">
      <c r="D9" s="347">
        <v>5</v>
      </c>
      <c r="E9" s="347" t="s">
        <v>839</v>
      </c>
      <c r="G9" s="347" t="s">
        <v>840</v>
      </c>
      <c r="I9" s="347" t="s">
        <v>57</v>
      </c>
      <c r="O9" s="347" t="s">
        <v>841</v>
      </c>
    </row>
    <row r="10" spans="1:15" x14ac:dyDescent="0.25">
      <c r="D10" s="347">
        <v>6</v>
      </c>
      <c r="E10" s="347" t="s">
        <v>842</v>
      </c>
      <c r="G10" s="347" t="s">
        <v>843</v>
      </c>
      <c r="I10" s="347" t="s">
        <v>62</v>
      </c>
      <c r="O10" s="347" t="s">
        <v>844</v>
      </c>
    </row>
    <row r="11" spans="1:15" x14ac:dyDescent="0.25">
      <c r="D11" s="347">
        <v>7</v>
      </c>
      <c r="E11" s="347" t="s">
        <v>845</v>
      </c>
      <c r="I11" s="347" t="s">
        <v>843</v>
      </c>
    </row>
    <row r="12" spans="1:15" x14ac:dyDescent="0.25">
      <c r="D12" s="347">
        <v>8</v>
      </c>
      <c r="E12" s="347" t="s">
        <v>846</v>
      </c>
    </row>
    <row r="13" spans="1:15" x14ac:dyDescent="0.25">
      <c r="D13" s="347">
        <v>9</v>
      </c>
      <c r="E13" s="347" t="s">
        <v>847</v>
      </c>
    </row>
    <row r="14" spans="1:15" x14ac:dyDescent="0.25">
      <c r="D14" s="347">
        <v>10</v>
      </c>
      <c r="E14" s="347" t="s">
        <v>848</v>
      </c>
    </row>
    <row r="15" spans="1:15" x14ac:dyDescent="0.25">
      <c r="D15" s="347">
        <v>11</v>
      </c>
      <c r="E15" s="347" t="s">
        <v>849</v>
      </c>
    </row>
    <row r="16" spans="1:15" x14ac:dyDescent="0.25">
      <c r="D16" s="347">
        <v>12</v>
      </c>
      <c r="E16" s="347" t="s">
        <v>850</v>
      </c>
    </row>
    <row r="17" spans="4:14" x14ac:dyDescent="0.25">
      <c r="D17" s="347">
        <v>13</v>
      </c>
      <c r="E17" s="347" t="s">
        <v>851</v>
      </c>
    </row>
    <row r="18" spans="4:14" x14ac:dyDescent="0.25">
      <c r="D18" s="347">
        <v>14</v>
      </c>
      <c r="E18" s="347" t="s">
        <v>852</v>
      </c>
    </row>
    <row r="19" spans="4:14" x14ac:dyDescent="0.25">
      <c r="D19" s="347">
        <v>15</v>
      </c>
      <c r="E19" s="347" t="s">
        <v>853</v>
      </c>
    </row>
    <row r="20" spans="4:14" x14ac:dyDescent="0.25">
      <c r="D20" s="347">
        <v>16</v>
      </c>
      <c r="E20" s="347" t="s">
        <v>854</v>
      </c>
    </row>
    <row r="21" spans="4:14" ht="15.75" customHeight="1" x14ac:dyDescent="0.25">
      <c r="D21" s="347">
        <v>17</v>
      </c>
      <c r="E21" s="347" t="s">
        <v>855</v>
      </c>
      <c r="I21" s="347" t="s">
        <v>856</v>
      </c>
      <c r="N21" s="347" t="s">
        <v>857</v>
      </c>
    </row>
    <row r="22" spans="4:14" ht="15.75" customHeight="1" x14ac:dyDescent="0.25">
      <c r="D22" s="347">
        <v>18</v>
      </c>
      <c r="E22" s="347" t="s">
        <v>858</v>
      </c>
    </row>
    <row r="23" spans="4:14" ht="15.75" customHeight="1" x14ac:dyDescent="0.25">
      <c r="D23" s="347">
        <v>19</v>
      </c>
      <c r="E23" s="347" t="s">
        <v>859</v>
      </c>
      <c r="I23" s="347" t="s">
        <v>860</v>
      </c>
      <c r="N23" s="347" t="s">
        <v>861</v>
      </c>
    </row>
    <row r="24" spans="4:14" ht="15.75" customHeight="1" x14ac:dyDescent="0.25">
      <c r="D24" s="347">
        <v>20</v>
      </c>
      <c r="E24" s="347" t="s">
        <v>862</v>
      </c>
      <c r="I24" s="347" t="s">
        <v>863</v>
      </c>
      <c r="N24" s="347" t="s">
        <v>864</v>
      </c>
    </row>
    <row r="25" spans="4:14" ht="15.75" customHeight="1" x14ac:dyDescent="0.25">
      <c r="I25" s="347" t="s">
        <v>865</v>
      </c>
      <c r="N25" s="347" t="s">
        <v>866</v>
      </c>
    </row>
    <row r="26" spans="4:14" ht="15.75" customHeight="1" x14ac:dyDescent="0.25">
      <c r="I26" s="347" t="s">
        <v>867</v>
      </c>
      <c r="N26" s="347" t="s">
        <v>868</v>
      </c>
    </row>
    <row r="27" spans="4:14" ht="15.75" customHeight="1" x14ac:dyDescent="0.25">
      <c r="I27" s="347" t="s">
        <v>869</v>
      </c>
      <c r="N27" s="347" t="s">
        <v>870</v>
      </c>
    </row>
    <row r="28" spans="4:14" ht="15.75" customHeight="1" x14ac:dyDescent="0.25">
      <c r="N28" s="347" t="s">
        <v>871</v>
      </c>
    </row>
    <row r="29" spans="4:14" ht="15.75" customHeight="1" x14ac:dyDescent="0.25">
      <c r="N29" s="347" t="s">
        <v>872</v>
      </c>
    </row>
    <row r="30" spans="4:14" ht="15.75" customHeight="1" x14ac:dyDescent="0.25">
      <c r="I30" s="347" t="s">
        <v>873</v>
      </c>
      <c r="N30" s="347" t="s">
        <v>874</v>
      </c>
    </row>
    <row r="31" spans="4:14" ht="15.75" customHeight="1" x14ac:dyDescent="0.25">
      <c r="N31" s="347" t="s">
        <v>875</v>
      </c>
    </row>
    <row r="32" spans="4:14" ht="15.75" customHeight="1" x14ac:dyDescent="0.25">
      <c r="I32" s="347" t="s">
        <v>876</v>
      </c>
      <c r="N32" s="347" t="s">
        <v>877</v>
      </c>
    </row>
    <row r="33" spans="8:14" ht="15.75" customHeight="1" x14ac:dyDescent="0.25">
      <c r="I33" s="347" t="s">
        <v>878</v>
      </c>
      <c r="N33" s="347" t="s">
        <v>879</v>
      </c>
    </row>
    <row r="34" spans="8:14" ht="15.75" customHeight="1" x14ac:dyDescent="0.25">
      <c r="I34" s="347" t="s">
        <v>880</v>
      </c>
    </row>
    <row r="35" spans="8:14" ht="15.75" customHeight="1" x14ac:dyDescent="0.25">
      <c r="I35" s="347" t="s">
        <v>881</v>
      </c>
    </row>
    <row r="36" spans="8:14" ht="15.75" customHeight="1" x14ac:dyDescent="0.25"/>
    <row r="37" spans="8:14" ht="15.75" customHeight="1" x14ac:dyDescent="0.25"/>
    <row r="38" spans="8:14" ht="15.75" customHeight="1" x14ac:dyDescent="0.25">
      <c r="I38" s="347" t="s">
        <v>882</v>
      </c>
      <c r="L38" s="347" t="s">
        <v>883</v>
      </c>
      <c r="M38" s="347" t="s">
        <v>884</v>
      </c>
      <c r="N38" s="347" t="s">
        <v>885</v>
      </c>
    </row>
    <row r="39" spans="8:14" ht="15.75" customHeight="1" x14ac:dyDescent="0.25"/>
    <row r="40" spans="8:14" ht="15.75" customHeight="1" x14ac:dyDescent="0.25">
      <c r="H40" s="347" t="s">
        <v>886</v>
      </c>
      <c r="I40" s="347" t="s">
        <v>887</v>
      </c>
      <c r="L40" s="24" t="s">
        <v>888</v>
      </c>
      <c r="M40" s="347" t="s">
        <v>889</v>
      </c>
      <c r="N40" s="347" t="s">
        <v>890</v>
      </c>
    </row>
    <row r="41" spans="8:14" ht="15.75" customHeight="1" x14ac:dyDescent="0.25">
      <c r="I41" s="347" t="s">
        <v>891</v>
      </c>
      <c r="L41" s="24" t="s">
        <v>892</v>
      </c>
      <c r="M41" s="347" t="s">
        <v>893</v>
      </c>
      <c r="N41" s="347" t="s">
        <v>894</v>
      </c>
    </row>
    <row r="42" spans="8:14" ht="15.75" customHeight="1" x14ac:dyDescent="0.25">
      <c r="I42" s="347" t="s">
        <v>895</v>
      </c>
      <c r="L42" s="24" t="s">
        <v>896</v>
      </c>
      <c r="N42" s="347" t="s">
        <v>897</v>
      </c>
    </row>
    <row r="43" spans="8:14" ht="15.75" customHeight="1" x14ac:dyDescent="0.25">
      <c r="I43" s="347" t="s">
        <v>898</v>
      </c>
      <c r="L43" s="24" t="s">
        <v>899</v>
      </c>
      <c r="N43" s="347" t="s">
        <v>900</v>
      </c>
    </row>
    <row r="44" spans="8:14" ht="15.75" customHeight="1" x14ac:dyDescent="0.25">
      <c r="I44" s="347" t="s">
        <v>901</v>
      </c>
      <c r="N44" s="347" t="s">
        <v>902</v>
      </c>
    </row>
    <row r="45" spans="8:14" ht="15.75" customHeight="1" x14ac:dyDescent="0.25">
      <c r="I45" s="347" t="s">
        <v>903</v>
      </c>
      <c r="N45" s="347" t="s">
        <v>904</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56721994-E7D1-40EB-BF6E-83C9BA6239FD}"/>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31</vt:i4>
      </vt:variant>
    </vt:vector>
  </HeadingPairs>
  <TitlesOfParts>
    <vt:vector size="52" baseType="lpstr">
      <vt:lpstr>Datos</vt:lpstr>
      <vt:lpstr>Actividades_proyecto </vt:lpstr>
      <vt:lpstr>Instructivo</vt:lpstr>
      <vt:lpstr>ACTIVIDAD_1</vt:lpstr>
      <vt:lpstr>Hoja de vida Actividad 1</vt:lpstr>
      <vt:lpstr>ACTIVIDAD_2</vt:lpstr>
      <vt:lpstr>Hoja de vida Actividad 2</vt:lpstr>
      <vt:lpstr>Hoja de vida Actividad 3</vt:lpstr>
      <vt:lpstr>Hoja de vida Actividad 4</vt:lpstr>
      <vt:lpstr>ACTIVIDAD_3</vt:lpstr>
      <vt:lpstr>ACTIVIDAD_4</vt:lpstr>
      <vt:lpstr>Hoja de vida Actividad 5</vt:lpstr>
      <vt:lpstr>ACTIVIDAD_5</vt:lpstr>
      <vt:lpstr>META_PDD</vt:lpstr>
      <vt:lpstr>Hoja de vida Meta PDD</vt:lpstr>
      <vt:lpstr>PRODUCTO_MGA</vt:lpstr>
      <vt:lpstr>TERRITORIALIZACIÓN</vt:lpstr>
      <vt:lpstr>PMR</vt:lpstr>
      <vt:lpstr>CONTROL DE CAMBIOS</vt:lpstr>
      <vt:lpstr>Listas</vt:lpstr>
      <vt:lpstr>Hoja3</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'Hoja de vida Actividad 1'!Área_de_impresión</vt:lpstr>
      <vt:lpstr>'Hoja de vida Actividad 2'!Área_de_impresión</vt:lpstr>
      <vt:lpstr>'Hoja de vida Actividad 3'!Área_de_impresión</vt:lpstr>
      <vt:lpstr>'Hoja de vida Actividad 4'!Área_de_impresión</vt:lpstr>
      <vt:lpstr>'Hoja de vida Actividad 5'!Área_de_impresión</vt:lpstr>
      <vt:lpstr>'Hoja de vida Meta PDD'!Área_de_impresión</vt:lpstr>
      <vt:lpstr>META_PDD!Área_de_impresión</vt:lpstr>
      <vt:lpstr>PMR!Área_de_impresión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2025-06-11T02:11:24Z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