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https://secretariadistritald-my.sharepoint.com/personal/yesanchez_sdmujer_gov_co/Documents/SDM_2024/8221/PlanAcción_2024/Seguimientos_PA/"/>
    </mc:Choice>
  </mc:AlternateContent>
  <xr:revisionPtr revIDLastSave="19" documentId="8_{C582CBA4-8E7E-47EC-BE82-C771CE9E0ACE}" xr6:coauthVersionLast="47" xr6:coauthVersionMax="47" xr10:uidLastSave="{E67923E9-39CA-4988-B4E3-61F4046ABB29}"/>
  <bookViews>
    <workbookView xWindow="-120" yWindow="-120" windowWidth="29040" windowHeight="15840" activeTab="3" xr2:uid="{00000000-000D-0000-FFFF-FFFF00000000}"/>
  </bookViews>
  <sheets>
    <sheet name="Instructivo" sheetId="44" r:id="rId1"/>
    <sheet name="META 1_8221-PA inversión" sheetId="40" r:id="rId2"/>
    <sheet name="META 2" sheetId="45" r:id="rId3"/>
    <sheet name="META 3" sheetId="46" r:id="rId4"/>
    <sheet name="Indicadores PA" sheetId="36" r:id="rId5"/>
    <sheet name="Hoja1" sheetId="42" state="hidden" r:id="rId6"/>
    <sheet name="Territorialización PA" sheetId="37" r:id="rId7"/>
    <sheet name="Control de Cambios" sheetId="41" r:id="rId8"/>
    <sheet name="listas" sheetId="43" state="hidden" r:id="rId9"/>
  </sheets>
  <definedNames>
    <definedName name="_xlnm._FilterDatabase" localSheetId="4" hidden="1">'Indicadores PA'!$A$12:$XFA$25</definedName>
    <definedName name="_xlnm.Print_Area" localSheetId="4">'Indicadores PA'!$A$1:$AV$28</definedName>
    <definedName name="_xlnm.Print_Area" localSheetId="1">'META 1_8221-PA inversión'!$A$1:$AE$46</definedName>
    <definedName name="_xlnm.Print_Area" localSheetId="2">'META 2'!$A$1:$AE$44</definedName>
    <definedName name="_xlnm.Print_Area" localSheetId="3">'META 3'!$A$1:$AE$47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5" i="46" l="1"/>
  <c r="Z23" i="46"/>
  <c r="Z25" i="45"/>
  <c r="Z23" i="45"/>
  <c r="Z25" i="40"/>
  <c r="Z23" i="40"/>
  <c r="M39" i="37"/>
  <c r="Q11" i="37"/>
  <c r="AP20" i="36" l="1"/>
  <c r="AP17" i="36"/>
  <c r="AS66" i="37"/>
  <c r="AS39" i="37"/>
  <c r="AS11" i="37"/>
  <c r="Y25" i="46" l="1"/>
  <c r="Y25" i="45"/>
  <c r="Y25" i="40"/>
  <c r="Y23" i="46"/>
  <c r="X23" i="46"/>
  <c r="W23" i="46"/>
  <c r="X23" i="45"/>
  <c r="W23" i="45"/>
  <c r="Y23" i="45" s="1"/>
  <c r="Y23" i="40"/>
  <c r="AP18" i="36" l="1"/>
  <c r="AQ18" i="36" s="1"/>
  <c r="AQ17" i="36"/>
  <c r="AP16" i="36"/>
  <c r="AQ16" i="36" s="1"/>
  <c r="AP13" i="36"/>
  <c r="AQ13" i="36" s="1"/>
  <c r="P46" i="40"/>
  <c r="P45" i="40"/>
  <c r="P44" i="40"/>
  <c r="P43" i="40"/>
  <c r="P42" i="40"/>
  <c r="P41" i="40"/>
  <c r="P46" i="46"/>
  <c r="P45" i="46"/>
  <c r="P44" i="46"/>
  <c r="P43" i="46"/>
  <c r="P42" i="46"/>
  <c r="P41" i="46"/>
  <c r="P44" i="45"/>
  <c r="P43" i="45"/>
  <c r="P42" i="45"/>
  <c r="P41" i="45"/>
  <c r="P35" i="45" l="1"/>
  <c r="BK87" i="37"/>
  <c r="BJ87" i="37"/>
  <c r="BI87" i="37"/>
  <c r="BH87" i="37"/>
  <c r="BG87" i="37"/>
  <c r="BF87" i="37"/>
  <c r="BE87" i="37"/>
  <c r="BD87" i="37"/>
  <c r="BC87" i="37"/>
  <c r="BB87" i="37"/>
  <c r="BA87" i="37"/>
  <c r="AZ87" i="37"/>
  <c r="AW87" i="37"/>
  <c r="AV87" i="37"/>
  <c r="AU87" i="37"/>
  <c r="AT87" i="37"/>
  <c r="AS87" i="37"/>
  <c r="AR87" i="37"/>
  <c r="AQ87" i="37"/>
  <c r="AP87" i="37"/>
  <c r="AO87" i="37"/>
  <c r="AN87" i="37"/>
  <c r="AM87" i="37"/>
  <c r="AL87" i="37"/>
  <c r="AK87" i="37"/>
  <c r="AJ87" i="37"/>
  <c r="AI87" i="37"/>
  <c r="AH87" i="37"/>
  <c r="AE87" i="37"/>
  <c r="AD87" i="37"/>
  <c r="AC87" i="37"/>
  <c r="AB87" i="37"/>
  <c r="AA87" i="37"/>
  <c r="Z87" i="37"/>
  <c r="Y87" i="37"/>
  <c r="X87" i="37"/>
  <c r="W87" i="37"/>
  <c r="V87" i="37"/>
  <c r="U87" i="37"/>
  <c r="T87" i="37"/>
  <c r="Q87" i="37"/>
  <c r="P87" i="37"/>
  <c r="O87" i="37"/>
  <c r="N87" i="37"/>
  <c r="M87" i="37"/>
  <c r="L87" i="37"/>
  <c r="K87" i="37"/>
  <c r="J87" i="37"/>
  <c r="I87" i="37"/>
  <c r="H87" i="37"/>
  <c r="G87" i="37"/>
  <c r="F87" i="37"/>
  <c r="E87" i="37"/>
  <c r="D87" i="37"/>
  <c r="C87" i="37"/>
  <c r="B87" i="37"/>
  <c r="AY86" i="37"/>
  <c r="AX86" i="37"/>
  <c r="S86" i="37"/>
  <c r="R86" i="37"/>
  <c r="AY85" i="37"/>
  <c r="AX85" i="37"/>
  <c r="S85" i="37"/>
  <c r="R85" i="37"/>
  <c r="AY84" i="37"/>
  <c r="AX84" i="37"/>
  <c r="S84" i="37"/>
  <c r="R84" i="37"/>
  <c r="AY83" i="37"/>
  <c r="AX83" i="37"/>
  <c r="S83" i="37"/>
  <c r="R83" i="37"/>
  <c r="AY82" i="37"/>
  <c r="AX82" i="37"/>
  <c r="S82" i="37"/>
  <c r="R82" i="37"/>
  <c r="AY81" i="37"/>
  <c r="AX81" i="37"/>
  <c r="S81" i="37"/>
  <c r="R81" i="37"/>
  <c r="AY80" i="37"/>
  <c r="AX80" i="37"/>
  <c r="S80" i="37"/>
  <c r="R80" i="37"/>
  <c r="AY79" i="37"/>
  <c r="AX79" i="37"/>
  <c r="S79" i="37"/>
  <c r="R79" i="37"/>
  <c r="AY78" i="37"/>
  <c r="AX78" i="37"/>
  <c r="S78" i="37"/>
  <c r="R78" i="37"/>
  <c r="AY77" i="37"/>
  <c r="AX77" i="37"/>
  <c r="S77" i="37"/>
  <c r="R77" i="37"/>
  <c r="AY76" i="37"/>
  <c r="AX76" i="37"/>
  <c r="S76" i="37"/>
  <c r="R76" i="37"/>
  <c r="AY75" i="37"/>
  <c r="AX75" i="37"/>
  <c r="S75" i="37"/>
  <c r="R75" i="37"/>
  <c r="AY74" i="37"/>
  <c r="AX74" i="37"/>
  <c r="S74" i="37"/>
  <c r="R74" i="37"/>
  <c r="AY73" i="37"/>
  <c r="AX73" i="37"/>
  <c r="S73" i="37"/>
  <c r="R73" i="37"/>
  <c r="AY72" i="37"/>
  <c r="AX72" i="37"/>
  <c r="S72" i="37"/>
  <c r="R72" i="37"/>
  <c r="AY71" i="37"/>
  <c r="AX71" i="37"/>
  <c r="S71" i="37"/>
  <c r="R71" i="37"/>
  <c r="AY70" i="37"/>
  <c r="AX70" i="37"/>
  <c r="S70" i="37"/>
  <c r="R70" i="37"/>
  <c r="AY69" i="37"/>
  <c r="AX69" i="37"/>
  <c r="S69" i="37"/>
  <c r="R69" i="37"/>
  <c r="AY68" i="37"/>
  <c r="AX68" i="37"/>
  <c r="S68" i="37"/>
  <c r="R68" i="37"/>
  <c r="AY67" i="37"/>
  <c r="AX67" i="37"/>
  <c r="S67" i="37"/>
  <c r="R67" i="37"/>
  <c r="AY66" i="37"/>
  <c r="AY87" i="37" s="1"/>
  <c r="AX66" i="37"/>
  <c r="AX87" i="37" s="1"/>
  <c r="S66" i="37"/>
  <c r="S87" i="37" s="1"/>
  <c r="R66" i="37"/>
  <c r="R87" i="37" s="1"/>
  <c r="AC22" i="40"/>
  <c r="AC24" i="40"/>
  <c r="P36" i="46"/>
  <c r="P35" i="46"/>
  <c r="P30" i="46"/>
  <c r="AC25" i="46"/>
  <c r="N25" i="46"/>
  <c r="O25" i="46" s="1"/>
  <c r="M24" i="46"/>
  <c r="L24" i="46"/>
  <c r="J24" i="46"/>
  <c r="I24" i="46"/>
  <c r="H24" i="46"/>
  <c r="G24" i="46"/>
  <c r="F24" i="46"/>
  <c r="E24" i="46"/>
  <c r="D24" i="46"/>
  <c r="C24" i="46"/>
  <c r="B24" i="46"/>
  <c r="AC23" i="46"/>
  <c r="N23" i="46"/>
  <c r="O23" i="46" s="1"/>
  <c r="P36" i="45"/>
  <c r="P30" i="45"/>
  <c r="AC25" i="45"/>
  <c r="N25" i="45"/>
  <c r="O25" i="45" s="1"/>
  <c r="M24" i="45"/>
  <c r="L24" i="45"/>
  <c r="J24" i="45"/>
  <c r="I24" i="45"/>
  <c r="H24" i="45"/>
  <c r="G24" i="45"/>
  <c r="F24" i="45"/>
  <c r="E24" i="45"/>
  <c r="D24" i="45"/>
  <c r="C24" i="45"/>
  <c r="B24" i="45"/>
  <c r="AC23" i="45"/>
  <c r="N23" i="45"/>
  <c r="O23" i="45" s="1"/>
  <c r="J24" i="40"/>
  <c r="I24" i="40"/>
  <c r="K24" i="40"/>
  <c r="M24" i="40"/>
  <c r="L24" i="40"/>
  <c r="H24" i="40"/>
  <c r="G24" i="40"/>
  <c r="F24" i="40"/>
  <c r="E24" i="40"/>
  <c r="D24" i="40"/>
  <c r="C24" i="40"/>
  <c r="B24" i="40"/>
  <c r="AC24" i="45" l="1"/>
  <c r="AE25" i="45" s="1"/>
  <c r="AC22" i="45"/>
  <c r="AE23" i="45" s="1"/>
  <c r="AC24" i="46"/>
  <c r="AE25" i="46" s="1"/>
  <c r="AC22" i="46"/>
  <c r="K24" i="46"/>
  <c r="N24" i="46" s="1"/>
  <c r="N22" i="46"/>
  <c r="AD23" i="46"/>
  <c r="AD25" i="46"/>
  <c r="K24" i="45"/>
  <c r="N22" i="45"/>
  <c r="AD23" i="45"/>
  <c r="N24" i="45"/>
  <c r="AD25" i="45"/>
  <c r="AQ21" i="36"/>
  <c r="AP21" i="36"/>
  <c r="N22" i="40"/>
  <c r="BK60" i="37"/>
  <c r="BJ60" i="37"/>
  <c r="BI60" i="37"/>
  <c r="BH60" i="37"/>
  <c r="BG60" i="37"/>
  <c r="BF60" i="37"/>
  <c r="BE60" i="37"/>
  <c r="BD60" i="37"/>
  <c r="BC60" i="37"/>
  <c r="BB60" i="37"/>
  <c r="BA60" i="37"/>
  <c r="AZ60" i="37"/>
  <c r="AW60" i="37"/>
  <c r="AV60" i="37"/>
  <c r="AU60" i="37"/>
  <c r="AT60" i="37"/>
  <c r="AS60" i="37"/>
  <c r="AR60" i="37"/>
  <c r="AQ60" i="37"/>
  <c r="AP60" i="37"/>
  <c r="AO60" i="37"/>
  <c r="AN60" i="37"/>
  <c r="AM60" i="37"/>
  <c r="AL60" i="37"/>
  <c r="AK60" i="37"/>
  <c r="AJ60" i="37"/>
  <c r="AI60" i="37"/>
  <c r="AH60" i="37"/>
  <c r="AE60" i="37"/>
  <c r="AD60" i="37"/>
  <c r="AC60" i="37"/>
  <c r="AB60" i="37"/>
  <c r="AA60" i="37"/>
  <c r="Z60" i="37"/>
  <c r="Y60" i="37"/>
  <c r="X60" i="37"/>
  <c r="W60" i="37"/>
  <c r="V60" i="37"/>
  <c r="U60" i="37"/>
  <c r="T60" i="37"/>
  <c r="Q60" i="37"/>
  <c r="P60" i="37"/>
  <c r="O60" i="37"/>
  <c r="N60" i="37"/>
  <c r="M60" i="37"/>
  <c r="L60" i="37"/>
  <c r="K60" i="37"/>
  <c r="J60" i="37"/>
  <c r="I60" i="37"/>
  <c r="H60" i="37"/>
  <c r="G60" i="37"/>
  <c r="F60" i="37"/>
  <c r="E60" i="37"/>
  <c r="D60" i="37"/>
  <c r="C60" i="37"/>
  <c r="B60" i="37"/>
  <c r="AY59" i="37"/>
  <c r="AX59" i="37"/>
  <c r="S59" i="37"/>
  <c r="R59" i="37"/>
  <c r="AY58" i="37"/>
  <c r="AX58" i="37"/>
  <c r="S58" i="37"/>
  <c r="R58" i="37"/>
  <c r="AY57" i="37"/>
  <c r="AX57" i="37"/>
  <c r="S57" i="37"/>
  <c r="R57" i="37"/>
  <c r="AY56" i="37"/>
  <c r="AX56" i="37"/>
  <c r="S56" i="37"/>
  <c r="R56" i="37"/>
  <c r="AY55" i="37"/>
  <c r="AX55" i="37"/>
  <c r="S55" i="37"/>
  <c r="R55" i="37"/>
  <c r="AY54" i="37"/>
  <c r="AX54" i="37"/>
  <c r="S54" i="37"/>
  <c r="R54" i="37"/>
  <c r="AY53" i="37"/>
  <c r="AX53" i="37"/>
  <c r="S53" i="37"/>
  <c r="R53" i="37"/>
  <c r="AY52" i="37"/>
  <c r="AX52" i="37"/>
  <c r="S52" i="37"/>
  <c r="R52" i="37"/>
  <c r="AY51" i="37"/>
  <c r="AX51" i="37"/>
  <c r="S51" i="37"/>
  <c r="R51" i="37"/>
  <c r="AY50" i="37"/>
  <c r="AX50" i="37"/>
  <c r="S50" i="37"/>
  <c r="R50" i="37"/>
  <c r="AY49" i="37"/>
  <c r="AX49" i="37"/>
  <c r="S49" i="37"/>
  <c r="R49" i="37"/>
  <c r="AY48" i="37"/>
  <c r="AX48" i="37"/>
  <c r="S48" i="37"/>
  <c r="R48" i="37"/>
  <c r="AY47" i="37"/>
  <c r="AX47" i="37"/>
  <c r="S47" i="37"/>
  <c r="R47" i="37"/>
  <c r="AY46" i="37"/>
  <c r="AX46" i="37"/>
  <c r="S46" i="37"/>
  <c r="R46" i="37"/>
  <c r="AY45" i="37"/>
  <c r="AX45" i="37"/>
  <c r="S45" i="37"/>
  <c r="R45" i="37"/>
  <c r="AY44" i="37"/>
  <c r="AX44" i="37"/>
  <c r="S44" i="37"/>
  <c r="R44" i="37"/>
  <c r="AY43" i="37"/>
  <c r="AX43" i="37"/>
  <c r="S43" i="37"/>
  <c r="R43" i="37"/>
  <c r="AY42" i="37"/>
  <c r="AX42" i="37"/>
  <c r="S42" i="37"/>
  <c r="R42" i="37"/>
  <c r="AY41" i="37"/>
  <c r="AX41" i="37"/>
  <c r="S41" i="37"/>
  <c r="R41" i="37"/>
  <c r="AY40" i="37"/>
  <c r="AX40" i="37"/>
  <c r="S40" i="37"/>
  <c r="R40" i="37"/>
  <c r="AY39" i="37"/>
  <c r="AY60" i="37"/>
  <c r="AX39" i="37"/>
  <c r="S39" i="37"/>
  <c r="R39" i="37"/>
  <c r="AW32" i="37"/>
  <c r="AV32" i="37"/>
  <c r="AU32" i="37"/>
  <c r="AT32" i="37"/>
  <c r="AS32" i="37"/>
  <c r="AR32" i="37"/>
  <c r="AQ32" i="37"/>
  <c r="AP32" i="37"/>
  <c r="AO32" i="37"/>
  <c r="AN32" i="37"/>
  <c r="AM32" i="37"/>
  <c r="AL32" i="37"/>
  <c r="AK32" i="37"/>
  <c r="AJ32" i="37"/>
  <c r="AI32" i="37"/>
  <c r="AH32" i="37"/>
  <c r="Q32" i="37"/>
  <c r="M32" i="37"/>
  <c r="I32" i="37"/>
  <c r="E32" i="37"/>
  <c r="AY12" i="37"/>
  <c r="AY13" i="37"/>
  <c r="AY14" i="37"/>
  <c r="AY15" i="37"/>
  <c r="AY16" i="37"/>
  <c r="AY17" i="37"/>
  <c r="AY18" i="37"/>
  <c r="AY19" i="37"/>
  <c r="AY20" i="37"/>
  <c r="AY21" i="37"/>
  <c r="AY22" i="37"/>
  <c r="AY23" i="37"/>
  <c r="AY24" i="37"/>
  <c r="AY25" i="37"/>
  <c r="AY26" i="37"/>
  <c r="AY27" i="37"/>
  <c r="AY28" i="37"/>
  <c r="AY29" i="37"/>
  <c r="AY30" i="37"/>
  <c r="AY31" i="37"/>
  <c r="AY11" i="37"/>
  <c r="S12" i="37"/>
  <c r="S13" i="37"/>
  <c r="S14" i="37"/>
  <c r="S15" i="37"/>
  <c r="S16" i="37"/>
  <c r="S17" i="37"/>
  <c r="S18" i="37"/>
  <c r="S19" i="37"/>
  <c r="S20" i="37"/>
  <c r="S21" i="37"/>
  <c r="S22" i="37"/>
  <c r="S23" i="37"/>
  <c r="S24" i="37"/>
  <c r="S25" i="37"/>
  <c r="S26" i="37"/>
  <c r="S27" i="37"/>
  <c r="S28" i="37"/>
  <c r="S29" i="37"/>
  <c r="S30" i="37"/>
  <c r="S31" i="37"/>
  <c r="S11" i="37"/>
  <c r="J32" i="37"/>
  <c r="K32" i="37"/>
  <c r="L32" i="37"/>
  <c r="AX14" i="37"/>
  <c r="AX15" i="37"/>
  <c r="AX16" i="37"/>
  <c r="AX17" i="37"/>
  <c r="AX18" i="37"/>
  <c r="AX19" i="37"/>
  <c r="AX20" i="37"/>
  <c r="AX21" i="37"/>
  <c r="AX22" i="37"/>
  <c r="P35" i="40"/>
  <c r="N23" i="40"/>
  <c r="O23" i="40"/>
  <c r="T32" i="37"/>
  <c r="U32" i="37"/>
  <c r="V32" i="37"/>
  <c r="W32" i="37"/>
  <c r="X32" i="37"/>
  <c r="AZ32" i="37"/>
  <c r="BA32" i="37"/>
  <c r="BB32" i="37"/>
  <c r="BC32" i="37"/>
  <c r="BD32" i="37"/>
  <c r="BE32" i="37"/>
  <c r="AC25" i="40"/>
  <c r="AC23" i="40"/>
  <c r="AD23" i="40" s="1"/>
  <c r="N25" i="40"/>
  <c r="O24" i="40" s="1"/>
  <c r="N24" i="40"/>
  <c r="P48" i="40"/>
  <c r="P47" i="40"/>
  <c r="P36" i="40"/>
  <c r="P30" i="40"/>
  <c r="AX12" i="37"/>
  <c r="AX13" i="37"/>
  <c r="AX23" i="37"/>
  <c r="AX24" i="37"/>
  <c r="AX25" i="37"/>
  <c r="AX26" i="37"/>
  <c r="AX27" i="37"/>
  <c r="AX28" i="37"/>
  <c r="AX29" i="37"/>
  <c r="AX30" i="37"/>
  <c r="AX31" i="37"/>
  <c r="AX11" i="37"/>
  <c r="R12" i="37"/>
  <c r="R13" i="37"/>
  <c r="R14" i="37"/>
  <c r="R15" i="37"/>
  <c r="R16" i="37"/>
  <c r="R17" i="37"/>
  <c r="R18" i="37"/>
  <c r="R19" i="37"/>
  <c r="R20" i="37"/>
  <c r="R21" i="37"/>
  <c r="R22" i="37"/>
  <c r="R23" i="37"/>
  <c r="R24" i="37"/>
  <c r="R25" i="37"/>
  <c r="R26" i="37"/>
  <c r="R27" i="37"/>
  <c r="R28" i="37"/>
  <c r="R29" i="37"/>
  <c r="R30" i="37"/>
  <c r="R31" i="37"/>
  <c r="R11" i="37"/>
  <c r="C32" i="37"/>
  <c r="D32" i="37"/>
  <c r="F32" i="37"/>
  <c r="G32" i="37"/>
  <c r="H32" i="37"/>
  <c r="N32" i="37"/>
  <c r="O32" i="37"/>
  <c r="P32" i="37"/>
  <c r="Y32" i="37"/>
  <c r="Z32" i="37"/>
  <c r="AA32" i="37"/>
  <c r="AB32" i="37"/>
  <c r="AC32" i="37"/>
  <c r="AD32" i="37"/>
  <c r="AE32" i="37"/>
  <c r="B32" i="37"/>
  <c r="BK32" i="37"/>
  <c r="BJ32" i="37"/>
  <c r="BI32" i="37"/>
  <c r="BH32" i="37"/>
  <c r="BG32" i="37"/>
  <c r="BF32" i="37"/>
  <c r="AY32" i="37" l="1"/>
  <c r="AX32" i="37"/>
  <c r="S60" i="37"/>
  <c r="AE23" i="46"/>
  <c r="AE23" i="40"/>
  <c r="AX60" i="37"/>
  <c r="R60" i="37"/>
  <c r="S32" i="37"/>
  <c r="R32" i="37"/>
  <c r="AD25" i="40"/>
  <c r="AE25"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tc={D469DC53-B6B7-4BEC-A5AF-F05FFEFA1D64}</author>
    <author>tc={121099F2-8135-48E8-AF83-B6C5AA27F7FB}</author>
    <author>tc={70AE9865-DAA2-490E-9A03-CBE586918D1D}</author>
    <author>tc={11CF000F-6F8E-47D1-AE44-09076CE95CD7}</author>
    <author>tc={28C7F1C3-EBA7-4055-BB0D-216BD68942FC}</author>
  </authors>
  <commentList>
    <comment ref="K7" authorId="0" shapeId="0" xr:uid="{00000000-0006-0000-00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6977ED10-D018-4E14-9E93-A34290A59359}">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000-000002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L15" authorId="2" shapeId="0" xr:uid="{0E1150F6-E938-42EC-A37B-5F5BA134E7C3}">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Y15" authorId="2" shapeId="0" xr:uid="{20473B47-8CB6-4C4A-9B9C-59A117308422}">
      <text>
        <r>
          <rPr>
            <sz val="9"/>
            <color rgb="FF000000"/>
            <rFont val="Tahoma"/>
            <family val="2"/>
          </rPr>
          <t xml:space="preserve">En este campo seleccionar de la lista desplegable la meta Plan de Desarrollo vigente, bajo la cual se encuentra articulado el proyecto de inversión </t>
        </r>
      </text>
    </comment>
    <comment ref="A17" authorId="2" shapeId="0" xr:uid="{A4A8A1E4-A145-411C-BD50-CC141AF22E62}">
      <text>
        <r>
          <rPr>
            <sz val="9"/>
            <color indexed="81"/>
            <rFont val="Tahoma"/>
            <family val="2"/>
          </rPr>
          <t>En este campo se diligencia el nombre de la actividad del proyecto de inversión</t>
        </r>
      </text>
    </comment>
    <comment ref="A21" authorId="0" shapeId="0" xr:uid="{00000000-0006-0000-0000-000003000000}">
      <text>
        <r>
          <rPr>
            <sz val="9"/>
            <color indexed="81"/>
            <rFont val="Tahoma"/>
            <family val="2"/>
          </rPr>
          <t>Valor de la reserva constituida al inicio de la vigencia</t>
        </r>
      </text>
    </comment>
    <comment ref="AD21" authorId="0" shapeId="0" xr:uid="{00000000-0006-0000-0000-000004000000}">
      <text>
        <r>
          <rPr>
            <sz val="9"/>
            <color indexed="81"/>
            <rFont val="Tahoma"/>
            <family val="2"/>
          </rPr>
          <t>Ajustar las sumatorias en las formulas de compromisos y giros según el periodo según corresponda</t>
        </r>
      </text>
    </comment>
    <comment ref="A22" authorId="0" shapeId="0" xr:uid="{00000000-0006-0000-0000-000005000000}">
      <text>
        <r>
          <rPr>
            <sz val="9"/>
            <color indexed="81"/>
            <rFont val="Tahoma"/>
            <family val="2"/>
          </rPr>
          <t>Programación de acuerdo de desempleño en la ejecución de giros para cada mes de la vigencia.</t>
        </r>
      </text>
    </comment>
    <comment ref="X22" authorId="3" shapeId="0" xr:uid="{D469DC53-B6B7-4BEC-A5AF-F05FFEFA1D64}">
      <text>
        <t>[Comentario encadenado]
Su versión de Excel le permite leer este comentario encadenado; sin embargo, las ediciones que se apliquen se quitarán si el archivo se abre en una versión más reciente de Excel. Más información: https://go.microsoft.com/fwlink/?linkid=870924
Comentario:
    OPS y vigilancia, logística y sc públicos</t>
      </text>
    </comment>
    <comment ref="Y22" authorId="4" shapeId="0" xr:uid="{121099F2-8135-48E8-AF83-B6C5AA27F7FB}">
      <text>
        <t>[Comentario encadenado]
Su versión de Excel le permite leer este comentario encadenado; sin embargo, las ediciones que se apliquen se quitarán si el archivo se abre en una versión más reciente de Excel. Más información: https://go.microsoft.com/fwlink/?linkid=870924
Comentario:
    Extintores, ferretería y lavado de tanques y Sc públicos</t>
      </text>
    </comment>
    <comment ref="Z22" authorId="5" shapeId="0" xr:uid="{70AE9865-DAA2-490E-9A03-CBE586918D1D}">
      <text>
        <t>[Comentario encadenado]
Su versión de Excel le permite leer este comentario encadenado; sin embargo, las ediciones que se apliquen se quitarán si el archivo se abre en una versión más reciente de Excel. Más información: https://go.microsoft.com/fwlink/?linkid=870924
Comentario:
    Sc Píblicos</t>
      </text>
    </comment>
    <comment ref="AA22" authorId="6" shapeId="0" xr:uid="{11CF000F-6F8E-47D1-AE44-09076CE95CD7}">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Adiciones traslado, trasteo, aseo y cafetería y servicios públicos</t>
      </text>
    </comment>
    <comment ref="AB22" authorId="7" shapeId="0" xr:uid="{28C7F1C3-EBA7-4055-BB0D-216BD68942FC}">
      <text>
        <t>[Comentario encadenado]
Su versión de Excel le permite leer este comentario encadenado; sin embargo, las ediciones que se apliquen se quitarán si el archivo se abre en una versión más reciente de Excel. Más información: https://go.microsoft.com/fwlink/?linkid=870924
Comentario:
    Servicios públicos</t>
      </text>
    </comment>
    <comment ref="A23" authorId="0" shapeId="0" xr:uid="{00000000-0006-0000-0000-000006000000}">
      <text>
        <r>
          <rPr>
            <sz val="9"/>
            <color indexed="81"/>
            <rFont val="Tahoma"/>
            <family val="2"/>
          </rPr>
          <t>Liberaciones de reservas realizadas en cada mes de la vigencia.</t>
        </r>
      </text>
    </comment>
    <comment ref="A24" authorId="0" shapeId="0" xr:uid="{00000000-0006-0000-0000-000007000000}">
      <text>
        <r>
          <rPr>
            <sz val="9"/>
            <color indexed="81"/>
            <rFont val="Tahoma"/>
            <family val="2"/>
          </rPr>
          <t>Reserva definitiva despues de liberaciones.</t>
        </r>
      </text>
    </comment>
    <comment ref="A25" authorId="0" shapeId="0" xr:uid="{00000000-0006-0000-0000-000008000000}">
      <text>
        <r>
          <rPr>
            <sz val="9"/>
            <color indexed="81"/>
            <rFont val="Tahoma"/>
            <family val="2"/>
          </rPr>
          <t>Ejecución de los giros de la reserva para mes</t>
        </r>
      </text>
    </comment>
    <comment ref="A28" authorId="2" shapeId="0" xr:uid="{68C09F82-A1FB-4BFE-B950-6F374FB908DA}">
      <text>
        <r>
          <rPr>
            <sz val="9"/>
            <color indexed="81"/>
            <rFont val="Tahoma"/>
            <family val="2"/>
          </rPr>
          <t>En este campo se diligencia el nombre de la actividad del proyecto que se reportó con rezago en su cumplimiento físico en la vigencia anterior</t>
        </r>
      </text>
    </comment>
    <comment ref="B28" authorId="2" shapeId="0" xr:uid="{65D46435-DB94-4A56-9FC3-A713136B9863}">
      <text>
        <r>
          <rPr>
            <sz val="9"/>
            <color rgb="FF000000"/>
            <rFont val="Tahoma"/>
            <family val="2"/>
          </rPr>
          <t>Se diligencia el rezago reportado al corte de diciembre de la vigencia anterior</t>
        </r>
      </text>
    </comment>
    <comment ref="A33" authorId="2" shapeId="0" xr:uid="{F81769B4-4129-4985-A7EC-26F6C2FC42B6}">
      <text>
        <r>
          <rPr>
            <sz val="9"/>
            <color indexed="81"/>
            <rFont val="Tahoma"/>
            <family val="2"/>
          </rPr>
          <t>En este campo se diligencia el nombre de la actividad del proyecto de inversión</t>
        </r>
      </text>
    </comment>
    <comment ref="B33" authorId="2" shapeId="0" xr:uid="{4EE1C5EF-8F6A-409A-B4F6-E2C23857097D}">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B3862851-9615-46E0-BE47-FDA90E933FF7}">
      <text>
        <r>
          <rPr>
            <sz val="9"/>
            <color indexed="81"/>
            <rFont val="Tahoma"/>
            <family val="2"/>
          </rPr>
          <t>Se diligencia la programación mensual de la actividad proyecto de inversión</t>
        </r>
      </text>
    </comment>
    <comment ref="A39" authorId="2" shapeId="0" xr:uid="{AD6305BE-5DCE-4E4A-89AD-CE1C553B04E0}">
      <text>
        <r>
          <rPr>
            <sz val="9"/>
            <color indexed="81"/>
            <rFont val="Tahoma"/>
            <family val="2"/>
          </rPr>
          <t>En este campo se diligencia el nombre de la tarea definida para la gestión de cumplimiento de la actividad del proyecto de inversión</t>
        </r>
      </text>
    </comment>
    <comment ref="B39" authorId="2" shapeId="0" xr:uid="{136D15D0-7B75-41CA-8A25-8A3608848213}">
      <text>
        <r>
          <rPr>
            <sz val="9"/>
            <color rgb="FF000000"/>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Leidy Maritza Ángel Hernández</author>
  </authors>
  <commentList>
    <comment ref="K7" authorId="0" shapeId="0" xr:uid="{C153F5F3-62F4-405C-B298-1D7E3C0A9B4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DDF156F0-85D2-4DE1-AEE5-7A376FAF1D57}">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C3BE919E-418D-4A0D-BBAB-B2D635245E6F}">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FF41190B-574D-403F-9B43-B2B156CFB0E5}">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Y15" authorId="2" shapeId="0" xr:uid="{37C90442-2592-4645-BB8B-3E942872352A}">
      <text>
        <r>
          <rPr>
            <sz val="9"/>
            <color rgb="FF000000"/>
            <rFont val="Tahoma"/>
            <family val="2"/>
          </rPr>
          <t xml:space="preserve">En este campo seleccionar de la lista desplegable la meta Plan de Desarrollo vigente, bajo la cual se encuentra articulado el proyecto de inversión </t>
        </r>
      </text>
    </comment>
    <comment ref="A17" authorId="2" shapeId="0" xr:uid="{7FF760CA-AAE4-40EF-B967-A5526F935EF0}">
      <text>
        <r>
          <rPr>
            <sz val="9"/>
            <color indexed="81"/>
            <rFont val="Tahoma"/>
            <family val="2"/>
          </rPr>
          <t>En este campo se diligencia el nombre de la actividad del proyecto de inversión</t>
        </r>
      </text>
    </comment>
    <comment ref="A21" authorId="0" shapeId="0" xr:uid="{75D5D374-770A-4735-9647-556D022DABE0}">
      <text>
        <r>
          <rPr>
            <sz val="9"/>
            <color indexed="81"/>
            <rFont val="Tahoma"/>
            <family val="2"/>
          </rPr>
          <t>Valor de la reserva constituida al inicio de la vigencia</t>
        </r>
      </text>
    </comment>
    <comment ref="AD21" authorId="0" shapeId="0" xr:uid="{3FF2A758-1E30-4354-8249-BC4A27C3C0DE}">
      <text>
        <r>
          <rPr>
            <sz val="9"/>
            <color indexed="81"/>
            <rFont val="Tahoma"/>
            <family val="2"/>
          </rPr>
          <t>Ajustar las sumatorias en las formulas de compromisos y giros según el periodo según corresponda</t>
        </r>
      </text>
    </comment>
    <comment ref="A22" authorId="0" shapeId="0" xr:uid="{83620D0F-D697-4112-AEA0-8FBBC35AF4C0}">
      <text>
        <r>
          <rPr>
            <sz val="9"/>
            <color indexed="81"/>
            <rFont val="Tahoma"/>
            <family val="2"/>
          </rPr>
          <t>Programación de acuerdo de desempleño en la ejecución de giros para cada mes de la vigencia.</t>
        </r>
      </text>
    </comment>
    <comment ref="X22" authorId="3" shapeId="0" xr:uid="{9B8A0EFC-B2BB-451B-9D87-FE46F387F53F}">
      <text>
        <r>
          <rPr>
            <sz val="11"/>
            <color theme="1"/>
            <rFont val="Calibri"/>
            <family val="2"/>
            <scheme val="minor"/>
          </rPr>
          <t xml:space="preserve">Leidy Maritza Ángel Hernández:
Sc públicos, vigilancia, logística </t>
        </r>
      </text>
    </comment>
    <comment ref="Y22" authorId="3" shapeId="0" xr:uid="{0E939F97-A82A-4A59-B1D8-FB6B5E8DAAB9}">
      <text>
        <r>
          <rPr>
            <sz val="11"/>
            <color theme="1"/>
            <rFont val="Calibri"/>
            <family val="2"/>
            <scheme val="minor"/>
          </rPr>
          <t>Leidy Maritza Ángel Hernández:
Fumigación, ferretería y lavado de tanques</t>
        </r>
      </text>
    </comment>
    <comment ref="Z22" authorId="3" shapeId="0" xr:uid="{CCCB4C9A-004D-4345-AA14-A9FCA8357EE1}">
      <text>
        <r>
          <rPr>
            <sz val="11"/>
            <color theme="1"/>
            <rFont val="Calibri"/>
            <family val="2"/>
            <scheme val="minor"/>
          </rPr>
          <t>Leidy Maritza Ángel Hernández:
Servicios Públicos</t>
        </r>
      </text>
    </comment>
    <comment ref="AA22" authorId="3" shapeId="0" xr:uid="{C1556669-C770-4C0F-9275-C00C268C0556}">
      <text>
        <r>
          <rPr>
            <sz val="11"/>
            <color theme="1"/>
            <rFont val="Calibri"/>
            <family val="2"/>
            <scheme val="minor"/>
          </rPr>
          <t>Leidy Maritza Ángel Hernández:
Aseo y Cafetería y adiciones  traslado y trasteo</t>
        </r>
      </text>
    </comment>
    <comment ref="AB22" authorId="3" shapeId="0" xr:uid="{38251769-C9F0-4295-9A63-740663F4D33D}">
      <text>
        <r>
          <rPr>
            <sz val="11"/>
            <color theme="1"/>
            <rFont val="Calibri"/>
            <family val="2"/>
            <scheme val="minor"/>
          </rPr>
          <t>Leidy Maritza Ángel Hernández:
Servicios públicos</t>
        </r>
      </text>
    </comment>
    <comment ref="A23" authorId="0" shapeId="0" xr:uid="{C6E4B7E7-0F4E-4C97-835B-2FA04D322024}">
      <text>
        <r>
          <rPr>
            <sz val="9"/>
            <color indexed="81"/>
            <rFont val="Tahoma"/>
            <family val="2"/>
          </rPr>
          <t>Liberaciones de reservas realizadas en cada mes de la vigencia.</t>
        </r>
      </text>
    </comment>
    <comment ref="A24" authorId="0" shapeId="0" xr:uid="{B3A10121-77D3-4465-BB54-558E0F0458CD}">
      <text>
        <r>
          <rPr>
            <sz val="9"/>
            <color indexed="81"/>
            <rFont val="Tahoma"/>
            <family val="2"/>
          </rPr>
          <t>Reserva definitiva despues de liberaciones.</t>
        </r>
      </text>
    </comment>
    <comment ref="A25" authorId="0" shapeId="0" xr:uid="{83AC9730-2531-4034-AAD6-FE6A95098CE6}">
      <text>
        <r>
          <rPr>
            <sz val="9"/>
            <color indexed="81"/>
            <rFont val="Tahoma"/>
            <family val="2"/>
          </rPr>
          <t>Ejecución de los giros de la reserva para mes</t>
        </r>
      </text>
    </comment>
    <comment ref="A28" authorId="2" shapeId="0" xr:uid="{B691A428-E31F-41CF-B1F1-764A0F845CC7}">
      <text>
        <r>
          <rPr>
            <sz val="9"/>
            <color indexed="81"/>
            <rFont val="Tahoma"/>
            <family val="2"/>
          </rPr>
          <t>En este campo se diligencia el nombre de la actividad del proyecto que se reportó con rezago en su cumplimiento físico en la vigencia anterior</t>
        </r>
      </text>
    </comment>
    <comment ref="B28" authorId="2" shapeId="0" xr:uid="{A46398B6-749C-43D5-A636-79A7BD5B8E21}">
      <text>
        <r>
          <rPr>
            <sz val="9"/>
            <color indexed="81"/>
            <rFont val="Tahoma"/>
            <family val="2"/>
          </rPr>
          <t>Se diligencia el rezago reportado al corte de diciembre de la vigencia anterior</t>
        </r>
      </text>
    </comment>
    <comment ref="A33" authorId="2" shapeId="0" xr:uid="{C72BAD92-098B-42CB-976E-7E0DC876C109}">
      <text>
        <r>
          <rPr>
            <sz val="9"/>
            <color indexed="81"/>
            <rFont val="Tahoma"/>
            <family val="2"/>
          </rPr>
          <t>En este campo se diligencia el nombre de la actividad del proyecto de inversión</t>
        </r>
      </text>
    </comment>
    <comment ref="B33" authorId="2" shapeId="0" xr:uid="{6B29AB24-9EB0-4A33-BD17-A554D116C316}">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136AFD6B-60C0-400E-8B33-E1BC33C13C70}">
      <text>
        <r>
          <rPr>
            <sz val="9"/>
            <color indexed="81"/>
            <rFont val="Tahoma"/>
            <family val="2"/>
          </rPr>
          <t>Se diligencia la programación mensual de la actividad proyecto de inversión</t>
        </r>
      </text>
    </comment>
    <comment ref="A39" authorId="2" shapeId="0" xr:uid="{0DBBEA35-2DA1-4852-A2E5-888676D542D2}">
      <text>
        <r>
          <rPr>
            <sz val="9"/>
            <color rgb="FF000000"/>
            <rFont val="Tahoma"/>
            <family val="2"/>
          </rPr>
          <t>En este campo se diligencia el nombre de la tarea definida para la gestión de cumplimiento de la actividad del proyecto de inversión</t>
        </r>
      </text>
    </comment>
    <comment ref="B39" authorId="2" shapeId="0" xr:uid="{9C517990-3DD5-4981-B570-DECA6C58A4BE}">
      <text>
        <r>
          <rPr>
            <sz val="9"/>
            <color rgb="FF000000"/>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Leidy Maritza Ángel Hernández</author>
  </authors>
  <commentList>
    <comment ref="K7" authorId="0" shapeId="0" xr:uid="{3AE35817-D5C9-4F08-A157-4EF15DA5377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AE768016-BDCA-48C7-97F2-F096136AC7BE}">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13F02F63-647E-49B8-81A2-8603324C1B04}">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21E0465C-A6E4-464B-A7B1-38BE57FDB769}">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Y15" authorId="2" shapeId="0" xr:uid="{D3EC26CB-BC5E-49CB-8B61-3BCF194F0E34}">
      <text>
        <r>
          <rPr>
            <sz val="9"/>
            <color rgb="FF000000"/>
            <rFont val="Tahoma"/>
            <family val="2"/>
          </rPr>
          <t xml:space="preserve">En este campo seleccionar de la lista desplegable la meta Plan de Desarrollo vigente, bajo la cual se encuentra articulado el proyecto de inversión </t>
        </r>
      </text>
    </comment>
    <comment ref="A17" authorId="2" shapeId="0" xr:uid="{E181271B-EEC5-4333-B22A-9BC654D999DF}">
      <text>
        <r>
          <rPr>
            <sz val="9"/>
            <color indexed="81"/>
            <rFont val="Tahoma"/>
            <family val="2"/>
          </rPr>
          <t>En este campo se diligencia el nombre de la actividad del proyecto de inversión</t>
        </r>
      </text>
    </comment>
    <comment ref="A21" authorId="0" shapeId="0" xr:uid="{AE7DD4F2-1702-49D0-862B-C3299B940FFF}">
      <text>
        <r>
          <rPr>
            <sz val="9"/>
            <color indexed="81"/>
            <rFont val="Tahoma"/>
            <family val="2"/>
          </rPr>
          <t>Valor de la reserva constituida al inicio de la vigencia</t>
        </r>
      </text>
    </comment>
    <comment ref="AD21" authorId="0" shapeId="0" xr:uid="{010439C2-DCDA-44A2-A8DD-62B8B6752138}">
      <text>
        <r>
          <rPr>
            <sz val="9"/>
            <color indexed="81"/>
            <rFont val="Tahoma"/>
            <family val="2"/>
          </rPr>
          <t>Ajustar las sumatorias en las formulas de compromisos y giros según el periodo según corresponda</t>
        </r>
      </text>
    </comment>
    <comment ref="A22" authorId="0" shapeId="0" xr:uid="{53557FD2-9A34-4867-8AFD-90981008E5F2}">
      <text>
        <r>
          <rPr>
            <sz val="9"/>
            <color indexed="81"/>
            <rFont val="Tahoma"/>
            <family val="2"/>
          </rPr>
          <t>Programación de acuerdo de desempleño en la ejecución de giros para cada mes de la vigencia.</t>
        </r>
      </text>
    </comment>
    <comment ref="X22" authorId="3" shapeId="0" xr:uid="{A16693A6-BFFF-453A-A1AB-BE86FABBEAC4}">
      <text>
        <r>
          <rPr>
            <sz val="11"/>
            <color theme="1"/>
            <rFont val="Calibri"/>
            <family val="2"/>
            <scheme val="minor"/>
          </rPr>
          <t>Leidy Maritza Ángel Hernández:
Vigilancia, logística</t>
        </r>
      </text>
    </comment>
    <comment ref="Z22" authorId="3" shapeId="0" xr:uid="{C782CBEE-738A-4671-8DB4-B41A138991E6}">
      <text>
        <r>
          <rPr>
            <sz val="11"/>
            <color theme="1"/>
            <rFont val="Calibri"/>
            <family val="2"/>
            <scheme val="minor"/>
          </rPr>
          <t>Leidy Maritza Ángel Hernández:
Extintores, ferretería y tanques</t>
        </r>
      </text>
    </comment>
    <comment ref="AA22" authorId="3" shapeId="0" xr:uid="{FC8465BE-54B7-4F64-90D3-A9DC79DBC839}">
      <text>
        <r>
          <rPr>
            <sz val="11"/>
            <color theme="1"/>
            <rFont val="Calibri"/>
            <family val="2"/>
            <scheme val="minor"/>
          </rPr>
          <t xml:space="preserve">Leidy Maritza Ángel Hernández:
Aseo y cafetería, adiciones de traslado y trasteo
</t>
        </r>
      </text>
    </comment>
    <comment ref="A23" authorId="0" shapeId="0" xr:uid="{A128C754-023D-4C96-8516-9CB4E8847338}">
      <text>
        <r>
          <rPr>
            <sz val="9"/>
            <color indexed="81"/>
            <rFont val="Tahoma"/>
            <family val="2"/>
          </rPr>
          <t>Liberaciones de reservas realizadas en cada mes de la vigencia.</t>
        </r>
      </text>
    </comment>
    <comment ref="A24" authorId="0" shapeId="0" xr:uid="{372720A3-2CF3-4E86-973B-5285213EC616}">
      <text>
        <r>
          <rPr>
            <sz val="9"/>
            <color indexed="81"/>
            <rFont val="Tahoma"/>
            <family val="2"/>
          </rPr>
          <t>Reserva definitiva despues de liberaciones.</t>
        </r>
      </text>
    </comment>
    <comment ref="A25" authorId="0" shapeId="0" xr:uid="{1801668A-71EB-40FA-93BF-0E3883393652}">
      <text>
        <r>
          <rPr>
            <sz val="9"/>
            <color indexed="81"/>
            <rFont val="Tahoma"/>
            <family val="2"/>
          </rPr>
          <t>Ejecución de los giros de la reserva para mes</t>
        </r>
      </text>
    </comment>
    <comment ref="A28" authorId="2" shapeId="0" xr:uid="{E913B0CF-5E02-45DC-B8B0-DF9C343E998E}">
      <text>
        <r>
          <rPr>
            <sz val="9"/>
            <color indexed="81"/>
            <rFont val="Tahoma"/>
            <family val="2"/>
          </rPr>
          <t>En este campo se diligencia el nombre de la actividad del proyecto que se reportó con rezago en su cumplimiento físico en la vigencia anterior</t>
        </r>
      </text>
    </comment>
    <comment ref="B28" authorId="2" shapeId="0" xr:uid="{E444D0AE-AE2D-4E88-ABFC-EAA69BF1ABAC}">
      <text>
        <r>
          <rPr>
            <sz val="9"/>
            <color indexed="81"/>
            <rFont val="Tahoma"/>
            <family val="2"/>
          </rPr>
          <t>Se diligencia el rezago reportado al corte de diciembre de la vigencia anterior</t>
        </r>
      </text>
    </comment>
    <comment ref="A33" authorId="2" shapeId="0" xr:uid="{474E2082-9C4E-424D-99B5-BADE065282E8}">
      <text>
        <r>
          <rPr>
            <sz val="9"/>
            <color rgb="FF000000"/>
            <rFont val="Tahoma"/>
            <family val="2"/>
          </rPr>
          <t>En este campo se diligencia el nombre de la actividad del proyecto de inversión</t>
        </r>
      </text>
    </comment>
    <comment ref="B33" authorId="2" shapeId="0" xr:uid="{FFC8D7E7-0870-4A2E-9DB7-7ECC7558617D}">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AC3D4EA3-71B3-4E35-BCA1-B1A574871C97}">
      <text>
        <r>
          <rPr>
            <sz val="9"/>
            <color rgb="FF000000"/>
            <rFont val="Tahoma"/>
            <family val="2"/>
          </rPr>
          <t>Se diligencia la programación mensual de la actividad proyecto de inversión</t>
        </r>
      </text>
    </comment>
    <comment ref="A39" authorId="2" shapeId="0" xr:uid="{DBD36C91-DACA-405C-A71B-4D62F48F5322}">
      <text>
        <r>
          <rPr>
            <sz val="9"/>
            <color indexed="81"/>
            <rFont val="Tahoma"/>
            <family val="2"/>
          </rPr>
          <t>En este campo se diligencia el nombre de la tarea definida para la gestión de cumplimiento de la actividad del proyecto de inversión</t>
        </r>
      </text>
    </comment>
    <comment ref="B39" authorId="2" shapeId="0" xr:uid="{F0AB5C96-A5C8-410F-841D-E582C507D9BC}">
      <text>
        <r>
          <rPr>
            <sz val="9"/>
            <color indexed="81"/>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Daniel Avendaño</author>
    <author>Rocío López</author>
  </authors>
  <commentList>
    <comment ref="AR5" authorId="0" shapeId="0" xr:uid="{00000000-0006-0000-0100-000001000000}">
      <text>
        <r>
          <rPr>
            <sz val="10"/>
            <color rgb="FF000000"/>
            <rFont val="Tahoma"/>
            <family val="2"/>
          </rPr>
          <t xml:space="preserve">Relacionar la descripción cualitativa del cumplimiento en coherencia con el avance del indicador.
</t>
        </r>
        <r>
          <rPr>
            <sz val="10"/>
            <color rgb="FF000000"/>
            <rFont val="Tahoma"/>
            <family val="2"/>
          </rPr>
          <t>De presentarse el mismo reporte (meta 1..n) indicarlo. ejemplo: avance reportado en proyecto 7738, actividad 1.</t>
        </r>
      </text>
    </comment>
    <comment ref="AS5" authorId="1" shapeId="0" xr:uid="{00000000-0006-0000-0100-000002000000}">
      <text>
        <r>
          <rPr>
            <sz val="10"/>
            <color rgb="FF000000"/>
            <rFont val="Tahoma"/>
            <family val="2"/>
          </rPr>
          <t>En este campo se diligencia el link o la ruta donde se puede consultar las evidencias que soportan la ejecución reportada</t>
        </r>
      </text>
    </comment>
    <comment ref="AT5" authorId="0" shapeId="0" xr:uid="{00000000-0006-0000-0100-000003000000}">
      <text>
        <r>
          <rPr>
            <sz val="10"/>
            <color rgb="FF000000"/>
            <rFont val="Tahoma"/>
            <family val="2"/>
          </rPr>
          <t xml:space="preserve">Relacionar la descripción cualitativa del cumplimiento en coherencia con el avance del indicador.
</t>
        </r>
        <r>
          <rPr>
            <sz val="10"/>
            <color rgb="FF000000"/>
            <rFont val="Tahoma"/>
            <family val="2"/>
          </rPr>
          <t>De presentarse el mismo reporte (meta 1..n) indicarlo. ejemplo: avance reportado en proyecto 7738, actividad 1.</t>
        </r>
      </text>
    </comment>
    <comment ref="AU5" authorId="0" shapeId="0" xr:uid="{00000000-0006-0000-0100-000004000000}">
      <text>
        <r>
          <rPr>
            <sz val="10"/>
            <color indexed="8"/>
            <rFont val="Tahoma"/>
            <family val="2"/>
          </rPr>
          <t>Relacionar el detalle del retraso, en coherencia con la programación de cada periodo. De presentarse esta situación es obligatorio diligenciar este campo.</t>
        </r>
      </text>
    </comment>
    <comment ref="AV5" authorId="0" shapeId="0" xr:uid="{00000000-0006-0000-0100-000005000000}">
      <text>
        <r>
          <rPr>
            <sz val="10"/>
            <color indexed="8"/>
            <rFont val="Tahoma"/>
            <family val="2"/>
          </rPr>
          <t xml:space="preserve">Relacionar la descripción de las alternativas de solución </t>
        </r>
      </text>
    </comment>
    <comment ref="A9" authorId="2" shapeId="0" xr:uid="{A690E77E-6303-44D2-BF46-F6F931C9C036}">
      <text>
        <r>
          <rPr>
            <sz val="10"/>
            <color indexed="81"/>
            <rFont val="Tahoma"/>
            <family val="2"/>
          </rPr>
          <t>Relacionar el producto PMR asociado</t>
        </r>
      </text>
    </comment>
    <comment ref="A10" authorId="2" shapeId="0" xr:uid="{DE10E8BE-208D-4D4C-83C9-3B9AEFB46C5E}">
      <text>
        <r>
          <rPr>
            <sz val="10"/>
            <color rgb="FF000000"/>
            <rFont val="Tahoma"/>
            <family val="2"/>
          </rPr>
          <t>Relacionar el objetivo estratégico asociado</t>
        </r>
      </text>
    </comment>
    <comment ref="A11" authorId="0" shapeId="0" xr:uid="{00000000-0006-0000-0100-000006000000}">
      <text>
        <r>
          <rPr>
            <sz val="10"/>
            <color rgb="FF000000"/>
            <rFont val="Tahoma"/>
            <family val="2"/>
          </rPr>
          <t xml:space="preserve">Seleccionar el nivel del indicador a reportar y relacionar el código asignado del indicador a medir segun: SEGPLAN, PMR, número de tarea, etc.
</t>
        </r>
      </text>
    </comment>
    <comment ref="D11" authorId="0" shapeId="0" xr:uid="{00000000-0006-0000-0100-000007000000}">
      <text>
        <r>
          <rPr>
            <sz val="10"/>
            <color rgb="FF000000"/>
            <rFont val="Tahoma"/>
            <family val="2"/>
          </rPr>
          <t xml:space="preserve">Corresponde a la meta PDD o actividad del  proyecto articulada con el indicador de tarea a medir.
</t>
        </r>
        <r>
          <rPr>
            <sz val="10"/>
            <color rgb="FF000000"/>
            <rFont val="Tahoma"/>
            <family val="2"/>
          </rPr>
          <t>Así mismo, se podrá establecer la meta para los indicadores POA.</t>
        </r>
      </text>
    </comment>
    <comment ref="E11" authorId="0" shapeId="0" xr:uid="{00000000-0006-0000-0100-000008000000}">
      <text>
        <r>
          <rPr>
            <sz val="10"/>
            <color rgb="FF000000"/>
            <rFont val="Tahoma"/>
            <family val="2"/>
          </rPr>
          <t xml:space="preserve">Detallar la expresión cualitativa del indicador.
</t>
        </r>
        <r>
          <rPr>
            <sz val="10"/>
            <color rgb="FF000000"/>
            <rFont val="Tahoma"/>
            <family val="2"/>
          </rPr>
          <t>Objeto + condición deseada del objeto (verbo conjugado) + elementos adicionales de contexto descriptivo</t>
        </r>
      </text>
    </comment>
    <comment ref="F11" authorId="2" shapeId="0" xr:uid="{74EB28E2-4F7D-442C-9A94-219E77A54258}">
      <text>
        <r>
          <rPr>
            <sz val="10"/>
            <color rgb="FF000000"/>
            <rFont val="Tahoma"/>
            <family val="2"/>
          </rPr>
          <t>Define la representación matemática del cálculo del indicador.</t>
        </r>
      </text>
    </comment>
    <comment ref="G11" authorId="0" shapeId="0" xr:uid="{00000000-0006-0000-0100-000009000000}">
      <text>
        <r>
          <rPr>
            <sz val="10"/>
            <color rgb="FF000000"/>
            <rFont val="Tahoma"/>
            <family val="2"/>
          </rPr>
          <t xml:space="preserve">En coherencia con los mediciones establecidas por la SDH, Corresponde a:
</t>
        </r>
        <r>
          <rPr>
            <sz val="10"/>
            <color rgb="FF000000"/>
            <rFont val="Tahoma"/>
            <family val="2"/>
          </rPr>
          <t xml:space="preserve">Suma 
</t>
        </r>
        <r>
          <rPr>
            <sz val="10"/>
            <color rgb="FF000000"/>
            <rFont val="Tahoma"/>
            <family val="2"/>
          </rPr>
          <t xml:space="preserve">Creciente
</t>
        </r>
        <r>
          <rPr>
            <sz val="10"/>
            <color rgb="FF000000"/>
            <rFont val="Tahoma"/>
            <family val="2"/>
          </rPr>
          <t xml:space="preserve">Decreciente
</t>
        </r>
        <r>
          <rPr>
            <sz val="10"/>
            <color rgb="FF000000"/>
            <rFont val="Tahoma"/>
            <family val="2"/>
          </rPr>
          <t>Constante</t>
        </r>
      </text>
    </comment>
    <comment ref="H11" authorId="2" shapeId="0" xr:uid="{70B8F934-7A39-437F-A15F-9F543440E210}">
      <text>
        <r>
          <rPr>
            <sz val="10"/>
            <color rgb="FF000000"/>
            <rFont val="Tahoma"/>
            <family val="2"/>
          </rPr>
          <t>Valor de la meta programada de acuerdo con el indicador formulado y el parámetro de referencia para determinar la magnitud</t>
        </r>
      </text>
    </comment>
    <comment ref="I11" authorId="2" shapeId="0" xr:uid="{432DBF48-E39D-4BDB-9679-D9E5E2ACD65C}">
      <text>
        <r>
          <rPr>
            <sz val="10"/>
            <color indexed="81"/>
            <rFont val="Tahoma"/>
            <family val="2"/>
          </rPr>
          <t xml:space="preserve">Parámetro de referencia para determinar la magnitud y el tipo de unidad del indicador.  </t>
        </r>
      </text>
    </comment>
    <comment ref="J11" authorId="0" shapeId="0" xr:uid="{00000000-0006-0000-0100-00000A000000}">
      <text>
        <r>
          <rPr>
            <sz val="10"/>
            <color indexed="8"/>
            <rFont val="Tahoma"/>
            <family val="2"/>
          </rPr>
          <t>Describe los pasos o el proceso para calcular el indicador</t>
        </r>
      </text>
    </comment>
    <comment ref="K11" authorId="2" shapeId="0" xr:uid="{752CE2A7-7FC2-4A90-8604-18E755B674D2}">
      <text>
        <r>
          <rPr>
            <sz val="10"/>
            <color rgb="FF000000"/>
            <rFont val="Tahoma"/>
            <family val="2"/>
          </rPr>
          <t xml:space="preserve">Dependencia responsable de la medición y reporte del indicador. </t>
        </r>
      </text>
    </comment>
    <comment ref="L11" authorId="2" shapeId="0" xr:uid="{AFED9E2A-799F-4633-A8A2-D5580324066C}">
      <text>
        <r>
          <rPr>
            <sz val="10"/>
            <color indexed="81"/>
            <rFont val="Tahoma"/>
            <family val="2"/>
          </rPr>
          <t>Para los indicadores POA, únicamente diligenciar la vigencia a formular.</t>
        </r>
        <r>
          <rPr>
            <sz val="9"/>
            <color indexed="81"/>
            <rFont val="Tahoma"/>
            <family val="2"/>
          </rPr>
          <t xml:space="preserve">
</t>
        </r>
      </text>
    </comment>
    <comment ref="P11" authorId="0" shapeId="0" xr:uid="{00000000-0006-0000-0100-00000B000000}">
      <text>
        <r>
          <rPr>
            <sz val="10"/>
            <color indexed="8"/>
            <rFont val="Tahoma"/>
            <family val="2"/>
          </rPr>
          <t xml:space="preserve">Se debe establecer la periodicidad de la medicicion del indicador y del reporte del seguimiento </t>
        </r>
      </text>
    </comment>
    <comment ref="Q11" authorId="2" shapeId="0" xr:uid="{988DC3A9-9715-48EF-9454-0DF17CAD22D4}">
      <text>
        <r>
          <rPr>
            <sz val="10"/>
            <color indexed="81"/>
            <rFont val="Tahoma"/>
            <family val="2"/>
          </rPr>
          <t>Se debe especificar cuáles serán los soportes que validan los resultados del indicador, así como la fuente o sistema de información del cual provienen los datos.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Rocío López</author>
    <author>LEGION</author>
  </authors>
  <commentList>
    <comment ref="A5" authorId="0" shapeId="0" xr:uid="{BAB7E8BE-02BB-48A1-BEF5-57D68E9D6B8A}">
      <text>
        <r>
          <rPr>
            <sz val="10"/>
            <color indexed="81"/>
            <rFont val="Tahoma"/>
            <family val="2"/>
          </rPr>
          <t>En esta sección se diligencia la programación de la territorialización</t>
        </r>
      </text>
    </comment>
    <comment ref="AG5" authorId="0" shapeId="0" xr:uid="{F368CECA-2473-4595-8074-3B5E621C5368}">
      <text>
        <r>
          <rPr>
            <sz val="10"/>
            <color indexed="81"/>
            <rFont val="Tahoma"/>
            <family val="2"/>
          </rPr>
          <t>En esta sección se diligencia el avance mensual a la territorialización programada</t>
        </r>
      </text>
    </comment>
    <comment ref="A7" authorId="0" shapeId="0" xr:uid="{FA5019E5-0BBC-4460-8DDB-13564DD09B86}">
      <text>
        <r>
          <rPr>
            <sz val="9"/>
            <color rgb="FF000000"/>
            <rFont val="Tahoma"/>
            <family val="2"/>
          </rPr>
          <t>Se diligencia el nombre del indicador o actividad a territorializar</t>
        </r>
      </text>
    </comment>
    <comment ref="B10" authorId="1" shapeId="0" xr:uid="{3312EAE9-DC4A-406C-888B-A5359828D536}">
      <text>
        <r>
          <rPr>
            <sz val="9"/>
            <color indexed="81"/>
            <rFont val="Tahoma"/>
            <family val="2"/>
          </rPr>
          <t xml:space="preserve">En estos campos se debe relacionar la magnitud programada de manera mensual, para cada localidad.
</t>
        </r>
      </text>
    </comment>
    <comment ref="E10" authorId="1" shapeId="0" xr:uid="{3444D44E-9CBB-4081-8862-EEBB21ECE4B2}">
      <text>
        <r>
          <rPr>
            <sz val="9"/>
            <color indexed="81"/>
            <rFont val="Tahoma"/>
            <family val="2"/>
          </rPr>
          <t xml:space="preserve">En estos campo se debe relacionar el presupuesto programado de manera trimestral, para cada localidad, por temas de reporte en el sistema SEGPLAN.
</t>
        </r>
      </text>
    </comment>
    <comment ref="AH10" authorId="1" shapeId="0" xr:uid="{A7E3ADE6-37A1-4252-B0FD-11C173B55961}">
      <text>
        <r>
          <rPr>
            <sz val="9"/>
            <color indexed="81"/>
            <rFont val="Tahoma"/>
            <family val="2"/>
          </rPr>
          <t>En este campo se debe relacionar la magnitud  ejecutada de manera mensual, para cada localidad.</t>
        </r>
      </text>
    </comment>
    <comment ref="AK10" authorId="1" shapeId="0" xr:uid="{531B25E6-46A7-4AB9-81B5-E8C12BED7268}">
      <text>
        <r>
          <rPr>
            <sz val="9"/>
            <color indexed="81"/>
            <rFont val="Tahoma"/>
            <family val="2"/>
          </rPr>
          <t>En este campo se debe relacionar el presupuesto  ejecutado de manera trimestral, para cada localidad, por temas de reporte en el sistema SEGPLAN.</t>
        </r>
        <r>
          <rPr>
            <b/>
            <sz val="9"/>
            <color indexed="81"/>
            <rFont val="Tahoma"/>
            <family val="2"/>
          </rPr>
          <t xml:space="preserve">
</t>
        </r>
      </text>
    </comment>
    <comment ref="A36" authorId="0" shapeId="0" xr:uid="{1BC9BBC6-8217-8145-A04C-72FC2380B266}">
      <text>
        <r>
          <rPr>
            <sz val="9"/>
            <color rgb="FF000000"/>
            <rFont val="Tahoma"/>
            <family val="2"/>
          </rPr>
          <t>Se diligencia el nombre del indicador o actividad a territorializar</t>
        </r>
      </text>
    </comment>
    <comment ref="A63" authorId="0" shapeId="0" xr:uid="{65F824D9-6325-5C41-A513-63375C252DF3}">
      <text>
        <r>
          <rPr>
            <sz val="9"/>
            <color rgb="FF000000"/>
            <rFont val="Tahoma"/>
            <family val="2"/>
          </rPr>
          <t>Se diligencia el nombre del indicador o actividad a territorializar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00000000-0006-0000-0300-000001000000}">
      <text>
        <r>
          <rPr>
            <sz val="9"/>
            <color indexed="81"/>
            <rFont val="Tahoma"/>
            <family val="2"/>
          </rPr>
          <t>Fecha en la que el cambio solicitado al plan de acción es aprobado</t>
        </r>
      </text>
    </comment>
    <comment ref="B7" authorId="0" shapeId="0" xr:uid="{00000000-0006-0000-0300-000002000000}">
      <text>
        <r>
          <rPr>
            <sz val="9"/>
            <color indexed="81"/>
            <rFont val="Tahoma"/>
            <family val="2"/>
          </rPr>
          <t>Descripción de los cambios realizados en la actialización que corresponda</t>
        </r>
      </text>
    </comment>
    <comment ref="C7" authorId="0" shapeId="0" xr:uid="{00000000-0006-0000-0300-000003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<sst xmlns="http://schemas.openxmlformats.org/spreadsheetml/2006/main" count="1376" uniqueCount="494">
  <si>
    <t>FORMULACIÓN Y SEGUIMIENTO PLAN DE ACCIÓN</t>
  </si>
  <si>
    <t>PESTAÑA - PA inversión</t>
  </si>
  <si>
    <t>ITEM</t>
  </si>
  <si>
    <t xml:space="preserve">DESCRIPCIÓN </t>
  </si>
  <si>
    <t>PERIODO REPORTADO</t>
  </si>
  <si>
    <t>En este campo se diligencia el mes al cual corresponde el reporte enviado.</t>
  </si>
  <si>
    <t>FECHA DE REPORTE</t>
  </si>
  <si>
    <t>En este campo se debe diligenciar la fecha en que es radicado ante la OAP el intrumento.</t>
  </si>
  <si>
    <t>TIPO DE REPORTE</t>
  </si>
  <si>
    <r>
      <rPr>
        <sz val="11"/>
        <color indexed="8"/>
        <rFont val="Arial"/>
        <family val="2"/>
      </rPr>
      <t>En este campo se selecciona según aplique.</t>
    </r>
    <r>
      <rPr>
        <b/>
        <sz val="11"/>
        <color indexed="8"/>
        <rFont val="Arial"/>
        <family val="2"/>
      </rPr>
      <t xml:space="preserve">
Programación: </t>
    </r>
    <r>
      <rPr>
        <sz val="11"/>
        <color indexed="8"/>
        <rFont val="Arial"/>
        <family val="2"/>
      </rPr>
      <t xml:space="preserve">Corresponde al proceso de formulación del plan de acción, el cual se realiza una vez por vigencia. </t>
    </r>
    <r>
      <rPr>
        <b/>
        <sz val="11"/>
        <color indexed="8"/>
        <rFont val="Arial"/>
        <family val="2"/>
      </rPr>
      <t xml:space="preserve">
Actualización: </t>
    </r>
    <r>
      <rPr>
        <sz val="11"/>
        <color indexed="8"/>
        <rFont val="Arial"/>
        <family val="2"/>
      </rPr>
      <t xml:space="preserve">Corresponde al proceso mediante el cual la gerencia del proyecto modifica o ajusta la información contenida en la formulación. 
</t>
    </r>
    <r>
      <rPr>
        <b/>
        <sz val="11"/>
        <color indexed="8"/>
        <rFont val="Arial"/>
        <family val="2"/>
      </rPr>
      <t xml:space="preserve">Seguimiento: </t>
    </r>
    <r>
      <rPr>
        <sz val="11"/>
        <color indexed="8"/>
        <rFont val="Arial"/>
        <family val="2"/>
      </rPr>
      <t xml:space="preserve">Corresponde al proceso de reporte de avance de las metas y actividades programadas. </t>
    </r>
  </si>
  <si>
    <t>NOMBRE DEL PROYECTO</t>
  </si>
  <si>
    <t>En este campo se diligencia el nombre del proyecto asignado y cargado en la ficha EBI de MGA.</t>
  </si>
  <si>
    <t>OBJETIVO ESTRATÉGICO</t>
  </si>
  <si>
    <t xml:space="preserve">En estos campos se debe diligenciar el detalle de la estructura Plan de Desarrollo vigente, bajo la cual se encuentra articulado el proyecto de inversión </t>
  </si>
  <si>
    <t>PROGRAMA</t>
  </si>
  <si>
    <t>META PDD</t>
  </si>
  <si>
    <t>En este campo se diligencia la meta Plan de Desarrollo vigente, bajo la cual se encuentra articulado el proyecto de inversión</t>
  </si>
  <si>
    <t>ACTIVIDAD MGA</t>
  </si>
  <si>
    <t>En este campo se diligencia el nombre de la actividad del proyecto de inversiónn</t>
  </si>
  <si>
    <t>RESERVA CONSTITUIDA</t>
  </si>
  <si>
    <t>Valor de la reserva constituida al inicio de la vigencia.</t>
  </si>
  <si>
    <t>LIBERACIONES</t>
  </si>
  <si>
    <t>Liberaciones de reservas realizadas en cada mes de la vigencia.</t>
  </si>
  <si>
    <t>RESERVA DEFINITIVA</t>
  </si>
  <si>
    <t>Reserva definitiva despues de liberaciones. Valor btenido despues de restar las liberaciones a los giros programados. (Formulado)</t>
  </si>
  <si>
    <t>GIROS</t>
  </si>
  <si>
    <t>Se diligencia la ejecución efectiva de los giros de la reserva para cada mes.</t>
  </si>
  <si>
    <t>PROGRAMACION DE COMPROMISOS</t>
  </si>
  <si>
    <t>Se diligencia la programación de compromisos correspondiente a cada actividad. Para este campo, los insumos son la programación del proyecto coincidente con la programación PAABS.</t>
  </si>
  <si>
    <t>COMPROMISOS</t>
  </si>
  <si>
    <t>Se diligencian los compromisos efectivamente ejecutados para cada atividad. Este dato debe coincidir con las ejecuciones de CRP en BOGDATA.</t>
  </si>
  <si>
    <t>PROGRAMACION DE GIROS</t>
  </si>
  <si>
    <t>Se diligencia la programación de giros correspondiente a cada actividad. Para este campo, los insumos son la programación del proyecto coincidente con el PAC.</t>
  </si>
  <si>
    <t>Se diligencia los giros efectivamente ejecutdos para cada actividad.  Este dato debe coincidir con las ejecuciones de CRP en BOGDATA.</t>
  </si>
  <si>
    <t>DESCRIPCIÓN DE LA ACTIVIDAD (Reserva)</t>
  </si>
  <si>
    <t>En este campo se diligencia el nombre de la actividad del proyecto que se reportó con rezago en su cumplimiento físico en la vigencia anterior.</t>
  </si>
  <si>
    <t>PROG.</t>
  </si>
  <si>
    <t>Se diligencia el rezago reportado al corte de diciembre de la vigencia anterior.</t>
  </si>
  <si>
    <t>AVANCE MENSUAL (Reservas)</t>
  </si>
  <si>
    <t>Se diligencia la programación mensaul para el cumplimiento del rezago de la actividad.</t>
  </si>
  <si>
    <t>DESCRIPCIÓN CUALITATIVA DEL AVANCE POR ACTIVIDAD (Reservas)</t>
  </si>
  <si>
    <t>Información correspondiente a reservas presupuestales.</t>
  </si>
  <si>
    <t>DESCRIPCIÓN CUALITATIVA  DE LA RESERVA PRESUPUESTAL (Reservas)</t>
  </si>
  <si>
    <t>Especificar las anulaciones, liberaciones, entre otros de la reserva presupuestal</t>
  </si>
  <si>
    <t>DESCRIPCIÓN DE LA ACTIVIDAD</t>
  </si>
  <si>
    <t>En este campo se diligencia el nombre de la actividad del proyecto de inversión. (Igual Actividad MGA)</t>
  </si>
  <si>
    <t>PONDERACIÓN ACTIVIDAD</t>
  </si>
  <si>
    <t>Valor porcentual asignado a la actividad dentro del plan de acción. Es necesario tener en cuenta que la sumatoria de las ponderaciones de las actividades de un plan de acción debe ser igual al 100%</t>
  </si>
  <si>
    <t>Programación</t>
  </si>
  <si>
    <t>Corresponde a las magnitudes que se mediran para cuantificar el bien o servicio, lo que se espera alcanzar en un periodo de tiempo a través de la ejecución o desempeño de las actividades.</t>
  </si>
  <si>
    <t>Ejecución</t>
  </si>
  <si>
    <t>Se diligencia la magnitud alcanzada durante el periodo reportado, a fin de cumplir la programación relizada para la actividad</t>
  </si>
  <si>
    <t>Avances y Logros Mensual (2.000 caracteres)</t>
  </si>
  <si>
    <t xml:space="preserve"> En este campo se deberá diligenciar lo relacionando a los logros y avances del mes en coherencia con lo registrado en el avance cuantitativo de la actividad (Columnas D a la O). Se recomienda dejar la información que se considere estratégica y de mayor relevancia.</t>
  </si>
  <si>
    <t>Avances y Logros Acumulado 
(2.000 caracteres)</t>
  </si>
  <si>
    <t>En este campo se deberá diligenciar lo relacionando a los logros y avances acumulados a la fecha del reporte en coherencia con lo registrado en el avance cuantitativo de la actividad (Columnas P).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</si>
  <si>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</si>
  <si>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</si>
  <si>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</si>
  <si>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 de forma acumulada e integrada. IMPORTANTE: Se debe diligenciar la descripción cualitativa de manera acumulada de manera ejecutiva, sin replicar toda la información mes a mes de los seguimientos.</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</si>
  <si>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</si>
  <si>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</si>
  <si>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Programación (Tareas)</t>
  </si>
  <si>
    <t>Corresponde a las magnitudes que se mediran para cuantificar la tarea, lo que se espera alcanzar en un periodo de tiempo a través de la ejecución o desempeño de las actividades.</t>
  </si>
  <si>
    <t>Ejecución (Tareas)</t>
  </si>
  <si>
    <t>Se diligencia la magnitud alcanzada durante el periodo reportado, a fin de cumplir la programación relizada para la tarea.</t>
  </si>
  <si>
    <t>Logros y beneficios y Retrasos y alternativas de solución (2.000 caracteres) (Tareas)</t>
  </si>
  <si>
    <t>Este campo debe contener: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</si>
  <si>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</si>
  <si>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pone el link o la ruta donde se puede consultar las evidencias que soportan la ejecución de las tareas.</t>
  </si>
  <si>
    <t>PESTAÑA - Indicadores PA</t>
  </si>
  <si>
    <t>PRODUCTO INSTITUCIONAL (PMR)</t>
  </si>
  <si>
    <t>Relacionar el producto PMR asociado</t>
  </si>
  <si>
    <t>OBJETIVO ESTRATEGICO</t>
  </si>
  <si>
    <t>NIVEL</t>
  </si>
  <si>
    <t>Seleccionar el nivel del indicador a reportar y relacionar el código asignado del indicador a medir segun: SEGPLAN, PMR, número de tarea, etc.</t>
  </si>
  <si>
    <t xml:space="preserve">META </t>
  </si>
  <si>
    <t>Corresponde a la meta PDD o actividad del  proyecto articulada con el indicador de tarea a medir.
Así mismo, se podrá establecer la meta para los indicadores POA.</t>
  </si>
  <si>
    <t>DESCRIPCIÓN DEL INDICADOR</t>
  </si>
  <si>
    <t>Detallar la expresión cualitativa del indicador.
Objeto + condición deseada del objeto (verbo conjugado) + elementos adicionales de contexto descriptivo</t>
  </si>
  <si>
    <t>FORMULA DEL INDICADOR</t>
  </si>
  <si>
    <t>Define la representación matemática del cálculo del indicador.</t>
  </si>
  <si>
    <t>TIPO DE ANUALIZACIÓN  (Según aplique)</t>
  </si>
  <si>
    <t>En coherencia con los mediciones establecidas por la SDH, Corresponde a:
Suma 
Creciente
Decreciente
Constante</t>
  </si>
  <si>
    <t xml:space="preserve">MAGNITUD CUATRIENIO
(Únicamente para indicadores PDD y PMR. 
Se debe diligenciar "A demanda" cuando aplique en los indicadores de tareas) </t>
  </si>
  <si>
    <t>Valor de la meta programada de acuerdo con el indicador formulado y el parámetro de referencia para determinar la magnitud</t>
  </si>
  <si>
    <t>UNIDAD DE MEDIDA</t>
  </si>
  <si>
    <t>Parámetro de referencia para determinar la magnitud y el tipo de unidad del indicador.  Ejemplo: Número de personas, Porcentaje de atenciones, etc.</t>
  </si>
  <si>
    <t xml:space="preserve">DESCRIPCIÓN DE LA MEDICIÓN </t>
  </si>
  <si>
    <t>Describe los pasos o el proceso para calcular el indicador. Esta descripción menciona los siguientes temas: • ¿Cómo es el procesamiento de los datos y cuál es la fuente de los mismos? • ¿En qué consiste el cálculo del indicador (si es una transformación de variables, cómo se debe realizar)? • De ser posible, una descripción de las variables utilizadas en el cálculo. or ejemplo: si el indicador es “Aulas con equipamientos para clases de TIC”, se debe definir qué se entiende por “equipamientos para clases de TIC”.</t>
  </si>
  <si>
    <t>RESPONSABLE DE LA MEDICIÓN</t>
  </si>
  <si>
    <t xml:space="preserve">Dependencia responsable de la medición y reporte del indicador. </t>
  </si>
  <si>
    <t>PROGRAMACIÓN ANUAL</t>
  </si>
  <si>
    <t>Se diligencia según la magnitud del cuatrenio, la prgramación esperada por vigencia para cumplir con el total esperado.</t>
  </si>
  <si>
    <t>PERIODICIDAD</t>
  </si>
  <si>
    <t>Define la temporalidad con la cual se reporta la información (mensual, bimestral, trimestral, semestral o anual).</t>
  </si>
  <si>
    <t>MEDIOS DE VERIFICACIÓN Y FUENTES DE INFORMACIÓN</t>
  </si>
  <si>
    <t>Se refiere a los soportes que validan los resultados del indicador, así como la fuente o sistema de información del cual provienen los datos</t>
  </si>
  <si>
    <t>PROGRAMACIÓN</t>
  </si>
  <si>
    <t>En este campo se debe relacionar la programación horizontal del desarrollo de las acciones de acuerdo a la medicición del indicador</t>
  </si>
  <si>
    <t>AVANCE</t>
  </si>
  <si>
    <t>En este campo se debe reportar el avance del desarrollo de acciones de acuerdo a la medición del indicador.
El avance cuantitativo debe tener relación con la meta programada</t>
  </si>
  <si>
    <t>TOTAL</t>
  </si>
  <si>
    <t>Este campo contiene dos columnas:
- MAGNITUD EJECUTADA: Correspondiente al avance acumulado de la meta a la fecha del reporte.
- % AVANCE: Formula que calcula el avance de la magnitud ejecutada a la fecha del reporte sobre la meta de la vigencia.</t>
  </si>
  <si>
    <t>DESCRIPCIÓN CUALITATIVA DEL AVANCE DEL PERIODO</t>
  </si>
  <si>
    <t>Los avances cualitativos no deben incluir siglas, deben ser claros, concisos y redactados en lenguaje claro, que permita la lectura de cualquier persona o grupo de valor.
Relacionar la descripción cualitativa del cumplimiento en coherencia con el avance del indicador.
De presentarse el mismo reporte (meta 1..n) indicarlo. ejemplo: avance reportado en proyecto XXX, actividad 1.</t>
  </si>
  <si>
    <t>EVIDENCIA DEL AVANCE DEL PERIODO</t>
  </si>
  <si>
    <t>En este campo se diligencia el link o la ruta donde se puede consultar las evidencias que soportan la ejecución reportada.</t>
  </si>
  <si>
    <t>DESCRIPCIÓN CUALITATIVA DEL AVANCE ACUMULADO</t>
  </si>
  <si>
    <t>Relacionar la descripción cualitativa del cumplimiento en coherencia con el avance del indicador.
De presentarse el mismo reporte (meta 1..n) indicarlo. ejemplo: avance reportado en proyecto XXX, actividad 1.
El avance cualitativo debe tener relación con el alcance de la actividad y las evidencias que soportan el cumplimiento
IMPORTANTE: Se debe diligenciar la descripción cualitativa de manera acumulada de manera ejecutiva, sin replicar toda la información mes a mes de los seguimientos.</t>
  </si>
  <si>
    <t>RETRASOS Y FACTORES LIMITANTES PARA EL CUMPLIMIENTO</t>
  </si>
  <si>
    <t>Relacionar el detalle del retraso, en coherencia con la programación de cada periodo. De presentarse esta situación es obligatorio diligenciar este campo.</t>
  </si>
  <si>
    <t>SOLUCIONES PROPUESTAS PARA RESOLVER LOS RETRASOS Y 
FACTORES LIMITANTES PARA EL CUMPLIMIENTO</t>
  </si>
  <si>
    <t xml:space="preserve">Relacionar la descripción de las alternativas de solución </t>
  </si>
  <si>
    <t>PESTAÑA No. 3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</si>
  <si>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</si>
  <si>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</si>
  <si>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MAGNITUD</t>
  </si>
  <si>
    <t>En este campo se debe relacionar la magnitud programada y ejecutada de manera mensual, para cada localidad.</t>
  </si>
  <si>
    <t>PRESUPUESTO</t>
  </si>
  <si>
    <t>En este campo se debe relacionar el presupuesto programado y ejecutado de manera trimestral, para cada localidad, por temas de reporte en el sistema SEGPLAN.</t>
  </si>
  <si>
    <t>SECRETARÍA DISTRITAL DE LA MUJER</t>
  </si>
  <si>
    <t>Código: DE-FO-5</t>
  </si>
  <si>
    <t xml:space="preserve">DIRECCIONAMIENTO ESTRATEGICO </t>
  </si>
  <si>
    <t>Versión: 13</t>
  </si>
  <si>
    <t xml:space="preserve">FORMULACIÓN Y SEGUIMIENTO  PLAN DE ACCIÓN </t>
  </si>
  <si>
    <t>Fecha de Emisión: 28/06/2024</t>
  </si>
  <si>
    <t>Página 1 de 4</t>
  </si>
  <si>
    <t>FORMULACION</t>
  </si>
  <si>
    <t>ACTUALIZACION</t>
  </si>
  <si>
    <t>SEGUIMIENTO</t>
  </si>
  <si>
    <t>EJECUCIÓN PRESUPUESTAL DEL PROYECTO</t>
  </si>
  <si>
    <t>RESERVAS VIGENCIA ANTERIOR (en pesos, sin decimales)</t>
  </si>
  <si>
    <t>PRESUPUESTO ASIGNADO EN LA VIGENCIA ACTUAL (en pesos, sin decimales)</t>
  </si>
  <si>
    <t>ENE</t>
  </si>
  <si>
    <t>FEB</t>
  </si>
  <si>
    <t>MAR</t>
  </si>
  <si>
    <t>ABR</t>
  </si>
  <si>
    <t>MAY</t>
  </si>
  <si>
    <t>JUN</t>
  </si>
  <si>
    <t>JUL</t>
  </si>
  <si>
    <t>AGO</t>
  </si>
  <si>
    <t>SEP</t>
  </si>
  <si>
    <t>OCT</t>
  </si>
  <si>
    <t>NOV</t>
  </si>
  <si>
    <t>DIC</t>
  </si>
  <si>
    <t>AVANCE PERIODO</t>
  </si>
  <si>
    <t>AVANCE TOTAL</t>
  </si>
  <si>
    <t xml:space="preserve">REPORTE ACTIVIDADES VIGENCIA ANTERIOR - Pendientes de cumplir por contratos sin ejecutar a 31.DIC (Reservas Presupuestales) </t>
  </si>
  <si>
    <t>AVANCE MENSUAL</t>
  </si>
  <si>
    <t>DESCRIPCIÓN CUALITATIVA DEL AVANCE POR ACTIVIDAD
(Logros y beneficios, y retrasos y alternativas de solución (2.000 caracteres))</t>
  </si>
  <si>
    <t>DESCRIPCIÓN CUALITATIVA  DE LA RESERVA PRESUPUESTAL</t>
  </si>
  <si>
    <t>EXPLICACIÓN: Información correspondiente a reservas presupuestales.</t>
  </si>
  <si>
    <t>REPORTE ACTIVIDADES VIGENCIA (Ejecución vigencia)</t>
  </si>
  <si>
    <t>AVANCE DE LA ACTIVIDAD</t>
  </si>
  <si>
    <t>DESCRIPCIÓN CUALITATIVA DEL AVANCE POR ACTIVIDAD</t>
  </si>
  <si>
    <t>REPORTE TAREAS VIGENCIA (Ejecución vigencia)</t>
  </si>
  <si>
    <t>PONDERACIÓN VERTICAL (Porcentual)</t>
  </si>
  <si>
    <t>CRITERIOS DE SEGUIMIENTO</t>
  </si>
  <si>
    <t>CRONOGRAMA %</t>
  </si>
  <si>
    <t>DESCRIPCIÓN CUALITATIVA DEL AVANCE POR TAREA</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</si>
  <si>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</si>
  <si>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</si>
  <si>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</si>
  <si>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</si>
  <si>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</si>
  <si>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</si>
  <si>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</si>
  <si>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</si>
  <si>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</si>
  <si>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</si>
  <si>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</si>
  <si>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</si>
  <si>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</si>
  <si>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</si>
  <si>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 xml:space="preserve"> EXPLICACIÓN: Este campo debe contener: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</si>
  <si>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*Incluir tantas filas sean necesarias</t>
  </si>
  <si>
    <t>Página 2 de 4</t>
  </si>
  <si>
    <t xml:space="preserve">PROGRAMACIÓN </t>
  </si>
  <si>
    <t>SOLUCIONES PROPUESTAS PARA RESOLVER LOS RETRASOS Y FACTORES LIMITANTES PARA EL CUMPLIMIENTO</t>
  </si>
  <si>
    <t>PRODUCTO INSTITUCIONAL (PMR):</t>
  </si>
  <si>
    <t>OBJETIVO ESTRATEGICO:</t>
  </si>
  <si>
    <t xml:space="preserve"> META</t>
  </si>
  <si>
    <t xml:space="preserve">MAGNITUD CUATRIENIO
(Únicamente para indicadores PDD y PMR. Se debe diligenciar "A demanda" cuando aplique en los indicadores de tareas) </t>
  </si>
  <si>
    <t>Meta PDD</t>
  </si>
  <si>
    <t>PMR</t>
  </si>
  <si>
    <t>Tarea</t>
  </si>
  <si>
    <t>MAGNITUD EJECUTADA</t>
  </si>
  <si>
    <t>AVANCE %</t>
  </si>
  <si>
    <t>suma</t>
  </si>
  <si>
    <t>decreciente</t>
  </si>
  <si>
    <t>constante</t>
  </si>
  <si>
    <t>ELABORÓ</t>
  </si>
  <si>
    <t>Firma:</t>
  </si>
  <si>
    <t>APROBÓ (Según aplique Gerenta de proyecto, Lider técnica y responsable de proceso)</t>
  </si>
  <si>
    <t>REVISÓ OFICINA ASESORA DE PLANEACIÓN</t>
  </si>
  <si>
    <t xml:space="preserve">VoBo. </t>
  </si>
  <si>
    <t>Nombre:</t>
  </si>
  <si>
    <t xml:space="preserve">Cargo: </t>
  </si>
  <si>
    <t>Cargo: Jefe Oficina Asesora de Planeación</t>
  </si>
  <si>
    <t>Planes decreto 612</t>
  </si>
  <si>
    <t>Unidad de medida</t>
  </si>
  <si>
    <t>1. Plan Institucional de Archivos de la Entidad (PINAR)</t>
  </si>
  <si>
    <t>Número</t>
  </si>
  <si>
    <t>2. Plan Anual de Adquisiciones</t>
  </si>
  <si>
    <t>Procentaje</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</si>
  <si>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</si>
  <si>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</si>
  <si>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</si>
  <si>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</si>
  <si>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</si>
  <si>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</si>
  <si>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</si>
  <si>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(PETI)</t>
  </si>
  <si>
    <t>11. Plan de Tratamiento de Riesgos de Seguridad y Privacidad de la Información</t>
  </si>
  <si>
    <t>12. Plan de Seguridad y Privacidad de la Información</t>
  </si>
  <si>
    <t>Código: DE-FO-05</t>
  </si>
  <si>
    <t xml:space="preserve">FORMULACIÓN Y SEGUIMIENTO PLAN DE ACCIÓN </t>
  </si>
  <si>
    <t>ANEXO - TERRITORIALIZACIÓN</t>
  </si>
  <si>
    <t>Página 3 de 4</t>
  </si>
  <si>
    <t xml:space="preserve">SEGUIMIENTO </t>
  </si>
  <si>
    <t>FECHA DE REPORTE:</t>
  </si>
  <si>
    <t>INDICADOR / ACTIVIDAD:</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</si>
  <si>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</si>
  <si>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</si>
  <si>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</si>
  <si>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</si>
  <si>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</si>
  <si>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</si>
  <si>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</si>
  <si>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</si>
  <si>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</si>
  <si>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</si>
  <si>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</si>
  <si>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</si>
  <si>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</si>
  <si>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</si>
  <si>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</si>
  <si>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</si>
  <si>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</si>
  <si>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</si>
  <si>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</si>
  <si>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</si>
  <si>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</si>
  <si>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</si>
  <si>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</si>
  <si>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</si>
  <si>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</si>
  <si>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</si>
  <si>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</si>
  <si>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</si>
  <si>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</si>
  <si>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</si>
  <si>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</si>
  <si>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</si>
  <si>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</si>
  <si>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</si>
  <si>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</si>
  <si>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</si>
  <si>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</si>
  <si>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</si>
  <si>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</si>
  <si>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</si>
  <si>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Página 4 de 4</t>
  </si>
  <si>
    <t>CONTROL DE CAMBIOS EN EL PLAN DE ACCIÓN</t>
  </si>
  <si>
    <t>Fecha de aprobación</t>
  </si>
  <si>
    <t>Cambio</t>
  </si>
  <si>
    <t>Justificación del cambio</t>
  </si>
  <si>
    <t>OBJETIVOS PDD</t>
  </si>
  <si>
    <t>METAS PDD</t>
  </si>
  <si>
    <t>PROYECTO</t>
  </si>
  <si>
    <t>Cod Producto</t>
  </si>
  <si>
    <t>Producto PMR</t>
  </si>
  <si>
    <t xml:space="preserve">TIPO DE ANUALIZACIÓN </t>
  </si>
  <si>
    <t>Mujeres</t>
  </si>
  <si>
    <t xml:space="preserve">Creciente </t>
  </si>
  <si>
    <t>Infancia (Menor de 12 años)</t>
  </si>
  <si>
    <t xml:space="preserve">Discapacidad </t>
  </si>
  <si>
    <t>1. Bogotá avanza en seguridad</t>
  </si>
  <si>
    <t>1.02. Cero tolerancia a las violencias contra las mujeres y basadas en género</t>
  </si>
  <si>
    <t>37. Asegurar que el 100% de los casos de representación jurídica ejercida por la SDMujer que requieran servicios de psicología forense y acompañamiento psicosocial, accedan a los mismos.</t>
  </si>
  <si>
    <r>
      <t>8221</t>
    </r>
    <r>
      <rPr>
        <sz val="11"/>
        <color rgb="FF000000"/>
        <rFont val="Calibri"/>
        <family val="2"/>
        <scheme val="minor"/>
      </rPr>
      <t xml:space="preserve"> - Ampliación de los servicios con enfoque diferencial para la atención a mujeres que ejercen actividades sexuales pagadas (ASP) en Bogotá D.C.</t>
    </r>
  </si>
  <si>
    <t>06</t>
  </si>
  <si>
    <t>Servicios de prevención, atención y acogida para el fortalecimiento del derecho de las mujeres a una vida libre de violencias</t>
  </si>
  <si>
    <t>Mujeres, hijos e hijas</t>
  </si>
  <si>
    <t>Decreciente</t>
  </si>
  <si>
    <t>Juventud (Entre 12 y 14 años)</t>
  </si>
  <si>
    <t>2. Bogotá confía en su bien-estar</t>
  </si>
  <si>
    <t>2.12. Bogotá cuida a su gente</t>
  </si>
  <si>
    <t>38. Aumentar a (22) espacios interinstitucionales los servicios jurídicos y psicosociales dirigidos a mujeres víctimas de violencia, fortaleciendo el modelo de ruta integral y la oferta de acompañamiento psico jurídico en los Centros de Atención de Fiscalía y URIs.</t>
  </si>
  <si>
    <t>8222 - Fortalecimiento de los servicios y estrategias con enfoque diferencial en el sector público y privado que vinculen a la ciudadanía y a las mujeres en sus diferencias y diversidad en Bogotá D.C.</t>
  </si>
  <si>
    <t>07</t>
  </si>
  <si>
    <t>Servicio de información estadística en temas de género. Concertado SASP</t>
  </si>
  <si>
    <t>Intervenciones</t>
  </si>
  <si>
    <t xml:space="preserve">Constante </t>
  </si>
  <si>
    <t>Juventud (Entre 15 y 28 años)</t>
  </si>
  <si>
    <t>3. Bogotá confia en su potencial</t>
  </si>
  <si>
    <t>3.17. Formación para el trabajo y acceso a oportunidades educativas</t>
  </si>
  <si>
    <t>39. Implementar en 6 casas refugio, los servicios con enfoque diferencial, brindando atención a mujeres víctimas de violencia y sus sistemas familiares dependientes. Entre otras, incluyendo una casa para mujeres de la ruralidad y campesinas y, un modelo intermedio.</t>
  </si>
  <si>
    <t>8207 - Implementación de una estrategia de comunicación para la promoción de los derechos de las mujeres, la prevención y atención de las violencias de género en Bogotá D.C.</t>
  </si>
  <si>
    <t>08</t>
  </si>
  <si>
    <t>Servicio de promoción de la garantía de derechos</t>
  </si>
  <si>
    <t>Consultas</t>
  </si>
  <si>
    <t>Suma</t>
  </si>
  <si>
    <t>Adultez (Entre 29 y 59 años)</t>
  </si>
  <si>
    <t>5. Bogotá confía en su gobierno</t>
  </si>
  <si>
    <t>3.18. Ciencia, tecnología e innovación-CTel para desarrollar nuestro potencial y promover el de nuestros vecinos regionales</t>
  </si>
  <si>
    <t>41. Garantizar la prestación de servicios socio jurídicos y psicosociales especializados, de manera ágil, clara y oportuna, al 100% de las mujeres víctimas de violencia, remitidas a través de las estrategias línea púrpura, agencia mujer, sistema de alertas tempranas y hospitales, entre otros.</t>
  </si>
  <si>
    <t>8225 - Mejoramiento del modelo de operación por procesos de la Secretaría Distrital de la Mujer en Bogotá D.C.</t>
  </si>
  <si>
    <t>09</t>
  </si>
  <si>
    <t>Servicio de educación informal</t>
  </si>
  <si>
    <t>Casas</t>
  </si>
  <si>
    <t>Mayores (Igual o superior a 60 años)</t>
  </si>
  <si>
    <t>3.20. Promoción del emprendimiento formal, equitativo e incluyente</t>
  </si>
  <si>
    <t>42. Implementar un modelo integral de prevención y atención de violencias contra las mujeres en el transporte público y en el espacio público peatonal para el encuentro, construyendo entornos seguros e incluyentes.</t>
  </si>
  <si>
    <t>8181 - Producción de Información sobre los derechos de las mujeres para potenciar la toma de decisiones en Bogotá D.C.</t>
  </si>
  <si>
    <t>10</t>
  </si>
  <si>
    <t xml:space="preserve">	Servicio de formación para la participación ciudadana y liderazgo político.</t>
  </si>
  <si>
    <t>Personas</t>
  </si>
  <si>
    <t>5.33. Fortalecimiento institucional para un gobierno confiable</t>
  </si>
  <si>
    <t>43. Aumentar a 2 unidades de operación la estrategia Casa de Todas, una sede física y una móvil.</t>
  </si>
  <si>
    <t>8232 - Implementación de estrategias para el empoderamiento económico de las mujeres en toda su diversidad en Bogotá D.C.</t>
  </si>
  <si>
    <t>11</t>
  </si>
  <si>
    <t>Servicio de coordinación del Sistema Distrital de Cuidado  y servicios complementarios.</t>
  </si>
  <si>
    <t>Atenciones</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</si>
  <si>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</si>
  <si>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8190 - Desarrollo de capacidades digitales para potenciar la inclusión social de las mujeres en zonas urbanas y rurales en Bogotá D.C.</t>
  </si>
  <si>
    <t>Orientaciones y asesorías</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</si>
  <si>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</si>
  <si>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8205 - Fortalecimiento de la estrategia de acogida, atención y prevención de violencias contra las mujeres en el espacio público y privado en Bogotá D.C.</t>
  </si>
  <si>
    <t>Orientaciones</t>
  </si>
  <si>
    <t>105. Alcanzar 31 manzanas de cuidado en operación fortaleciendo los servicios actuales e implementando nuevas estrategias lideradas por la SDMujer, en el marco del Sistema Distrital de Cuidado.</t>
  </si>
  <si>
    <t>8210 - Consolidación de la Estrategia de Justicia de Género como mecanismo para promover los derechos de las mujeres a una vida libre de violencias en Bogotá D.C.</t>
  </si>
  <si>
    <t>Estudios y/o investigaciones</t>
  </si>
  <si>
    <t>106. Mantener en funcionamiento el modelo de casas de igualdad de oportunidades para las mujeres en las 20 localidades, fortaleciendo la atención en los territorios urbanos y rurales.</t>
  </si>
  <si>
    <t>8200 - Implementación de las políticas públicas PPMYEG y PPASP para la garantía de los derechos de las mujeres, la transversalización del enfoque de género y la igualdad en Bogotá D.C.</t>
  </si>
  <si>
    <t>Contenidos</t>
  </si>
  <si>
    <t>107. Desarrollar 4 estrategias de empoderamiento para promover capacidades, liderazgos, participación, incidencia política y transformación de imaginarios culturales, que reproducen los estereotipos de género, en los territorios urbanos y rurales.</t>
  </si>
  <si>
    <t>8219 - Fortalecimiento a la implementación, seguimiento y coordinación del Sistema Distrital de Cuidado en Bogotá D.C.</t>
  </si>
  <si>
    <t>Casos nuevos</t>
  </si>
  <si>
    <t>108. Consolidar 1 estrategia de transversalización de la Política Pública de Mujeres y Equidad de Género (PPMYEG), en las 20 localidades, con actores territoriales para reducir las brechas de género.</t>
  </si>
  <si>
    <t>8223 - Implementación de estrategias de participación, territorialización y transversalización de la Política Pública de Mujeres y Equidad de Género a nivel local en Bogotá D.C</t>
  </si>
  <si>
    <t>Ciudadanos y ciudadanas</t>
  </si>
  <si>
    <t>192. Cualificar 9000 mujeres, en sus diferencias y diversidades, en herramientas para la autonomía económica.</t>
  </si>
  <si>
    <t>8198 - Implementación de la estrategia de transformación cultural de la Secretaría Distrital de la Mujer en Bogotá D.C.</t>
  </si>
  <si>
    <t>Porcentaje</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</si>
  <si>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</si>
  <si>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194. Desarrollar 16 estudios y/o investigaciones del Observatorio de Mujeres y Equidad de Género - OMEG- que den cuenta de la situación de derechos de las mujeres, con datos diversificados para la toma de decisiones.</t>
  </si>
  <si>
    <t>355. Lograr al menos 92 puntos del índice de Gestión Pública Distrital.</t>
  </si>
  <si>
    <t>400. Formar 27.000 mujeres en habilidades digitales a través de los Centros de Inclusión Digital – CID, en zonas rurales y urbanas.</t>
  </si>
  <si>
    <t>432. Vincular a 9000 mujeres en estrategias de empoderamiento social y político que aportan a la promoción y garantía de sus derechos.</t>
  </si>
  <si>
    <t>INDICADORES PDD</t>
  </si>
  <si>
    <t>9. Número de mujeres formadas en los Centros de Inclusión Digital</t>
  </si>
  <si>
    <t>10. Porcentaje de avance en el diseño y acompañamiento de la estrategia de emprendimiento y empleabilidad para la autonomía económica de las mujeres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</si>
  <si>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</si>
  <si>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</si>
  <si>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</si>
  <si>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</si>
  <si>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39. Número de sectores que implementan acciones afirmativas con enfoque diferencial para desarrollar capacidades y promover los derechos de las mujeres en todas sus diversidades</t>
  </si>
  <si>
    <t>40. Política Pública de Mujeres y Equidad de Género implementada en articulación con los sectores responsables en su Plan de Acción</t>
  </si>
  <si>
    <t>41. Estrategia de transversalización implementada en los 15 sectores de la Administración Distrital</t>
  </si>
  <si>
    <t>54. Estrategia pedagógica para la valoración, la resignificación, el reconocimiento y la redistribución del trabajo de cuidado no remunerado implementada</t>
  </si>
  <si>
    <t>55. Porcentaje de avance en la definición técnica y coordinación para la implementación del sistema distrital de cuidado</t>
  </si>
  <si>
    <t>58. Estrategias de manzanas del cuidado y unidades móviles de servicios del cuidado implementadas</t>
  </si>
  <si>
    <t>324. Efectividad en la atención de la Línea Púrpura</t>
  </si>
  <si>
    <t>325. Número de Casas Refugio en operación</t>
  </si>
  <si>
    <t>326. Número de estrategias de comunicación y divulgación con enfoque de género, diferencial e interseccional diseñadas e implementadas</t>
  </si>
  <si>
    <t>327. Número de mujeres atendidas con perspectiva de género y derechos de las mujeres a través de Casas de Justicia y espacios de atención integral de la Fiscalía (CAPIV, CAIVAS)</t>
  </si>
  <si>
    <t>328. Número de URIs con estrategia de atención semi permanente para la protección de las mujeres víctimas de violencia y acceso a la justicia implementada</t>
  </si>
  <si>
    <t>329. Acciones estratégicas realizadas en el marco de los componentes del Sistema SOFIA</t>
  </si>
  <si>
    <t>487. Porcentaje de avance en la creación y fortalecimiento de infraestructura tecnológica del OMEG para la articulación con los sectores distritales</t>
  </si>
  <si>
    <t>489. Investigaciones realizadas</t>
  </si>
  <si>
    <t>431. Porcentaje de instancias con participación paritaria en el Distrito</t>
  </si>
  <si>
    <t>459. Número de mujeres vinculadas a procesos de formación para el desarrollo de capacidades de incidencia, liderazgo, empoderamiento y participación política de las mujeres</t>
  </si>
  <si>
    <t>461. Documento de lineamiento de presupuesto participativo sensible al género, formulado y adoptado</t>
  </si>
  <si>
    <t>567. Número de buenas prácticas de gestión administrativa y organizacionales implementadas</t>
  </si>
  <si>
    <t>X</t>
  </si>
  <si>
    <t>8221 - Ampliación de los servicios con enfoque diferencial para la atención a mujeres que ejercen actividades sexuales pagadas (ASP) en Bogotá D.C.</t>
  </si>
  <si>
    <t>Realizar el 100% de atenciones psicosociales (valoraciones iniciales, asesoría, seguimientos y cierres) a mujeres que realizan actividades sexuales pagadas.</t>
  </si>
  <si>
    <t>Realizar el 100% de atenciones jurídicas (orientación, asesoría y representación jurídica) a mujeres que realizan actividades sexuales pagadas</t>
  </si>
  <si>
    <t>Realizar el 100% de atenciones jurídicas (orientación, asesoría y representación
jurídica) a mujeres que realizan actividades sexuales pagadas</t>
  </si>
  <si>
    <t xml:space="preserve"> Realizar el 100% de atenciones en intervención de trabajo social a mujeres que realizan actividades sexuales pagadas.</t>
  </si>
  <si>
    <t xml:space="preserve">Firma: </t>
  </si>
  <si>
    <t>recorridos  realizados / recorridos sistematizados * 100</t>
  </si>
  <si>
    <t xml:space="preserve">Numero </t>
  </si>
  <si>
    <t xml:space="preserve">porcentaje </t>
  </si>
  <si>
    <t xml:space="preserve">Se suma el número de  actividades realizadas para el fortalecimiento de redes de PPASP </t>
  </si>
  <si>
    <t>porcentaje de recorridos  realizados sobre recorridos sistematizados</t>
  </si>
  <si>
    <t xml:space="preserve">Dirección de Enfoque Diferencial </t>
  </si>
  <si>
    <t xml:space="preserve">mensual </t>
  </si>
  <si>
    <t xml:space="preserve">trimestral </t>
  </si>
  <si>
    <t>aplicación Simisional.</t>
  </si>
  <si>
    <t xml:space="preserve">Actas de asistencia </t>
  </si>
  <si>
    <t xml:space="preserve">Documento </t>
  </si>
  <si>
    <t>Número de unidades de la estrategia de Casa de Todas, en operación</t>
  </si>
  <si>
    <t>Sumatoria de unidades en operación</t>
  </si>
  <si>
    <t xml:space="preserve">Sumatoria de actividades </t>
  </si>
  <si>
    <t xml:space="preserve">Porcentaje de avance </t>
  </si>
  <si>
    <t xml:space="preserve">3.  Sistematizar los procesos de investigación y acción participativa para fortalecer el análisis situacional de las violaciones de derechos de las personas que realizan ASP </t>
  </si>
  <si>
    <t xml:space="preserve">8. Sistematizar la  información en los recorridos de observación e identificación de dinámicas y contextos a establecimientos de contacto y servicios de ASP así como escenarios de ASP en calle </t>
  </si>
  <si>
    <t xml:space="preserve">Sistematizar los procesos de investigación y acción participativa sobre las violaciones de derechos de las PRASP </t>
  </si>
  <si>
    <t>Aumentar a dos Unidades de Operación la estrategia Casa de Todas (una sede física y una móvil)</t>
  </si>
  <si>
    <t xml:space="preserve">2. Formular plan de acción e iniciar pilotaje  de atenciones con la Unidad Móvil  ¨Casa de Todas¨  en el área jurídica, psicosocial  (valoraciones iniciales, asesorías u orientaciones, seguimiento y cierres) y de intervenciones en trabajo social para mujeres que realizan actividades sexuales pagadas. </t>
  </si>
  <si>
    <t xml:space="preserve">5. Aumentar a dos Unidades de operación la Estrategia Casa de Todas, una sede física y una móvil. </t>
  </si>
  <si>
    <t xml:space="preserve">Realizar actividades en el marco de la estrategia ¨Fortalecimiento de Redes¨ con mujeres que realizan ASP </t>
  </si>
  <si>
    <t xml:space="preserve">7. Realizar actividades en el marco de la estrategia ¨Fortalecimiento de Redes¨ con mujeres que realizan ASP </t>
  </si>
  <si>
    <t xml:space="preserve">8. Sistematizar la  información en los recorridos de observación e identificación de dinámicas y contextos a establecimientos y servicios de ASP </t>
  </si>
  <si>
    <t xml:space="preserve">Número de atenciones psicosociales realizadas </t>
  </si>
  <si>
    <t xml:space="preserve">Desarrollar Plan de Acción de pilotaje  de atenciones con la Unidad Móvil  ¨Casa de Todas¨  </t>
  </si>
  <si>
    <t xml:space="preserve">Proporción de ejecución del pilotaje </t>
  </si>
  <si>
    <t>Plan de acción de pilotaje formulado / Pilotaje desarrollado * 100</t>
  </si>
  <si>
    <t xml:space="preserve">porcentaje de avance </t>
  </si>
  <si>
    <t xml:space="preserve">Proporción de avance en la sistematización </t>
  </si>
  <si>
    <t xml:space="preserve">Documentos en construcción / sistematazación realizada * 100 </t>
  </si>
  <si>
    <t xml:space="preserve">Documento de sistematización formulado </t>
  </si>
  <si>
    <t xml:space="preserve">Número de atenciones jurídicas realizadas </t>
  </si>
  <si>
    <t>unidades en operación</t>
  </si>
  <si>
    <t>Número de actividades realizadas</t>
  </si>
  <si>
    <t>Se suma el numero de atenciones psicosociales realizadas</t>
  </si>
  <si>
    <t xml:space="preserve">porcentaje de avance del Pilotaje desarrollado </t>
  </si>
  <si>
    <t>Se suma el numero de atenciones jurídicas realizadas</t>
  </si>
  <si>
    <t>Se suma el número de Unidades de Casa de Todas en operación de acuerdo a la estrategia</t>
  </si>
  <si>
    <t>Se suma el numero de intervenciones en trabajo social  realizadas</t>
  </si>
  <si>
    <t xml:space="preserve">Sumatoria de intervenciones en trabajo social </t>
  </si>
  <si>
    <t xml:space="preserve">Número de  intervenciones en trabajo social  realizadas </t>
  </si>
  <si>
    <t xml:space="preserve">Sumatoria de atenciones jurídicas </t>
  </si>
  <si>
    <t xml:space="preserve">Sumatoria de atenciones psicosociales </t>
  </si>
  <si>
    <t xml:space="preserve">8. Sistematizar la  información en los recorridos de observación e identificación de dinámicas y contextos a establecimientos de contacto y servicios de ASP así como escenarios de ASP en calle  </t>
  </si>
  <si>
    <t xml:space="preserve">Realizar 1140 atenciones psicosociales a PRASP  a tarvés de las modalidades de atención de Casa de Todas: sede física, móvil y telefónica. </t>
  </si>
  <si>
    <t>4. Realizar 1120 atenciones jurídicas (valoraciones iniciales, asesorías u orientaciones, seguimiento y cierres) a mujeres que realizan actividades sexuales pagadas a través de las diferentes modalidades de atención de la Estrategia Casa de Todas: sede física, móvil y telefónica.</t>
  </si>
  <si>
    <t xml:space="preserve">Realizar 1120 atenciones jurídicas a PRASP  a tarvés de las modalidades de atención de Casa de Todas: sede física, móvil y telefónica. </t>
  </si>
  <si>
    <t>6. Realizar 1160 intervenciones en trabajo social (valoraciones iniciales, asesorías u orientaciones, seguimiento y cierres) a mujeres que realizan actividades sexuales pagadas a través de las diferentes modalidades de atención de la Estrategia Casa de Todas: sede física, móvil y telefónica.</t>
  </si>
  <si>
    <t xml:space="preserve">Realizar 1160 intervenciones en trabajo social a PRASP  a tarvés de las modalidades de atención de Casa de Todas: sede física, móvil y telefónica. </t>
  </si>
  <si>
    <t>1. Realizar 1140 atenciones psicosociales  (valoraciones iniciales, asesoría, seguimientos y cierres) a mujeres que realizan actividades sexuales pagadas a través de las diferentes modalidades de atención de la Estrategia Casa de Todas: sede física, móvil y telefónica.</t>
  </si>
  <si>
    <r>
      <t>1.</t>
    </r>
    <r>
      <rPr>
        <sz val="12"/>
        <color rgb="FF000000"/>
        <rFont val="Times New Roman"/>
        <family val="1"/>
      </rPr>
      <t xml:space="preserve">     </t>
    </r>
    <r>
      <rPr>
        <sz val="12"/>
        <color rgb="FF000000"/>
        <rFont val="Arial"/>
        <family val="2"/>
      </rPr>
      <t>Realizar 1140 atenciones psicosociales  (valoraciones iniciales, asesoría, seguimientos y cierres) a mujeres que realizan actividades sexuales pagadas a través de las diferentes modalidades de atención de la Estrategia Casa de Todas: sede física, móvil y telefónica.</t>
    </r>
  </si>
  <si>
    <t>Se realiza cambio en la programación de las metas 1, 2 y 3, el cual tiene que ver con la redistribución de $5.394.769 entre las 3 metas proyecto de inversión. Estos recursos se encontraban programados únicamente en la meta 1, pero debido a que se trata de la adición al contrato de transporte (Orden de Compra No. 129410), se distribuye el recurso de la siguiente manera: Meta 1 (34%), Meta 2 (33%) y Meta 3 (33%)</t>
  </si>
  <si>
    <t>Se realiza cambio en la programación de las metas 1, 2 y 3.</t>
  </si>
  <si>
    <t>0.16</t>
  </si>
  <si>
    <t>0.17</t>
  </si>
  <si>
    <t xml:space="preserve">Nombre: LINA TATIANA  LOZANO  RUIZ </t>
  </si>
  <si>
    <t xml:space="preserve">Cargo: Profesional Universitario Dirección Enfoque Diferencial </t>
  </si>
  <si>
    <t xml:space="preserve">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muejeres en ASP. </t>
  </si>
  <si>
    <t>No se presentan retrasos para el periodo</t>
  </si>
  <si>
    <t xml:space="preserve">Cargo: Subsecretaría del Cuidado y Políticas de Igualdad </t>
  </si>
  <si>
    <t xml:space="preserve">Cargo: Directora de Enfoque Diferancial </t>
  </si>
  <si>
    <t xml:space="preserve">Nombre: LIZA YOMARA GARCIA REYES </t>
  </si>
  <si>
    <t xml:space="preserve">Nombre: KARIN LILIANA FORERO CUBILLOS </t>
  </si>
  <si>
    <t xml:space="preserve">Se realiza cambio en la programación mensual de la Tarea 7. </t>
  </si>
  <si>
    <t xml:space="preserve">Se contó con el equipo completo de profesionales contratado para iniciar las actividades y se avanzo en la realización de la actividad para el mes de sept.  </t>
  </si>
  <si>
    <t>Se realiza reprogramación del valor de las metas 1 , 2 y 3 en razón a que en el marco de la reducción presupuestal, la SDH ejecutó los recursos de ahorro programado el último día hábil del mes de septiembre</t>
  </si>
  <si>
    <t>Se realiza reprogramación del valor de las actividades (metas)</t>
  </si>
  <si>
    <t xml:space="preserve">Se realiza actualización del presupuesto de territorialización </t>
  </si>
  <si>
    <t xml:space="preserve">No se presentan retrasos </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</si>
  <si>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</si>
  <si>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 xml:space="preserve">No se presentan retrasos para el periodo </t>
  </si>
  <si>
    <t>Se realizan atenciones psicosociales  con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requeran. Según los requerimientos de cada mujer se agenda con las áreas de jurídica y trabajo social para brindar atención integral. Se da orientación e información acerca de las actividades de prevención, promoción y atención generadas desde la Estrategia Casa de Todas. 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</si>
  <si>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Se realizó la reprogramación de las metas 1, 2 y 3 en la hoja territorialización en atención a los ajustes realizados en el presupuesto de cada meta proyecto producto de la reducción presupuestal. (La SDH ejecutó los recursos de ahorro programado el último día hábil del mes de septiembre).</t>
  </si>
  <si>
    <r>
      <t>En</t>
    </r>
    <r>
      <rPr>
        <b/>
        <sz val="11"/>
        <rFont val="Arial"/>
        <family val="2"/>
      </rPr>
      <t xml:space="preserve"> octubre de 2024</t>
    </r>
    <r>
      <rPr>
        <sz val="11"/>
        <rFont val="Arial"/>
        <family val="2"/>
      </rPr>
      <t xml:space="preserve"> en el área psicosocial se realizaron 257 atenciones desagregadas así: 36 asesorías y 8 valoraciones iniciales, 184 seguimientos, y 29 cierres. </t>
    </r>
  </si>
  <si>
    <r>
      <t xml:space="preserve">En el periodo </t>
    </r>
    <r>
      <rPr>
        <b/>
        <sz val="11"/>
        <rFont val="Arial"/>
        <family val="2"/>
      </rPr>
      <t xml:space="preserve">julio-octubre de 2024 </t>
    </r>
    <r>
      <rPr>
        <sz val="11"/>
        <rFont val="Arial"/>
        <family val="2"/>
      </rPr>
      <t>se realizaron 839 atenciones en el área pscosocial así: 130 asesorías y 30 valoraciones iniciales, 585 seguimientos, y 94 cierres. La atención se prestó de manera presencial y telefónica acorde a la agenda programada. Asimismo, se avanza con los procesos investigativos del análisis situacional de violencias de las mujeres que realizan ASP, se escribió la primera versión del documento que da cuenta de las situaciones de violencia que viven las mujeres cisgénero y transgénero que realizan ASP el cual fue enviado para revisión y se realizaron los ajustes al documento final. Asimismo, se realizó un bolentín que da cuenta de las dinámicas de la ASP de cauerdo con la nacionalidad de la mujer  en Casa de Todas.. Finalmente, se avanzó en la planeación y documentación de la unidad móvil de Casa de Todas.</t>
    </r>
  </si>
  <si>
    <r>
      <t xml:space="preserve">En Julio y septiembre se avanzó con los procesos investigativos del análisis situacional de violencias de las mujeres que realizan ASP, se escribió la primera versión del documento que da cuenta de las situaciones de violencia que viven las mujeres cisgénero y transgénero que realizan ASP el cual fue enviado para revisión de la coordinacion de Casa de Todas. Posteriormente, en octubre, se realizó el envío del documento a la Direccion de enfoque Diferencial para revisión final. En el mes de </t>
    </r>
    <r>
      <rPr>
        <b/>
        <sz val="11"/>
        <rFont val="Arial"/>
        <family val="2"/>
      </rPr>
      <t>octubre</t>
    </r>
    <r>
      <rPr>
        <sz val="11"/>
        <rFont val="Arial"/>
        <family val="2"/>
      </rPr>
      <t>, se realizó un bolentín que da cuenta de las dinámicas de la ASP de acuerdo con la nacionalidad de la mujer atendida en Casa de Todas.</t>
    </r>
  </si>
  <si>
    <t>https://secretariadistritald.sharepoint.com/:f:/s/BogotCaminaSegura/Em-Jjhf4XR5CjLn8RwCN6agB8RUV-nf0jeB4kYV_UXSapw?e=cgiptF</t>
  </si>
  <si>
    <t>https://secretariadistritald.sharepoint.com/:f:/s/BogotCaminaSegura/EkKXxAS77MdMvZcQmfXR0XUBKutfhWc4LFfEZQXjkmKZoQ?e=enK7QK</t>
  </si>
  <si>
    <t>https://secretariadistritald.sharepoint.com/:f:/s/BogotCaminaSegura/Ers70D2jM5ZCv6LWkfTkTUIBaojrQ-6AJcRN9dCEptHS8g?e=XrQjfA</t>
  </si>
  <si>
    <t>https://secretariadistritald.sharepoint.com/:f:/s/BogotCaminaSegura/Et9KpG33eyZHjZtoKxqCyO4BMxBkz2qkcTCdDRkkkSu3Jg?e=c8PBA1</t>
  </si>
  <si>
    <t>https://secretariadistritald.sharepoint.com/:f:/s/BogotCaminaSegura/EmQ_1iaS7OpEh4fJpX3M8U8B7_SYD50PzOAr8KjpF_XOyg?e=mHLgjf</t>
  </si>
  <si>
    <r>
      <t xml:space="preserve">Durante julio y agosto de 2024 se inició con el mapeo de actores y organizaciones para el pilotaje de la Unidad Móvil. De manera permanente se han articulado espacios para la atención fijos de la unidad móvil asi como la realización de jornadas de servicios, con el fin de generar reconocimiento de la estrategia. En septiembre se realizó un ejercicio de planeación con todo el equipo de Casa de Todas para formular el Plan de accion de la unidad móvil, teniendo en cuenta las experiencias previas con el inicio del pilotaje. En </t>
    </r>
    <r>
      <rPr>
        <b/>
        <sz val="11"/>
        <rFont val="Arial"/>
        <family val="2"/>
      </rPr>
      <t>octubre</t>
    </r>
    <r>
      <rPr>
        <sz val="11"/>
        <rFont val="Arial"/>
        <family val="2"/>
      </rPr>
      <t xml:space="preserve"> se inicio con las construcción de los documentos de darán guia operativa a las tres estrategias de las unidad móvil.</t>
    </r>
  </si>
  <si>
    <r>
      <t xml:space="preserve">Durante </t>
    </r>
    <r>
      <rPr>
        <b/>
        <sz val="11"/>
        <rFont val="Arial"/>
        <family val="2"/>
      </rPr>
      <t>octubre de 2024,</t>
    </r>
    <r>
      <rPr>
        <sz val="11"/>
        <rFont val="Arial"/>
        <family val="2"/>
      </rPr>
      <t xml:space="preserve"> se realizaron en el área jurídica 341 atenciones desagregadas así: 73 asesorías y 22 valoraciones iniciales, 204 seguimientos, y 42 cierres.Se cumplió en forma oportuna y efectiva, con la agenda programada para atención a las mujeres y en este orden con la realización de: hojas de vida, actualización de datos, atenciones en materia jurídica  y demás acciones requeridas para el cumplimiento del objeto contractual. La atención que se brindó incluyó  la información precisa sobre los temas consultados y se desarrollaron  las acciones legales pertinentes, en lo que se relaciona con la elaboración de documentos y memoriales, para la garantía y la protección de los derechos fundamentales de las mujeres en ASP. </t>
    </r>
  </si>
  <si>
    <r>
      <t xml:space="preserve">En octubre, la operación de la unidad móvil se ha realizado a través de 3 estrategias:
</t>
    </r>
    <r>
      <rPr>
        <b/>
        <sz val="11"/>
        <rFont val="Arial"/>
        <family val="2"/>
      </rPr>
      <t xml:space="preserve">1. </t>
    </r>
    <r>
      <rPr>
        <sz val="11"/>
        <rFont val="Arial"/>
        <family val="2"/>
      </rPr>
      <t xml:space="preserve">Gestión institucional y logística para la realización de ferias de servicios institucionales dentro y fuera de la sede de Casa de Todas, con participación de: Subredes de Salud, SD Integración Social, SD Desarrollo Económico, SD Seguridad, Convivencia y Justicia, SDMujer y Fundación Oriéntame. A través de las ferias se logró realizar atención a 39 ciudadanas en las siguientes localidades: Teusaquillo Casa de Todas: 19; Ciudad Bolívar El Lucero: 1; Los Mártires Fundación Vicente Vivas: 19.
Adicionalmente, en articulación con las estrategias de la DED se realizaron las siguientes acciones con mujeres que realizan ASP: a) Casa de Todas, se lideró una jornada con 2 participantes, para la culminación de los bordados de la colcha de sueños que se hicieron en la conmemoración de las mujeres en ASP; b) Estrategia de Capacidades Psicoemocionales y la organización Faldas de Colombia, se realizaron 5 sesiones de la Escuela Amar-te en las localidades de Los Mártires y Santa Fe, con 13 ciudadanas; c) Estrategia de Cuidado Menstrual, se realizó un recorrido de socializaron de tips para el cuidado menstrual a 10 mujeres en ASP, en la Localidad Barrios Unidos; d) Estrategia de Empoderamiento, se realizó jornada significativa con 10 asistentes para la sensibilización y prevención de formas de violencia y discriminación contra las mujeres, e) Se proyectó la cinta cinematográfica "Romper el círculo" como parte del cine club de todas y asistieron 10 ciudadanas.
</t>
    </r>
    <r>
      <rPr>
        <b/>
        <sz val="11"/>
        <rFont val="Arial"/>
        <family val="2"/>
      </rPr>
      <t>2.</t>
    </r>
    <r>
      <rPr>
        <sz val="11"/>
        <rFont val="Arial"/>
        <family val="2"/>
      </rPr>
      <t xml:space="preserve"> Articulación para la atención itinerante del equipo profesional de Casa de Todas en el sector Carvajal II de la Localidad de Kenndey, El Castillo de las Artes, Fundación Insignia y Casa de Justicia Ciudad Bolívar. Se elaboraron piezas comunicativas de convocatoria para las actividades y se rotan con las ciudadanas.
</t>
    </r>
    <r>
      <rPr>
        <b/>
        <sz val="11"/>
        <rFont val="Arial"/>
        <family val="2"/>
      </rPr>
      <t>3.</t>
    </r>
    <r>
      <rPr>
        <sz val="11"/>
        <rFont val="Arial"/>
        <family val="2"/>
      </rPr>
      <t xml:space="preserve"> Se realizaron recorridos en dupla, con las profesionales de Casa de Todas y el equipo de gestoras territoriales.</t>
    </r>
  </si>
  <si>
    <r>
      <t xml:space="preserve">En el periodo acumulado de  </t>
    </r>
    <r>
      <rPr>
        <b/>
        <sz val="11"/>
        <rFont val="Arial"/>
        <family val="2"/>
      </rPr>
      <t>julio-octubre de 2024</t>
    </r>
    <r>
      <rPr>
        <sz val="11"/>
        <rFont val="Arial"/>
        <family val="2"/>
      </rPr>
      <t xml:space="preserve"> se realizaron 1189 atenciones desagregadas así: 247 asesorías y 55 valoraciones iniciales, 715 seguimientos, y 172 cierres. La atención se prestó de manera presencial y telefónica acorde a la agenda programada. Adicionalmente, se realizó la gestión institucional y logística para la realización de ferias de servicios institucionales dentro y fuera de la sede de Casa de Todas. Se realizó articulación para la atención itinerante en diferentes localidaes de la ciudad, y de inicio con la estrategia de recorridos en dupla.</t>
    </r>
  </si>
  <si>
    <t>https://secretariadistritald.sharepoint.com/:f:/s/BogotCaminaSegura/EjjJUwyoCMdKpW-2xX7YXakBbOFOgtTvOS6VheOghyTykw?e=Ja8F4X</t>
  </si>
  <si>
    <t>https://secretariadistritald.sharepoint.com/:f:/s/BogotCaminaSegura/EnkuttslmJJOijr2TjuJl00BlgWuED8Rw98o9g5sZLlH1Q?e=mtE8J4</t>
  </si>
  <si>
    <t>https://secretariadistritald.sharepoint.com/:f:/s/BogotCaminaSegura/Ep_2-cI0vbZMs2XeHtlTwekB-MnFYhqK3xfVUEbjpVsXtw?e=TJFthD</t>
  </si>
  <si>
    <t>En octubre se brindo capacitación a 14 mujeres tema habilidades para la vida liderazgo  grupo "Red de fortalecimiento personal, familiar y social".</t>
  </si>
  <si>
    <r>
      <t xml:space="preserve">Durante </t>
    </r>
    <r>
      <rPr>
        <b/>
        <sz val="11"/>
        <rFont val="Arial"/>
        <family val="2"/>
      </rPr>
      <t xml:space="preserve">julio </t>
    </r>
    <r>
      <rPr>
        <sz val="11"/>
        <rFont val="Arial"/>
        <family val="2"/>
      </rPr>
      <t xml:space="preserve">de 2024,en el área jurídica  se realizaron 286 atenciones desagregadas así: 56 asesorías y 9 valoraciones iniciales, 180 seguimientos, y 41 cierres. Durante </t>
    </r>
    <r>
      <rPr>
        <b/>
        <sz val="11"/>
        <rFont val="Arial"/>
        <family val="2"/>
      </rPr>
      <t>agosto</t>
    </r>
    <r>
      <rPr>
        <sz val="11"/>
        <rFont val="Arial"/>
        <family val="2"/>
      </rPr>
      <t xml:space="preserve"> de 2024, se realizaron en el área jurídica  259 atenciones desagregadas así: 56 asesorías y 08 valoraciones iniciales, 153 seguimientos, y 42 cierres. Durante </t>
    </r>
    <r>
      <rPr>
        <b/>
        <sz val="11"/>
        <rFont val="Arial"/>
        <family val="2"/>
      </rPr>
      <t>septiembre</t>
    </r>
    <r>
      <rPr>
        <sz val="11"/>
        <rFont val="Arial"/>
        <family val="2"/>
      </rPr>
      <t xml:space="preserve"> de 2024, se realizaron en el área jurídica  303 atenciones desagregadas así: 62 asesorías y 16 valoraciones iniciales, 178 seguimientos, y 47 cierres. 
Durante </t>
    </r>
    <r>
      <rPr>
        <b/>
        <sz val="11"/>
        <rFont val="Arial"/>
        <family val="2"/>
      </rPr>
      <t>octubre</t>
    </r>
    <r>
      <rPr>
        <sz val="11"/>
        <rFont val="Arial"/>
        <family val="2"/>
      </rPr>
      <t xml:space="preserve"> de 2024, se realizaron en el área jurídica 341 atenciones desagregadas así: 73 asesorías y 22 valoraciones iniciales, 204 seguimientos, y 42 cierres. Se dio trámite a las siguientes actuaciones:
-Derechos de petición: 9
-Comités disciplinar e interdisciplinar de estudio de caso: 2
-Impulso procesal: 9
-Casos en representación y audiencias programadas: 5, 2
-Escritos de denuncia: 6
-Conceptos jurídicos: 8
-Análisis  técnico para la representación jurídica:1
</t>
    </r>
  </si>
  <si>
    <r>
      <t xml:space="preserve">Durante </t>
    </r>
    <r>
      <rPr>
        <b/>
        <sz val="11"/>
        <rFont val="Arial"/>
        <family val="2"/>
      </rPr>
      <t>julio</t>
    </r>
    <r>
      <rPr>
        <sz val="11"/>
        <rFont val="Arial"/>
        <family val="2"/>
      </rPr>
      <t xml:space="preserve"> de 2024 se realizaron 203 atenciones desagregadas así: 29 asesorías y 8 valoraciones iniciales, 138 seguimientos, y 28 cierres. En </t>
    </r>
    <r>
      <rPr>
        <b/>
        <sz val="11"/>
        <rFont val="Arial"/>
        <family val="2"/>
      </rPr>
      <t>agosto</t>
    </r>
    <r>
      <rPr>
        <sz val="11"/>
        <rFont val="Arial"/>
        <family val="2"/>
      </rPr>
      <t xml:space="preserve"> de 2024 en el área psicosocial se realizaron 161 atenciones desagregadas así: 26 asesorías y 3 valoraciones iniciales, 122 seguimientos, y 10 cierres. En </t>
    </r>
    <r>
      <rPr>
        <b/>
        <sz val="11"/>
        <rFont val="Arial"/>
        <family val="2"/>
      </rPr>
      <t>septiembre</t>
    </r>
    <r>
      <rPr>
        <sz val="11"/>
        <rFont val="Arial"/>
        <family val="2"/>
      </rPr>
      <t xml:space="preserve"> de 2024 en el área psicosocial se realizaron 218 atenciones desagregadas así: 39 asesorías y 11 valoraciones iniciales, 141 seguimientos, y 27 cierres. En </t>
    </r>
    <r>
      <rPr>
        <b/>
        <sz val="11"/>
        <rFont val="Arial"/>
        <family val="2"/>
      </rPr>
      <t>octubre</t>
    </r>
    <r>
      <rPr>
        <sz val="11"/>
        <rFont val="Arial"/>
        <family val="2"/>
      </rPr>
      <t xml:space="preserve"> de 2024 en el área psicosocial se realizaron 257 atenciones desagregadas así: 36 asesorías y 8 valoraciones iniciales, 184 seguimientos, y 29 cierres. 
 Se acompañó a las ferias de servicios donde se generó atención y orientación psicosocial a las mujeres que lo requerían. Según los requerimientos de cada mujer se le agendó con las áreas de jurídica y trabajo social para brindar atención integral. Se les informó acerca de las actividades de prevención, promoción y atención generadas desde la Estrategia Casa de Todas. En las orientaciones psicosociales se apoyó la gestión del malestar emocional manifiestado por las mujeres. Se llevaron a cabo encuentros psicosociales enfocados en el derecho a la salud plena, abordando la importancia de la salud mental y la prevención del suicidio. En octubre, se llevó a cabo un encuentro psicosocial enfocado en el derecho a la salud mental, abordando temáticas como consumo de sustancias psicoactivas. Este espacio generó reflexiones en las participantes, herramientas y estrategias para mejorar su bienestar emocional y garantizar su acceso a una salud integral. </t>
    </r>
  </si>
  <si>
    <r>
      <t xml:space="preserve">En </t>
    </r>
    <r>
      <rPr>
        <b/>
        <sz val="11"/>
        <rFont val="Arial"/>
        <family val="2"/>
      </rPr>
      <t>octubre</t>
    </r>
    <r>
      <rPr>
        <sz val="11"/>
        <rFont val="Arial"/>
        <family val="2"/>
      </rPr>
      <t xml:space="preserve"> se atendieron en trabajo social a mujeres que realizan actividades sexuales pagadas por medio de llamadas telefónicas  y presencial y se realizaron 350 atenciones desagregadas así: 135 intervenciones en trabajo social y 47 valoraciones iniciales, 121 seguimientos, y 47 cierres. Adicionalmente, se dio respuesta a necesidades que las mujeres manifestaron.</t>
    </r>
  </si>
  <si>
    <r>
      <t xml:space="preserve">Durante </t>
    </r>
    <r>
      <rPr>
        <b/>
        <sz val="11"/>
        <rFont val="Arial"/>
        <family val="2"/>
      </rPr>
      <t>julio y octubre de 2024</t>
    </r>
    <r>
      <rPr>
        <sz val="11"/>
        <rFont val="Arial"/>
        <family val="2"/>
      </rPr>
      <t xml:space="preserve"> se han realizado 1096 atenciones desagregadas así: 396 intervenciones en trabajo social y 115 valoraciones iniciales, 419 seguimientos, 166 cierres y La atención se prestó de manera presencial y telefónica acorde a la agenda programada. Se han llevado encuentros para el fortalecimiento de redes. Adicionalmente, durante este periodo se ha realizado la verificación continua de los escenarios de ASP activos, así como la revisión de los reportes cualitativos donde se da cuenta de las situaciones y dinámicas de la actividad en cada una de las localidades.</t>
    </r>
  </si>
  <si>
    <r>
      <t xml:space="preserve">Durante </t>
    </r>
    <r>
      <rPr>
        <b/>
        <sz val="11"/>
        <rFont val="Arial"/>
        <family val="2"/>
      </rPr>
      <t>julio</t>
    </r>
    <r>
      <rPr>
        <sz val="11"/>
        <rFont val="Arial"/>
        <family val="2"/>
      </rPr>
      <t xml:space="preserve"> de 2024 se atendieron se realizaron 336 atenciones desagregadas así: 100 intervenciones, 151 seguimientos, 51 cierres y 34 valoraciones iniciales. En </t>
    </r>
    <r>
      <rPr>
        <b/>
        <sz val="11"/>
        <rFont val="Arial"/>
        <family val="2"/>
      </rPr>
      <t>agosto</t>
    </r>
    <r>
      <rPr>
        <sz val="11"/>
        <rFont val="Arial"/>
        <family val="2"/>
      </rPr>
      <t xml:space="preserve">, se realizaron 186 atenciones desagregadas así: 80 intervenciones en trabajo social y 11 valoraciones iniciales, 68 seguimientos, y 27 cierres. En </t>
    </r>
    <r>
      <rPr>
        <b/>
        <sz val="11"/>
        <rFont val="Arial"/>
        <family val="2"/>
      </rPr>
      <t>septiembre</t>
    </r>
    <r>
      <rPr>
        <sz val="11"/>
        <rFont val="Arial"/>
        <family val="2"/>
      </rPr>
      <t xml:space="preserve"> se realizaron 224 atenciones desagregadas así: 81 intervenciones en trabajo social y 23 valoraciones iniciales, 79 seguimientos, y 41 cierres
En </t>
    </r>
    <r>
      <rPr>
        <b/>
        <sz val="11"/>
        <rFont val="Arial"/>
        <family val="2"/>
      </rPr>
      <t>octubre</t>
    </r>
    <r>
      <rPr>
        <sz val="11"/>
        <rFont val="Arial"/>
        <family val="2"/>
      </rPr>
      <t xml:space="preserve"> se atendieron en trabajo social a personas que realizan actividades sexuales pagadas por medio de llamadas telefónicas  y presencial y se realizaron 350 atenciones desagregadas así: 135 intervenciones en trabajo social y 47 valoraciones iniciales, 121 seguimientos, y 47 cierres. A través de esta atención se dio respuesta a necesidades que las mujeres manifestaron y se realizaron procesos de:                                                                             
* 22  Solicitud de encuesta socioeconómica SISBEN
* 7 Afiliaciones al sistema de salud
* 12 Activación servicios de SDIS, proyecto enlace emergencia social , bono de adulto mayor y jardines
*5 Solicitud cupo Dirección Local de Educación.                                
* 18 Proceso educación flexible
*13  Formación para el trabajo 
*38 Pruebas rápidas con secretaria de salud. 
*21  Fondo Nacional del Ahorro. 
*6 Empleabilidad. 
*8 Anticoncepción 
*2 IVE                                                                                                                                                                                                                                                                                                                                                 
*1 Emprendimiento.</t>
    </r>
  </si>
  <si>
    <t xml:space="preserve"> De julio a octubre se ha realizado la verificación continua de los escenarios de ASP activos, así como la revisión de los reportes cualitativos donde se da cuenta de las situaciones y dinámicas de la actividad en cada una de las localidades</t>
  </si>
  <si>
    <t xml:space="preserve">En octubre de 2024 en el área psicosocial se realizaron 257 atenciones desagregadas así: 36 asesorías y 8 valoraciones iniciales, 184 seguimientos, y 29 cierres. 
 Se acompañó a las ferias de servicios donde se generó atención y orientación psicosocial a las mujeres que lo requerían. Según los requerimientos de cada mujer se le agendó con las áreas de jurídica y trabajo social para brindar atención integral. Se les informó acerca de las actividades de prevención, promoción y atención generadas desde la Estrategia Casa de Todas. En las orientaciones psicosociales se apoyó la gestión del malestar emocional manifiestado por las mujeres. Se llevaron a cabo encuentros psicosociales enfocados en el derecho a la salud plena, abordando la importancia de la salud mental y la prevención del suicidio. En octubre, se llevó a cabo un encuentro psicosocial enfocado en el derecho a la salud mental, abordando temáticas como consumo de sustancias psicoactivas. Este espacio generó reflexiones en las participantes, herramientas y estrategias para mejorar su bienestar emocional y garantizar su acceso a una salud integral. </t>
  </si>
  <si>
    <t xml:space="preserve"> En octubre se inicio con las construcción de los documentos de darán guia operativa a las tres estrategias de las unidad móvil.</t>
  </si>
  <si>
    <t>octubre, se realizó un bolentín que da cuenta de las dinámicas de la ASP de acuerdo con la nacionalidad de la mujer atendida en Casa de Todas.</t>
  </si>
  <si>
    <t>Durante octubre de 2024, se realizaron en el área jurídica 341 atenciones desagregadas así: 73 asesorías y 22 valoraciones iniciales, 204 seguimientos, y 42 cierres. Se dio trámite a las siguientes actuaciones:
-Derechos de petición: 9
-Comités disciplinar e interdisciplinar de estudio de caso: 2
-Impulso procesal: 9
-Casos en representación y audiencias programadas: 5, 2
-Escritos de denuncia: 6
-Conceptos jurídicos: 8
-Análisis  técnico para la representación jurídica:1</t>
  </si>
  <si>
    <t>En octubre, la operación de la unidad móvil se ha realizado a través de 3 estrategias:
1. Gestión institucional y logística para la realización de ferias de servicios institucionales dentro y fuera de la sede de Casa de Todas,  A través de las ferias se logró realizar atención a 39 ciudadanas en las siguientes localidades: Teusaquillo Casa de Todas: 19; Ciudad Bolívar El Lucero: 1; Los Mártires Fundación Vicente Vivas: 19. Adicionalmente, en articulación con las estrategias de la DED se realizaron las siguientes acciones con mujeres que realizan ASP: a) Casa de Todas, se lideró una jornada con 2 participantes, para la culminación de los bordados de la colcha de sueños que se hicieron en la conmemoración de las mujeres en ASP; b) Estrategia de Capacidades Psicoemocionales y la organización Faldas de Colombia, se realizaron 5 sesiones de la Escuela Amar-te en las localidades de Los Mártires y Santa Fe, con 13 ciudadanas; c) Estrategia de Cuidado Menstrual, se realizó un recorrido de socializaron de tips para el cuidado menstrual a 10 mujeres en ASP, en la Localidad Barrios Unidos; d) Estrategia de Empoderamiento, se realizó jornada significativa con 10 asistentes para la sensibilización y prevención de formas de violencia y discriminación contra las mujeres, e) Se proyectó la cinta cinematográfica "Romper el círculo" como parte del cine club de todas y asistieron 10 ciudadanas.
2. Articulación para la atención itinerante del equipo profesional de Casa de Todas en el sector Carvajal II de la Localidad de Kenndey, El Castillo de las Artes, Fundación Insignia y Casa de Justicia Ciudad Bolívar. Se elaboraron piezas comunicativas de convocatoria para las actividades y se rotan con las ciudadanas.
3. Se realizaron recorridos en dupla, con las profesionales de Casa de Todas y el equipo de gestoras territoriales.</t>
  </si>
  <si>
    <t>En octubre se atendieron en trabajo social a personas que realizan actividades sexuales pagadas por medio de llamadas telefónicas  y presencial y se realizaron 350 atenciones desagregadas así: 135 intervenciones en trabajo social y 47 valoraciones iniciales, 121 seguimientos, y 47 cierres. A través de esta atención se dio respuesta a necesidades que las mujeres manifestaron y se realizaron procesos de:                                                                             
* 22  Solicitud de encuesta socioeconómica SISBEN
* 7 Afiliaciones al sistema de salud
* 12 Activación servicios de SDIS, proyecto enlace emergencia social , bono de adulto mayor y jardines
*5 Solicitud cupo Dirección Local de Educación.                                
* 18 Proceso educación flexible
*13  Formación para el trabajo 
*38 Pruebas rápidas con secretaria de salud. 
*21  Fondo Nacional del Ahorro. 
*6 Empleabilidad. 
*8 Anticoncepción 
*2 IVE                                                                                                                                                                                                                                                                                                                                                 
*1 Emprendimiento.</t>
  </si>
  <si>
    <t>Durante julio y octubre de 2024 se han realizado 1096 atenciones desagregadas así: 396 intervenciones en trabajo social y 115 valoraciones iniciales, 419 seguimientos, 166 cierres y La atención se prestó de manera presencial y telefónica acorde a la agenda programada. Se han llevado encuentros para el fortalecimiento de redes. Adicionalmente, durante este periodo se ha realizado la verificación continua de los escenarios de ASP activos, así como la revisión de los reportes cualitativos donde se da cuenta de las situaciones y dinámicas de la actividad en cada una de las localidades.</t>
  </si>
  <si>
    <t>n el periodo julio-octubre de 2024 se realizaron 839 atenciones en el área pscosocial así: 130 asesorías y 30 valoraciones iniciales, 585 seguimientos, y 94 cierres. La atención se prestó de manera presencial y telefónica acorde a la agenda programada. Asimismo, se avanza con los procesos investigativos del análisis situacional de violencias de las mujeres que realizan ASP, se escribió la primera versión del documento que da cuenta de las situaciones de violencia que viven las mujeres cisgénero y transgénero que realizan ASP el cual fue enviado para revisión y se realizaron los ajustes al documento final. Asimismo, se realizó un bolentín que da cuenta de las dinámicas de la ASP de cauerdo con la nacionalidad de la mujer  en Casa de Todas.. Finalmente, se avanzó en la planeación y documentación de la unidad móvil de Casa de Todas.</t>
  </si>
  <si>
    <t>Durante julio y Octubre de 2024 se inició con el mapeo de actores y organizaciones para el pilotaje de la Unidad Móvil. De manera permanente se han articulado espacios para la atención fijos de la unidad móvil asi como la realización de jornadas de servicios, con el fin de generar reconocimiento de la estrategia. En septiembre se realizó un ejercicio de planeación con todo el equipo de Casa de Todas para formular el Plan de accion de la unidad móvil, teniendo en cuenta las experiencias previas con el inicio del pilotaje. En octubre se inicio con las construcción de los documentos de darán guia operativa a las tres estrategias de las unidad móvil.</t>
  </si>
  <si>
    <t>En Julio y septiembre se avanzó con los procesos investigativos del análisis situacional de violencias de las mujeres que realizan ASP, se escribió la primera versión del documento que da cuenta de las situaciones de violencia que viven las mujeres cisgénero y transgénero que realizan ASP el cual fue enviado para revisión de la coordinacion de Casa de Todas. Posteriormente, en octubre, se realizó el envío del documento a la Direccion de enfoque Diferencial para revisión final. En el mes de octubre, se realizó un bolentín que da cuenta de las dinámicas de la ASP de acuerdo con la nacionalidad de la mujer atendida en Casa de Todas.</t>
  </si>
  <si>
    <t>En el periodo acumulado de  julio-octubre de 2024 se realizaron 1189 atenciones desagregadas así: 247 asesorías y 55 valoraciones iniciales, 715 seguimientos, y 172 cierres. La atención se prestó de manera presencial y telefónica acorde a la agenda programada. Adicionalmente, se realizó la gestión institucional y logística para la realización de ferias de servicios institucionales dentro y fuera de la sede de Casa de Todas. Se realizó articulación para la atención itinerante en diferentes localidaes de la ciudad, y de inicio con la estrategia de recorridos en dupla.</t>
  </si>
  <si>
    <t xml:space="preserve">https://secretariadistritald.sharepoint.com/:f:/s/BogotCaminaSegura/Em-Jjhf4XR5CjLn8RwCN6agB8RUV-nf0jeB4kYV_UXSapw?e=cgiptF						
						</t>
  </si>
  <si>
    <t xml:space="preserve">https://secretariadistritald.sharepoint.com/:f:/s/BogotCaminaSegura/EkKXxAS77MdMvZcQmfXR0XUBKutfhWc4LFfEZQXjkmKZoQ?e=enK7QK						
						</t>
  </si>
  <si>
    <t>cRONOG  b bbRAMA %</t>
  </si>
  <si>
    <t xml:space="preserve">Como parte de la estrategía y en cumplimiento de los compromisos establecidos en la Política Pública Distriatal para Actividades Sexuales Pagadas 2020 y 2029 se traza como compromiso la conformación de redes de las personas que realizan actividades sexuales pagadas para la generación de entornos protectores y de autocuidado, para lo que se plantearon como metas para el segundo semestre de 2024 la realización de dos espacios de encuentro con las mujeres en ASP  para brindar herramientas que lleven al fortalecimiento de estas redes, logrando en Agosto realizar capacitación a 8 mujeres sobre fortalecimiento redes identificación de redes sociales e institucionales con grupo
"Red de fortalecimiento personal, familiar y social"  y  En octubre se capacitaron 14 mujeres tema habilidades para la vida liderazgo  grupo "Red de fortalecimiento personal, familiar y social". De tal manera que para el 2024 se ha logrado el avance proyectado y que permitirá avanzar de forma positiva a los logras que se plantearon alcanzar a través de la Política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</si>
</sst>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0.00_-;\-&quot;$&quot;* #,##0.00_-;_-&quot;$&quot;* &quot;-&quot;??_-;_-@_-"/>
    <numFmt numFmtId="165" formatCode="#,##0\ &quot;€&quot;;\-#,##0\ &quot;€&quot;"/>
    <numFmt numFmtId="166" formatCode="_-* #,##0\ &quot;€&quot;_-;\-* #,##0\ &quot;€&quot;_-;_-* &quot;-&quot;\ &quot;€&quot;_-;_-@_-"/>
    <numFmt numFmtId="167" formatCode="_-* #,##0.00\ &quot;€&quot;_-;\-* #,##0.00\ &quot;€&quot;_-;_-* &quot;-&quot;??\ &quot;€&quot;_-;_-@_-"/>
    <numFmt numFmtId="168" formatCode="_-* #,##0\ _€_-;\-* #,##0\ _€_-;_-* &quot;-&quot;\ _€_-;_-@_-"/>
    <numFmt numFmtId="169" formatCode="_-* #,##0.00\ _€_-;\-* #,##0.00\ _€_-;_-* &quot;-&quot;??\ _€_-;_-@_-"/>
    <numFmt numFmtId="170" formatCode="_(&quot;$&quot;\ * #,##0.00_);_(&quot;$&quot;\ * \(#,##0.00\);_(&quot;$&quot;\ * &quot;-&quot;??_);_(@_)"/>
    <numFmt numFmtId="171" formatCode="_ &quot;$&quot;\ * #,##0.00_ ;_ &quot;$&quot;\ * \-#,##0.00_ ;_ &quot;$&quot;\ * &quot;-&quot;??_ ;_ @_ "/>
    <numFmt numFmtId="172" formatCode="_-* #,##0\ _€_-;\-* #,##0\ _€_-;_-* &quot;-&quot;??\ _€_-;_-@_-"/>
    <numFmt numFmtId="173" formatCode="0.0%"/>
    <numFmt numFmtId="174" formatCode="#,##0;[Red]#,##0"/>
    <numFmt numFmtId="175" formatCode="_-[$$-240A]\ * #,##0.00_-;\-[$$-240A]\ * #,##0.00_-;_-[$$-240A]\ * &quot;-&quot;??_-;_-@_-"/>
    <numFmt numFmtId="176" formatCode="&quot;$&quot;\ #,##0.00"/>
  </numFmts>
  <fonts count="52" x14ac:knownFonts="1">
    <font>
      <sz val="11"/>
      <color theme="1"/>
      <name val="Calibri"/>
      <family val="2"/>
      <scheme val="minor"/>
    </font>
    <font>
      <sz val="11"/>
      <color indexed="8"/>
      <name val="Calibri"/>
      <family val="2"/>
    </font>
    <font>
      <sz val="10"/>
      <name val="Arial"/>
      <family val="2"/>
    </font>
    <font>
      <sz val="10"/>
      <name val="Arial Narrow"/>
      <family val="2"/>
    </font>
    <font>
      <sz val="10"/>
      <name val="Arial Narrow"/>
      <family val="2"/>
    </font>
    <font>
      <sz val="10"/>
      <color indexed="8"/>
      <name val="Tahoma"/>
      <family val="2"/>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sz val="11"/>
      <color theme="1"/>
      <name val="Times New Roman"/>
      <family val="1"/>
    </font>
    <font>
      <b/>
      <sz val="11"/>
      <color theme="1"/>
      <name val="Times New Roman"/>
      <family val="1"/>
    </font>
    <font>
      <sz val="11"/>
      <color rgb="FF000000"/>
      <name val="Times New Roman"/>
      <family val="1"/>
    </font>
    <font>
      <sz val="10"/>
      <color indexed="81"/>
      <name val="Tahoma"/>
      <family val="2"/>
    </font>
    <font>
      <b/>
      <sz val="10"/>
      <color theme="1"/>
      <name val="Arial"/>
      <family val="2"/>
    </font>
    <font>
      <sz val="11"/>
      <color rgb="FF000000"/>
      <name val="Aptos Narrow"/>
      <family val="2"/>
    </font>
    <font>
      <sz val="11"/>
      <color rgb="FF000000"/>
      <name val="Calibri"/>
      <family val="2"/>
      <scheme val="minor"/>
    </font>
    <font>
      <sz val="11"/>
      <name val="Arial"/>
      <family val="2"/>
    </font>
    <font>
      <b/>
      <sz val="11"/>
      <name val="Arial"/>
      <family val="2"/>
    </font>
    <font>
      <b/>
      <sz val="12"/>
      <name val="Arial"/>
      <family val="2"/>
    </font>
    <font>
      <sz val="11"/>
      <color theme="1"/>
      <name val="Arial"/>
      <family val="2"/>
    </font>
    <font>
      <b/>
      <sz val="12"/>
      <color theme="1"/>
      <name val="Arial"/>
      <family val="2"/>
    </font>
    <font>
      <b/>
      <sz val="11"/>
      <color indexed="10"/>
      <name val="Arial"/>
      <family val="2"/>
    </font>
    <font>
      <b/>
      <sz val="18"/>
      <color theme="0" tint="-0.34998626667073579"/>
      <name val="Arial"/>
      <family val="2"/>
    </font>
    <font>
      <b/>
      <sz val="11"/>
      <color theme="0" tint="-0.34998626667073579"/>
      <name val="Arial"/>
      <family val="2"/>
    </font>
    <font>
      <b/>
      <sz val="11"/>
      <color theme="1"/>
      <name val="Arial"/>
      <family val="2"/>
    </font>
    <font>
      <b/>
      <i/>
      <sz val="11"/>
      <name val="Arial"/>
      <family val="2"/>
    </font>
    <font>
      <b/>
      <sz val="11"/>
      <color theme="0"/>
      <name val="Arial"/>
      <family val="2"/>
    </font>
    <font>
      <b/>
      <sz val="11"/>
      <color indexed="8"/>
      <name val="Arial"/>
      <family val="2"/>
    </font>
    <font>
      <sz val="11"/>
      <color indexed="8"/>
      <name val="Arial"/>
      <family val="2"/>
    </font>
    <font>
      <b/>
      <sz val="10"/>
      <name val="Arial"/>
      <family val="2"/>
    </font>
    <font>
      <sz val="9"/>
      <color rgb="FF000000"/>
      <name val="Tahoma"/>
      <family val="2"/>
    </font>
    <font>
      <sz val="10"/>
      <color rgb="FF000000"/>
      <name val="Tahoma"/>
      <family val="2"/>
    </font>
    <font>
      <sz val="12"/>
      <color theme="1"/>
      <name val="Arial"/>
      <family val="2"/>
    </font>
    <font>
      <sz val="12"/>
      <color rgb="FF000000"/>
      <name val="Arial"/>
      <family val="2"/>
    </font>
    <font>
      <sz val="12"/>
      <color rgb="FF000000"/>
      <name val="Times New Roman"/>
      <family val="1"/>
    </font>
    <font>
      <sz val="12"/>
      <name val="Arial"/>
      <family val="2"/>
    </font>
    <font>
      <sz val="12"/>
      <color rgb="FFFF0000"/>
      <name val="Arial"/>
      <family val="2"/>
    </font>
    <font>
      <u/>
      <sz val="11"/>
      <color theme="10"/>
      <name val="Calibri"/>
      <family val="2"/>
      <scheme val="minor"/>
    </font>
    <font>
      <b/>
      <sz val="15"/>
      <color theme="1"/>
      <name val="Arial"/>
      <family val="2"/>
    </font>
    <font>
      <b/>
      <sz val="15"/>
      <name val="Arial"/>
      <family val="2"/>
    </font>
    <font>
      <sz val="15"/>
      <color theme="1"/>
      <name val="Arial"/>
      <family val="2"/>
    </font>
    <font>
      <sz val="10"/>
      <color theme="1"/>
      <name val="Arial"/>
      <family val="2"/>
    </font>
  </fonts>
  <fills count="23">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rgb="FFDDDDDD"/>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s>
  <borders count="76">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s>
  <cellStyleXfs count="35">
    <xf numFmtId="0" fontId="0" fillId="0" borderId="0"/>
    <xf numFmtId="0" fontId="8" fillId="3" borderId="62" applyNumberFormat="0" applyAlignment="0" applyProtection="0"/>
    <xf numFmtId="49" fontId="10" fillId="0" borderId="0" applyFill="0" applyBorder="0" applyProtection="0">
      <alignment horizontal="left" vertical="center"/>
    </xf>
    <xf numFmtId="0" fontId="11" fillId="4" borderId="63" applyNumberFormat="0" applyFont="0" applyFill="0" applyAlignment="0"/>
    <xf numFmtId="0" fontId="11" fillId="4" borderId="64" applyNumberFormat="0" applyFont="0" applyFill="0" applyAlignment="0"/>
    <xf numFmtId="0" fontId="13" fillId="5" borderId="0" applyNumberFormat="0" applyProtection="0">
      <alignment horizontal="left" wrapText="1" indent="4"/>
    </xf>
    <xf numFmtId="0" fontId="14" fillId="5" borderId="0" applyNumberFormat="0" applyProtection="0">
      <alignment horizontal="left" wrapText="1" indent="4"/>
    </xf>
    <xf numFmtId="0" fontId="12" fillId="6" borderId="0" applyNumberFormat="0" applyBorder="0" applyAlignment="0" applyProtection="0"/>
    <xf numFmtId="16" fontId="15" fillId="0" borderId="0" applyFont="0" applyFill="0" applyBorder="0" applyAlignment="0">
      <alignment horizontal="left"/>
    </xf>
    <xf numFmtId="0" fontId="16" fillId="7" borderId="0" applyNumberFormat="0" applyBorder="0" applyProtection="0">
      <alignment horizontal="center" vertical="center"/>
    </xf>
    <xf numFmtId="16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9" fontId="3"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164" fontId="8" fillId="0" borderId="0" applyFont="0" applyFill="0" applyBorder="0" applyAlignment="0" applyProtection="0"/>
    <xf numFmtId="171" fontId="2" fillId="0" borderId="0" applyFont="0" applyFill="0" applyBorder="0" applyAlignment="0" applyProtection="0"/>
    <xf numFmtId="170" fontId="8" fillId="0" borderId="0" applyFont="0" applyFill="0" applyBorder="0" applyAlignment="0" applyProtection="0"/>
    <xf numFmtId="164" fontId="1" fillId="0" borderId="0" applyFont="0" applyFill="0" applyBorder="0" applyAlignment="0" applyProtection="0"/>
    <xf numFmtId="165" fontId="11" fillId="0" borderId="0" applyFont="0" applyFill="0" applyBorder="0" applyAlignment="0" applyProtection="0"/>
    <xf numFmtId="0" fontId="17" fillId="8" borderId="0" applyNumberFormat="0" applyBorder="0" applyAlignment="0" applyProtection="0"/>
    <xf numFmtId="0" fontId="2" fillId="0" borderId="0"/>
    <xf numFmtId="0" fontId="2" fillId="0" borderId="0"/>
    <xf numFmtId="0" fontId="11" fillId="0" borderId="0"/>
    <xf numFmtId="0" fontId="4" fillId="0" borderId="0"/>
    <xf numFmtId="0" fontId="3" fillId="0" borderId="0"/>
    <xf numFmtId="0" fontId="2" fillId="0" borderId="0"/>
    <xf numFmtId="9" fontId="8"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4" fillId="0" borderId="0" applyFill="0" applyBorder="0">
      <alignment wrapText="1"/>
    </xf>
    <xf numFmtId="0" fontId="9" fillId="0" borderId="0"/>
    <xf numFmtId="0" fontId="18" fillId="5" borderId="0" applyNumberFormat="0" applyBorder="0" applyProtection="0">
      <alignment horizontal="left" indent="1"/>
    </xf>
    <xf numFmtId="0" fontId="47" fillId="0" borderId="0" applyNumberFormat="0" applyFill="0" applyBorder="0" applyAlignment="0" applyProtection="0"/>
  </cellStyleXfs>
  <cellXfs count="509">
    <xf numFmtId="0" fontId="0" fillId="0" borderId="0" xfId="0"/>
    <xf numFmtId="0" fontId="0" fillId="0" borderId="0" xfId="0" applyAlignment="1">
      <alignment vertical="center"/>
    </xf>
    <xf numFmtId="0" fontId="19" fillId="0" borderId="0" xfId="0" applyFont="1" applyAlignment="1">
      <alignment vertical="center"/>
    </xf>
    <xf numFmtId="0" fontId="21" fillId="0" borderId="6" xfId="0" applyFont="1" applyBorder="1" applyAlignment="1">
      <alignment vertical="center"/>
    </xf>
    <xf numFmtId="0" fontId="19" fillId="0" borderId="6" xfId="0" applyFont="1" applyBorder="1" applyAlignment="1">
      <alignment horizontal="left" vertical="center"/>
    </xf>
    <xf numFmtId="0" fontId="20" fillId="0" borderId="0" xfId="0" applyFont="1" applyAlignment="1">
      <alignment horizontal="left" vertical="center"/>
    </xf>
    <xf numFmtId="0" fontId="20" fillId="10" borderId="6" xfId="0" applyFont="1" applyFill="1" applyBorder="1" applyAlignment="1">
      <alignment vertical="center"/>
    </xf>
    <xf numFmtId="0" fontId="19" fillId="0" borderId="0" xfId="0" applyFont="1" applyAlignment="1">
      <alignment horizontal="left" vertical="center"/>
    </xf>
    <xf numFmtId="0" fontId="0" fillId="0" borderId="6" xfId="0" applyBorder="1"/>
    <xf numFmtId="0" fontId="23" fillId="18" borderId="58" xfId="0" applyFont="1" applyFill="1" applyBorder="1" applyAlignment="1">
      <alignment horizontal="center" vertical="center"/>
    </xf>
    <xf numFmtId="0" fontId="23" fillId="18" borderId="69" xfId="0" applyFont="1" applyFill="1" applyBorder="1" applyAlignment="1">
      <alignment horizontal="left" vertical="center" wrapText="1"/>
    </xf>
    <xf numFmtId="0" fontId="23" fillId="0" borderId="6" xfId="0" applyFont="1" applyBorder="1" applyAlignment="1">
      <alignment horizontal="center" vertical="center"/>
    </xf>
    <xf numFmtId="0" fontId="23" fillId="0" borderId="6" xfId="0" applyFont="1" applyBorder="1" applyAlignment="1">
      <alignment horizontal="left" vertical="center" wrapText="1"/>
    </xf>
    <xf numFmtId="0" fontId="24" fillId="0" borderId="6" xfId="0" applyFont="1" applyBorder="1"/>
    <xf numFmtId="0" fontId="0" fillId="0" borderId="12" xfId="0" applyBorder="1" applyAlignment="1">
      <alignment vertical="center"/>
    </xf>
    <xf numFmtId="0" fontId="29" fillId="0" borderId="0" xfId="0" applyFont="1" applyAlignment="1">
      <alignment vertical="center"/>
    </xf>
    <xf numFmtId="0" fontId="27" fillId="0" borderId="5" xfId="22" applyFont="1" applyBorder="1" applyAlignment="1">
      <alignment horizontal="center" vertical="center" wrapText="1"/>
    </xf>
    <xf numFmtId="0" fontId="27" fillId="9" borderId="65" xfId="22" applyFont="1" applyFill="1" applyBorder="1" applyAlignment="1">
      <alignment vertical="center" wrapText="1"/>
    </xf>
    <xf numFmtId="0" fontId="27" fillId="9" borderId="67" xfId="22" applyFont="1" applyFill="1" applyBorder="1" applyAlignment="1">
      <alignment vertical="center" wrapText="1"/>
    </xf>
    <xf numFmtId="0" fontId="27" fillId="9" borderId="68" xfId="22" applyFont="1" applyFill="1" applyBorder="1" applyAlignment="1">
      <alignment vertical="center" wrapText="1"/>
    </xf>
    <xf numFmtId="0" fontId="27" fillId="9" borderId="0" xfId="22" applyFont="1" applyFill="1" applyAlignment="1">
      <alignment vertical="center" wrapText="1"/>
    </xf>
    <xf numFmtId="0" fontId="31" fillId="9" borderId="0" xfId="22" applyFont="1" applyFill="1" applyAlignment="1">
      <alignment vertical="center" wrapText="1"/>
    </xf>
    <xf numFmtId="0" fontId="26" fillId="9" borderId="0" xfId="22" applyFont="1" applyFill="1" applyAlignment="1">
      <alignment vertical="center" wrapText="1"/>
    </xf>
    <xf numFmtId="0" fontId="26" fillId="9" borderId="2" xfId="22" applyFont="1" applyFill="1" applyBorder="1" applyAlignment="1">
      <alignment vertical="center" wrapText="1"/>
    </xf>
    <xf numFmtId="0" fontId="27" fillId="9" borderId="1" xfId="22" applyFont="1" applyFill="1" applyBorder="1" applyAlignment="1">
      <alignment vertical="center" wrapText="1"/>
    </xf>
    <xf numFmtId="0" fontId="27" fillId="0" borderId="1" xfId="22" applyFont="1" applyBorder="1" applyAlignment="1">
      <alignment vertical="center" wrapText="1"/>
    </xf>
    <xf numFmtId="0" fontId="27" fillId="0" borderId="0" xfId="22" applyFont="1" applyAlignment="1">
      <alignment vertical="center" wrapText="1"/>
    </xf>
    <xf numFmtId="0" fontId="27" fillId="0" borderId="0" xfId="22"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wrapText="1"/>
    </xf>
    <xf numFmtId="0" fontId="29" fillId="0" borderId="0" xfId="0" applyFont="1" applyAlignment="1">
      <alignment horizontal="center" vertical="center"/>
    </xf>
    <xf numFmtId="0" fontId="31" fillId="0" borderId="0" xfId="22" applyFont="1" applyAlignment="1">
      <alignment vertical="center" wrapText="1"/>
    </xf>
    <xf numFmtId="0" fontId="26" fillId="0" borderId="0" xfId="22" applyFont="1" applyAlignment="1">
      <alignment vertical="center" wrapText="1"/>
    </xf>
    <xf numFmtId="0" fontId="26" fillId="0" borderId="2" xfId="22" applyFont="1" applyBorder="1" applyAlignment="1">
      <alignment vertical="center" wrapText="1"/>
    </xf>
    <xf numFmtId="0" fontId="27" fillId="0" borderId="2" xfId="22" applyFont="1" applyBorder="1" applyAlignment="1">
      <alignment horizontal="center" vertical="center" wrapText="1"/>
    </xf>
    <xf numFmtId="0" fontId="27" fillId="9" borderId="1" xfId="22" applyFont="1" applyFill="1" applyBorder="1" applyAlignment="1">
      <alignment horizontal="center" vertical="center" wrapText="1"/>
    </xf>
    <xf numFmtId="0" fontId="27" fillId="9" borderId="66" xfId="22" applyFont="1" applyFill="1" applyBorder="1" applyAlignment="1">
      <alignment horizontal="center" vertical="center" wrapText="1"/>
    </xf>
    <xf numFmtId="0" fontId="35" fillId="9" borderId="0" xfId="22" applyFont="1" applyFill="1" applyAlignment="1">
      <alignment horizontal="center" vertical="center" wrapText="1"/>
    </xf>
    <xf numFmtId="0" fontId="27" fillId="9" borderId="0" xfId="22" applyFont="1" applyFill="1" applyAlignment="1">
      <alignment horizontal="center" vertical="center" wrapText="1"/>
    </xf>
    <xf numFmtId="0" fontId="35" fillId="0" borderId="0" xfId="22" applyFont="1" applyAlignment="1">
      <alignment horizontal="center" vertical="center" wrapText="1"/>
    </xf>
    <xf numFmtId="0" fontId="27" fillId="2" borderId="0" xfId="22" applyFont="1" applyFill="1" applyAlignment="1">
      <alignment vertical="center" wrapText="1"/>
    </xf>
    <xf numFmtId="0" fontId="29" fillId="9" borderId="1" xfId="0" applyFont="1" applyFill="1" applyBorder="1" applyAlignment="1">
      <alignment vertical="center"/>
    </xf>
    <xf numFmtId="0" fontId="29" fillId="9" borderId="0" xfId="0" applyFont="1" applyFill="1" applyAlignment="1">
      <alignment vertical="center"/>
    </xf>
    <xf numFmtId="0" fontId="29" fillId="9" borderId="2" xfId="0" applyFont="1" applyFill="1" applyBorder="1" applyAlignment="1">
      <alignment vertical="center"/>
    </xf>
    <xf numFmtId="174" fontId="29" fillId="0" borderId="0" xfId="0" applyNumberFormat="1" applyFont="1" applyAlignment="1">
      <alignment vertical="center"/>
    </xf>
    <xf numFmtId="0" fontId="27" fillId="13" borderId="18" xfId="22" applyFont="1" applyFill="1" applyBorder="1" applyAlignment="1">
      <alignment horizontal="center" vertical="center" wrapText="1"/>
    </xf>
    <xf numFmtId="0" fontId="27" fillId="13" borderId="24" xfId="22" applyFont="1" applyFill="1" applyBorder="1" applyAlignment="1">
      <alignment horizontal="center" vertical="center" wrapText="1"/>
    </xf>
    <xf numFmtId="0" fontId="27" fillId="13" borderId="25" xfId="22" applyFont="1" applyFill="1" applyBorder="1" applyAlignment="1">
      <alignment horizontal="center" vertical="center" wrapText="1"/>
    </xf>
    <xf numFmtId="0" fontId="27" fillId="13" borderId="26" xfId="22" applyFont="1" applyFill="1" applyBorder="1" applyAlignment="1">
      <alignment horizontal="center" vertical="center" wrapText="1"/>
    </xf>
    <xf numFmtId="0" fontId="27" fillId="12" borderId="0" xfId="22" applyFont="1" applyFill="1" applyAlignment="1">
      <alignment vertical="center" wrapText="1"/>
    </xf>
    <xf numFmtId="0" fontId="27" fillId="13" borderId="19" xfId="22" applyFont="1" applyFill="1" applyBorder="1" applyAlignment="1">
      <alignment horizontal="center" vertical="center" wrapText="1"/>
    </xf>
    <xf numFmtId="0" fontId="27" fillId="13" borderId="31" xfId="22" applyFont="1" applyFill="1" applyBorder="1" applyAlignment="1">
      <alignment horizontal="center" vertical="center" wrapText="1"/>
    </xf>
    <xf numFmtId="174" fontId="29" fillId="0" borderId="0" xfId="14" applyNumberFormat="1" applyFont="1" applyBorder="1" applyAlignment="1">
      <alignment vertical="center"/>
    </xf>
    <xf numFmtId="0" fontId="27" fillId="13" borderId="20" xfId="22" applyFont="1" applyFill="1" applyBorder="1" applyAlignment="1">
      <alignment vertical="center" wrapText="1"/>
    </xf>
    <xf numFmtId="172" fontId="29" fillId="0" borderId="14" xfId="10" applyNumberFormat="1" applyFont="1" applyBorder="1" applyAlignment="1">
      <alignment vertical="center"/>
    </xf>
    <xf numFmtId="172" fontId="29" fillId="0" borderId="4" xfId="10" applyNumberFormat="1" applyFont="1" applyBorder="1" applyAlignment="1">
      <alignment vertical="center"/>
    </xf>
    <xf numFmtId="172" fontId="29" fillId="0" borderId="15" xfId="10" applyNumberFormat="1" applyFont="1" applyBorder="1" applyAlignment="1">
      <alignment vertical="center"/>
    </xf>
    <xf numFmtId="172" fontId="29" fillId="0" borderId="20" xfId="10" applyNumberFormat="1" applyFont="1" applyBorder="1" applyAlignment="1">
      <alignment vertical="center"/>
    </xf>
    <xf numFmtId="172" fontId="29" fillId="0" borderId="21" xfId="10" applyNumberFormat="1" applyFont="1" applyBorder="1" applyAlignment="1">
      <alignment vertical="center"/>
    </xf>
    <xf numFmtId="172" fontId="29" fillId="0" borderId="22" xfId="10" applyNumberFormat="1" applyFont="1" applyBorder="1" applyAlignment="1">
      <alignment vertical="center"/>
    </xf>
    <xf numFmtId="0" fontId="27" fillId="13" borderId="13" xfId="22" applyFont="1" applyFill="1" applyBorder="1" applyAlignment="1">
      <alignment vertical="center" wrapText="1"/>
    </xf>
    <xf numFmtId="172" fontId="29" fillId="0" borderId="13" xfId="10" applyNumberFormat="1" applyFont="1" applyBorder="1" applyAlignment="1">
      <alignment vertical="center"/>
    </xf>
    <xf numFmtId="172" fontId="29" fillId="0" borderId="6" xfId="10" applyNumberFormat="1" applyFont="1" applyBorder="1" applyAlignment="1">
      <alignment vertical="center"/>
    </xf>
    <xf numFmtId="9" fontId="29" fillId="0" borderId="12" xfId="28" applyFont="1" applyBorder="1" applyAlignment="1">
      <alignment vertical="center"/>
    </xf>
    <xf numFmtId="9" fontId="29" fillId="0" borderId="16" xfId="28" applyFont="1" applyBorder="1" applyAlignment="1">
      <alignment vertical="center"/>
    </xf>
    <xf numFmtId="172" fontId="29" fillId="0" borderId="12" xfId="10" applyNumberFormat="1" applyFont="1" applyBorder="1" applyAlignment="1">
      <alignment vertical="center"/>
    </xf>
    <xf numFmtId="172" fontId="29" fillId="0" borderId="16" xfId="10" applyNumberFormat="1" applyFont="1" applyBorder="1" applyAlignment="1">
      <alignment vertical="center"/>
    </xf>
    <xf numFmtId="0" fontId="27" fillId="13" borderId="23" xfId="22" applyFont="1" applyFill="1" applyBorder="1" applyAlignment="1">
      <alignment vertical="center" wrapText="1"/>
    </xf>
    <xf numFmtId="172" fontId="29" fillId="0" borderId="23" xfId="10" applyNumberFormat="1" applyFont="1" applyBorder="1" applyAlignment="1">
      <alignment vertical="center"/>
    </xf>
    <xf numFmtId="172" fontId="29" fillId="0" borderId="5" xfId="10" applyNumberFormat="1" applyFont="1" applyBorder="1" applyAlignment="1">
      <alignment vertical="center"/>
    </xf>
    <xf numFmtId="172" fontId="29" fillId="0" borderId="27" xfId="10" applyNumberFormat="1" applyFont="1" applyBorder="1" applyAlignment="1">
      <alignment vertical="center"/>
    </xf>
    <xf numFmtId="9" fontId="29" fillId="0" borderId="28" xfId="28" applyFont="1" applyBorder="1" applyAlignment="1">
      <alignment vertical="center"/>
    </xf>
    <xf numFmtId="0" fontId="29" fillId="0" borderId="0" xfId="0" applyFont="1"/>
    <xf numFmtId="0" fontId="27" fillId="13" borderId="6" xfId="22" applyFont="1" applyFill="1" applyBorder="1" applyAlignment="1">
      <alignment horizontal="center" vertical="center" wrapText="1"/>
    </xf>
    <xf numFmtId="0" fontId="26" fillId="0" borderId="23" xfId="22" applyFont="1" applyBorder="1" applyAlignment="1">
      <alignment horizontal="left" vertical="center" wrapText="1"/>
    </xf>
    <xf numFmtId="168" fontId="27" fillId="0" borderId="5" xfId="11" applyFont="1" applyFill="1" applyBorder="1" applyAlignment="1" applyProtection="1">
      <alignment horizontal="center" vertical="center" wrapText="1"/>
    </xf>
    <xf numFmtId="0" fontId="26" fillId="0" borderId="1" xfId="22" applyFont="1" applyBorder="1" applyAlignment="1">
      <alignment horizontal="left" vertical="center" wrapText="1"/>
    </xf>
    <xf numFmtId="3" fontId="27" fillId="0" borderId="0" xfId="22" applyNumberFormat="1" applyFont="1" applyAlignment="1">
      <alignment horizontal="center" vertical="center" wrapText="1"/>
    </xf>
    <xf numFmtId="168" fontId="27" fillId="0" borderId="0" xfId="11" applyFont="1" applyFill="1" applyBorder="1" applyAlignment="1" applyProtection="1">
      <alignment horizontal="center" vertical="center" wrapText="1"/>
    </xf>
    <xf numFmtId="166" fontId="29" fillId="0" borderId="0" xfId="15" applyFont="1" applyAlignment="1">
      <alignment vertical="center"/>
    </xf>
    <xf numFmtId="0" fontId="27" fillId="0" borderId="3" xfId="22" applyFont="1" applyBorder="1" applyAlignment="1">
      <alignment horizontal="center" vertical="center" wrapText="1"/>
    </xf>
    <xf numFmtId="0" fontId="27" fillId="0" borderId="4" xfId="22" applyFont="1" applyBorder="1" applyAlignment="1">
      <alignment horizontal="left" vertical="center" wrapText="1"/>
    </xf>
    <xf numFmtId="0" fontId="27" fillId="10" borderId="5" xfId="22" applyFont="1" applyFill="1" applyBorder="1" applyAlignment="1">
      <alignment horizontal="left" vertical="center" wrapText="1"/>
    </xf>
    <xf numFmtId="173" fontId="27" fillId="10" borderId="5" xfId="28" applyNumberFormat="1" applyFont="1" applyFill="1" applyBorder="1" applyAlignment="1" applyProtection="1">
      <alignment vertical="center" wrapText="1"/>
    </xf>
    <xf numFmtId="9" fontId="27" fillId="10" borderId="5" xfId="28" applyFont="1" applyFill="1" applyBorder="1" applyAlignment="1" applyProtection="1">
      <alignment horizontal="center" vertical="center" wrapText="1"/>
    </xf>
    <xf numFmtId="166" fontId="34" fillId="0" borderId="0" xfId="15" applyFont="1" applyAlignment="1">
      <alignment vertical="center"/>
    </xf>
    <xf numFmtId="0" fontId="27" fillId="0" borderId="6" xfId="22" applyFont="1" applyBorder="1" applyAlignment="1">
      <alignment horizontal="left" vertical="center" wrapText="1"/>
    </xf>
    <xf numFmtId="9" fontId="26" fillId="0" borderId="6" xfId="29" applyFont="1" applyFill="1" applyBorder="1" applyAlignment="1" applyProtection="1">
      <alignment horizontal="center" vertical="center" wrapText="1"/>
      <protection locked="0"/>
    </xf>
    <xf numFmtId="9" fontId="27" fillId="0" borderId="6" xfId="22" applyNumberFormat="1" applyFont="1" applyBorder="1" applyAlignment="1">
      <alignment horizontal="center" vertical="center" wrapText="1"/>
    </xf>
    <xf numFmtId="0" fontId="34" fillId="0" borderId="0" xfId="0" applyFont="1" applyAlignment="1">
      <alignment vertical="center"/>
    </xf>
    <xf numFmtId="0" fontId="27" fillId="10" borderId="6" xfId="22" applyFont="1" applyFill="1" applyBorder="1" applyAlignment="1">
      <alignment horizontal="left" vertical="center" wrapText="1"/>
    </xf>
    <xf numFmtId="9" fontId="26" fillId="10" borderId="6" xfId="28" applyFont="1" applyFill="1" applyBorder="1" applyAlignment="1" applyProtection="1">
      <alignment horizontal="center" vertical="center" wrapText="1"/>
      <protection locked="0"/>
    </xf>
    <xf numFmtId="9" fontId="26" fillId="10" borderId="5" xfId="28" applyFont="1" applyFill="1" applyBorder="1" applyAlignment="1" applyProtection="1">
      <alignment horizontal="center" vertical="center" wrapText="1"/>
      <protection locked="0"/>
    </xf>
    <xf numFmtId="9" fontId="27" fillId="0" borderId="5" xfId="22" applyNumberFormat="1" applyFont="1" applyBorder="1" applyAlignment="1">
      <alignment horizontal="center" vertical="center" wrapText="1"/>
    </xf>
    <xf numFmtId="0" fontId="29" fillId="0" borderId="0" xfId="0" applyFont="1" applyAlignment="1">
      <alignment horizontal="left" vertical="center"/>
    </xf>
    <xf numFmtId="0" fontId="34" fillId="14" borderId="6" xfId="0" applyFont="1" applyFill="1" applyBorder="1" applyAlignment="1">
      <alignment horizontal="left" vertical="center"/>
    </xf>
    <xf numFmtId="0" fontId="34" fillId="14" borderId="6" xfId="0" applyFont="1" applyFill="1" applyBorder="1" applyAlignment="1">
      <alignment horizontal="center" vertical="center"/>
    </xf>
    <xf numFmtId="0" fontId="34" fillId="0" borderId="6" xfId="0" applyFont="1" applyBorder="1" applyAlignment="1">
      <alignment horizontal="left" vertical="center"/>
    </xf>
    <xf numFmtId="0" fontId="29" fillId="0" borderId="3" xfId="0" applyFont="1" applyBorder="1" applyAlignment="1">
      <alignment horizontal="left" vertical="center"/>
    </xf>
    <xf numFmtId="0" fontId="37" fillId="0" borderId="3" xfId="0" applyFont="1" applyBorder="1" applyAlignment="1">
      <alignment horizontal="left" vertical="center" wrapText="1"/>
    </xf>
    <xf numFmtId="0" fontId="29" fillId="0" borderId="6" xfId="0" applyFont="1" applyBorder="1" applyAlignment="1">
      <alignment vertical="center" wrapText="1"/>
    </xf>
    <xf numFmtId="0" fontId="29" fillId="0" borderId="4" xfId="0" applyFont="1" applyBorder="1" applyAlignment="1">
      <alignment vertical="center" wrapText="1"/>
    </xf>
    <xf numFmtId="0" fontId="34" fillId="16" borderId="6" xfId="0" applyFont="1" applyFill="1" applyBorder="1" applyAlignment="1">
      <alignment horizontal="left" vertical="center"/>
    </xf>
    <xf numFmtId="0" fontId="29" fillId="16" borderId="4" xfId="0" applyFont="1" applyFill="1" applyBorder="1" applyAlignment="1">
      <alignment vertical="center" wrapText="1"/>
    </xf>
    <xf numFmtId="0" fontId="29" fillId="0" borderId="4" xfId="0" applyFont="1" applyBorder="1" applyAlignment="1">
      <alignment horizontal="left" vertical="center" wrapText="1"/>
    </xf>
    <xf numFmtId="0" fontId="29" fillId="16" borderId="4" xfId="0" applyFont="1" applyFill="1" applyBorder="1" applyAlignment="1">
      <alignment horizontal="left" vertical="center" wrapText="1"/>
    </xf>
    <xf numFmtId="0" fontId="34" fillId="0" borderId="6" xfId="0" applyFont="1" applyBorder="1" applyAlignment="1">
      <alignment horizontal="left" vertical="center" wrapText="1"/>
    </xf>
    <xf numFmtId="0" fontId="34" fillId="16" borderId="6" xfId="0" applyFont="1" applyFill="1" applyBorder="1" applyAlignment="1">
      <alignment horizontal="left" vertical="center" wrapText="1"/>
    </xf>
    <xf numFmtId="0" fontId="34" fillId="0" borderId="6" xfId="0" applyFont="1" applyBorder="1" applyAlignment="1">
      <alignment vertical="center" wrapText="1"/>
    </xf>
    <xf numFmtId="0" fontId="29" fillId="0" borderId="6" xfId="0" applyFont="1" applyBorder="1" applyAlignment="1">
      <alignment horizontal="left" vertical="center" wrapText="1"/>
    </xf>
    <xf numFmtId="0" fontId="26" fillId="9" borderId="6" xfId="0" applyFont="1" applyFill="1" applyBorder="1" applyAlignment="1">
      <alignment horizontal="left" vertical="center" wrapText="1"/>
    </xf>
    <xf numFmtId="0" fontId="34" fillId="0" borderId="6" xfId="0" applyFont="1" applyBorder="1" applyAlignment="1">
      <alignment horizontal="center" vertical="center" wrapText="1"/>
    </xf>
    <xf numFmtId="0" fontId="29" fillId="0" borderId="6" xfId="0" applyFont="1" applyBorder="1" applyAlignment="1">
      <alignment horizontal="center" vertical="center"/>
    </xf>
    <xf numFmtId="0" fontId="29" fillId="0" borderId="29" xfId="0" applyFont="1" applyBorder="1" applyAlignment="1">
      <alignment horizontal="center" vertical="center"/>
    </xf>
    <xf numFmtId="0" fontId="34" fillId="10" borderId="29" xfId="0" applyFont="1" applyFill="1" applyBorder="1" applyAlignment="1">
      <alignment vertical="center"/>
    </xf>
    <xf numFmtId="0" fontId="34" fillId="10" borderId="7" xfId="0" applyFont="1" applyFill="1" applyBorder="1" applyAlignment="1">
      <alignment vertical="center"/>
    </xf>
    <xf numFmtId="0" fontId="34" fillId="10" borderId="8" xfId="0" applyFont="1" applyFill="1" applyBorder="1" applyAlignment="1">
      <alignment vertical="center"/>
    </xf>
    <xf numFmtId="0" fontId="29" fillId="0" borderId="30" xfId="0" applyFont="1" applyBorder="1" applyAlignment="1">
      <alignment horizontal="center" vertical="center"/>
    </xf>
    <xf numFmtId="0" fontId="34" fillId="10" borderId="30" xfId="0" applyFont="1" applyFill="1" applyBorder="1" applyAlignment="1">
      <alignment vertical="center"/>
    </xf>
    <xf numFmtId="0" fontId="34" fillId="10" borderId="0" xfId="0" applyFont="1" applyFill="1" applyAlignment="1">
      <alignment vertical="center"/>
    </xf>
    <xf numFmtId="0" fontId="34" fillId="10" borderId="9" xfId="0" applyFont="1" applyFill="1" applyBorder="1" applyAlignment="1">
      <alignment vertical="center"/>
    </xf>
    <xf numFmtId="0" fontId="29" fillId="0" borderId="15" xfId="0" applyFont="1" applyBorder="1" applyAlignment="1">
      <alignment horizontal="center" vertical="center"/>
    </xf>
    <xf numFmtId="0" fontId="34" fillId="10" borderId="15" xfId="0" applyFont="1" applyFill="1" applyBorder="1" applyAlignment="1">
      <alignment vertical="center"/>
    </xf>
    <xf numFmtId="0" fontId="34" fillId="10" borderId="10" xfId="0" applyFont="1" applyFill="1" applyBorder="1" applyAlignment="1">
      <alignment vertical="center"/>
    </xf>
    <xf numFmtId="0" fontId="34" fillId="10" borderId="11" xfId="0" applyFont="1" applyFill="1" applyBorder="1" applyAlignment="1">
      <alignment vertical="center"/>
    </xf>
    <xf numFmtId="0" fontId="27" fillId="10" borderId="3" xfId="0" applyFont="1" applyFill="1" applyBorder="1" applyAlignment="1">
      <alignment horizontal="center" vertical="center" wrapText="1"/>
    </xf>
    <xf numFmtId="9" fontId="29" fillId="0" borderId="0" xfId="28" applyFont="1" applyAlignment="1">
      <alignment vertical="center"/>
    </xf>
    <xf numFmtId="0" fontId="27" fillId="13" borderId="6" xfId="0" applyFont="1" applyFill="1" applyBorder="1" applyAlignment="1">
      <alignment horizontal="left" vertical="center" wrapText="1"/>
    </xf>
    <xf numFmtId="0" fontId="27" fillId="13" borderId="6" xfId="0" applyFont="1" applyFill="1" applyBorder="1" applyAlignment="1">
      <alignment vertical="center" wrapText="1"/>
    </xf>
    <xf numFmtId="0" fontId="38" fillId="9" borderId="0" xfId="0" applyFont="1" applyFill="1" applyAlignment="1">
      <alignment vertical="center"/>
    </xf>
    <xf numFmtId="0" fontId="38" fillId="9" borderId="0" xfId="0" applyFont="1" applyFill="1" applyAlignment="1">
      <alignment horizontal="center" vertical="center"/>
    </xf>
    <xf numFmtId="0" fontId="27" fillId="10" borderId="12" xfId="0" applyFont="1" applyFill="1" applyBorder="1" applyAlignment="1">
      <alignment horizontal="center" vertical="center" wrapText="1"/>
    </xf>
    <xf numFmtId="0" fontId="39" fillId="10" borderId="17" xfId="0" applyFont="1" applyFill="1" applyBorder="1" applyAlignment="1">
      <alignment horizontal="center" vertical="center" wrapText="1"/>
    </xf>
    <xf numFmtId="0" fontId="39" fillId="10" borderId="4" xfId="0" applyFont="1" applyFill="1" applyBorder="1" applyAlignment="1">
      <alignment horizontal="center" vertical="center" wrapText="1"/>
    </xf>
    <xf numFmtId="49" fontId="27" fillId="10" borderId="3" xfId="0" applyNumberFormat="1" applyFont="1" applyFill="1" applyBorder="1" applyAlignment="1">
      <alignment horizontal="center" vertical="center" wrapText="1"/>
    </xf>
    <xf numFmtId="0" fontId="39" fillId="10" borderId="3" xfId="0" applyFont="1" applyFill="1" applyBorder="1" applyAlignment="1">
      <alignment horizontal="center" vertical="center" wrapText="1"/>
    </xf>
    <xf numFmtId="49" fontId="39" fillId="10" borderId="3" xfId="0" applyNumberFormat="1" applyFont="1" applyFill="1" applyBorder="1" applyAlignment="1">
      <alignment horizontal="center" vertical="center" wrapText="1"/>
    </xf>
    <xf numFmtId="0" fontId="38" fillId="0" borderId="6" xfId="0" applyFont="1" applyBorder="1" applyAlignment="1">
      <alignment vertical="center"/>
    </xf>
    <xf numFmtId="176" fontId="38" fillId="0" borderId="6" xfId="14" applyNumberFormat="1" applyFont="1" applyBorder="1" applyAlignment="1">
      <alignment vertical="center"/>
    </xf>
    <xf numFmtId="0" fontId="38" fillId="12" borderId="6" xfId="0" applyFont="1" applyFill="1" applyBorder="1" applyAlignment="1">
      <alignment horizontal="center" vertical="center"/>
    </xf>
    <xf numFmtId="175" fontId="37" fillId="11" borderId="6" xfId="15" applyNumberFormat="1" applyFont="1" applyFill="1" applyBorder="1" applyAlignment="1">
      <alignment horizontal="center" vertical="center"/>
    </xf>
    <xf numFmtId="175" fontId="37" fillId="0" borderId="6" xfId="15" applyNumberFormat="1" applyFont="1" applyFill="1" applyBorder="1" applyAlignment="1">
      <alignment horizontal="center" vertical="center"/>
    </xf>
    <xf numFmtId="0" fontId="37" fillId="0" borderId="6" xfId="0" applyFont="1" applyBorder="1" applyAlignment="1">
      <alignment vertical="center"/>
    </xf>
    <xf numFmtId="0" fontId="37" fillId="0" borderId="6" xfId="0" applyFont="1" applyBorder="1" applyAlignment="1">
      <alignment vertical="center" wrapText="1"/>
    </xf>
    <xf numFmtId="0" fontId="37" fillId="11" borderId="6" xfId="0" applyFont="1" applyFill="1" applyBorder="1" applyAlignment="1">
      <alignment horizontal="left" vertical="center"/>
    </xf>
    <xf numFmtId="0" fontId="37" fillId="11" borderId="6" xfId="0" applyFont="1" applyFill="1" applyBorder="1" applyAlignment="1">
      <alignment horizontal="center" vertical="center"/>
    </xf>
    <xf numFmtId="176" fontId="37" fillId="11" borderId="6" xfId="14" applyNumberFormat="1" applyFont="1" applyFill="1" applyBorder="1" applyAlignment="1">
      <alignment horizontal="center" vertical="center"/>
    </xf>
    <xf numFmtId="0" fontId="37" fillId="12" borderId="6" xfId="0" applyFont="1" applyFill="1" applyBorder="1" applyAlignment="1">
      <alignment horizontal="center" vertical="center"/>
    </xf>
    <xf numFmtId="175" fontId="37" fillId="11" borderId="6" xfId="0" applyNumberFormat="1" applyFont="1" applyFill="1" applyBorder="1" applyAlignment="1">
      <alignment horizontal="center" vertical="center"/>
    </xf>
    <xf numFmtId="0" fontId="28" fillId="0" borderId="22" xfId="0" applyFont="1" applyBorder="1" applyAlignment="1">
      <alignment horizontal="left" vertical="center" wrapText="1"/>
    </xf>
    <xf numFmtId="0" fontId="28" fillId="0" borderId="16" xfId="0" applyFont="1" applyBorder="1" applyAlignment="1">
      <alignment horizontal="left" vertical="center" wrapText="1"/>
    </xf>
    <xf numFmtId="0" fontId="30" fillId="0" borderId="28" xfId="0" applyFont="1" applyBorder="1" applyAlignment="1">
      <alignment horizontal="left" vertical="center" wrapText="1"/>
    </xf>
    <xf numFmtId="0" fontId="27" fillId="13" borderId="23" xfId="22" applyFont="1" applyFill="1" applyBorder="1" applyAlignment="1">
      <alignment horizontal="center" vertical="center" wrapText="1"/>
    </xf>
    <xf numFmtId="0" fontId="27" fillId="13" borderId="5" xfId="22" applyFont="1" applyFill="1" applyBorder="1" applyAlignment="1">
      <alignment horizontal="center" vertical="center" wrapText="1"/>
    </xf>
    <xf numFmtId="0" fontId="29" fillId="0" borderId="4" xfId="0" applyFont="1" applyBorder="1"/>
    <xf numFmtId="0" fontId="29" fillId="0" borderId="13" xfId="0" applyFont="1" applyBorder="1"/>
    <xf numFmtId="0" fontId="29" fillId="0" borderId="6" xfId="0" applyFont="1" applyBorder="1"/>
    <xf numFmtId="0" fontId="29" fillId="0" borderId="23" xfId="0" applyFont="1" applyBorder="1"/>
    <xf numFmtId="0" fontId="29" fillId="0" borderId="5" xfId="0" applyFont="1" applyBorder="1"/>
    <xf numFmtId="0" fontId="26" fillId="0" borderId="0" xfId="0" applyFont="1" applyAlignment="1">
      <alignment vertical="center"/>
    </xf>
    <xf numFmtId="0" fontId="26" fillId="0" borderId="0" xfId="22" applyFont="1" applyAlignment="1">
      <alignment horizontal="center" vertical="center" wrapText="1"/>
    </xf>
    <xf numFmtId="0" fontId="26" fillId="0" borderId="2" xfId="22" applyFont="1" applyBorder="1" applyAlignment="1">
      <alignment horizontal="center" vertical="center" wrapText="1"/>
    </xf>
    <xf numFmtId="166" fontId="26" fillId="0" borderId="0" xfId="15" applyFont="1" applyAlignment="1">
      <alignment vertical="center"/>
    </xf>
    <xf numFmtId="9" fontId="26" fillId="10" borderId="5" xfId="30" applyFont="1" applyFill="1" applyBorder="1" applyAlignment="1" applyProtection="1">
      <alignment vertical="center" wrapText="1"/>
    </xf>
    <xf numFmtId="172" fontId="29" fillId="0" borderId="41" xfId="10" applyNumberFormat="1" applyFont="1" applyBorder="1" applyAlignment="1">
      <alignment vertical="center"/>
    </xf>
    <xf numFmtId="0" fontId="27" fillId="13" borderId="73" xfId="22" applyFont="1" applyFill="1" applyBorder="1" applyAlignment="1">
      <alignment horizontal="center" vertical="center" wrapText="1"/>
    </xf>
    <xf numFmtId="0" fontId="27" fillId="13" borderId="74" xfId="22" applyFont="1" applyFill="1" applyBorder="1" applyAlignment="1">
      <alignment horizontal="center" vertical="center" wrapText="1"/>
    </xf>
    <xf numFmtId="0" fontId="27" fillId="13" borderId="75" xfId="22" applyFont="1" applyFill="1" applyBorder="1" applyAlignment="1">
      <alignment horizontal="center" vertical="center" wrapText="1"/>
    </xf>
    <xf numFmtId="0" fontId="27" fillId="13" borderId="44" xfId="22" applyFont="1" applyFill="1" applyBorder="1" applyAlignment="1">
      <alignment horizontal="center" vertical="center" wrapText="1"/>
    </xf>
    <xf numFmtId="0" fontId="27" fillId="13" borderId="46" xfId="22" applyFont="1" applyFill="1" applyBorder="1" applyAlignment="1">
      <alignment horizontal="center" vertical="center" wrapText="1"/>
    </xf>
    <xf numFmtId="9" fontId="27" fillId="0" borderId="3" xfId="28" applyFont="1" applyFill="1" applyBorder="1" applyAlignment="1" applyProtection="1">
      <alignment horizontal="center" vertical="center" wrapText="1"/>
    </xf>
    <xf numFmtId="9" fontId="26" fillId="0" borderId="6" xfId="28" applyFont="1" applyFill="1" applyBorder="1" applyAlignment="1" applyProtection="1">
      <alignment horizontal="center" vertical="center" wrapText="1"/>
      <protection locked="0"/>
    </xf>
    <xf numFmtId="9" fontId="27" fillId="0" borderId="3" xfId="28" applyFont="1" applyBorder="1" applyAlignment="1">
      <alignment horizontal="center" vertical="center" wrapText="1"/>
    </xf>
    <xf numFmtId="9" fontId="27" fillId="0" borderId="6" xfId="28" applyFont="1" applyBorder="1" applyAlignment="1">
      <alignment horizontal="center" vertical="center" wrapText="1"/>
    </xf>
    <xf numFmtId="0" fontId="34" fillId="10" borderId="7" xfId="0" applyFont="1" applyFill="1" applyBorder="1" applyAlignment="1">
      <alignment horizontal="center" vertical="center"/>
    </xf>
    <xf numFmtId="0" fontId="34" fillId="10" borderId="0" xfId="0" applyFont="1" applyFill="1" applyAlignment="1">
      <alignment horizontal="center" vertical="center"/>
    </xf>
    <xf numFmtId="0" fontId="34" fillId="10" borderId="10" xfId="0" applyFont="1" applyFill="1" applyBorder="1" applyAlignment="1">
      <alignment horizontal="center" vertical="center"/>
    </xf>
    <xf numFmtId="0" fontId="34" fillId="10" borderId="3" xfId="0" applyFont="1" applyFill="1" applyBorder="1" applyAlignment="1">
      <alignment horizontal="center" vertical="center" wrapText="1"/>
    </xf>
    <xf numFmtId="0" fontId="34" fillId="10" borderId="7" xfId="0" applyFont="1" applyFill="1" applyBorder="1" applyAlignment="1">
      <alignment vertical="center" wrapText="1"/>
    </xf>
    <xf numFmtId="0" fontId="34" fillId="10" borderId="0" xfId="0" applyFont="1" applyFill="1" applyAlignment="1">
      <alignment vertical="center" wrapText="1"/>
    </xf>
    <xf numFmtId="0" fontId="34" fillId="10" borderId="10" xfId="0" applyFont="1" applyFill="1" applyBorder="1" applyAlignment="1">
      <alignment vertical="center" wrapText="1"/>
    </xf>
    <xf numFmtId="0" fontId="29" fillId="0" borderId="0" xfId="0" applyFont="1" applyAlignment="1">
      <alignment vertical="center" wrapText="1"/>
    </xf>
    <xf numFmtId="9" fontId="34" fillId="10" borderId="3" xfId="28" applyFont="1" applyFill="1" applyBorder="1" applyAlignment="1">
      <alignment horizontal="center" vertical="center" wrapText="1"/>
    </xf>
    <xf numFmtId="0" fontId="42" fillId="0" borderId="6" xfId="0" applyFont="1" applyBorder="1" applyAlignment="1">
      <alignment horizontal="center" vertical="center" wrapText="1"/>
    </xf>
    <xf numFmtId="0" fontId="43" fillId="0" borderId="6" xfId="0" applyFont="1" applyBorder="1" applyAlignment="1">
      <alignment horizontal="justify" vertical="center" wrapText="1"/>
    </xf>
    <xf numFmtId="0" fontId="42" fillId="0" borderId="6" xfId="0" applyFont="1" applyBorder="1" applyAlignment="1">
      <alignment horizontal="justify" vertical="center" wrapText="1"/>
    </xf>
    <xf numFmtId="0" fontId="42" fillId="0" borderId="6" xfId="0" applyFont="1" applyBorder="1" applyAlignment="1">
      <alignment vertical="center"/>
    </xf>
    <xf numFmtId="0" fontId="42" fillId="0" borderId="0" xfId="0" applyFont="1" applyAlignment="1">
      <alignment vertical="center"/>
    </xf>
    <xf numFmtId="9" fontId="42" fillId="0" borderId="6" xfId="28" applyFont="1" applyBorder="1" applyAlignment="1">
      <alignment horizontal="center" vertical="center"/>
    </xf>
    <xf numFmtId="0" fontId="42" fillId="0" borderId="6" xfId="0" applyFont="1" applyBorder="1" applyAlignment="1">
      <alignment horizontal="center" vertical="center"/>
    </xf>
    <xf numFmtId="0" fontId="42" fillId="0" borderId="6" xfId="0" applyFont="1" applyBorder="1" applyAlignment="1">
      <alignment vertical="center" wrapText="1"/>
    </xf>
    <xf numFmtId="9" fontId="42" fillId="0" borderId="6" xfId="0" applyNumberFormat="1" applyFont="1" applyBorder="1" applyAlignment="1">
      <alignment horizontal="center" vertical="center"/>
    </xf>
    <xf numFmtId="0" fontId="42" fillId="0" borderId="4" xfId="0" applyFont="1" applyBorder="1" applyAlignment="1">
      <alignment horizontal="center" vertical="center"/>
    </xf>
    <xf numFmtId="0" fontId="42" fillId="0" borderId="4" xfId="0" applyFont="1" applyBorder="1" applyAlignment="1">
      <alignment vertical="center"/>
    </xf>
    <xf numFmtId="0" fontId="42" fillId="0" borderId="4" xfId="0" applyFont="1" applyBorder="1" applyAlignment="1">
      <alignment horizontal="center" vertical="center" wrapText="1"/>
    </xf>
    <xf numFmtId="0" fontId="42" fillId="0" borderId="4" xfId="0" applyFont="1" applyBorder="1" applyAlignment="1">
      <alignment vertical="center" wrapText="1"/>
    </xf>
    <xf numFmtId="9" fontId="42" fillId="0" borderId="4" xfId="28" applyFont="1" applyBorder="1" applyAlignment="1">
      <alignment vertical="center"/>
    </xf>
    <xf numFmtId="9" fontId="42" fillId="0" borderId="6" xfId="28" applyFont="1" applyBorder="1" applyAlignment="1">
      <alignment horizontal="right" vertical="center"/>
    </xf>
    <xf numFmtId="0" fontId="42" fillId="9" borderId="6" xfId="0" applyFont="1" applyFill="1" applyBorder="1" applyAlignment="1">
      <alignment horizontal="center" vertical="center" wrapText="1"/>
    </xf>
    <xf numFmtId="0" fontId="43" fillId="9" borderId="6" xfId="0" applyFont="1" applyFill="1" applyBorder="1" applyAlignment="1">
      <alignment horizontal="justify" vertical="center" wrapText="1"/>
    </xf>
    <xf numFmtId="0" fontId="42" fillId="9" borderId="6" xfId="0" applyFont="1" applyFill="1" applyBorder="1" applyAlignment="1">
      <alignment horizontal="justify" vertical="center" wrapText="1"/>
    </xf>
    <xf numFmtId="168" fontId="42" fillId="9" borderId="6" xfId="11" applyFont="1" applyFill="1" applyBorder="1" applyAlignment="1">
      <alignment horizontal="center" vertical="center" wrapText="1"/>
    </xf>
    <xf numFmtId="0" fontId="42" fillId="9" borderId="6" xfId="0" applyFont="1" applyFill="1" applyBorder="1" applyAlignment="1">
      <alignment vertical="center"/>
    </xf>
    <xf numFmtId="168" fontId="45" fillId="9" borderId="6" xfId="11" applyFont="1" applyFill="1" applyBorder="1" applyAlignment="1" applyProtection="1">
      <alignment horizontal="right" vertical="center" wrapText="1"/>
      <protection locked="0"/>
    </xf>
    <xf numFmtId="9" fontId="45" fillId="9" borderId="6" xfId="28" applyFont="1" applyFill="1" applyBorder="1" applyAlignment="1" applyProtection="1">
      <alignment vertical="center" wrapText="1"/>
      <protection locked="0"/>
    </xf>
    <xf numFmtId="0" fontId="46" fillId="9" borderId="6" xfId="0" applyFont="1" applyFill="1" applyBorder="1" applyAlignment="1">
      <alignment vertical="center" wrapText="1"/>
    </xf>
    <xf numFmtId="0" fontId="42" fillId="9" borderId="0" xfId="0" applyFont="1" applyFill="1" applyAlignment="1">
      <alignment vertical="center"/>
    </xf>
    <xf numFmtId="9" fontId="42" fillId="9" borderId="6" xfId="0" applyNumberFormat="1" applyFont="1" applyFill="1" applyBorder="1" applyAlignment="1">
      <alignment horizontal="center" vertical="center" wrapText="1"/>
    </xf>
    <xf numFmtId="9" fontId="42" fillId="9" borderId="6" xfId="28" applyFont="1" applyFill="1" applyBorder="1" applyAlignment="1">
      <alignment horizontal="center" vertical="center"/>
    </xf>
    <xf numFmtId="0" fontId="42" fillId="9" borderId="6" xfId="0" applyFont="1" applyFill="1" applyBorder="1" applyAlignment="1">
      <alignment horizontal="center" vertical="center"/>
    </xf>
    <xf numFmtId="9" fontId="45" fillId="9" borderId="6" xfId="28" applyFont="1" applyFill="1" applyBorder="1" applyAlignment="1" applyProtection="1">
      <alignment horizontal="right" vertical="center" wrapText="1"/>
      <protection locked="0"/>
    </xf>
    <xf numFmtId="0" fontId="43" fillId="9" borderId="6" xfId="0" applyFont="1" applyFill="1" applyBorder="1" applyAlignment="1">
      <alignment vertical="center" wrapText="1"/>
    </xf>
    <xf numFmtId="0" fontId="42" fillId="9" borderId="6" xfId="0" applyFont="1" applyFill="1" applyBorder="1" applyAlignment="1">
      <alignment vertical="center" wrapText="1"/>
    </xf>
    <xf numFmtId="9" fontId="42" fillId="9" borderId="6" xfId="0" applyNumberFormat="1" applyFont="1" applyFill="1" applyBorder="1" applyAlignment="1">
      <alignment horizontal="center" vertical="center"/>
    </xf>
    <xf numFmtId="9" fontId="42" fillId="9" borderId="6" xfId="28" applyFont="1" applyFill="1" applyBorder="1" applyAlignment="1">
      <alignment horizontal="right" vertical="center"/>
    </xf>
    <xf numFmtId="0" fontId="43" fillId="9" borderId="6" xfId="0" applyFont="1" applyFill="1" applyBorder="1" applyAlignment="1">
      <alignment horizontal="center" vertical="center"/>
    </xf>
    <xf numFmtId="168" fontId="42" fillId="9" borderId="6" xfId="11" applyFont="1" applyFill="1" applyBorder="1" applyAlignment="1">
      <alignment horizontal="center" vertical="center"/>
    </xf>
    <xf numFmtId="14" fontId="29" fillId="9" borderId="14" xfId="0" applyNumberFormat="1" applyFont="1" applyFill="1" applyBorder="1"/>
    <xf numFmtId="168" fontId="28" fillId="9" borderId="6" xfId="11" applyFont="1" applyFill="1" applyBorder="1" applyAlignment="1" applyProtection="1">
      <alignment horizontal="center" vertical="center" wrapText="1"/>
      <protection locked="0"/>
    </xf>
    <xf numFmtId="168" fontId="42" fillId="9" borderId="6" xfId="0" applyNumberFormat="1" applyFont="1" applyFill="1" applyBorder="1" applyAlignment="1">
      <alignment vertical="center"/>
    </xf>
    <xf numFmtId="9" fontId="42" fillId="9" borderId="6" xfId="0" applyNumberFormat="1" applyFont="1" applyFill="1" applyBorder="1" applyAlignment="1">
      <alignment vertical="center"/>
    </xf>
    <xf numFmtId="9" fontId="42" fillId="0" borderId="6" xfId="0" applyNumberFormat="1" applyFont="1" applyBorder="1" applyAlignment="1">
      <alignment vertical="center"/>
    </xf>
    <xf numFmtId="0" fontId="42" fillId="9" borderId="6" xfId="28" applyNumberFormat="1" applyFont="1" applyFill="1" applyBorder="1" applyAlignment="1">
      <alignment vertical="center" wrapText="1"/>
    </xf>
    <xf numFmtId="168" fontId="42" fillId="9" borderId="6" xfId="11" applyFont="1" applyFill="1" applyBorder="1" applyAlignment="1">
      <alignment vertical="center"/>
    </xf>
    <xf numFmtId="172" fontId="29" fillId="0" borderId="0" xfId="0" applyNumberFormat="1" applyFont="1" applyAlignment="1">
      <alignment vertical="center"/>
    </xf>
    <xf numFmtId="14" fontId="29" fillId="0" borderId="13" xfId="0" applyNumberFormat="1" applyFont="1" applyBorder="1"/>
    <xf numFmtId="9" fontId="27" fillId="9" borderId="3" xfId="28" applyFont="1" applyFill="1" applyBorder="1" applyAlignment="1">
      <alignment horizontal="center" vertical="center" wrapText="1"/>
    </xf>
    <xf numFmtId="0" fontId="50" fillId="0" borderId="0" xfId="0" applyFont="1" applyAlignment="1">
      <alignment vertical="center"/>
    </xf>
    <xf numFmtId="176" fontId="38" fillId="9" borderId="6" xfId="14" applyNumberFormat="1" applyFont="1" applyFill="1" applyBorder="1" applyAlignment="1">
      <alignment vertical="center"/>
    </xf>
    <xf numFmtId="0" fontId="38" fillId="9" borderId="6" xfId="0" applyFont="1" applyFill="1" applyBorder="1" applyAlignment="1">
      <alignment vertical="center"/>
    </xf>
    <xf numFmtId="9" fontId="27" fillId="10" borderId="6" xfId="22" applyNumberFormat="1" applyFont="1" applyFill="1" applyBorder="1" applyAlignment="1">
      <alignment horizontal="center" vertical="center" wrapText="1"/>
    </xf>
    <xf numFmtId="175" fontId="37" fillId="21" borderId="6" xfId="15" applyNumberFormat="1" applyFont="1" applyFill="1" applyBorder="1" applyAlignment="1">
      <alignment horizontal="center" vertical="center"/>
    </xf>
    <xf numFmtId="0" fontId="51" fillId="0" borderId="0" xfId="0" applyFont="1" applyAlignment="1">
      <alignment vertical="center" wrapText="1"/>
    </xf>
    <xf numFmtId="176" fontId="38" fillId="20" borderId="6" xfId="14" applyNumberFormat="1" applyFont="1" applyFill="1" applyBorder="1" applyAlignment="1">
      <alignment vertical="center"/>
    </xf>
    <xf numFmtId="0" fontId="29" fillId="9" borderId="0" xfId="0" applyFont="1" applyFill="1" applyAlignment="1">
      <alignment horizontal="center" vertical="center"/>
    </xf>
    <xf numFmtId="0" fontId="29" fillId="9" borderId="0" xfId="0" applyFont="1" applyFill="1"/>
    <xf numFmtId="0" fontId="38" fillId="10" borderId="6" xfId="0" applyFont="1" applyFill="1" applyBorder="1" applyAlignment="1">
      <alignment horizontal="center" vertical="center"/>
    </xf>
    <xf numFmtId="0" fontId="37" fillId="9" borderId="6" xfId="0" applyFont="1" applyFill="1" applyBorder="1" applyAlignment="1">
      <alignment vertical="center"/>
    </xf>
    <xf numFmtId="0" fontId="37" fillId="9" borderId="6" xfId="0" applyFont="1" applyFill="1" applyBorder="1" applyAlignment="1">
      <alignment vertical="center" wrapText="1"/>
    </xf>
    <xf numFmtId="175" fontId="37" fillId="20" borderId="6" xfId="15" applyNumberFormat="1" applyFont="1" applyFill="1" applyBorder="1" applyAlignment="1">
      <alignment horizontal="center" vertical="center"/>
    </xf>
    <xf numFmtId="9" fontId="27" fillId="10" borderId="5" xfId="28" applyFont="1" applyFill="1" applyBorder="1" applyAlignment="1" applyProtection="1">
      <alignment vertical="center" wrapText="1"/>
    </xf>
    <xf numFmtId="9" fontId="26" fillId="21" borderId="6" xfId="28" applyFont="1" applyFill="1" applyBorder="1" applyAlignment="1" applyProtection="1">
      <alignment horizontal="center" vertical="center" wrapText="1"/>
      <protection locked="0"/>
    </xf>
    <xf numFmtId="9" fontId="26" fillId="22" borderId="6" xfId="28" applyFont="1" applyFill="1" applyBorder="1" applyAlignment="1" applyProtection="1">
      <alignment horizontal="center" vertical="center" wrapText="1"/>
      <protection locked="0"/>
    </xf>
    <xf numFmtId="172" fontId="29" fillId="0" borderId="4" xfId="10" applyNumberFormat="1" applyFont="1" applyFill="1" applyBorder="1" applyAlignment="1">
      <alignment vertical="center"/>
    </xf>
    <xf numFmtId="172" fontId="29" fillId="0" borderId="6" xfId="10" applyNumberFormat="1" applyFont="1" applyFill="1" applyBorder="1" applyAlignment="1">
      <alignment vertical="center"/>
    </xf>
    <xf numFmtId="172" fontId="29" fillId="0" borderId="5" xfId="10" applyNumberFormat="1" applyFont="1" applyFill="1" applyBorder="1" applyAlignment="1">
      <alignment vertical="center"/>
    </xf>
    <xf numFmtId="9" fontId="27" fillId="0" borderId="3" xfId="28" applyFont="1" applyFill="1" applyBorder="1" applyAlignment="1">
      <alignment horizontal="center" vertical="center" wrapText="1"/>
    </xf>
    <xf numFmtId="172" fontId="29" fillId="0" borderId="21" xfId="10" applyNumberFormat="1" applyFont="1" applyFill="1" applyBorder="1" applyAlignment="1">
      <alignment vertical="center"/>
    </xf>
    <xf numFmtId="0" fontId="47" fillId="0" borderId="6" xfId="34" applyNumberFormat="1" applyFill="1" applyBorder="1" applyAlignment="1">
      <alignment vertical="center" wrapText="1"/>
    </xf>
    <xf numFmtId="0" fontId="42" fillId="0" borderId="6" xfId="28" applyNumberFormat="1" applyFont="1" applyFill="1" applyBorder="1" applyAlignment="1">
      <alignment vertical="center" wrapText="1"/>
    </xf>
    <xf numFmtId="9" fontId="47" fillId="0" borderId="6" xfId="34" applyNumberFormat="1" applyFill="1" applyBorder="1" applyAlignment="1">
      <alignment vertical="center" wrapText="1"/>
    </xf>
    <xf numFmtId="9" fontId="42" fillId="0" borderId="6" xfId="28" applyFont="1" applyFill="1" applyBorder="1" applyAlignment="1">
      <alignment vertical="center" wrapText="1"/>
    </xf>
    <xf numFmtId="9" fontId="42" fillId="0" borderId="6" xfId="28" applyFont="1" applyFill="1" applyBorder="1" applyAlignment="1">
      <alignment vertical="center"/>
    </xf>
    <xf numFmtId="168" fontId="42" fillId="0" borderId="6" xfId="11" applyFont="1" applyFill="1" applyBorder="1" applyAlignment="1">
      <alignment vertical="center"/>
    </xf>
    <xf numFmtId="14" fontId="29" fillId="0" borderId="13" xfId="0" applyNumberFormat="1" applyFont="1" applyBorder="1" applyAlignment="1">
      <alignment vertical="center"/>
    </xf>
    <xf numFmtId="0" fontId="29" fillId="0" borderId="6" xfId="0" applyFont="1" applyBorder="1" applyAlignment="1">
      <alignment vertical="center"/>
    </xf>
    <xf numFmtId="0" fontId="26" fillId="9" borderId="1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36" fillId="17" borderId="12" xfId="0" applyFont="1" applyFill="1" applyBorder="1" applyAlignment="1">
      <alignment horizontal="center" vertical="center"/>
    </xf>
    <xf numFmtId="0" fontId="36" fillId="17" borderId="39" xfId="0" applyFont="1" applyFill="1" applyBorder="1" applyAlignment="1">
      <alignment horizontal="center" vertical="center"/>
    </xf>
    <xf numFmtId="0" fontId="34" fillId="15" borderId="12" xfId="0" applyFont="1" applyFill="1" applyBorder="1" applyAlignment="1">
      <alignment horizontal="left" vertical="center" wrapText="1"/>
    </xf>
    <xf numFmtId="0" fontId="34" fillId="15" borderId="39" xfId="0" applyFont="1" applyFill="1" applyBorder="1" applyAlignment="1">
      <alignment horizontal="left" vertical="center" wrapText="1"/>
    </xf>
    <xf numFmtId="0" fontId="34" fillId="19" borderId="12" xfId="0" applyFont="1" applyFill="1" applyBorder="1" applyAlignment="1">
      <alignment horizontal="center" vertical="center"/>
    </xf>
    <xf numFmtId="0" fontId="34" fillId="19" borderId="39" xfId="0" applyFont="1" applyFill="1" applyBorder="1" applyAlignment="1">
      <alignment horizontal="center" vertical="center"/>
    </xf>
    <xf numFmtId="0" fontId="27" fillId="0" borderId="32" xfId="22" applyFont="1" applyBorder="1" applyAlignment="1">
      <alignment horizontal="center" vertical="center" wrapText="1"/>
    </xf>
    <xf numFmtId="0" fontId="27" fillId="0" borderId="33" xfId="22" applyFont="1" applyBorder="1" applyAlignment="1">
      <alignment horizontal="center" vertical="center" wrapText="1"/>
    </xf>
    <xf numFmtId="0" fontId="27" fillId="0" borderId="34" xfId="22" applyFont="1" applyBorder="1" applyAlignment="1">
      <alignment horizontal="center" vertical="center" wrapText="1"/>
    </xf>
    <xf numFmtId="0" fontId="27" fillId="13" borderId="6" xfId="22" applyFont="1" applyFill="1" applyBorder="1" applyAlignment="1">
      <alignment horizontal="center" vertical="center" wrapText="1"/>
    </xf>
    <xf numFmtId="0" fontId="27" fillId="13" borderId="16" xfId="22" applyFont="1" applyFill="1" applyBorder="1" applyAlignment="1">
      <alignment horizontal="center" vertical="center" wrapText="1"/>
    </xf>
    <xf numFmtId="0" fontId="27" fillId="13" borderId="71" xfId="22" applyFont="1" applyFill="1" applyBorder="1" applyAlignment="1">
      <alignment horizontal="center" vertical="center" wrapText="1"/>
    </xf>
    <xf numFmtId="0" fontId="27" fillId="13" borderId="72" xfId="22" applyFont="1" applyFill="1" applyBorder="1" applyAlignment="1">
      <alignment horizontal="center" vertical="center" wrapText="1"/>
    </xf>
    <xf numFmtId="0" fontId="26" fillId="0" borderId="19" xfId="22" applyFont="1" applyBorder="1" applyAlignment="1">
      <alignment horizontal="center" vertical="center" wrapText="1"/>
    </xf>
    <xf numFmtId="0" fontId="26" fillId="0" borderId="31" xfId="22" applyFont="1" applyBorder="1" applyAlignment="1">
      <alignment horizontal="center" vertical="center" wrapText="1"/>
    </xf>
    <xf numFmtId="0" fontId="27" fillId="13" borderId="47" xfId="22" applyFont="1" applyFill="1" applyBorder="1" applyAlignment="1">
      <alignment horizontal="center" vertical="center" wrapText="1"/>
    </xf>
    <xf numFmtId="0" fontId="27" fillId="13" borderId="45" xfId="22" applyFont="1" applyFill="1" applyBorder="1" applyAlignment="1">
      <alignment horizontal="center" vertical="center" wrapText="1"/>
    </xf>
    <xf numFmtId="0" fontId="27" fillId="13" borderId="48" xfId="22" applyFont="1" applyFill="1" applyBorder="1" applyAlignment="1">
      <alignment horizontal="center" vertical="center" wrapText="1"/>
    </xf>
    <xf numFmtId="0" fontId="27" fillId="13" borderId="32" xfId="22" applyFont="1" applyFill="1" applyBorder="1" applyAlignment="1">
      <alignment horizontal="center" vertical="center" wrapText="1"/>
    </xf>
    <xf numFmtId="0" fontId="27" fillId="13" borderId="33" xfId="22" applyFont="1" applyFill="1" applyBorder="1" applyAlignment="1">
      <alignment horizontal="center" vertical="center" wrapText="1"/>
    </xf>
    <xf numFmtId="0" fontId="27" fillId="13" borderId="34" xfId="22" applyFont="1" applyFill="1" applyBorder="1" applyAlignment="1">
      <alignment horizontal="center" vertical="center" wrapText="1"/>
    </xf>
    <xf numFmtId="0" fontId="27" fillId="0" borderId="24" xfId="22" applyFont="1" applyBorder="1" applyAlignment="1">
      <alignment horizontal="center" vertical="center" wrapText="1"/>
    </xf>
    <xf numFmtId="0" fontId="27" fillId="0" borderId="25" xfId="22" applyFont="1" applyBorder="1" applyAlignment="1">
      <alignment horizontal="center" vertical="center" wrapText="1"/>
    </xf>
    <xf numFmtId="0" fontId="27" fillId="0" borderId="26" xfId="22" applyFont="1" applyBorder="1" applyAlignment="1">
      <alignment horizontal="center" vertical="center" wrapText="1"/>
    </xf>
    <xf numFmtId="0" fontId="26" fillId="0" borderId="5" xfId="22" applyFont="1" applyBorder="1" applyAlignment="1">
      <alignment horizontal="center" vertical="center" wrapText="1"/>
    </xf>
    <xf numFmtId="3" fontId="27" fillId="0" borderId="5" xfId="22" applyNumberFormat="1" applyFont="1" applyBorder="1" applyAlignment="1">
      <alignment horizontal="center" vertical="center" wrapText="1"/>
    </xf>
    <xf numFmtId="0" fontId="27" fillId="13" borderId="36" xfId="22" applyFont="1" applyFill="1" applyBorder="1" applyAlignment="1">
      <alignment horizontal="center" vertical="center" wrapText="1"/>
    </xf>
    <xf numFmtId="0" fontId="27" fillId="9" borderId="45" xfId="22" applyFont="1" applyFill="1" applyBorder="1" applyAlignment="1">
      <alignment horizontal="left" vertical="center" wrapText="1"/>
    </xf>
    <xf numFmtId="0" fontId="27" fillId="13" borderId="13" xfId="22" applyFont="1" applyFill="1" applyBorder="1" applyAlignment="1">
      <alignment horizontal="center" vertical="center" wrapText="1"/>
    </xf>
    <xf numFmtId="0" fontId="27" fillId="13" borderId="32" xfId="22" applyFont="1" applyFill="1" applyBorder="1" applyAlignment="1">
      <alignment horizontal="left" vertical="center" wrapText="1"/>
    </xf>
    <xf numFmtId="0" fontId="27" fillId="13" borderId="34" xfId="22" applyFont="1" applyFill="1" applyBorder="1" applyAlignment="1">
      <alignment horizontal="left" vertical="center" wrapText="1"/>
    </xf>
    <xf numFmtId="0" fontId="26" fillId="0" borderId="35" xfId="22" applyFont="1" applyBorder="1" applyAlignment="1">
      <alignment horizontal="center" vertical="center" wrapText="1"/>
    </xf>
    <xf numFmtId="0" fontId="26" fillId="0" borderId="1" xfId="22" applyFont="1" applyBorder="1" applyAlignment="1">
      <alignment horizontal="center" vertical="center" wrapText="1"/>
    </xf>
    <xf numFmtId="0" fontId="26" fillId="0" borderId="47" xfId="22" applyFont="1" applyBorder="1" applyAlignment="1">
      <alignment horizontal="center" vertical="center" wrapText="1"/>
    </xf>
    <xf numFmtId="0" fontId="27" fillId="0" borderId="24" xfId="22" applyFont="1" applyBorder="1" applyAlignment="1">
      <alignment horizontal="center" vertical="center"/>
    </xf>
    <xf numFmtId="0" fontId="27" fillId="0" borderId="25" xfId="22" applyFont="1" applyBorder="1" applyAlignment="1">
      <alignment horizontal="center" vertical="center"/>
    </xf>
    <xf numFmtId="0" fontId="27" fillId="0" borderId="26" xfId="22" applyFont="1" applyBorder="1" applyAlignment="1">
      <alignment horizontal="center" vertical="center"/>
    </xf>
    <xf numFmtId="0" fontId="27" fillId="0" borderId="20" xfId="22" applyFont="1" applyBorder="1" applyAlignment="1">
      <alignment horizontal="center" vertical="center" wrapText="1"/>
    </xf>
    <xf numFmtId="0" fontId="27" fillId="0" borderId="21" xfId="22" applyFont="1" applyBorder="1" applyAlignment="1">
      <alignment horizontal="center" vertical="center" wrapText="1"/>
    </xf>
    <xf numFmtId="0" fontId="27" fillId="0" borderId="22" xfId="22" applyFont="1" applyBorder="1" applyAlignment="1">
      <alignment horizontal="center" vertical="center" wrapText="1"/>
    </xf>
    <xf numFmtId="0" fontId="27" fillId="0" borderId="23" xfId="22" applyFont="1" applyBorder="1" applyAlignment="1">
      <alignment horizontal="center" vertical="center" wrapText="1"/>
    </xf>
    <xf numFmtId="0" fontId="27" fillId="0" borderId="5" xfId="22" applyFont="1" applyBorder="1" applyAlignment="1">
      <alignment horizontal="center" vertical="center" wrapText="1"/>
    </xf>
    <xf numFmtId="0" fontId="27" fillId="0" borderId="28" xfId="22" applyFont="1" applyBorder="1" applyAlignment="1">
      <alignment horizontal="center"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30" fillId="0" borderId="32" xfId="0" applyFont="1" applyBorder="1" applyAlignment="1">
      <alignment horizontal="left" vertical="center" wrapText="1"/>
    </xf>
    <xf numFmtId="0" fontId="30" fillId="0" borderId="33" xfId="0" applyFont="1" applyBorder="1" applyAlignment="1">
      <alignment horizontal="left" vertical="center" wrapText="1"/>
    </xf>
    <xf numFmtId="0" fontId="30" fillId="0" borderId="34" xfId="0" applyFont="1" applyBorder="1" applyAlignment="1">
      <alignment horizontal="left" vertical="center" wrapText="1"/>
    </xf>
    <xf numFmtId="0" fontId="27" fillId="13" borderId="35" xfId="22" applyFont="1" applyFill="1" applyBorder="1" applyAlignment="1">
      <alignment horizontal="left" vertical="center" wrapText="1"/>
    </xf>
    <xf numFmtId="0" fontId="27" fillId="13" borderId="37" xfId="22" applyFont="1" applyFill="1" applyBorder="1" applyAlignment="1">
      <alignment horizontal="left" vertical="center" wrapText="1"/>
    </xf>
    <xf numFmtId="0" fontId="27" fillId="13" borderId="1" xfId="22" applyFont="1" applyFill="1" applyBorder="1" applyAlignment="1">
      <alignment horizontal="left" vertical="center" wrapText="1"/>
    </xf>
    <xf numFmtId="0" fontId="27" fillId="13" borderId="2" xfId="22" applyFont="1" applyFill="1" applyBorder="1" applyAlignment="1">
      <alignment horizontal="left" vertical="center" wrapText="1"/>
    </xf>
    <xf numFmtId="0" fontId="27" fillId="13" borderId="47" xfId="22" applyFont="1" applyFill="1" applyBorder="1" applyAlignment="1">
      <alignment horizontal="left" vertical="center" wrapText="1"/>
    </xf>
    <xf numFmtId="0" fontId="27" fillId="13" borderId="48" xfId="22" applyFont="1" applyFill="1" applyBorder="1" applyAlignment="1">
      <alignment horizontal="left" vertical="center" wrapText="1"/>
    </xf>
    <xf numFmtId="0" fontId="27" fillId="13" borderId="36" xfId="22" applyFont="1" applyFill="1" applyBorder="1" applyAlignment="1">
      <alignment horizontal="left" vertical="center" wrapText="1"/>
    </xf>
    <xf numFmtId="0" fontId="27" fillId="13" borderId="0" xfId="22" applyFont="1" applyFill="1" applyAlignment="1">
      <alignment horizontal="left" vertical="center" wrapText="1"/>
    </xf>
    <xf numFmtId="0" fontId="27" fillId="13" borderId="45" xfId="22" applyFont="1" applyFill="1" applyBorder="1" applyAlignment="1">
      <alignment horizontal="left" vertical="center" wrapText="1"/>
    </xf>
    <xf numFmtId="0" fontId="29" fillId="0" borderId="49" xfId="0" applyFont="1" applyBorder="1" applyAlignment="1">
      <alignment horizontal="center" vertical="center"/>
    </xf>
    <xf numFmtId="0" fontId="29" fillId="0" borderId="50" xfId="0" applyFont="1" applyBorder="1" applyAlignment="1">
      <alignment horizontal="center" vertical="center"/>
    </xf>
    <xf numFmtId="0" fontId="27" fillId="0" borderId="35" xfId="22" applyFont="1" applyBorder="1" applyAlignment="1">
      <alignment horizontal="center" vertical="center" wrapText="1"/>
    </xf>
    <xf numFmtId="0" fontId="27" fillId="0" borderId="36" xfId="22" applyFont="1" applyBorder="1" applyAlignment="1">
      <alignment horizontal="center" vertical="center" wrapText="1"/>
    </xf>
    <xf numFmtId="0" fontId="27" fillId="0" borderId="37" xfId="22" applyFont="1" applyBorder="1" applyAlignment="1">
      <alignment horizontal="center" vertical="center" wrapText="1"/>
    </xf>
    <xf numFmtId="0" fontId="27" fillId="0" borderId="1" xfId="22" applyFont="1" applyBorder="1" applyAlignment="1">
      <alignment horizontal="center" vertical="center" wrapText="1"/>
    </xf>
    <xf numFmtId="0" fontId="27" fillId="0" borderId="0" xfId="22" applyFont="1" applyAlignment="1">
      <alignment horizontal="center" vertical="center" wrapText="1"/>
    </xf>
    <xf numFmtId="0" fontId="27" fillId="0" borderId="2" xfId="22" applyFont="1" applyBorder="1" applyAlignment="1">
      <alignment horizontal="center" vertical="center" wrapText="1"/>
    </xf>
    <xf numFmtId="0" fontId="27" fillId="0" borderId="47" xfId="22" applyFont="1" applyBorder="1" applyAlignment="1">
      <alignment horizontal="center" vertical="center" wrapText="1"/>
    </xf>
    <xf numFmtId="0" fontId="27" fillId="0" borderId="45" xfId="22" applyFont="1" applyBorder="1" applyAlignment="1">
      <alignment horizontal="center" vertical="center" wrapText="1"/>
    </xf>
    <xf numFmtId="0" fontId="27" fillId="0" borderId="48" xfId="22" applyFont="1" applyBorder="1" applyAlignment="1">
      <alignment horizontal="center" vertical="center" wrapText="1"/>
    </xf>
    <xf numFmtId="0" fontId="35" fillId="0" borderId="32" xfId="22" applyFont="1" applyBorder="1" applyAlignment="1">
      <alignment horizontal="center" vertical="center" wrapText="1"/>
    </xf>
    <xf numFmtId="0" fontId="35" fillId="0" borderId="33" xfId="22" applyFont="1" applyBorder="1" applyAlignment="1">
      <alignment horizontal="center" vertical="center" wrapText="1"/>
    </xf>
    <xf numFmtId="0" fontId="35" fillId="0" borderId="34" xfId="22" applyFont="1" applyBorder="1" applyAlignment="1">
      <alignment horizontal="center" vertical="center" wrapText="1"/>
    </xf>
    <xf numFmtId="0" fontId="34" fillId="0" borderId="49" xfId="0" applyFont="1" applyBorder="1" applyAlignment="1">
      <alignment horizontal="center" vertical="center" wrapText="1"/>
    </xf>
    <xf numFmtId="0" fontId="34" fillId="0" borderId="50" xfId="0" applyFont="1" applyBorder="1" applyAlignment="1">
      <alignment horizontal="center" vertical="center" wrapText="1"/>
    </xf>
    <xf numFmtId="0" fontId="29" fillId="9" borderId="51" xfId="0" applyFont="1" applyFill="1" applyBorder="1" applyAlignment="1">
      <alignment horizontal="center" vertical="center"/>
    </xf>
    <xf numFmtId="0" fontId="29" fillId="9" borderId="52" xfId="0" applyFont="1" applyFill="1" applyBorder="1" applyAlignment="1">
      <alignment horizontal="center" vertical="center"/>
    </xf>
    <xf numFmtId="0" fontId="34" fillId="0" borderId="53" xfId="0" applyFont="1" applyBorder="1" applyAlignment="1">
      <alignment horizontal="center" vertical="center" wrapText="1"/>
    </xf>
    <xf numFmtId="0" fontId="34" fillId="0" borderId="54" xfId="0" applyFont="1" applyBorder="1" applyAlignment="1">
      <alignment horizontal="center" vertical="center" wrapText="1"/>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14" fontId="33" fillId="0" borderId="35" xfId="0" applyNumberFormat="1" applyFont="1" applyBorder="1" applyAlignment="1">
      <alignment horizontal="center" vertical="center"/>
    </xf>
    <xf numFmtId="0" fontId="33" fillId="0" borderId="37" xfId="0" applyFont="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4" fillId="0" borderId="51" xfId="0" applyFont="1" applyBorder="1" applyAlignment="1">
      <alignment horizontal="center" vertical="center" wrapText="1"/>
    </xf>
    <xf numFmtId="0" fontId="34" fillId="0" borderId="52" xfId="0" applyFont="1" applyBorder="1" applyAlignment="1">
      <alignment horizontal="center" vertical="center" wrapText="1"/>
    </xf>
    <xf numFmtId="0" fontId="27" fillId="9" borderId="20" xfId="22" applyFont="1" applyFill="1" applyBorder="1" applyAlignment="1">
      <alignment horizontal="center" vertical="center" wrapText="1"/>
    </xf>
    <xf numFmtId="0" fontId="27" fillId="9" borderId="21" xfId="22" applyFont="1" applyFill="1" applyBorder="1" applyAlignment="1">
      <alignment horizontal="center" vertical="center" wrapText="1"/>
    </xf>
    <xf numFmtId="0" fontId="27" fillId="9" borderId="22" xfId="22" applyFont="1" applyFill="1" applyBorder="1" applyAlignment="1">
      <alignment horizontal="center" vertical="center" wrapText="1"/>
    </xf>
    <xf numFmtId="0" fontId="27" fillId="13" borderId="12" xfId="22" applyFont="1" applyFill="1" applyBorder="1" applyAlignment="1">
      <alignment horizontal="center" vertical="center" wrapText="1"/>
    </xf>
    <xf numFmtId="0" fontId="27" fillId="13" borderId="38" xfId="22" applyFont="1" applyFill="1" applyBorder="1" applyAlignment="1">
      <alignment horizontal="center" vertical="center" wrapText="1"/>
    </xf>
    <xf numFmtId="0" fontId="27" fillId="13" borderId="39" xfId="22" applyFont="1" applyFill="1" applyBorder="1" applyAlignment="1">
      <alignment horizontal="center" vertical="center" wrapText="1"/>
    </xf>
    <xf numFmtId="0" fontId="26" fillId="13" borderId="6" xfId="22" applyFont="1" applyFill="1" applyBorder="1" applyAlignment="1">
      <alignment horizontal="center" vertical="center" wrapText="1"/>
    </xf>
    <xf numFmtId="0" fontId="27" fillId="0" borderId="58" xfId="22" applyFont="1" applyBorder="1" applyAlignment="1">
      <alignment horizontal="center" vertical="center" wrapText="1"/>
    </xf>
    <xf numFmtId="0" fontId="27" fillId="0" borderId="18" xfId="22" applyFont="1" applyBorder="1" applyAlignment="1">
      <alignment horizontal="center" vertical="center" wrapText="1"/>
    </xf>
    <xf numFmtId="9" fontId="27" fillId="0" borderId="3" xfId="22" applyNumberFormat="1" applyFont="1" applyBorder="1" applyAlignment="1">
      <alignment horizontal="center" vertical="center" wrapText="1"/>
    </xf>
    <xf numFmtId="0" fontId="27" fillId="0" borderId="19" xfId="22" applyFont="1" applyBorder="1" applyAlignment="1">
      <alignment horizontal="center" vertical="center" wrapText="1"/>
    </xf>
    <xf numFmtId="0" fontId="27" fillId="13" borderId="20" xfId="22" applyFont="1" applyFill="1" applyBorder="1" applyAlignment="1">
      <alignment horizontal="center" vertical="center" wrapText="1"/>
    </xf>
    <xf numFmtId="0" fontId="27" fillId="13" borderId="21" xfId="22" applyFont="1" applyFill="1" applyBorder="1" applyAlignment="1">
      <alignment horizontal="center" vertical="center" wrapText="1"/>
    </xf>
    <xf numFmtId="2" fontId="26" fillId="0" borderId="58" xfId="22" applyNumberFormat="1" applyFont="1" applyBorder="1" applyAlignment="1">
      <alignment vertical="center" wrapText="1"/>
    </xf>
    <xf numFmtId="2" fontId="26" fillId="0" borderId="14" xfId="22" applyNumberFormat="1" applyFont="1" applyBorder="1" applyAlignment="1">
      <alignment vertical="center" wrapText="1"/>
    </xf>
    <xf numFmtId="9" fontId="26" fillId="0" borderId="3" xfId="28" applyFont="1" applyBorder="1" applyAlignment="1">
      <alignment horizontal="center" vertical="center" wrapText="1"/>
    </xf>
    <xf numFmtId="9" fontId="26" fillId="0" borderId="4" xfId="28" applyFont="1" applyBorder="1" applyAlignment="1">
      <alignment horizontal="center" vertical="center" wrapText="1"/>
    </xf>
    <xf numFmtId="0" fontId="27" fillId="13" borderId="40" xfId="22" applyFont="1" applyFill="1" applyBorder="1" applyAlignment="1">
      <alignment horizontal="center" vertical="center" wrapText="1"/>
    </xf>
    <xf numFmtId="0" fontId="27" fillId="13" borderId="4" xfId="22" applyFont="1" applyFill="1" applyBorder="1" applyAlignment="1">
      <alignment horizontal="center" vertical="center" wrapText="1"/>
    </xf>
    <xf numFmtId="0" fontId="27" fillId="13" borderId="41" xfId="22" applyFont="1" applyFill="1" applyBorder="1" applyAlignment="1">
      <alignment horizontal="center" vertical="center" wrapText="1"/>
    </xf>
    <xf numFmtId="0" fontId="27" fillId="13" borderId="42" xfId="22" applyFont="1" applyFill="1" applyBorder="1" applyAlignment="1">
      <alignment horizontal="center" vertical="center" wrapText="1"/>
    </xf>
    <xf numFmtId="0" fontId="27" fillId="13" borderId="43" xfId="22" applyFont="1" applyFill="1" applyBorder="1" applyAlignment="1">
      <alignment horizontal="center" vertical="center" wrapText="1"/>
    </xf>
    <xf numFmtId="9" fontId="26" fillId="0" borderId="29" xfId="30" applyFont="1" applyFill="1" applyBorder="1" applyAlignment="1" applyProtection="1">
      <alignment horizontal="center" vertical="center" wrapText="1"/>
    </xf>
    <xf numFmtId="9" fontId="26" fillId="0" borderId="7" xfId="30" applyFont="1" applyFill="1" applyBorder="1" applyAlignment="1" applyProtection="1">
      <alignment horizontal="center" vertical="center" wrapText="1"/>
    </xf>
    <xf numFmtId="9" fontId="26" fillId="0" borderId="8" xfId="30" applyFont="1" applyFill="1" applyBorder="1" applyAlignment="1" applyProtection="1">
      <alignment horizontal="center" vertical="center" wrapText="1"/>
    </xf>
    <xf numFmtId="9" fontId="26" fillId="0" borderId="44" xfId="30" applyFont="1" applyFill="1" applyBorder="1" applyAlignment="1" applyProtection="1">
      <alignment horizontal="center" vertical="center" wrapText="1"/>
    </xf>
    <xf numFmtId="9" fontId="26" fillId="0" borderId="45" xfId="30" applyFont="1" applyFill="1" applyBorder="1" applyAlignment="1" applyProtection="1">
      <alignment horizontal="center" vertical="center" wrapText="1"/>
    </xf>
    <xf numFmtId="9" fontId="26" fillId="0" borderId="46" xfId="30" applyFont="1" applyFill="1" applyBorder="1" applyAlignment="1" applyProtection="1">
      <alignment horizontal="center" vertical="center" wrapText="1"/>
    </xf>
    <xf numFmtId="9" fontId="26" fillId="0" borderId="6" xfId="30" applyFont="1" applyFill="1" applyBorder="1" applyAlignment="1" applyProtection="1">
      <alignment horizontal="center" vertical="center" wrapText="1"/>
    </xf>
    <xf numFmtId="9" fontId="26" fillId="0" borderId="5" xfId="30" applyFont="1" applyFill="1" applyBorder="1" applyAlignment="1" applyProtection="1">
      <alignment horizontal="center" vertical="center" wrapText="1"/>
    </xf>
    <xf numFmtId="9" fontId="26" fillId="0" borderId="16" xfId="30" applyFont="1" applyFill="1" applyBorder="1" applyAlignment="1" applyProtection="1">
      <alignment horizontal="center" vertical="center" wrapText="1"/>
    </xf>
    <xf numFmtId="9" fontId="26" fillId="0" borderId="28" xfId="30" applyFont="1" applyFill="1" applyBorder="1" applyAlignment="1" applyProtection="1">
      <alignment horizontal="center" vertical="center" wrapText="1"/>
    </xf>
    <xf numFmtId="0" fontId="27" fillId="13" borderId="22" xfId="22" applyFont="1" applyFill="1" applyBorder="1" applyAlignment="1">
      <alignment horizontal="center" vertical="center" wrapText="1"/>
    </xf>
    <xf numFmtId="2" fontId="26" fillId="0" borderId="13" xfId="22" applyNumberFormat="1" applyFont="1" applyBorder="1" applyAlignment="1">
      <alignment vertical="center" wrapText="1"/>
    </xf>
    <xf numFmtId="0" fontId="29" fillId="0" borderId="23" xfId="0" applyFont="1" applyBorder="1" applyAlignment="1">
      <alignment vertical="center" wrapText="1"/>
    </xf>
    <xf numFmtId="2" fontId="26" fillId="0" borderId="6" xfId="22" applyNumberFormat="1" applyFont="1" applyBorder="1" applyAlignment="1">
      <alignment horizontal="center" vertical="center" wrapText="1"/>
    </xf>
    <xf numFmtId="2" fontId="26" fillId="0" borderId="5" xfId="22" applyNumberFormat="1" applyFont="1" applyBorder="1" applyAlignment="1">
      <alignment horizontal="center" vertical="center" wrapText="1"/>
    </xf>
    <xf numFmtId="2" fontId="26" fillId="0" borderId="58" xfId="22" applyNumberFormat="1" applyFont="1" applyBorder="1" applyAlignment="1">
      <alignment horizontal="left" vertical="center" wrapText="1"/>
    </xf>
    <xf numFmtId="2" fontId="26" fillId="0" borderId="14" xfId="22" applyNumberFormat="1" applyFont="1" applyBorder="1" applyAlignment="1">
      <alignment horizontal="left" vertical="center" wrapText="1"/>
    </xf>
    <xf numFmtId="9" fontId="26" fillId="0" borderId="29" xfId="22" applyNumberFormat="1" applyFont="1" applyBorder="1" applyAlignment="1">
      <alignment horizontal="center" vertical="center" wrapText="1"/>
    </xf>
    <xf numFmtId="9" fontId="26" fillId="0" borderId="7" xfId="22" applyNumberFormat="1" applyFont="1" applyBorder="1" applyAlignment="1">
      <alignment horizontal="center" vertical="center" wrapText="1"/>
    </xf>
    <xf numFmtId="9" fontId="26" fillId="0" borderId="8" xfId="22" applyNumberFormat="1" applyFont="1" applyBorder="1" applyAlignment="1">
      <alignment horizontal="center" vertical="center" wrapText="1"/>
    </xf>
    <xf numFmtId="9" fontId="26" fillId="0" borderId="15" xfId="22" applyNumberFormat="1" applyFont="1" applyBorder="1" applyAlignment="1">
      <alignment horizontal="center" vertical="center" wrapText="1"/>
    </xf>
    <xf numFmtId="9" fontId="26" fillId="0" borderId="10" xfId="22" applyNumberFormat="1" applyFont="1" applyBorder="1" applyAlignment="1">
      <alignment horizontal="center" vertical="center" wrapText="1"/>
    </xf>
    <xf numFmtId="9" fontId="26" fillId="0" borderId="11" xfId="22" applyNumberFormat="1" applyFont="1" applyBorder="1" applyAlignment="1">
      <alignment horizontal="center" vertical="center" wrapText="1"/>
    </xf>
    <xf numFmtId="9" fontId="26" fillId="0" borderId="59" xfId="22" applyNumberFormat="1" applyFont="1" applyBorder="1" applyAlignment="1">
      <alignment horizontal="center" vertical="center" wrapText="1"/>
    </xf>
    <xf numFmtId="9" fontId="26" fillId="0" borderId="60" xfId="22" applyNumberFormat="1" applyFont="1" applyBorder="1" applyAlignment="1">
      <alignment horizontal="center" vertical="center" wrapText="1"/>
    </xf>
    <xf numFmtId="0" fontId="27" fillId="13" borderId="52" xfId="22" applyFont="1" applyFill="1" applyBorder="1" applyAlignment="1">
      <alignment horizontal="center" vertical="center" wrapText="1"/>
    </xf>
    <xf numFmtId="9" fontId="47" fillId="21" borderId="29" xfId="34" applyNumberFormat="1" applyFill="1" applyBorder="1" applyAlignment="1">
      <alignment horizontal="center" vertical="center" wrapText="1"/>
    </xf>
    <xf numFmtId="9" fontId="26" fillId="21" borderId="7" xfId="22" applyNumberFormat="1" applyFont="1" applyFill="1" applyBorder="1" applyAlignment="1">
      <alignment horizontal="center" vertical="center" wrapText="1"/>
    </xf>
    <xf numFmtId="9" fontId="26" fillId="21" borderId="59" xfId="22" applyNumberFormat="1" applyFont="1" applyFill="1" applyBorder="1" applyAlignment="1">
      <alignment horizontal="center" vertical="center" wrapText="1"/>
    </xf>
    <xf numFmtId="9" fontId="26" fillId="21" borderId="15" xfId="22" applyNumberFormat="1" applyFont="1" applyFill="1" applyBorder="1" applyAlignment="1">
      <alignment horizontal="center" vertical="center" wrapText="1"/>
    </xf>
    <xf numFmtId="9" fontId="26" fillId="21" borderId="10" xfId="22" applyNumberFormat="1" applyFont="1" applyFill="1" applyBorder="1" applyAlignment="1">
      <alignment horizontal="center" vertical="center" wrapText="1"/>
    </xf>
    <xf numFmtId="9" fontId="26" fillId="21" borderId="60" xfId="22" applyNumberFormat="1" applyFont="1" applyFill="1" applyBorder="1" applyAlignment="1">
      <alignment horizontal="center" vertical="center" wrapText="1"/>
    </xf>
    <xf numFmtId="9" fontId="26" fillId="21" borderId="6" xfId="22" applyNumberFormat="1" applyFont="1" applyFill="1" applyBorder="1" applyAlignment="1">
      <alignment horizontal="center" vertical="center" wrapText="1"/>
    </xf>
    <xf numFmtId="9" fontId="47" fillId="21" borderId="6" xfId="34" applyNumberFormat="1" applyFill="1" applyBorder="1" applyAlignment="1">
      <alignment horizontal="center" vertical="center" wrapText="1"/>
    </xf>
    <xf numFmtId="9" fontId="26" fillId="21" borderId="29" xfId="22" applyNumberFormat="1" applyFont="1" applyFill="1" applyBorder="1" applyAlignment="1">
      <alignment horizontal="center" vertical="center" wrapText="1"/>
    </xf>
    <xf numFmtId="9" fontId="26" fillId="21" borderId="8" xfId="22" applyNumberFormat="1" applyFont="1" applyFill="1" applyBorder="1" applyAlignment="1">
      <alignment horizontal="center" vertical="center" wrapText="1"/>
    </xf>
    <xf numFmtId="9" fontId="26" fillId="21" borderId="11" xfId="22" applyNumberFormat="1" applyFont="1" applyFill="1" applyBorder="1" applyAlignment="1">
      <alignment horizontal="center" vertical="center" wrapText="1"/>
    </xf>
    <xf numFmtId="9" fontId="26" fillId="21" borderId="29" xfId="22" applyNumberFormat="1" applyFont="1" applyFill="1" applyBorder="1" applyAlignment="1">
      <alignment horizontal="left" vertical="center" wrapText="1"/>
    </xf>
    <xf numFmtId="9" fontId="26" fillId="21" borderId="7" xfId="22" applyNumberFormat="1" applyFont="1" applyFill="1" applyBorder="1" applyAlignment="1">
      <alignment horizontal="left" vertical="center" wrapText="1"/>
    </xf>
    <xf numFmtId="9" fontId="26" fillId="21" borderId="8" xfId="22" applyNumberFormat="1" applyFont="1" applyFill="1" applyBorder="1" applyAlignment="1">
      <alignment horizontal="left" vertical="center" wrapText="1"/>
    </xf>
    <xf numFmtId="9" fontId="26" fillId="21" borderId="15" xfId="22" applyNumberFormat="1" applyFont="1" applyFill="1" applyBorder="1" applyAlignment="1">
      <alignment horizontal="left" vertical="center" wrapText="1"/>
    </xf>
    <xf numFmtId="9" fontId="26" fillId="21" borderId="10" xfId="22" applyNumberFormat="1" applyFont="1" applyFill="1" applyBorder="1" applyAlignment="1">
      <alignment horizontal="left" vertical="center" wrapText="1"/>
    </xf>
    <xf numFmtId="9" fontId="26" fillId="21" borderId="11" xfId="22" applyNumberFormat="1" applyFont="1" applyFill="1" applyBorder="1" applyAlignment="1">
      <alignment horizontal="left" vertical="center" wrapText="1"/>
    </xf>
    <xf numFmtId="9" fontId="26" fillId="0" borderId="59" xfId="30" applyFont="1" applyFill="1" applyBorder="1" applyAlignment="1" applyProtection="1">
      <alignment horizontal="center" vertical="center" wrapText="1"/>
    </xf>
    <xf numFmtId="9" fontId="26" fillId="0" borderId="48" xfId="30" applyFont="1" applyFill="1" applyBorder="1" applyAlignment="1" applyProtection="1">
      <alignment horizontal="center" vertical="center" wrapText="1"/>
    </xf>
    <xf numFmtId="2" fontId="26" fillId="0" borderId="13" xfId="22" applyNumberFormat="1" applyFont="1" applyBorder="1" applyAlignment="1">
      <alignment horizontal="left" vertical="center" wrapText="1"/>
    </xf>
    <xf numFmtId="9" fontId="26" fillId="0" borderId="6" xfId="28" applyFont="1" applyBorder="1" applyAlignment="1">
      <alignment horizontal="center" vertical="center" wrapText="1"/>
    </xf>
    <xf numFmtId="9" fontId="26" fillId="0" borderId="29" xfId="22" applyNumberFormat="1" applyFont="1" applyBorder="1" applyAlignment="1">
      <alignment horizontal="left" vertical="center" wrapText="1"/>
    </xf>
    <xf numFmtId="9" fontId="26" fillId="0" borderId="7" xfId="22" applyNumberFormat="1" applyFont="1" applyBorder="1" applyAlignment="1">
      <alignment horizontal="left" vertical="center" wrapText="1"/>
    </xf>
    <xf numFmtId="9" fontId="26" fillId="0" borderId="8" xfId="22" applyNumberFormat="1" applyFont="1" applyBorder="1" applyAlignment="1">
      <alignment horizontal="left" vertical="center" wrapText="1"/>
    </xf>
    <xf numFmtId="9" fontId="26" fillId="0" borderId="15" xfId="22" applyNumberFormat="1" applyFont="1" applyBorder="1" applyAlignment="1">
      <alignment horizontal="left" vertical="center" wrapText="1"/>
    </xf>
    <xf numFmtId="9" fontId="26" fillId="0" borderId="10" xfId="22" applyNumberFormat="1" applyFont="1" applyBorder="1" applyAlignment="1">
      <alignment horizontal="left" vertical="center" wrapText="1"/>
    </xf>
    <xf numFmtId="9" fontId="26" fillId="0" borderId="11" xfId="22" applyNumberFormat="1" applyFont="1" applyBorder="1" applyAlignment="1">
      <alignment horizontal="left" vertical="center" wrapText="1"/>
    </xf>
    <xf numFmtId="9" fontId="47" fillId="0" borderId="29" xfId="34" applyNumberFormat="1" applyFill="1" applyBorder="1" applyAlignment="1">
      <alignment horizontal="center" vertical="center" wrapText="1"/>
    </xf>
    <xf numFmtId="0" fontId="29" fillId="9" borderId="49" xfId="0" applyFont="1" applyFill="1" applyBorder="1" applyAlignment="1">
      <alignment horizontal="center" vertical="center"/>
    </xf>
    <xf numFmtId="0" fontId="29" fillId="9" borderId="50" xfId="0" applyFont="1" applyFill="1" applyBorder="1" applyAlignment="1">
      <alignment horizontal="center" vertical="center"/>
    </xf>
    <xf numFmtId="0" fontId="49" fillId="9" borderId="6" xfId="22" applyFont="1" applyFill="1" applyBorder="1" applyAlignment="1">
      <alignment horizontal="left" vertical="center" wrapText="1"/>
    </xf>
    <xf numFmtId="0" fontId="34" fillId="10" borderId="12" xfId="0" applyFont="1" applyFill="1" applyBorder="1" applyAlignment="1">
      <alignment horizontal="center" vertical="center"/>
    </xf>
    <xf numFmtId="0" fontId="34" fillId="10" borderId="38" xfId="0" applyFont="1" applyFill="1" applyBorder="1" applyAlignment="1">
      <alignment horizontal="center" vertical="center"/>
    </xf>
    <xf numFmtId="0" fontId="29" fillId="0" borderId="6" xfId="0" applyFont="1" applyBorder="1" applyAlignment="1">
      <alignment horizontal="left" vertical="center"/>
    </xf>
    <xf numFmtId="0" fontId="34" fillId="10" borderId="12" xfId="0" applyFont="1" applyFill="1" applyBorder="1" applyAlignment="1">
      <alignment horizontal="center" vertical="center" wrapText="1"/>
    </xf>
    <xf numFmtId="0" fontId="34" fillId="10" borderId="38" xfId="0" applyFont="1" applyFill="1" applyBorder="1" applyAlignment="1">
      <alignment horizontal="center" vertical="center" wrapText="1"/>
    </xf>
    <xf numFmtId="0" fontId="34" fillId="10" borderId="3" xfId="0" applyFont="1" applyFill="1" applyBorder="1" applyAlignment="1">
      <alignment horizontal="center" vertical="center" wrapText="1"/>
    </xf>
    <xf numFmtId="0" fontId="34" fillId="10" borderId="17" xfId="0" applyFont="1" applyFill="1" applyBorder="1" applyAlignment="1">
      <alignment horizontal="center" vertical="center" wrapText="1"/>
    </xf>
    <xf numFmtId="0" fontId="42" fillId="0" borderId="12" xfId="0" applyFont="1" applyBorder="1" applyAlignment="1">
      <alignment horizontal="left" vertical="center"/>
    </xf>
    <xf numFmtId="0" fontId="42" fillId="0" borderId="38" xfId="0" applyFont="1" applyBorder="1" applyAlignment="1">
      <alignment horizontal="left" vertical="center"/>
    </xf>
    <xf numFmtId="0" fontId="42" fillId="0" borderId="39" xfId="0" applyFont="1" applyBorder="1" applyAlignment="1">
      <alignment horizontal="left" vertical="center"/>
    </xf>
    <xf numFmtId="0" fontId="34" fillId="10" borderId="39" xfId="0" applyFont="1" applyFill="1" applyBorder="1" applyAlignment="1">
      <alignment horizontal="center" vertical="center" wrapText="1"/>
    </xf>
    <xf numFmtId="0" fontId="34" fillId="10" borderId="39" xfId="0" applyFont="1" applyFill="1" applyBorder="1" applyAlignment="1">
      <alignment horizontal="center" vertical="center"/>
    </xf>
    <xf numFmtId="0" fontId="34" fillId="10" borderId="29" xfId="0" applyFont="1" applyFill="1" applyBorder="1" applyAlignment="1">
      <alignment horizontal="center" vertical="center"/>
    </xf>
    <xf numFmtId="0" fontId="34" fillId="10" borderId="7" xfId="0" applyFont="1" applyFill="1" applyBorder="1" applyAlignment="1">
      <alignment horizontal="center" vertical="center"/>
    </xf>
    <xf numFmtId="0" fontId="34" fillId="10" borderId="8"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0" xfId="0" applyFont="1" applyFill="1" applyAlignment="1">
      <alignment horizontal="center" vertical="center"/>
    </xf>
    <xf numFmtId="0" fontId="34" fillId="10" borderId="9" xfId="0" applyFont="1" applyFill="1" applyBorder="1" applyAlignment="1">
      <alignment horizontal="center" vertical="center"/>
    </xf>
    <xf numFmtId="0" fontId="34" fillId="10" borderId="15" xfId="0" applyFont="1" applyFill="1" applyBorder="1" applyAlignment="1">
      <alignment horizontal="center" vertical="center"/>
    </xf>
    <xf numFmtId="0" fontId="34" fillId="10" borderId="10" xfId="0" applyFont="1" applyFill="1" applyBorder="1" applyAlignment="1">
      <alignment horizontal="center" vertical="center"/>
    </xf>
    <xf numFmtId="0" fontId="34" fillId="10" borderId="11" xfId="0" applyFont="1" applyFill="1" applyBorder="1" applyAlignment="1">
      <alignment horizontal="center" vertical="center"/>
    </xf>
    <xf numFmtId="0" fontId="34" fillId="10" borderId="6" xfId="0" applyFont="1" applyFill="1" applyBorder="1" applyAlignment="1">
      <alignment horizontal="center" vertical="center" wrapText="1"/>
    </xf>
    <xf numFmtId="14" fontId="33" fillId="0" borderId="6" xfId="0" applyNumberFormat="1" applyFont="1" applyBorder="1" applyAlignment="1">
      <alignment horizontal="center" vertical="center"/>
    </xf>
    <xf numFmtId="0" fontId="33" fillId="0" borderId="6" xfId="0" applyFont="1" applyBorder="1" applyAlignment="1">
      <alignment horizontal="center" vertical="center"/>
    </xf>
    <xf numFmtId="0" fontId="48" fillId="12" borderId="6" xfId="22" applyFont="1" applyFill="1" applyBorder="1" applyAlignment="1">
      <alignment horizontal="center" vertical="center" wrapText="1"/>
    </xf>
    <xf numFmtId="0" fontId="49" fillId="12" borderId="6" xfId="22" applyFont="1" applyFill="1" applyBorder="1" applyAlignment="1">
      <alignment horizontal="center" vertical="center" wrapText="1"/>
    </xf>
    <xf numFmtId="0" fontId="27" fillId="0" borderId="43" xfId="0" applyFont="1" applyBorder="1" applyAlignment="1">
      <alignment horizontal="left" vertical="center" wrapText="1"/>
    </xf>
    <xf numFmtId="0" fontId="27" fillId="0" borderId="21" xfId="0" applyFont="1" applyBorder="1" applyAlignment="1">
      <alignment horizontal="left" vertical="center" wrapText="1"/>
    </xf>
    <xf numFmtId="0" fontId="28" fillId="0" borderId="70" xfId="0" applyFont="1" applyBorder="1" applyAlignment="1">
      <alignment horizontal="left" vertical="center" wrapText="1"/>
    </xf>
    <xf numFmtId="0" fontId="34" fillId="0" borderId="6" xfId="0" applyFont="1" applyBorder="1" applyAlignment="1">
      <alignment horizontal="left" vertical="center" wrapText="1"/>
    </xf>
    <xf numFmtId="0" fontId="34" fillId="0" borderId="15"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38" xfId="0" applyFont="1" applyBorder="1" applyAlignment="1">
      <alignment horizontal="center" vertical="center"/>
    </xf>
    <xf numFmtId="0" fontId="34" fillId="0" borderId="39" xfId="0" applyFont="1" applyBorder="1" applyAlignment="1">
      <alignment horizontal="center" vertical="center"/>
    </xf>
    <xf numFmtId="0" fontId="34" fillId="0" borderId="29"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27" fillId="10" borderId="12" xfId="0" applyFont="1" applyFill="1" applyBorder="1" applyAlignment="1">
      <alignment horizontal="center" vertical="center" wrapText="1"/>
    </xf>
    <xf numFmtId="0" fontId="27" fillId="10" borderId="38"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27" fillId="0" borderId="12"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27" fillId="10" borderId="3"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37" fillId="13" borderId="4" xfId="0" applyFont="1" applyFill="1" applyBorder="1" applyAlignment="1">
      <alignment horizontal="center" vertical="center"/>
    </xf>
    <xf numFmtId="0" fontId="37" fillId="13" borderId="6" xfId="0" applyFont="1" applyFill="1" applyBorder="1" applyAlignment="1">
      <alignment horizontal="center" vertical="center"/>
    </xf>
    <xf numFmtId="14"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0" fontId="34" fillId="0" borderId="29"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0" fontId="34" fillId="0" borderId="6" xfId="0" applyFont="1" applyBorder="1" applyAlignment="1">
      <alignment horizontal="center" vertical="center"/>
    </xf>
    <xf numFmtId="0" fontId="27" fillId="0" borderId="6" xfId="0" applyFont="1" applyBorder="1" applyAlignment="1">
      <alignment vertical="center" wrapText="1"/>
    </xf>
    <xf numFmtId="0" fontId="26" fillId="0" borderId="20" xfId="22" applyFont="1" applyBorder="1" applyAlignment="1">
      <alignment horizontal="center" vertical="center" wrapText="1"/>
    </xf>
    <xf numFmtId="0" fontId="26" fillId="0" borderId="13" xfId="22" applyFont="1" applyBorder="1" applyAlignment="1">
      <alignment horizontal="center" vertical="center" wrapText="1"/>
    </xf>
    <xf numFmtId="0" fontId="26" fillId="0" borderId="23" xfId="22" applyFont="1" applyBorder="1" applyAlignment="1">
      <alignment horizontal="center" vertical="center" wrapText="1"/>
    </xf>
    <xf numFmtId="0" fontId="27" fillId="0" borderId="21" xfId="22" applyFont="1" applyBorder="1" applyAlignment="1">
      <alignment horizontal="center" vertical="center"/>
    </xf>
    <xf numFmtId="0" fontId="27" fillId="0" borderId="6" xfId="22" applyFont="1" applyBorder="1" applyAlignment="1">
      <alignment horizontal="center" vertical="center"/>
    </xf>
    <xf numFmtId="0" fontId="27" fillId="0" borderId="6" xfId="22" applyFont="1" applyBorder="1" applyAlignment="1">
      <alignment horizontal="center" vertical="center" wrapText="1"/>
    </xf>
    <xf numFmtId="0" fontId="27" fillId="13" borderId="5" xfId="22" applyFont="1" applyFill="1" applyBorder="1" applyAlignment="1">
      <alignment horizontal="center" vertical="center" wrapText="1"/>
    </xf>
    <xf numFmtId="0" fontId="27" fillId="13" borderId="28" xfId="22" applyFont="1" applyFill="1" applyBorder="1" applyAlignment="1">
      <alignment horizontal="center" vertical="center" wrapText="1"/>
    </xf>
    <xf numFmtId="0" fontId="29" fillId="0" borderId="12" xfId="0" applyFont="1" applyBorder="1" applyAlignment="1">
      <alignment horizontal="center"/>
    </xf>
    <xf numFmtId="0" fontId="29" fillId="0" borderId="38" xfId="0" applyFont="1" applyBorder="1" applyAlignment="1">
      <alignment horizontal="center"/>
    </xf>
    <xf numFmtId="0" fontId="29" fillId="0" borderId="52" xfId="0" applyFont="1" applyBorder="1" applyAlignment="1">
      <alignment horizontal="center"/>
    </xf>
    <xf numFmtId="0" fontId="29" fillId="0" borderId="15" xfId="0" applyFont="1" applyBorder="1" applyAlignment="1">
      <alignment horizontal="left"/>
    </xf>
    <xf numFmtId="0" fontId="29" fillId="0" borderId="10" xfId="0" applyFont="1" applyBorder="1" applyAlignment="1">
      <alignment horizontal="left"/>
    </xf>
    <xf numFmtId="0" fontId="29" fillId="0" borderId="60" xfId="0" applyFont="1" applyBorder="1" applyAlignment="1">
      <alignment horizontal="left"/>
    </xf>
    <xf numFmtId="0" fontId="29" fillId="0" borderId="12" xfId="0" applyFont="1" applyBorder="1" applyAlignment="1">
      <alignment horizontal="left"/>
    </xf>
    <xf numFmtId="0" fontId="29" fillId="0" borderId="38" xfId="0" applyFont="1" applyBorder="1" applyAlignment="1">
      <alignment horizontal="left"/>
    </xf>
    <xf numFmtId="0" fontId="29" fillId="0" borderId="52" xfId="0" applyFont="1" applyBorder="1" applyAlignment="1">
      <alignment horizontal="left"/>
    </xf>
    <xf numFmtId="0" fontId="29" fillId="0" borderId="12" xfId="0" applyFont="1" applyBorder="1" applyAlignment="1">
      <alignment horizontal="left" vertical="center"/>
    </xf>
    <xf numFmtId="0" fontId="29" fillId="0" borderId="38" xfId="0" applyFont="1" applyBorder="1" applyAlignment="1">
      <alignment horizontal="left" vertical="center"/>
    </xf>
    <xf numFmtId="0" fontId="29" fillId="0" borderId="52" xfId="0" applyFont="1" applyBorder="1" applyAlignment="1">
      <alignment horizontal="left" vertical="center"/>
    </xf>
    <xf numFmtId="0" fontId="29" fillId="0" borderId="27" xfId="0" applyFont="1" applyBorder="1" applyAlignment="1">
      <alignment horizontal="center"/>
    </xf>
    <xf numFmtId="0" fontId="29" fillId="0" borderId="61" xfId="0" applyFont="1" applyBorder="1" applyAlignment="1">
      <alignment horizontal="center"/>
    </xf>
    <xf numFmtId="0" fontId="29" fillId="0" borderId="54" xfId="0" applyFont="1" applyBorder="1" applyAlignment="1">
      <alignment horizontal="center"/>
    </xf>
    <xf numFmtId="0" fontId="27" fillId="13" borderId="49" xfId="22" applyFont="1" applyFill="1" applyBorder="1" applyAlignment="1">
      <alignment horizontal="center" vertical="center" wrapText="1"/>
    </xf>
    <xf numFmtId="0" fontId="27" fillId="13" borderId="50" xfId="22" applyFont="1" applyFill="1" applyBorder="1" applyAlignment="1">
      <alignment horizontal="center" vertical="center" wrapText="1"/>
    </xf>
  </cellXfs>
  <cellStyles count="35">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Hipervínculo" xfId="34" builtinId="8"/>
    <cellStyle name="Millares" xfId="10" builtinId="3"/>
    <cellStyle name="Millares [0]" xfId="11" builtinId="6"/>
    <cellStyle name="Millares [0] 2" xfId="12" xr:uid="{00000000-0005-0000-0000-00000B000000}"/>
    <cellStyle name="Millares 2" xfId="13" xr:uid="{00000000-0005-0000-0000-00000C000000}"/>
    <cellStyle name="Moneda" xfId="14" builtinId="4"/>
    <cellStyle name="Moneda [0]" xfId="15" builtinId="7"/>
    <cellStyle name="Moneda 130" xfId="16" xr:uid="{00000000-0005-0000-0000-00000F000000}"/>
    <cellStyle name="Moneda 2" xfId="17" xr:uid="{00000000-0005-0000-0000-000010000000}"/>
    <cellStyle name="Moneda 2 2" xfId="18" xr:uid="{00000000-0005-0000-0000-000011000000}"/>
    <cellStyle name="Moneda 23" xfId="19" xr:uid="{00000000-0005-0000-0000-000012000000}"/>
    <cellStyle name="Moneda 3" xfId="20" xr:uid="{00000000-0005-0000-0000-000013000000}"/>
    <cellStyle name="Neutral 2" xfId="21" xr:uid="{00000000-0005-0000-0000-000014000000}"/>
    <cellStyle name="Normal" xfId="0" builtinId="0"/>
    <cellStyle name="Normal 2" xfId="22" xr:uid="{00000000-0005-0000-0000-000016000000}"/>
    <cellStyle name="Normal 2 2" xfId="23" xr:uid="{00000000-0005-0000-0000-000017000000}"/>
    <cellStyle name="Normal 2 3" xfId="24" xr:uid="{00000000-0005-0000-0000-000018000000}"/>
    <cellStyle name="Normal 3" xfId="25" xr:uid="{00000000-0005-0000-0000-000019000000}"/>
    <cellStyle name="Normal 3 2" xfId="26" xr:uid="{00000000-0005-0000-0000-00001A000000}"/>
    <cellStyle name="Normal 6 2" xfId="27" xr:uid="{00000000-0005-0000-0000-00001B000000}"/>
    <cellStyle name="Porcentaje" xfId="28" builtinId="5"/>
    <cellStyle name="Porcentaje 2" xfId="29" xr:uid="{00000000-0005-0000-0000-00001D000000}"/>
    <cellStyle name="Porcentual 2" xfId="30" xr:uid="{00000000-0005-0000-0000-00001E000000}"/>
    <cellStyle name="Texto de inicio" xfId="31" xr:uid="{00000000-0005-0000-0000-00001F000000}"/>
    <cellStyle name="Texto de la columna A" xfId="32" xr:uid="{00000000-0005-0000-0000-000020000000}"/>
    <cellStyle name="Título 4" xfId="33"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178" name="Picture 47">
          <a:extLst>
            <a:ext uri="{FF2B5EF4-FFF2-40B4-BE49-F238E27FC236}">
              <a16:creationId xmlns:a16="http://schemas.microsoft.com/office/drawing/2014/main" id="{16BC92F2-7AC6-1845-6836-1F6C9AB34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A4E57F3-B3BB-4785-8C4A-53527EE62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F72CA27-9B93-4AF8-9251-0833CD042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82975" name="Picture 47">
          <a:extLst>
            <a:ext uri="{FF2B5EF4-FFF2-40B4-BE49-F238E27FC236}">
              <a16:creationId xmlns:a16="http://schemas.microsoft.com/office/drawing/2014/main" id="{62735B58-1724-3686-B4E6-7472C0689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eidy Maritza Ángel Hernández" id="{16E56B9C-00A3-49B4-94B9-BD4DD0C9FECB}" userId="S::langel@sdmujer.gov.co::8409ddf6-9613-4a22-84e3-6261615139b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X22" dT="2024-07-16T21:07:55.61" personId="{16E56B9C-00A3-49B4-94B9-BD4DD0C9FECB}" id="{D469DC53-B6B7-4BEC-A5AF-F05FFEFA1D64}">
    <text>OPS y vigilancia, logística y sc públicos</text>
  </threadedComment>
  <threadedComment ref="Y22" dT="2024-07-16T22:01:30.70" personId="{16E56B9C-00A3-49B4-94B9-BD4DD0C9FECB}" id="{121099F2-8135-48E8-AF83-B6C5AA27F7FB}">
    <text>Extintores, ferretería y lavado de tanques y Sc públicos</text>
  </threadedComment>
  <threadedComment ref="Z22" dT="2024-07-16T22:16:38.62" personId="{16E56B9C-00A3-49B4-94B9-BD4DD0C9FECB}" id="{70AE9865-DAA2-490E-9A03-CBE586918D1D}">
    <text>Sc Píblicos</text>
  </threadedComment>
  <threadedComment ref="AA22" dT="2024-07-16T22:16:03.84" personId="{16E56B9C-00A3-49B4-94B9-BD4DD0C9FECB}" id="{11CF000F-6F8E-47D1-AE44-09076CE95CD7}">
    <text>Adiciones traslado, trasteo, aseo y cafetería y servicios públicos</text>
  </threadedComment>
  <threadedComment ref="AB22" dT="2024-07-16T22:17:43.28" personId="{16E56B9C-00A3-49B4-94B9-BD4DD0C9FECB}" id="{28C7F1C3-EBA7-4055-BB0D-216BD68942FC}">
    <text>Servicios públicos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secretariadistritald.sharepoint.com/:f:/s/BogotCaminaSegura/Ers70D2jM5ZCv6LWkfTkTUIBaojrQ-6AJcRN9dCEptHS8g?e=XrQjfA" TargetMode="External"/><Relationship Id="rId7" Type="http://schemas.openxmlformats.org/officeDocument/2006/relationships/comments" Target="../comments1.xml"/><Relationship Id="rId2" Type="http://schemas.openxmlformats.org/officeDocument/2006/relationships/hyperlink" Target="https://secretariadistritald.sharepoint.com/:f:/s/BogotCaminaSegura/EkKXxAS77MdMvZcQmfXR0XUBKutfhWc4LFfEZQXjkmKZoQ?e=enK7QK" TargetMode="External"/><Relationship Id="rId1" Type="http://schemas.openxmlformats.org/officeDocument/2006/relationships/hyperlink" Target="https://secretariadistritald.sharepoint.com/:f:/s/BogotCaminaSegura/Em-Jjhf4XR5CjLn8RwCN6agB8RUV-nf0jeB4kYV_UXSapw?e=cgipt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cretariadistritald.sharepoint.com/:f:/s/BogotCaminaSegura/EmQ_1iaS7OpEh4fJpX3M8U8B7_SYD50PzOAr8KjpF_XOyg?e=mHLgjf" TargetMode="External"/><Relationship Id="rId1" Type="http://schemas.openxmlformats.org/officeDocument/2006/relationships/hyperlink" Target="https://secretariadistritald.sharepoint.com/:f:/s/BogotCaminaSegura/Et9KpG33eyZHjZtoKxqCyO4BMxBkz2qkcTCdDRkkkSu3Jg?e=c8PBA1"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secretariadistritald.sharepoint.com/:f:/s/BogotCaminaSegura/Ep_2-cI0vbZMs2XeHtlTwekB-MnFYhqK3xfVUEbjpVsXtw?e=TJFthD" TargetMode="External"/><Relationship Id="rId7" Type="http://schemas.openxmlformats.org/officeDocument/2006/relationships/comments" Target="../comments3.xml"/><Relationship Id="rId2" Type="http://schemas.openxmlformats.org/officeDocument/2006/relationships/hyperlink" Target="https://secretariadistritald.sharepoint.com/:f:/s/BogotCaminaSegura/EnkuttslmJJOijr2TjuJl00BlgWuED8Rw98o9g5sZLlH1Q?e=mtE8J4" TargetMode="External"/><Relationship Id="rId1" Type="http://schemas.openxmlformats.org/officeDocument/2006/relationships/hyperlink" Target="https://secretariadistritald.sharepoint.com/:f:/s/BogotCaminaSegura/EjjJUwyoCMdKpW-2xX7YXakBbOFOgtTvOS6VheOghyTykw?e=Ja8F4X"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sharepoint.com/:f:/s/BogotCaminaSegura/Ep_2-cI0vbZMs2XeHtlTwekB-MnFYhqK3xfVUEbjpVsXtw?e=TJFthD" TargetMode="External"/><Relationship Id="rId3" Type="http://schemas.openxmlformats.org/officeDocument/2006/relationships/hyperlink" Target="https://secretariadistritald.sharepoint.com/:f:/s/BogotCaminaSegura/Ers70D2jM5ZCv6LWkfTkTUIBaojrQ-6AJcRN9dCEptHS8g?e=XrQjfA" TargetMode="External"/><Relationship Id="rId7" Type="http://schemas.openxmlformats.org/officeDocument/2006/relationships/hyperlink" Target="https://secretariadistritald.sharepoint.com/:f:/s/BogotCaminaSegura/EnkuttslmJJOijr2TjuJl00BlgWuED8Rw98o9g5sZLlH1Q?e=mtE8J4" TargetMode="External"/><Relationship Id="rId2" Type="http://schemas.openxmlformats.org/officeDocument/2006/relationships/hyperlink" Target="https://secretariadistritald.sharepoint.com/:f:/s/BogotCaminaSegura/EkKXxAS77MdMvZcQmfXR0XUBKutfhWc4LFfEZQXjkmKZoQ?e=enK7QK" TargetMode="External"/><Relationship Id="rId1" Type="http://schemas.openxmlformats.org/officeDocument/2006/relationships/hyperlink" Target="https://secretariadistritald.sharepoint.com/:f:/s/BogotCaminaSegura/Em-Jjhf4XR5CjLn8RwCN6agB8RUV-nf0jeB4kYV_UXSapw?e=cgiptF" TargetMode="External"/><Relationship Id="rId6" Type="http://schemas.openxmlformats.org/officeDocument/2006/relationships/hyperlink" Target="https://secretariadistritald.sharepoint.com/:f:/s/BogotCaminaSegura/EjjJUwyoCMdKpW-2xX7YXakBbOFOgtTvOS6VheOghyTykw?e=Ja8F4X" TargetMode="External"/><Relationship Id="rId11" Type="http://schemas.openxmlformats.org/officeDocument/2006/relationships/comments" Target="../comments4.xml"/><Relationship Id="rId5" Type="http://schemas.openxmlformats.org/officeDocument/2006/relationships/hyperlink" Target="https://secretariadistritald.sharepoint.com/:f:/s/BogotCaminaSegura/EmQ_1iaS7OpEh4fJpX3M8U8B7_SYD50PzOAr8KjpF_XOyg?e=mHLgjf" TargetMode="External"/><Relationship Id="rId10" Type="http://schemas.openxmlformats.org/officeDocument/2006/relationships/vmlDrawing" Target="../drawings/vmlDrawing4.vml"/><Relationship Id="rId4" Type="http://schemas.openxmlformats.org/officeDocument/2006/relationships/hyperlink" Target="https://secretariadistritald.sharepoint.com/:f:/s/BogotCaminaSegura/Et9KpG33eyZHjZtoKxqCyO4BMxBkz2qkcTCdDRkkkSu3Jg?e=c8PBA1" TargetMode="External"/><Relationship Id="rId9"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ECCC-0ACC-4588-AF1B-99A6C3684DA3}">
  <sheetPr codeName="Hoja10">
    <tabColor theme="6" tint="0.39997558519241921"/>
    <pageSetUpPr fitToPage="1"/>
  </sheetPr>
  <dimension ref="A1:B74"/>
  <sheetViews>
    <sheetView topLeftCell="A37" zoomScale="90" zoomScaleNormal="90" workbookViewId="0">
      <selection activeCell="B33" sqref="B33"/>
    </sheetView>
  </sheetViews>
  <sheetFormatPr baseColWidth="10" defaultColWidth="10.42578125" defaultRowHeight="14.25" x14ac:dyDescent="0.25"/>
  <cols>
    <col min="1" max="1" width="72" style="94" bestFit="1" customWidth="1"/>
    <col min="2" max="2" width="78.42578125" style="94" customWidth="1"/>
    <col min="3" max="3" width="10.42578125" style="94"/>
    <col min="4" max="4" width="31.140625" style="94" customWidth="1"/>
    <col min="5" max="5" width="70.140625" style="94" customWidth="1"/>
    <col min="6" max="6" width="17.42578125" style="94" customWidth="1"/>
    <col min="7" max="8" width="21.42578125" style="94" customWidth="1"/>
    <col min="9" max="9" width="19.42578125" style="94" customWidth="1"/>
    <col min="10" max="10" width="42" style="94" customWidth="1"/>
    <col min="11" max="256" width="10.42578125" style="94"/>
    <col min="257" max="257" width="72" style="94" bestFit="1" customWidth="1"/>
    <col min="258" max="258" width="78.42578125" style="94" customWidth="1"/>
    <col min="259" max="259" width="10.42578125" style="94"/>
    <col min="260" max="260" width="31.140625" style="94" customWidth="1"/>
    <col min="261" max="261" width="70.140625" style="94" customWidth="1"/>
    <col min="262" max="262" width="17.42578125" style="94" customWidth="1"/>
    <col min="263" max="264" width="21.42578125" style="94" customWidth="1"/>
    <col min="265" max="265" width="19.42578125" style="94" customWidth="1"/>
    <col min="266" max="266" width="42" style="94" customWidth="1"/>
    <col min="267" max="512" width="10.42578125" style="94"/>
    <col min="513" max="513" width="72" style="94" bestFit="1" customWidth="1"/>
    <col min="514" max="514" width="78.42578125" style="94" customWidth="1"/>
    <col min="515" max="515" width="10.42578125" style="94"/>
    <col min="516" max="516" width="31.140625" style="94" customWidth="1"/>
    <col min="517" max="517" width="70.140625" style="94" customWidth="1"/>
    <col min="518" max="518" width="17.42578125" style="94" customWidth="1"/>
    <col min="519" max="520" width="21.42578125" style="94" customWidth="1"/>
    <col min="521" max="521" width="19.42578125" style="94" customWidth="1"/>
    <col min="522" max="522" width="42" style="94" customWidth="1"/>
    <col min="523" max="768" width="10.42578125" style="94"/>
    <col min="769" max="769" width="72" style="94" bestFit="1" customWidth="1"/>
    <col min="770" max="770" width="78.42578125" style="94" customWidth="1"/>
    <col min="771" max="771" width="10.42578125" style="94"/>
    <col min="772" max="772" width="31.140625" style="94" customWidth="1"/>
    <col min="773" max="773" width="70.140625" style="94" customWidth="1"/>
    <col min="774" max="774" width="17.42578125" style="94" customWidth="1"/>
    <col min="775" max="776" width="21.42578125" style="94" customWidth="1"/>
    <col min="777" max="777" width="19.42578125" style="94" customWidth="1"/>
    <col min="778" max="778" width="42" style="94" customWidth="1"/>
    <col min="779" max="1024" width="10.42578125" style="94"/>
    <col min="1025" max="1025" width="72" style="94" bestFit="1" customWidth="1"/>
    <col min="1026" max="1026" width="78.42578125" style="94" customWidth="1"/>
    <col min="1027" max="1027" width="10.42578125" style="94"/>
    <col min="1028" max="1028" width="31.140625" style="94" customWidth="1"/>
    <col min="1029" max="1029" width="70.140625" style="94" customWidth="1"/>
    <col min="1030" max="1030" width="17.42578125" style="94" customWidth="1"/>
    <col min="1031" max="1032" width="21.42578125" style="94" customWidth="1"/>
    <col min="1033" max="1033" width="19.42578125" style="94" customWidth="1"/>
    <col min="1034" max="1034" width="42" style="94" customWidth="1"/>
    <col min="1035" max="1280" width="10.42578125" style="94"/>
    <col min="1281" max="1281" width="72" style="94" bestFit="1" customWidth="1"/>
    <col min="1282" max="1282" width="78.42578125" style="94" customWidth="1"/>
    <col min="1283" max="1283" width="10.42578125" style="94"/>
    <col min="1284" max="1284" width="31.140625" style="94" customWidth="1"/>
    <col min="1285" max="1285" width="70.140625" style="94" customWidth="1"/>
    <col min="1286" max="1286" width="17.42578125" style="94" customWidth="1"/>
    <col min="1287" max="1288" width="21.42578125" style="94" customWidth="1"/>
    <col min="1289" max="1289" width="19.42578125" style="94" customWidth="1"/>
    <col min="1290" max="1290" width="42" style="94" customWidth="1"/>
    <col min="1291" max="1536" width="10.42578125" style="94"/>
    <col min="1537" max="1537" width="72" style="94" bestFit="1" customWidth="1"/>
    <col min="1538" max="1538" width="78.42578125" style="94" customWidth="1"/>
    <col min="1539" max="1539" width="10.42578125" style="94"/>
    <col min="1540" max="1540" width="31.140625" style="94" customWidth="1"/>
    <col min="1541" max="1541" width="70.140625" style="94" customWidth="1"/>
    <col min="1542" max="1542" width="17.42578125" style="94" customWidth="1"/>
    <col min="1543" max="1544" width="21.42578125" style="94" customWidth="1"/>
    <col min="1545" max="1545" width="19.42578125" style="94" customWidth="1"/>
    <col min="1546" max="1546" width="42" style="94" customWidth="1"/>
    <col min="1547" max="1792" width="10.42578125" style="94"/>
    <col min="1793" max="1793" width="72" style="94" bestFit="1" customWidth="1"/>
    <col min="1794" max="1794" width="78.42578125" style="94" customWidth="1"/>
    <col min="1795" max="1795" width="10.42578125" style="94"/>
    <col min="1796" max="1796" width="31.140625" style="94" customWidth="1"/>
    <col min="1797" max="1797" width="70.140625" style="94" customWidth="1"/>
    <col min="1798" max="1798" width="17.42578125" style="94" customWidth="1"/>
    <col min="1799" max="1800" width="21.42578125" style="94" customWidth="1"/>
    <col min="1801" max="1801" width="19.42578125" style="94" customWidth="1"/>
    <col min="1802" max="1802" width="42" style="94" customWidth="1"/>
    <col min="1803" max="2048" width="10.42578125" style="94"/>
    <col min="2049" max="2049" width="72" style="94" bestFit="1" customWidth="1"/>
    <col min="2050" max="2050" width="78.42578125" style="94" customWidth="1"/>
    <col min="2051" max="2051" width="10.42578125" style="94"/>
    <col min="2052" max="2052" width="31.140625" style="94" customWidth="1"/>
    <col min="2053" max="2053" width="70.140625" style="94" customWidth="1"/>
    <col min="2054" max="2054" width="17.42578125" style="94" customWidth="1"/>
    <col min="2055" max="2056" width="21.42578125" style="94" customWidth="1"/>
    <col min="2057" max="2057" width="19.42578125" style="94" customWidth="1"/>
    <col min="2058" max="2058" width="42" style="94" customWidth="1"/>
    <col min="2059" max="2304" width="10.42578125" style="94"/>
    <col min="2305" max="2305" width="72" style="94" bestFit="1" customWidth="1"/>
    <col min="2306" max="2306" width="78.42578125" style="94" customWidth="1"/>
    <col min="2307" max="2307" width="10.42578125" style="94"/>
    <col min="2308" max="2308" width="31.140625" style="94" customWidth="1"/>
    <col min="2309" max="2309" width="70.140625" style="94" customWidth="1"/>
    <col min="2310" max="2310" width="17.42578125" style="94" customWidth="1"/>
    <col min="2311" max="2312" width="21.42578125" style="94" customWidth="1"/>
    <col min="2313" max="2313" width="19.42578125" style="94" customWidth="1"/>
    <col min="2314" max="2314" width="42" style="94" customWidth="1"/>
    <col min="2315" max="2560" width="10.42578125" style="94"/>
    <col min="2561" max="2561" width="72" style="94" bestFit="1" customWidth="1"/>
    <col min="2562" max="2562" width="78.42578125" style="94" customWidth="1"/>
    <col min="2563" max="2563" width="10.42578125" style="94"/>
    <col min="2564" max="2564" width="31.140625" style="94" customWidth="1"/>
    <col min="2565" max="2565" width="70.140625" style="94" customWidth="1"/>
    <col min="2566" max="2566" width="17.42578125" style="94" customWidth="1"/>
    <col min="2567" max="2568" width="21.42578125" style="94" customWidth="1"/>
    <col min="2569" max="2569" width="19.42578125" style="94" customWidth="1"/>
    <col min="2570" max="2570" width="42" style="94" customWidth="1"/>
    <col min="2571" max="2816" width="10.42578125" style="94"/>
    <col min="2817" max="2817" width="72" style="94" bestFit="1" customWidth="1"/>
    <col min="2818" max="2818" width="78.42578125" style="94" customWidth="1"/>
    <col min="2819" max="2819" width="10.42578125" style="94"/>
    <col min="2820" max="2820" width="31.140625" style="94" customWidth="1"/>
    <col min="2821" max="2821" width="70.140625" style="94" customWidth="1"/>
    <col min="2822" max="2822" width="17.42578125" style="94" customWidth="1"/>
    <col min="2823" max="2824" width="21.42578125" style="94" customWidth="1"/>
    <col min="2825" max="2825" width="19.42578125" style="94" customWidth="1"/>
    <col min="2826" max="2826" width="42" style="94" customWidth="1"/>
    <col min="2827" max="3072" width="10.42578125" style="94"/>
    <col min="3073" max="3073" width="72" style="94" bestFit="1" customWidth="1"/>
    <col min="3074" max="3074" width="78.42578125" style="94" customWidth="1"/>
    <col min="3075" max="3075" width="10.42578125" style="94"/>
    <col min="3076" max="3076" width="31.140625" style="94" customWidth="1"/>
    <col min="3077" max="3077" width="70.140625" style="94" customWidth="1"/>
    <col min="3078" max="3078" width="17.42578125" style="94" customWidth="1"/>
    <col min="3079" max="3080" width="21.42578125" style="94" customWidth="1"/>
    <col min="3081" max="3081" width="19.42578125" style="94" customWidth="1"/>
    <col min="3082" max="3082" width="42" style="94" customWidth="1"/>
    <col min="3083" max="3328" width="10.42578125" style="94"/>
    <col min="3329" max="3329" width="72" style="94" bestFit="1" customWidth="1"/>
    <col min="3330" max="3330" width="78.42578125" style="94" customWidth="1"/>
    <col min="3331" max="3331" width="10.42578125" style="94"/>
    <col min="3332" max="3332" width="31.140625" style="94" customWidth="1"/>
    <col min="3333" max="3333" width="70.140625" style="94" customWidth="1"/>
    <col min="3334" max="3334" width="17.42578125" style="94" customWidth="1"/>
    <col min="3335" max="3336" width="21.42578125" style="94" customWidth="1"/>
    <col min="3337" max="3337" width="19.42578125" style="94" customWidth="1"/>
    <col min="3338" max="3338" width="42" style="94" customWidth="1"/>
    <col min="3339" max="3584" width="10.42578125" style="94"/>
    <col min="3585" max="3585" width="72" style="94" bestFit="1" customWidth="1"/>
    <col min="3586" max="3586" width="78.42578125" style="94" customWidth="1"/>
    <col min="3587" max="3587" width="10.42578125" style="94"/>
    <col min="3588" max="3588" width="31.140625" style="94" customWidth="1"/>
    <col min="3589" max="3589" width="70.140625" style="94" customWidth="1"/>
    <col min="3590" max="3590" width="17.42578125" style="94" customWidth="1"/>
    <col min="3591" max="3592" width="21.42578125" style="94" customWidth="1"/>
    <col min="3593" max="3593" width="19.42578125" style="94" customWidth="1"/>
    <col min="3594" max="3594" width="42" style="94" customWidth="1"/>
    <col min="3595" max="3840" width="10.42578125" style="94"/>
    <col min="3841" max="3841" width="72" style="94" bestFit="1" customWidth="1"/>
    <col min="3842" max="3842" width="78.42578125" style="94" customWidth="1"/>
    <col min="3843" max="3843" width="10.42578125" style="94"/>
    <col min="3844" max="3844" width="31.140625" style="94" customWidth="1"/>
    <col min="3845" max="3845" width="70.140625" style="94" customWidth="1"/>
    <col min="3846" max="3846" width="17.42578125" style="94" customWidth="1"/>
    <col min="3847" max="3848" width="21.42578125" style="94" customWidth="1"/>
    <col min="3849" max="3849" width="19.42578125" style="94" customWidth="1"/>
    <col min="3850" max="3850" width="42" style="94" customWidth="1"/>
    <col min="3851" max="4096" width="10.42578125" style="94"/>
    <col min="4097" max="4097" width="72" style="94" bestFit="1" customWidth="1"/>
    <col min="4098" max="4098" width="78.42578125" style="94" customWidth="1"/>
    <col min="4099" max="4099" width="10.42578125" style="94"/>
    <col min="4100" max="4100" width="31.140625" style="94" customWidth="1"/>
    <col min="4101" max="4101" width="70.140625" style="94" customWidth="1"/>
    <col min="4102" max="4102" width="17.42578125" style="94" customWidth="1"/>
    <col min="4103" max="4104" width="21.42578125" style="94" customWidth="1"/>
    <col min="4105" max="4105" width="19.42578125" style="94" customWidth="1"/>
    <col min="4106" max="4106" width="42" style="94" customWidth="1"/>
    <col min="4107" max="4352" width="10.42578125" style="94"/>
    <col min="4353" max="4353" width="72" style="94" bestFit="1" customWidth="1"/>
    <col min="4354" max="4354" width="78.42578125" style="94" customWidth="1"/>
    <col min="4355" max="4355" width="10.42578125" style="94"/>
    <col min="4356" max="4356" width="31.140625" style="94" customWidth="1"/>
    <col min="4357" max="4357" width="70.140625" style="94" customWidth="1"/>
    <col min="4358" max="4358" width="17.42578125" style="94" customWidth="1"/>
    <col min="4359" max="4360" width="21.42578125" style="94" customWidth="1"/>
    <col min="4361" max="4361" width="19.42578125" style="94" customWidth="1"/>
    <col min="4362" max="4362" width="42" style="94" customWidth="1"/>
    <col min="4363" max="4608" width="10.42578125" style="94"/>
    <col min="4609" max="4609" width="72" style="94" bestFit="1" customWidth="1"/>
    <col min="4610" max="4610" width="78.42578125" style="94" customWidth="1"/>
    <col min="4611" max="4611" width="10.42578125" style="94"/>
    <col min="4612" max="4612" width="31.140625" style="94" customWidth="1"/>
    <col min="4613" max="4613" width="70.140625" style="94" customWidth="1"/>
    <col min="4614" max="4614" width="17.42578125" style="94" customWidth="1"/>
    <col min="4615" max="4616" width="21.42578125" style="94" customWidth="1"/>
    <col min="4617" max="4617" width="19.42578125" style="94" customWidth="1"/>
    <col min="4618" max="4618" width="42" style="94" customWidth="1"/>
    <col min="4619" max="4864" width="10.42578125" style="94"/>
    <col min="4865" max="4865" width="72" style="94" bestFit="1" customWidth="1"/>
    <col min="4866" max="4866" width="78.42578125" style="94" customWidth="1"/>
    <col min="4867" max="4867" width="10.42578125" style="94"/>
    <col min="4868" max="4868" width="31.140625" style="94" customWidth="1"/>
    <col min="4869" max="4869" width="70.140625" style="94" customWidth="1"/>
    <col min="4870" max="4870" width="17.42578125" style="94" customWidth="1"/>
    <col min="4871" max="4872" width="21.42578125" style="94" customWidth="1"/>
    <col min="4873" max="4873" width="19.42578125" style="94" customWidth="1"/>
    <col min="4874" max="4874" width="42" style="94" customWidth="1"/>
    <col min="4875" max="5120" width="10.42578125" style="94"/>
    <col min="5121" max="5121" width="72" style="94" bestFit="1" customWidth="1"/>
    <col min="5122" max="5122" width="78.42578125" style="94" customWidth="1"/>
    <col min="5123" max="5123" width="10.42578125" style="94"/>
    <col min="5124" max="5124" width="31.140625" style="94" customWidth="1"/>
    <col min="5125" max="5125" width="70.140625" style="94" customWidth="1"/>
    <col min="5126" max="5126" width="17.42578125" style="94" customWidth="1"/>
    <col min="5127" max="5128" width="21.42578125" style="94" customWidth="1"/>
    <col min="5129" max="5129" width="19.42578125" style="94" customWidth="1"/>
    <col min="5130" max="5130" width="42" style="94" customWidth="1"/>
    <col min="5131" max="5376" width="10.42578125" style="94"/>
    <col min="5377" max="5377" width="72" style="94" bestFit="1" customWidth="1"/>
    <col min="5378" max="5378" width="78.42578125" style="94" customWidth="1"/>
    <col min="5379" max="5379" width="10.42578125" style="94"/>
    <col min="5380" max="5380" width="31.140625" style="94" customWidth="1"/>
    <col min="5381" max="5381" width="70.140625" style="94" customWidth="1"/>
    <col min="5382" max="5382" width="17.42578125" style="94" customWidth="1"/>
    <col min="5383" max="5384" width="21.42578125" style="94" customWidth="1"/>
    <col min="5385" max="5385" width="19.42578125" style="94" customWidth="1"/>
    <col min="5386" max="5386" width="42" style="94" customWidth="1"/>
    <col min="5387" max="5632" width="10.42578125" style="94"/>
    <col min="5633" max="5633" width="72" style="94" bestFit="1" customWidth="1"/>
    <col min="5634" max="5634" width="78.42578125" style="94" customWidth="1"/>
    <col min="5635" max="5635" width="10.42578125" style="94"/>
    <col min="5636" max="5636" width="31.140625" style="94" customWidth="1"/>
    <col min="5637" max="5637" width="70.140625" style="94" customWidth="1"/>
    <col min="5638" max="5638" width="17.42578125" style="94" customWidth="1"/>
    <col min="5639" max="5640" width="21.42578125" style="94" customWidth="1"/>
    <col min="5641" max="5641" width="19.42578125" style="94" customWidth="1"/>
    <col min="5642" max="5642" width="42" style="94" customWidth="1"/>
    <col min="5643" max="5888" width="10.42578125" style="94"/>
    <col min="5889" max="5889" width="72" style="94" bestFit="1" customWidth="1"/>
    <col min="5890" max="5890" width="78.42578125" style="94" customWidth="1"/>
    <col min="5891" max="5891" width="10.42578125" style="94"/>
    <col min="5892" max="5892" width="31.140625" style="94" customWidth="1"/>
    <col min="5893" max="5893" width="70.140625" style="94" customWidth="1"/>
    <col min="5894" max="5894" width="17.42578125" style="94" customWidth="1"/>
    <col min="5895" max="5896" width="21.42578125" style="94" customWidth="1"/>
    <col min="5897" max="5897" width="19.42578125" style="94" customWidth="1"/>
    <col min="5898" max="5898" width="42" style="94" customWidth="1"/>
    <col min="5899" max="6144" width="10.42578125" style="94"/>
    <col min="6145" max="6145" width="72" style="94" bestFit="1" customWidth="1"/>
    <col min="6146" max="6146" width="78.42578125" style="94" customWidth="1"/>
    <col min="6147" max="6147" width="10.42578125" style="94"/>
    <col min="6148" max="6148" width="31.140625" style="94" customWidth="1"/>
    <col min="6149" max="6149" width="70.140625" style="94" customWidth="1"/>
    <col min="6150" max="6150" width="17.42578125" style="94" customWidth="1"/>
    <col min="6151" max="6152" width="21.42578125" style="94" customWidth="1"/>
    <col min="6153" max="6153" width="19.42578125" style="94" customWidth="1"/>
    <col min="6154" max="6154" width="42" style="94" customWidth="1"/>
    <col min="6155" max="6400" width="10.42578125" style="94"/>
    <col min="6401" max="6401" width="72" style="94" bestFit="1" customWidth="1"/>
    <col min="6402" max="6402" width="78.42578125" style="94" customWidth="1"/>
    <col min="6403" max="6403" width="10.42578125" style="94"/>
    <col min="6404" max="6404" width="31.140625" style="94" customWidth="1"/>
    <col min="6405" max="6405" width="70.140625" style="94" customWidth="1"/>
    <col min="6406" max="6406" width="17.42578125" style="94" customWidth="1"/>
    <col min="6407" max="6408" width="21.42578125" style="94" customWidth="1"/>
    <col min="6409" max="6409" width="19.42578125" style="94" customWidth="1"/>
    <col min="6410" max="6410" width="42" style="94" customWidth="1"/>
    <col min="6411" max="6656" width="10.42578125" style="94"/>
    <col min="6657" max="6657" width="72" style="94" bestFit="1" customWidth="1"/>
    <col min="6658" max="6658" width="78.42578125" style="94" customWidth="1"/>
    <col min="6659" max="6659" width="10.42578125" style="94"/>
    <col min="6660" max="6660" width="31.140625" style="94" customWidth="1"/>
    <col min="6661" max="6661" width="70.140625" style="94" customWidth="1"/>
    <col min="6662" max="6662" width="17.42578125" style="94" customWidth="1"/>
    <col min="6663" max="6664" width="21.42578125" style="94" customWidth="1"/>
    <col min="6665" max="6665" width="19.42578125" style="94" customWidth="1"/>
    <col min="6666" max="6666" width="42" style="94" customWidth="1"/>
    <col min="6667" max="6912" width="10.42578125" style="94"/>
    <col min="6913" max="6913" width="72" style="94" bestFit="1" customWidth="1"/>
    <col min="6914" max="6914" width="78.42578125" style="94" customWidth="1"/>
    <col min="6915" max="6915" width="10.42578125" style="94"/>
    <col min="6916" max="6916" width="31.140625" style="94" customWidth="1"/>
    <col min="6917" max="6917" width="70.140625" style="94" customWidth="1"/>
    <col min="6918" max="6918" width="17.42578125" style="94" customWidth="1"/>
    <col min="6919" max="6920" width="21.42578125" style="94" customWidth="1"/>
    <col min="6921" max="6921" width="19.42578125" style="94" customWidth="1"/>
    <col min="6922" max="6922" width="42" style="94" customWidth="1"/>
    <col min="6923" max="7168" width="10.42578125" style="94"/>
    <col min="7169" max="7169" width="72" style="94" bestFit="1" customWidth="1"/>
    <col min="7170" max="7170" width="78.42578125" style="94" customWidth="1"/>
    <col min="7171" max="7171" width="10.42578125" style="94"/>
    <col min="7172" max="7172" width="31.140625" style="94" customWidth="1"/>
    <col min="7173" max="7173" width="70.140625" style="94" customWidth="1"/>
    <col min="7174" max="7174" width="17.42578125" style="94" customWidth="1"/>
    <col min="7175" max="7176" width="21.42578125" style="94" customWidth="1"/>
    <col min="7177" max="7177" width="19.42578125" style="94" customWidth="1"/>
    <col min="7178" max="7178" width="42" style="94" customWidth="1"/>
    <col min="7179" max="7424" width="10.42578125" style="94"/>
    <col min="7425" max="7425" width="72" style="94" bestFit="1" customWidth="1"/>
    <col min="7426" max="7426" width="78.42578125" style="94" customWidth="1"/>
    <col min="7427" max="7427" width="10.42578125" style="94"/>
    <col min="7428" max="7428" width="31.140625" style="94" customWidth="1"/>
    <col min="7429" max="7429" width="70.140625" style="94" customWidth="1"/>
    <col min="7430" max="7430" width="17.42578125" style="94" customWidth="1"/>
    <col min="7431" max="7432" width="21.42578125" style="94" customWidth="1"/>
    <col min="7433" max="7433" width="19.42578125" style="94" customWidth="1"/>
    <col min="7434" max="7434" width="42" style="94" customWidth="1"/>
    <col min="7435" max="7680" width="10.42578125" style="94"/>
    <col min="7681" max="7681" width="72" style="94" bestFit="1" customWidth="1"/>
    <col min="7682" max="7682" width="78.42578125" style="94" customWidth="1"/>
    <col min="7683" max="7683" width="10.42578125" style="94"/>
    <col min="7684" max="7684" width="31.140625" style="94" customWidth="1"/>
    <col min="7685" max="7685" width="70.140625" style="94" customWidth="1"/>
    <col min="7686" max="7686" width="17.42578125" style="94" customWidth="1"/>
    <col min="7687" max="7688" width="21.42578125" style="94" customWidth="1"/>
    <col min="7689" max="7689" width="19.42578125" style="94" customWidth="1"/>
    <col min="7690" max="7690" width="42" style="94" customWidth="1"/>
    <col min="7691" max="7936" width="10.42578125" style="94"/>
    <col min="7937" max="7937" width="72" style="94" bestFit="1" customWidth="1"/>
    <col min="7938" max="7938" width="78.42578125" style="94" customWidth="1"/>
    <col min="7939" max="7939" width="10.42578125" style="94"/>
    <col min="7940" max="7940" width="31.140625" style="94" customWidth="1"/>
    <col min="7941" max="7941" width="70.140625" style="94" customWidth="1"/>
    <col min="7942" max="7942" width="17.42578125" style="94" customWidth="1"/>
    <col min="7943" max="7944" width="21.42578125" style="94" customWidth="1"/>
    <col min="7945" max="7945" width="19.42578125" style="94" customWidth="1"/>
    <col min="7946" max="7946" width="42" style="94" customWidth="1"/>
    <col min="7947" max="8192" width="10.42578125" style="94"/>
    <col min="8193" max="8193" width="72" style="94" bestFit="1" customWidth="1"/>
    <col min="8194" max="8194" width="78.42578125" style="94" customWidth="1"/>
    <col min="8195" max="8195" width="10.42578125" style="94"/>
    <col min="8196" max="8196" width="31.140625" style="94" customWidth="1"/>
    <col min="8197" max="8197" width="70.140625" style="94" customWidth="1"/>
    <col min="8198" max="8198" width="17.42578125" style="94" customWidth="1"/>
    <col min="8199" max="8200" width="21.42578125" style="94" customWidth="1"/>
    <col min="8201" max="8201" width="19.42578125" style="94" customWidth="1"/>
    <col min="8202" max="8202" width="42" style="94" customWidth="1"/>
    <col min="8203" max="8448" width="10.42578125" style="94"/>
    <col min="8449" max="8449" width="72" style="94" bestFit="1" customWidth="1"/>
    <col min="8450" max="8450" width="78.42578125" style="94" customWidth="1"/>
    <col min="8451" max="8451" width="10.42578125" style="94"/>
    <col min="8452" max="8452" width="31.140625" style="94" customWidth="1"/>
    <col min="8453" max="8453" width="70.140625" style="94" customWidth="1"/>
    <col min="8454" max="8454" width="17.42578125" style="94" customWidth="1"/>
    <col min="8455" max="8456" width="21.42578125" style="94" customWidth="1"/>
    <col min="8457" max="8457" width="19.42578125" style="94" customWidth="1"/>
    <col min="8458" max="8458" width="42" style="94" customWidth="1"/>
    <col min="8459" max="8704" width="10.42578125" style="94"/>
    <col min="8705" max="8705" width="72" style="94" bestFit="1" customWidth="1"/>
    <col min="8706" max="8706" width="78.42578125" style="94" customWidth="1"/>
    <col min="8707" max="8707" width="10.42578125" style="94"/>
    <col min="8708" max="8708" width="31.140625" style="94" customWidth="1"/>
    <col min="8709" max="8709" width="70.140625" style="94" customWidth="1"/>
    <col min="8710" max="8710" width="17.42578125" style="94" customWidth="1"/>
    <col min="8711" max="8712" width="21.42578125" style="94" customWidth="1"/>
    <col min="8713" max="8713" width="19.42578125" style="94" customWidth="1"/>
    <col min="8714" max="8714" width="42" style="94" customWidth="1"/>
    <col min="8715" max="8960" width="10.42578125" style="94"/>
    <col min="8961" max="8961" width="72" style="94" bestFit="1" customWidth="1"/>
    <col min="8962" max="8962" width="78.42578125" style="94" customWidth="1"/>
    <col min="8963" max="8963" width="10.42578125" style="94"/>
    <col min="8964" max="8964" width="31.140625" style="94" customWidth="1"/>
    <col min="8965" max="8965" width="70.140625" style="94" customWidth="1"/>
    <col min="8966" max="8966" width="17.42578125" style="94" customWidth="1"/>
    <col min="8967" max="8968" width="21.42578125" style="94" customWidth="1"/>
    <col min="8969" max="8969" width="19.42578125" style="94" customWidth="1"/>
    <col min="8970" max="8970" width="42" style="94" customWidth="1"/>
    <col min="8971" max="9216" width="10.42578125" style="94"/>
    <col min="9217" max="9217" width="72" style="94" bestFit="1" customWidth="1"/>
    <col min="9218" max="9218" width="78.42578125" style="94" customWidth="1"/>
    <col min="9219" max="9219" width="10.42578125" style="94"/>
    <col min="9220" max="9220" width="31.140625" style="94" customWidth="1"/>
    <col min="9221" max="9221" width="70.140625" style="94" customWidth="1"/>
    <col min="9222" max="9222" width="17.42578125" style="94" customWidth="1"/>
    <col min="9223" max="9224" width="21.42578125" style="94" customWidth="1"/>
    <col min="9225" max="9225" width="19.42578125" style="94" customWidth="1"/>
    <col min="9226" max="9226" width="42" style="94" customWidth="1"/>
    <col min="9227" max="9472" width="10.42578125" style="94"/>
    <col min="9473" max="9473" width="72" style="94" bestFit="1" customWidth="1"/>
    <col min="9474" max="9474" width="78.42578125" style="94" customWidth="1"/>
    <col min="9475" max="9475" width="10.42578125" style="94"/>
    <col min="9476" max="9476" width="31.140625" style="94" customWidth="1"/>
    <col min="9477" max="9477" width="70.140625" style="94" customWidth="1"/>
    <col min="9478" max="9478" width="17.42578125" style="94" customWidth="1"/>
    <col min="9479" max="9480" width="21.42578125" style="94" customWidth="1"/>
    <col min="9481" max="9481" width="19.42578125" style="94" customWidth="1"/>
    <col min="9482" max="9482" width="42" style="94" customWidth="1"/>
    <col min="9483" max="9728" width="10.42578125" style="94"/>
    <col min="9729" max="9729" width="72" style="94" bestFit="1" customWidth="1"/>
    <col min="9730" max="9730" width="78.42578125" style="94" customWidth="1"/>
    <col min="9731" max="9731" width="10.42578125" style="94"/>
    <col min="9732" max="9732" width="31.140625" style="94" customWidth="1"/>
    <col min="9733" max="9733" width="70.140625" style="94" customWidth="1"/>
    <col min="9734" max="9734" width="17.42578125" style="94" customWidth="1"/>
    <col min="9735" max="9736" width="21.42578125" style="94" customWidth="1"/>
    <col min="9737" max="9737" width="19.42578125" style="94" customWidth="1"/>
    <col min="9738" max="9738" width="42" style="94" customWidth="1"/>
    <col min="9739" max="9984" width="10.42578125" style="94"/>
    <col min="9985" max="9985" width="72" style="94" bestFit="1" customWidth="1"/>
    <col min="9986" max="9986" width="78.42578125" style="94" customWidth="1"/>
    <col min="9987" max="9987" width="10.42578125" style="94"/>
    <col min="9988" max="9988" width="31.140625" style="94" customWidth="1"/>
    <col min="9989" max="9989" width="70.140625" style="94" customWidth="1"/>
    <col min="9990" max="9990" width="17.42578125" style="94" customWidth="1"/>
    <col min="9991" max="9992" width="21.42578125" style="94" customWidth="1"/>
    <col min="9993" max="9993" width="19.42578125" style="94" customWidth="1"/>
    <col min="9994" max="9994" width="42" style="94" customWidth="1"/>
    <col min="9995" max="10240" width="10.42578125" style="94"/>
    <col min="10241" max="10241" width="72" style="94" bestFit="1" customWidth="1"/>
    <col min="10242" max="10242" width="78.42578125" style="94" customWidth="1"/>
    <col min="10243" max="10243" width="10.42578125" style="94"/>
    <col min="10244" max="10244" width="31.140625" style="94" customWidth="1"/>
    <col min="10245" max="10245" width="70.140625" style="94" customWidth="1"/>
    <col min="10246" max="10246" width="17.42578125" style="94" customWidth="1"/>
    <col min="10247" max="10248" width="21.42578125" style="94" customWidth="1"/>
    <col min="10249" max="10249" width="19.42578125" style="94" customWidth="1"/>
    <col min="10250" max="10250" width="42" style="94" customWidth="1"/>
    <col min="10251" max="10496" width="10.42578125" style="94"/>
    <col min="10497" max="10497" width="72" style="94" bestFit="1" customWidth="1"/>
    <col min="10498" max="10498" width="78.42578125" style="94" customWidth="1"/>
    <col min="10499" max="10499" width="10.42578125" style="94"/>
    <col min="10500" max="10500" width="31.140625" style="94" customWidth="1"/>
    <col min="10501" max="10501" width="70.140625" style="94" customWidth="1"/>
    <col min="10502" max="10502" width="17.42578125" style="94" customWidth="1"/>
    <col min="10503" max="10504" width="21.42578125" style="94" customWidth="1"/>
    <col min="10505" max="10505" width="19.42578125" style="94" customWidth="1"/>
    <col min="10506" max="10506" width="42" style="94" customWidth="1"/>
    <col min="10507" max="10752" width="10.42578125" style="94"/>
    <col min="10753" max="10753" width="72" style="94" bestFit="1" customWidth="1"/>
    <col min="10754" max="10754" width="78.42578125" style="94" customWidth="1"/>
    <col min="10755" max="10755" width="10.42578125" style="94"/>
    <col min="10756" max="10756" width="31.140625" style="94" customWidth="1"/>
    <col min="10757" max="10757" width="70.140625" style="94" customWidth="1"/>
    <col min="10758" max="10758" width="17.42578125" style="94" customWidth="1"/>
    <col min="10759" max="10760" width="21.42578125" style="94" customWidth="1"/>
    <col min="10761" max="10761" width="19.42578125" style="94" customWidth="1"/>
    <col min="10762" max="10762" width="42" style="94" customWidth="1"/>
    <col min="10763" max="11008" width="10.42578125" style="94"/>
    <col min="11009" max="11009" width="72" style="94" bestFit="1" customWidth="1"/>
    <col min="11010" max="11010" width="78.42578125" style="94" customWidth="1"/>
    <col min="11011" max="11011" width="10.42578125" style="94"/>
    <col min="11012" max="11012" width="31.140625" style="94" customWidth="1"/>
    <col min="11013" max="11013" width="70.140625" style="94" customWidth="1"/>
    <col min="11014" max="11014" width="17.42578125" style="94" customWidth="1"/>
    <col min="11015" max="11016" width="21.42578125" style="94" customWidth="1"/>
    <col min="11017" max="11017" width="19.42578125" style="94" customWidth="1"/>
    <col min="11018" max="11018" width="42" style="94" customWidth="1"/>
    <col min="11019" max="11264" width="10.42578125" style="94"/>
    <col min="11265" max="11265" width="72" style="94" bestFit="1" customWidth="1"/>
    <col min="11266" max="11266" width="78.42578125" style="94" customWidth="1"/>
    <col min="11267" max="11267" width="10.42578125" style="94"/>
    <col min="11268" max="11268" width="31.140625" style="94" customWidth="1"/>
    <col min="11269" max="11269" width="70.140625" style="94" customWidth="1"/>
    <col min="11270" max="11270" width="17.42578125" style="94" customWidth="1"/>
    <col min="11271" max="11272" width="21.42578125" style="94" customWidth="1"/>
    <col min="11273" max="11273" width="19.42578125" style="94" customWidth="1"/>
    <col min="11274" max="11274" width="42" style="94" customWidth="1"/>
    <col min="11275" max="11520" width="10.42578125" style="94"/>
    <col min="11521" max="11521" width="72" style="94" bestFit="1" customWidth="1"/>
    <col min="11522" max="11522" width="78.42578125" style="94" customWidth="1"/>
    <col min="11523" max="11523" width="10.42578125" style="94"/>
    <col min="11524" max="11524" width="31.140625" style="94" customWidth="1"/>
    <col min="11525" max="11525" width="70.140625" style="94" customWidth="1"/>
    <col min="11526" max="11526" width="17.42578125" style="94" customWidth="1"/>
    <col min="11527" max="11528" width="21.42578125" style="94" customWidth="1"/>
    <col min="11529" max="11529" width="19.42578125" style="94" customWidth="1"/>
    <col min="11530" max="11530" width="42" style="94" customWidth="1"/>
    <col min="11531" max="11776" width="10.42578125" style="94"/>
    <col min="11777" max="11777" width="72" style="94" bestFit="1" customWidth="1"/>
    <col min="11778" max="11778" width="78.42578125" style="94" customWidth="1"/>
    <col min="11779" max="11779" width="10.42578125" style="94"/>
    <col min="11780" max="11780" width="31.140625" style="94" customWidth="1"/>
    <col min="11781" max="11781" width="70.140625" style="94" customWidth="1"/>
    <col min="11782" max="11782" width="17.42578125" style="94" customWidth="1"/>
    <col min="11783" max="11784" width="21.42578125" style="94" customWidth="1"/>
    <col min="11785" max="11785" width="19.42578125" style="94" customWidth="1"/>
    <col min="11786" max="11786" width="42" style="94" customWidth="1"/>
    <col min="11787" max="12032" width="10.42578125" style="94"/>
    <col min="12033" max="12033" width="72" style="94" bestFit="1" customWidth="1"/>
    <col min="12034" max="12034" width="78.42578125" style="94" customWidth="1"/>
    <col min="12035" max="12035" width="10.42578125" style="94"/>
    <col min="12036" max="12036" width="31.140625" style="94" customWidth="1"/>
    <col min="12037" max="12037" width="70.140625" style="94" customWidth="1"/>
    <col min="12038" max="12038" width="17.42578125" style="94" customWidth="1"/>
    <col min="12039" max="12040" width="21.42578125" style="94" customWidth="1"/>
    <col min="12041" max="12041" width="19.42578125" style="94" customWidth="1"/>
    <col min="12042" max="12042" width="42" style="94" customWidth="1"/>
    <col min="12043" max="12288" width="10.42578125" style="94"/>
    <col min="12289" max="12289" width="72" style="94" bestFit="1" customWidth="1"/>
    <col min="12290" max="12290" width="78.42578125" style="94" customWidth="1"/>
    <col min="12291" max="12291" width="10.42578125" style="94"/>
    <col min="12292" max="12292" width="31.140625" style="94" customWidth="1"/>
    <col min="12293" max="12293" width="70.140625" style="94" customWidth="1"/>
    <col min="12294" max="12294" width="17.42578125" style="94" customWidth="1"/>
    <col min="12295" max="12296" width="21.42578125" style="94" customWidth="1"/>
    <col min="12297" max="12297" width="19.42578125" style="94" customWidth="1"/>
    <col min="12298" max="12298" width="42" style="94" customWidth="1"/>
    <col min="12299" max="12544" width="10.42578125" style="94"/>
    <col min="12545" max="12545" width="72" style="94" bestFit="1" customWidth="1"/>
    <col min="12546" max="12546" width="78.42578125" style="94" customWidth="1"/>
    <col min="12547" max="12547" width="10.42578125" style="94"/>
    <col min="12548" max="12548" width="31.140625" style="94" customWidth="1"/>
    <col min="12549" max="12549" width="70.140625" style="94" customWidth="1"/>
    <col min="12550" max="12550" width="17.42578125" style="94" customWidth="1"/>
    <col min="12551" max="12552" width="21.42578125" style="94" customWidth="1"/>
    <col min="12553" max="12553" width="19.42578125" style="94" customWidth="1"/>
    <col min="12554" max="12554" width="42" style="94" customWidth="1"/>
    <col min="12555" max="12800" width="10.42578125" style="94"/>
    <col min="12801" max="12801" width="72" style="94" bestFit="1" customWidth="1"/>
    <col min="12802" max="12802" width="78.42578125" style="94" customWidth="1"/>
    <col min="12803" max="12803" width="10.42578125" style="94"/>
    <col min="12804" max="12804" width="31.140625" style="94" customWidth="1"/>
    <col min="12805" max="12805" width="70.140625" style="94" customWidth="1"/>
    <col min="12806" max="12806" width="17.42578125" style="94" customWidth="1"/>
    <col min="12807" max="12808" width="21.42578125" style="94" customWidth="1"/>
    <col min="12809" max="12809" width="19.42578125" style="94" customWidth="1"/>
    <col min="12810" max="12810" width="42" style="94" customWidth="1"/>
    <col min="12811" max="13056" width="10.42578125" style="94"/>
    <col min="13057" max="13057" width="72" style="94" bestFit="1" customWidth="1"/>
    <col min="13058" max="13058" width="78.42578125" style="94" customWidth="1"/>
    <col min="13059" max="13059" width="10.42578125" style="94"/>
    <col min="13060" max="13060" width="31.140625" style="94" customWidth="1"/>
    <col min="13061" max="13061" width="70.140625" style="94" customWidth="1"/>
    <col min="13062" max="13062" width="17.42578125" style="94" customWidth="1"/>
    <col min="13063" max="13064" width="21.42578125" style="94" customWidth="1"/>
    <col min="13065" max="13065" width="19.42578125" style="94" customWidth="1"/>
    <col min="13066" max="13066" width="42" style="94" customWidth="1"/>
    <col min="13067" max="13312" width="10.42578125" style="94"/>
    <col min="13313" max="13313" width="72" style="94" bestFit="1" customWidth="1"/>
    <col min="13314" max="13314" width="78.42578125" style="94" customWidth="1"/>
    <col min="13315" max="13315" width="10.42578125" style="94"/>
    <col min="13316" max="13316" width="31.140625" style="94" customWidth="1"/>
    <col min="13317" max="13317" width="70.140625" style="94" customWidth="1"/>
    <col min="13318" max="13318" width="17.42578125" style="94" customWidth="1"/>
    <col min="13319" max="13320" width="21.42578125" style="94" customWidth="1"/>
    <col min="13321" max="13321" width="19.42578125" style="94" customWidth="1"/>
    <col min="13322" max="13322" width="42" style="94" customWidth="1"/>
    <col min="13323" max="13568" width="10.42578125" style="94"/>
    <col min="13569" max="13569" width="72" style="94" bestFit="1" customWidth="1"/>
    <col min="13570" max="13570" width="78.42578125" style="94" customWidth="1"/>
    <col min="13571" max="13571" width="10.42578125" style="94"/>
    <col min="13572" max="13572" width="31.140625" style="94" customWidth="1"/>
    <col min="13573" max="13573" width="70.140625" style="94" customWidth="1"/>
    <col min="13574" max="13574" width="17.42578125" style="94" customWidth="1"/>
    <col min="13575" max="13576" width="21.42578125" style="94" customWidth="1"/>
    <col min="13577" max="13577" width="19.42578125" style="94" customWidth="1"/>
    <col min="13578" max="13578" width="42" style="94" customWidth="1"/>
    <col min="13579" max="13824" width="10.42578125" style="94"/>
    <col min="13825" max="13825" width="72" style="94" bestFit="1" customWidth="1"/>
    <col min="13826" max="13826" width="78.42578125" style="94" customWidth="1"/>
    <col min="13827" max="13827" width="10.42578125" style="94"/>
    <col min="13828" max="13828" width="31.140625" style="94" customWidth="1"/>
    <col min="13829" max="13829" width="70.140625" style="94" customWidth="1"/>
    <col min="13830" max="13830" width="17.42578125" style="94" customWidth="1"/>
    <col min="13831" max="13832" width="21.42578125" style="94" customWidth="1"/>
    <col min="13833" max="13833" width="19.42578125" style="94" customWidth="1"/>
    <col min="13834" max="13834" width="42" style="94" customWidth="1"/>
    <col min="13835" max="14080" width="10.42578125" style="94"/>
    <col min="14081" max="14081" width="72" style="94" bestFit="1" customWidth="1"/>
    <col min="14082" max="14082" width="78.42578125" style="94" customWidth="1"/>
    <col min="14083" max="14083" width="10.42578125" style="94"/>
    <col min="14084" max="14084" width="31.140625" style="94" customWidth="1"/>
    <col min="14085" max="14085" width="70.140625" style="94" customWidth="1"/>
    <col min="14086" max="14086" width="17.42578125" style="94" customWidth="1"/>
    <col min="14087" max="14088" width="21.42578125" style="94" customWidth="1"/>
    <col min="14089" max="14089" width="19.42578125" style="94" customWidth="1"/>
    <col min="14090" max="14090" width="42" style="94" customWidth="1"/>
    <col min="14091" max="14336" width="10.42578125" style="94"/>
    <col min="14337" max="14337" width="72" style="94" bestFit="1" customWidth="1"/>
    <col min="14338" max="14338" width="78.42578125" style="94" customWidth="1"/>
    <col min="14339" max="14339" width="10.42578125" style="94"/>
    <col min="14340" max="14340" width="31.140625" style="94" customWidth="1"/>
    <col min="14341" max="14341" width="70.140625" style="94" customWidth="1"/>
    <col min="14342" max="14342" width="17.42578125" style="94" customWidth="1"/>
    <col min="14343" max="14344" width="21.42578125" style="94" customWidth="1"/>
    <col min="14345" max="14345" width="19.42578125" style="94" customWidth="1"/>
    <col min="14346" max="14346" width="42" style="94" customWidth="1"/>
    <col min="14347" max="14592" width="10.42578125" style="94"/>
    <col min="14593" max="14593" width="72" style="94" bestFit="1" customWidth="1"/>
    <col min="14594" max="14594" width="78.42578125" style="94" customWidth="1"/>
    <col min="14595" max="14595" width="10.42578125" style="94"/>
    <col min="14596" max="14596" width="31.140625" style="94" customWidth="1"/>
    <col min="14597" max="14597" width="70.140625" style="94" customWidth="1"/>
    <col min="14598" max="14598" width="17.42578125" style="94" customWidth="1"/>
    <col min="14599" max="14600" width="21.42578125" style="94" customWidth="1"/>
    <col min="14601" max="14601" width="19.42578125" style="94" customWidth="1"/>
    <col min="14602" max="14602" width="42" style="94" customWidth="1"/>
    <col min="14603" max="14848" width="10.42578125" style="94"/>
    <col min="14849" max="14849" width="72" style="94" bestFit="1" customWidth="1"/>
    <col min="14850" max="14850" width="78.42578125" style="94" customWidth="1"/>
    <col min="14851" max="14851" width="10.42578125" style="94"/>
    <col min="14852" max="14852" width="31.140625" style="94" customWidth="1"/>
    <col min="14853" max="14853" width="70.140625" style="94" customWidth="1"/>
    <col min="14854" max="14854" width="17.42578125" style="94" customWidth="1"/>
    <col min="14855" max="14856" width="21.42578125" style="94" customWidth="1"/>
    <col min="14857" max="14857" width="19.42578125" style="94" customWidth="1"/>
    <col min="14858" max="14858" width="42" style="94" customWidth="1"/>
    <col min="14859" max="15104" width="10.42578125" style="94"/>
    <col min="15105" max="15105" width="72" style="94" bestFit="1" customWidth="1"/>
    <col min="15106" max="15106" width="78.42578125" style="94" customWidth="1"/>
    <col min="15107" max="15107" width="10.42578125" style="94"/>
    <col min="15108" max="15108" width="31.140625" style="94" customWidth="1"/>
    <col min="15109" max="15109" width="70.140625" style="94" customWidth="1"/>
    <col min="15110" max="15110" width="17.42578125" style="94" customWidth="1"/>
    <col min="15111" max="15112" width="21.42578125" style="94" customWidth="1"/>
    <col min="15113" max="15113" width="19.42578125" style="94" customWidth="1"/>
    <col min="15114" max="15114" width="42" style="94" customWidth="1"/>
    <col min="15115" max="15360" width="10.42578125" style="94"/>
    <col min="15361" max="15361" width="72" style="94" bestFit="1" customWidth="1"/>
    <col min="15362" max="15362" width="78.42578125" style="94" customWidth="1"/>
    <col min="15363" max="15363" width="10.42578125" style="94"/>
    <col min="15364" max="15364" width="31.140625" style="94" customWidth="1"/>
    <col min="15365" max="15365" width="70.140625" style="94" customWidth="1"/>
    <col min="15366" max="15366" width="17.42578125" style="94" customWidth="1"/>
    <col min="15367" max="15368" width="21.42578125" style="94" customWidth="1"/>
    <col min="15369" max="15369" width="19.42578125" style="94" customWidth="1"/>
    <col min="15370" max="15370" width="42" style="94" customWidth="1"/>
    <col min="15371" max="15616" width="10.42578125" style="94"/>
    <col min="15617" max="15617" width="72" style="94" bestFit="1" customWidth="1"/>
    <col min="15618" max="15618" width="78.42578125" style="94" customWidth="1"/>
    <col min="15619" max="15619" width="10.42578125" style="94"/>
    <col min="15620" max="15620" width="31.140625" style="94" customWidth="1"/>
    <col min="15621" max="15621" width="70.140625" style="94" customWidth="1"/>
    <col min="15622" max="15622" width="17.42578125" style="94" customWidth="1"/>
    <col min="15623" max="15624" width="21.42578125" style="94" customWidth="1"/>
    <col min="15625" max="15625" width="19.42578125" style="94" customWidth="1"/>
    <col min="15626" max="15626" width="42" style="94" customWidth="1"/>
    <col min="15627" max="15872" width="10.42578125" style="94"/>
    <col min="15873" max="15873" width="72" style="94" bestFit="1" customWidth="1"/>
    <col min="15874" max="15874" width="78.42578125" style="94" customWidth="1"/>
    <col min="15875" max="15875" width="10.42578125" style="94"/>
    <col min="15876" max="15876" width="31.140625" style="94" customWidth="1"/>
    <col min="15877" max="15877" width="70.140625" style="94" customWidth="1"/>
    <col min="15878" max="15878" width="17.42578125" style="94" customWidth="1"/>
    <col min="15879" max="15880" width="21.42578125" style="94" customWidth="1"/>
    <col min="15881" max="15881" width="19.42578125" style="94" customWidth="1"/>
    <col min="15882" max="15882" width="42" style="94" customWidth="1"/>
    <col min="15883" max="16128" width="10.42578125" style="94"/>
    <col min="16129" max="16129" width="72" style="94" bestFit="1" customWidth="1"/>
    <col min="16130" max="16130" width="78.42578125" style="94" customWidth="1"/>
    <col min="16131" max="16131" width="10.42578125" style="94"/>
    <col min="16132" max="16132" width="31.140625" style="94" customWidth="1"/>
    <col min="16133" max="16133" width="70.140625" style="94" customWidth="1"/>
    <col min="16134" max="16134" width="17.42578125" style="94" customWidth="1"/>
    <col min="16135" max="16136" width="21.42578125" style="94" customWidth="1"/>
    <col min="16137" max="16137" width="19.42578125" style="94" customWidth="1"/>
    <col min="16138" max="16138" width="42" style="94" customWidth="1"/>
    <col min="16139" max="16384" width="10.42578125" style="94"/>
  </cols>
  <sheetData>
    <row r="1" spans="1:2" ht="25.5" customHeight="1" x14ac:dyDescent="0.25">
      <c r="A1" s="258" t="s">
        <v>0</v>
      </c>
      <c r="B1" s="259"/>
    </row>
    <row r="2" spans="1:2" ht="25.5" customHeight="1" x14ac:dyDescent="0.25">
      <c r="A2" s="260" t="s">
        <v>1</v>
      </c>
      <c r="B2" s="261"/>
    </row>
    <row r="3" spans="1:2" ht="15" x14ac:dyDescent="0.25">
      <c r="A3" s="95" t="s">
        <v>2</v>
      </c>
      <c r="B3" s="96" t="s">
        <v>3</v>
      </c>
    </row>
    <row r="4" spans="1:2" ht="15" x14ac:dyDescent="0.25">
      <c r="A4" s="97" t="s">
        <v>4</v>
      </c>
      <c r="B4" s="98" t="s">
        <v>5</v>
      </c>
    </row>
    <row r="5" spans="1:2" ht="15" x14ac:dyDescent="0.25">
      <c r="A5" s="97" t="s">
        <v>6</v>
      </c>
      <c r="B5" s="98" t="s">
        <v>7</v>
      </c>
    </row>
    <row r="6" spans="1:2" ht="103.5" x14ac:dyDescent="0.25">
      <c r="A6" s="97" t="s">
        <v>8</v>
      </c>
      <c r="B6" s="99" t="s">
        <v>9</v>
      </c>
    </row>
    <row r="7" spans="1:2" ht="40.5" customHeight="1" x14ac:dyDescent="0.25">
      <c r="A7" s="97" t="s">
        <v>10</v>
      </c>
      <c r="B7" s="100" t="s">
        <v>11</v>
      </c>
    </row>
    <row r="8" spans="1:2" ht="29.25" customHeight="1" x14ac:dyDescent="0.25">
      <c r="A8" s="97" t="s">
        <v>12</v>
      </c>
      <c r="B8" s="100" t="s">
        <v>13</v>
      </c>
    </row>
    <row r="9" spans="1:2" ht="38.25" customHeight="1" x14ac:dyDescent="0.25">
      <c r="A9" s="97" t="s">
        <v>14</v>
      </c>
      <c r="B9" s="100" t="s">
        <v>13</v>
      </c>
    </row>
    <row r="10" spans="1:2" ht="28.5" x14ac:dyDescent="0.25">
      <c r="A10" s="97" t="s">
        <v>15</v>
      </c>
      <c r="B10" s="101" t="s">
        <v>16</v>
      </c>
    </row>
    <row r="11" spans="1:2" ht="15" x14ac:dyDescent="0.25">
      <c r="A11" s="97" t="s">
        <v>17</v>
      </c>
      <c r="B11" s="101" t="s">
        <v>18</v>
      </c>
    </row>
    <row r="12" spans="1:2" ht="8.25" customHeight="1" x14ac:dyDescent="0.25">
      <c r="A12" s="102"/>
      <c r="B12" s="103"/>
    </row>
    <row r="13" spans="1:2" ht="15" x14ac:dyDescent="0.25">
      <c r="A13" s="97" t="s">
        <v>19</v>
      </c>
      <c r="B13" s="104" t="s">
        <v>20</v>
      </c>
    </row>
    <row r="14" spans="1:2" ht="15" x14ac:dyDescent="0.25">
      <c r="A14" s="97" t="s">
        <v>21</v>
      </c>
      <c r="B14" s="104" t="s">
        <v>22</v>
      </c>
    </row>
    <row r="15" spans="1:2" ht="28.5" x14ac:dyDescent="0.25">
      <c r="A15" s="97" t="s">
        <v>23</v>
      </c>
      <c r="B15" s="104" t="s">
        <v>24</v>
      </c>
    </row>
    <row r="16" spans="1:2" ht="15" x14ac:dyDescent="0.25">
      <c r="A16" s="97" t="s">
        <v>25</v>
      </c>
      <c r="B16" s="104" t="s">
        <v>26</v>
      </c>
    </row>
    <row r="17" spans="1:2" ht="8.25" customHeight="1" x14ac:dyDescent="0.25">
      <c r="A17" s="102"/>
      <c r="B17" s="105"/>
    </row>
    <row r="18" spans="1:2" ht="42.75" x14ac:dyDescent="0.25">
      <c r="A18" s="97" t="s">
        <v>27</v>
      </c>
      <c r="B18" s="104" t="s">
        <v>28</v>
      </c>
    </row>
    <row r="19" spans="1:2" ht="28.5" x14ac:dyDescent="0.25">
      <c r="A19" s="97" t="s">
        <v>29</v>
      </c>
      <c r="B19" s="104" t="s">
        <v>30</v>
      </c>
    </row>
    <row r="20" spans="1:2" ht="42.75" x14ac:dyDescent="0.25">
      <c r="A20" s="97" t="s">
        <v>31</v>
      </c>
      <c r="B20" s="104" t="s">
        <v>32</v>
      </c>
    </row>
    <row r="21" spans="1:2" ht="28.5" x14ac:dyDescent="0.25">
      <c r="A21" s="97" t="s">
        <v>25</v>
      </c>
      <c r="B21" s="104" t="s">
        <v>33</v>
      </c>
    </row>
    <row r="22" spans="1:2" ht="8.25" customHeight="1" x14ac:dyDescent="0.25">
      <c r="A22" s="102"/>
      <c r="B22" s="105"/>
    </row>
    <row r="23" spans="1:2" ht="31.5" customHeight="1" x14ac:dyDescent="0.25">
      <c r="A23" s="97" t="s">
        <v>34</v>
      </c>
      <c r="B23" s="104" t="s">
        <v>35</v>
      </c>
    </row>
    <row r="24" spans="1:2" ht="15" x14ac:dyDescent="0.25">
      <c r="A24" s="97" t="s">
        <v>36</v>
      </c>
      <c r="B24" s="104" t="s">
        <v>37</v>
      </c>
    </row>
    <row r="25" spans="1:2" ht="20.25" customHeight="1" x14ac:dyDescent="0.25">
      <c r="A25" s="97" t="s">
        <v>38</v>
      </c>
      <c r="B25" s="104" t="s">
        <v>39</v>
      </c>
    </row>
    <row r="26" spans="1:2" ht="29.25" customHeight="1" x14ac:dyDescent="0.25">
      <c r="A26" s="97" t="s">
        <v>40</v>
      </c>
      <c r="B26" s="104" t="s">
        <v>41</v>
      </c>
    </row>
    <row r="27" spans="1:2" ht="21" customHeight="1" x14ac:dyDescent="0.25">
      <c r="A27" s="97" t="s">
        <v>42</v>
      </c>
      <c r="B27" s="104" t="s">
        <v>43</v>
      </c>
    </row>
    <row r="28" spans="1:2" ht="8.25" customHeight="1" x14ac:dyDescent="0.25">
      <c r="A28" s="102"/>
      <c r="B28" s="105"/>
    </row>
    <row r="29" spans="1:2" ht="28.5" x14ac:dyDescent="0.25">
      <c r="A29" s="97" t="s">
        <v>44</v>
      </c>
      <c r="B29" s="104" t="s">
        <v>45</v>
      </c>
    </row>
    <row r="30" spans="1:2" ht="42.75" x14ac:dyDescent="0.25">
      <c r="A30" s="97" t="s">
        <v>46</v>
      </c>
      <c r="B30" s="104" t="s">
        <v>47</v>
      </c>
    </row>
    <row r="31" spans="1:2" ht="42.75" x14ac:dyDescent="0.25">
      <c r="A31" s="97" t="s">
        <v>48</v>
      </c>
      <c r="B31" s="104" t="s">
        <v>49</v>
      </c>
    </row>
    <row r="32" spans="1:2" ht="28.5" x14ac:dyDescent="0.25">
      <c r="A32" s="97" t="s">
        <v>50</v>
      </c>
      <c r="B32" s="104" t="s">
        <v>51</v>
      </c>
    </row>
    <row r="33" spans="1:2" ht="57" x14ac:dyDescent="0.25">
      <c r="A33" s="97" t="s">
        <v>52</v>
      </c>
      <c r="B33" s="104" t="s">
        <v>53</v>
      </c>
    </row>
    <row r="34" spans="1:2" ht="85.5" customHeight="1" x14ac:dyDescent="0.25">
      <c r="A34" s="106" t="s">
        <v>54</v>
      </c>
      <c r="B34" s="104" t="s">
        <v>55</v>
      </c>
    </row>
    <row r="35" spans="1:2" ht="81.75" customHeight="1" x14ac:dyDescent="0.25">
      <c r="A35" s="106" t="s">
        <v>56</v>
      </c>
      <c r="B35" s="104" t="s">
        <v>57</v>
      </c>
    </row>
    <row r="36" spans="1:2" ht="54" customHeight="1" x14ac:dyDescent="0.25">
      <c r="A36" s="106" t="s">
        <v>58</v>
      </c>
      <c r="B36" s="104" t="s">
        <v>59</v>
      </c>
    </row>
    <row r="37" spans="1:2" ht="8.25" customHeight="1" x14ac:dyDescent="0.25">
      <c r="A37" s="107"/>
      <c r="B37" s="105"/>
    </row>
    <row r="38" spans="1:2" ht="71.25" x14ac:dyDescent="0.25">
      <c r="A38" s="106" t="s">
        <v>60</v>
      </c>
      <c r="B38" s="104" t="s">
        <v>61</v>
      </c>
    </row>
    <row r="39" spans="1:2" ht="42.75" x14ac:dyDescent="0.25">
      <c r="A39" s="106" t="s">
        <v>62</v>
      </c>
      <c r="B39" s="104" t="s">
        <v>63</v>
      </c>
    </row>
    <row r="40" spans="1:2" ht="28.5" x14ac:dyDescent="0.25">
      <c r="A40" s="106" t="s">
        <v>64</v>
      </c>
      <c r="B40" s="104" t="s">
        <v>65</v>
      </c>
    </row>
    <row r="41" spans="1:2" ht="71.25" x14ac:dyDescent="0.25">
      <c r="A41" s="106" t="s">
        <v>66</v>
      </c>
      <c r="B41" s="104" t="s">
        <v>67</v>
      </c>
    </row>
    <row r="42" spans="1:2" ht="28.5" x14ac:dyDescent="0.25">
      <c r="A42" s="97" t="s">
        <v>68</v>
      </c>
      <c r="B42" s="104" t="s">
        <v>69</v>
      </c>
    </row>
    <row r="43" spans="1:2" ht="15" x14ac:dyDescent="0.25">
      <c r="A43" s="106"/>
      <c r="B43" s="108"/>
    </row>
    <row r="44" spans="1:2" ht="25.5" customHeight="1" x14ac:dyDescent="0.25">
      <c r="A44" s="260" t="s">
        <v>70</v>
      </c>
      <c r="B44" s="261"/>
    </row>
    <row r="45" spans="1:2" ht="15" x14ac:dyDescent="0.25">
      <c r="A45" s="95" t="s">
        <v>2</v>
      </c>
      <c r="B45" s="96" t="s">
        <v>3</v>
      </c>
    </row>
    <row r="46" spans="1:2" ht="15" x14ac:dyDescent="0.25">
      <c r="A46" s="97" t="s">
        <v>6</v>
      </c>
      <c r="B46" s="98" t="s">
        <v>7</v>
      </c>
    </row>
    <row r="47" spans="1:2" ht="103.5" x14ac:dyDescent="0.25">
      <c r="A47" s="97" t="s">
        <v>8</v>
      </c>
      <c r="B47" s="99" t="s">
        <v>9</v>
      </c>
    </row>
    <row r="48" spans="1:2" ht="15" x14ac:dyDescent="0.25">
      <c r="A48" s="97" t="s">
        <v>71</v>
      </c>
      <c r="B48" s="109" t="s">
        <v>72</v>
      </c>
    </row>
    <row r="49" spans="1:2" ht="37.5" customHeight="1" x14ac:dyDescent="0.25">
      <c r="A49" s="97" t="s">
        <v>73</v>
      </c>
      <c r="B49" s="109" t="s">
        <v>13</v>
      </c>
    </row>
    <row r="50" spans="1:2" ht="28.5" x14ac:dyDescent="0.25">
      <c r="A50" s="97" t="s">
        <v>74</v>
      </c>
      <c r="B50" s="109" t="s">
        <v>75</v>
      </c>
    </row>
    <row r="51" spans="1:2" ht="42.75" x14ac:dyDescent="0.25">
      <c r="A51" s="97" t="s">
        <v>76</v>
      </c>
      <c r="B51" s="110" t="s">
        <v>77</v>
      </c>
    </row>
    <row r="52" spans="1:2" ht="42.75" x14ac:dyDescent="0.25">
      <c r="A52" s="97" t="s">
        <v>78</v>
      </c>
      <c r="B52" s="110" t="s">
        <v>79</v>
      </c>
    </row>
    <row r="53" spans="1:2" ht="15" x14ac:dyDescent="0.25">
      <c r="A53" s="97" t="s">
        <v>80</v>
      </c>
      <c r="B53" s="110" t="s">
        <v>81</v>
      </c>
    </row>
    <row r="54" spans="1:2" ht="71.25" x14ac:dyDescent="0.25">
      <c r="A54" s="97" t="s">
        <v>82</v>
      </c>
      <c r="B54" s="110" t="s">
        <v>83</v>
      </c>
    </row>
    <row r="55" spans="1:2" ht="60" x14ac:dyDescent="0.25">
      <c r="A55" s="106" t="s">
        <v>84</v>
      </c>
      <c r="B55" s="110" t="s">
        <v>85</v>
      </c>
    </row>
    <row r="56" spans="1:2" ht="28.5" x14ac:dyDescent="0.25">
      <c r="A56" s="97" t="s">
        <v>86</v>
      </c>
      <c r="B56" s="110" t="s">
        <v>87</v>
      </c>
    </row>
    <row r="57" spans="1:2" ht="99.75" x14ac:dyDescent="0.25">
      <c r="A57" s="97" t="s">
        <v>88</v>
      </c>
      <c r="B57" s="110" t="s">
        <v>89</v>
      </c>
    </row>
    <row r="58" spans="1:2" ht="15" x14ac:dyDescent="0.25">
      <c r="A58" s="97" t="s">
        <v>90</v>
      </c>
      <c r="B58" s="110" t="s">
        <v>91</v>
      </c>
    </row>
    <row r="59" spans="1:2" ht="28.5" x14ac:dyDescent="0.25">
      <c r="A59" s="97" t="s">
        <v>92</v>
      </c>
      <c r="B59" s="110" t="s">
        <v>93</v>
      </c>
    </row>
    <row r="60" spans="1:2" ht="28.5" x14ac:dyDescent="0.25">
      <c r="A60" s="97" t="s">
        <v>94</v>
      </c>
      <c r="B60" s="110" t="s">
        <v>95</v>
      </c>
    </row>
    <row r="61" spans="1:2" ht="28.5" x14ac:dyDescent="0.25">
      <c r="A61" s="97" t="s">
        <v>96</v>
      </c>
      <c r="B61" s="110" t="s">
        <v>97</v>
      </c>
    </row>
    <row r="62" spans="1:2" ht="28.5" x14ac:dyDescent="0.25">
      <c r="A62" s="97" t="s">
        <v>98</v>
      </c>
      <c r="B62" s="110" t="s">
        <v>99</v>
      </c>
    </row>
    <row r="63" spans="1:2" ht="42.75" x14ac:dyDescent="0.25">
      <c r="A63" s="97" t="s">
        <v>100</v>
      </c>
      <c r="B63" s="110" t="s">
        <v>101</v>
      </c>
    </row>
    <row r="64" spans="1:2" ht="79.5" customHeight="1" x14ac:dyDescent="0.25">
      <c r="A64" s="97" t="s">
        <v>102</v>
      </c>
      <c r="B64" s="110" t="s">
        <v>103</v>
      </c>
    </row>
    <row r="65" spans="1:2" ht="114" x14ac:dyDescent="0.25">
      <c r="A65" s="97" t="s">
        <v>104</v>
      </c>
      <c r="B65" s="110" t="s">
        <v>105</v>
      </c>
    </row>
    <row r="66" spans="1:2" ht="28.5" x14ac:dyDescent="0.25">
      <c r="A66" s="97" t="s">
        <v>106</v>
      </c>
      <c r="B66" s="110" t="s">
        <v>107</v>
      </c>
    </row>
    <row r="67" spans="1:2" ht="171" x14ac:dyDescent="0.25">
      <c r="A67" s="97" t="s">
        <v>108</v>
      </c>
      <c r="B67" s="110" t="s">
        <v>109</v>
      </c>
    </row>
    <row r="68" spans="1:2" ht="28.5" x14ac:dyDescent="0.25">
      <c r="A68" s="97" t="s">
        <v>110</v>
      </c>
      <c r="B68" s="110" t="s">
        <v>111</v>
      </c>
    </row>
    <row r="69" spans="1:2" ht="30" x14ac:dyDescent="0.25">
      <c r="A69" s="106" t="s">
        <v>112</v>
      </c>
      <c r="B69" s="110" t="s">
        <v>113</v>
      </c>
    </row>
    <row r="70" spans="1:2" ht="25.5" customHeight="1" x14ac:dyDescent="0.25">
      <c r="A70" s="260" t="s">
        <v>114</v>
      </c>
      <c r="B70" s="261"/>
    </row>
    <row r="71" spans="1:2" ht="15" x14ac:dyDescent="0.25">
      <c r="A71" s="262" t="s">
        <v>115</v>
      </c>
      <c r="B71" s="263"/>
    </row>
    <row r="72" spans="1:2" ht="72" customHeight="1" x14ac:dyDescent="0.25">
      <c r="A72" s="256" t="s">
        <v>116</v>
      </c>
      <c r="B72" s="257"/>
    </row>
    <row r="73" spans="1:2" ht="28.5" x14ac:dyDescent="0.25">
      <c r="A73" s="97" t="s">
        <v>117</v>
      </c>
      <c r="B73" s="110" t="s">
        <v>118</v>
      </c>
    </row>
    <row r="74" spans="1:2" ht="42.75" x14ac:dyDescent="0.25">
      <c r="A74" s="106" t="s">
        <v>119</v>
      </c>
      <c r="B74" s="110" t="s">
        <v>120</v>
      </c>
    </row>
  </sheetData>
  <mergeCells count="6">
    <mergeCell ref="A72:B72"/>
    <mergeCell ref="A1:B1"/>
    <mergeCell ref="A2:B2"/>
    <mergeCell ref="A44:B44"/>
    <mergeCell ref="A70:B70"/>
    <mergeCell ref="A71:B71"/>
  </mergeCells>
  <pageMargins left="0.25" right="0.25" top="0.75" bottom="0.75" header="0.3" footer="0.3"/>
  <pageSetup scale="2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39997558519241921"/>
    <pageSetUpPr fitToPage="1"/>
  </sheetPr>
  <dimension ref="A1:AO49"/>
  <sheetViews>
    <sheetView showGridLines="0" topLeftCell="K30" zoomScale="85" zoomScaleNormal="85" workbookViewId="0">
      <selection activeCell="U35" sqref="U35:X36"/>
    </sheetView>
  </sheetViews>
  <sheetFormatPr baseColWidth="10" defaultColWidth="10.42578125" defaultRowHeight="14.25" x14ac:dyDescent="0.25"/>
  <cols>
    <col min="1" max="1" width="38.42578125" style="15" customWidth="1"/>
    <col min="2" max="2" width="15.42578125" style="15" customWidth="1"/>
    <col min="3" max="3" width="18.42578125" style="15" customWidth="1"/>
    <col min="4" max="15" width="20.42578125" style="15" customWidth="1"/>
    <col min="16" max="16" width="32.42578125" style="15" customWidth="1"/>
    <col min="17" max="17" width="12" style="15" customWidth="1"/>
    <col min="18" max="18" width="8.140625" style="15" customWidth="1"/>
    <col min="19" max="19" width="8.42578125" style="15" customWidth="1"/>
    <col min="20" max="20" width="19.42578125" style="15" customWidth="1"/>
    <col min="21" max="21" width="8.140625" style="15" customWidth="1"/>
    <col min="22" max="22" width="7.42578125" style="15" customWidth="1"/>
    <col min="23" max="23" width="15.140625" style="15" customWidth="1"/>
    <col min="24" max="24" width="27" style="15" customWidth="1"/>
    <col min="25" max="29" width="18.42578125" style="15" customWidth="1"/>
    <col min="30" max="30" width="13.140625" style="15" customWidth="1"/>
    <col min="31" max="31" width="27.42578125" style="15" customWidth="1"/>
    <col min="32" max="32" width="22.42578125" style="15" customWidth="1"/>
    <col min="33" max="33" width="18.42578125" style="15" bestFit="1" customWidth="1"/>
    <col min="34" max="34" width="8.42578125" style="15" customWidth="1"/>
    <col min="35" max="35" width="18.42578125" style="15" bestFit="1" customWidth="1"/>
    <col min="36" max="36" width="5.42578125" style="15" customWidth="1"/>
    <col min="37" max="37" width="18.42578125" style="15" bestFit="1" customWidth="1"/>
    <col min="38" max="38" width="4.42578125" style="15" customWidth="1"/>
    <col min="39" max="39" width="23" style="15" bestFit="1" customWidth="1"/>
    <col min="40" max="40" width="10.42578125" style="15"/>
    <col min="41" max="41" width="18.42578125" style="15" bestFit="1" customWidth="1"/>
    <col min="42" max="42" width="16.140625" style="15" customWidth="1"/>
    <col min="43" max="16384" width="10.42578125" style="15"/>
  </cols>
  <sheetData>
    <row r="1" spans="1:31" ht="32.25" customHeight="1" thickBot="1" x14ac:dyDescent="0.3">
      <c r="A1" s="289"/>
      <c r="B1" s="292" t="s">
        <v>121</v>
      </c>
      <c r="C1" s="293"/>
      <c r="D1" s="293"/>
      <c r="E1" s="293"/>
      <c r="F1" s="293"/>
      <c r="G1" s="293"/>
      <c r="H1" s="293"/>
      <c r="I1" s="293"/>
      <c r="J1" s="293"/>
      <c r="K1" s="293"/>
      <c r="L1" s="293"/>
      <c r="M1" s="293"/>
      <c r="N1" s="293"/>
      <c r="O1" s="293"/>
      <c r="P1" s="293"/>
      <c r="Q1" s="293"/>
      <c r="R1" s="293"/>
      <c r="S1" s="293"/>
      <c r="T1" s="293"/>
      <c r="U1" s="293"/>
      <c r="V1" s="293"/>
      <c r="W1" s="293"/>
      <c r="X1" s="293"/>
      <c r="Y1" s="293"/>
      <c r="Z1" s="293"/>
      <c r="AA1" s="294"/>
      <c r="AB1" s="301" t="s">
        <v>122</v>
      </c>
      <c r="AC1" s="302"/>
      <c r="AD1" s="302"/>
      <c r="AE1" s="303"/>
    </row>
    <row r="2" spans="1:31" ht="30.75" customHeight="1" thickBot="1" x14ac:dyDescent="0.3">
      <c r="A2" s="290"/>
      <c r="B2" s="292" t="s">
        <v>123</v>
      </c>
      <c r="C2" s="293"/>
      <c r="D2" s="293"/>
      <c r="E2" s="293"/>
      <c r="F2" s="293"/>
      <c r="G2" s="293"/>
      <c r="H2" s="293"/>
      <c r="I2" s="293"/>
      <c r="J2" s="293"/>
      <c r="K2" s="293"/>
      <c r="L2" s="293"/>
      <c r="M2" s="293"/>
      <c r="N2" s="293"/>
      <c r="O2" s="293"/>
      <c r="P2" s="293"/>
      <c r="Q2" s="293"/>
      <c r="R2" s="293"/>
      <c r="S2" s="293"/>
      <c r="T2" s="293"/>
      <c r="U2" s="293"/>
      <c r="V2" s="293"/>
      <c r="W2" s="293"/>
      <c r="X2" s="293"/>
      <c r="Y2" s="293"/>
      <c r="Z2" s="293"/>
      <c r="AA2" s="294"/>
      <c r="AB2" s="301" t="s">
        <v>124</v>
      </c>
      <c r="AC2" s="302"/>
      <c r="AD2" s="302"/>
      <c r="AE2" s="303"/>
    </row>
    <row r="3" spans="1:31" ht="24" customHeight="1" thickBot="1" x14ac:dyDescent="0.3">
      <c r="A3" s="290"/>
      <c r="B3" s="295" t="s">
        <v>125</v>
      </c>
      <c r="C3" s="296"/>
      <c r="D3" s="296"/>
      <c r="E3" s="296"/>
      <c r="F3" s="296"/>
      <c r="G3" s="296"/>
      <c r="H3" s="296"/>
      <c r="I3" s="296"/>
      <c r="J3" s="296"/>
      <c r="K3" s="296"/>
      <c r="L3" s="296"/>
      <c r="M3" s="296"/>
      <c r="N3" s="296"/>
      <c r="O3" s="296"/>
      <c r="P3" s="296"/>
      <c r="Q3" s="296"/>
      <c r="R3" s="296"/>
      <c r="S3" s="296"/>
      <c r="T3" s="296"/>
      <c r="U3" s="296"/>
      <c r="V3" s="296"/>
      <c r="W3" s="296"/>
      <c r="X3" s="296"/>
      <c r="Y3" s="296"/>
      <c r="Z3" s="296"/>
      <c r="AA3" s="297"/>
      <c r="AB3" s="301" t="s">
        <v>126</v>
      </c>
      <c r="AC3" s="302"/>
      <c r="AD3" s="302"/>
      <c r="AE3" s="303"/>
    </row>
    <row r="4" spans="1:31" ht="21.75" customHeight="1" thickBot="1" x14ac:dyDescent="0.3">
      <c r="A4" s="291"/>
      <c r="B4" s="298"/>
      <c r="C4" s="299"/>
      <c r="D4" s="299"/>
      <c r="E4" s="299"/>
      <c r="F4" s="299"/>
      <c r="G4" s="299"/>
      <c r="H4" s="299"/>
      <c r="I4" s="299"/>
      <c r="J4" s="299"/>
      <c r="K4" s="299"/>
      <c r="L4" s="299"/>
      <c r="M4" s="299"/>
      <c r="N4" s="299"/>
      <c r="O4" s="299"/>
      <c r="P4" s="299"/>
      <c r="Q4" s="299"/>
      <c r="R4" s="299"/>
      <c r="S4" s="299"/>
      <c r="T4" s="299"/>
      <c r="U4" s="299"/>
      <c r="V4" s="299"/>
      <c r="W4" s="299"/>
      <c r="X4" s="299"/>
      <c r="Y4" s="299"/>
      <c r="Z4" s="299"/>
      <c r="AA4" s="300"/>
      <c r="AB4" s="304" t="s">
        <v>127</v>
      </c>
      <c r="AC4" s="305"/>
      <c r="AD4" s="305"/>
      <c r="AE4" s="306"/>
    </row>
    <row r="5" spans="1:31" ht="9" customHeight="1" thickBot="1" x14ac:dyDescent="0.3">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thickBot="1" x14ac:dyDescent="0.3">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ht="15" x14ac:dyDescent="0.25">
      <c r="A7" s="307" t="s">
        <v>4</v>
      </c>
      <c r="B7" s="308"/>
      <c r="C7" s="344" t="s">
        <v>143</v>
      </c>
      <c r="D7" s="307" t="s">
        <v>6</v>
      </c>
      <c r="E7" s="313"/>
      <c r="F7" s="313"/>
      <c r="G7" s="313"/>
      <c r="H7" s="308"/>
      <c r="I7" s="338">
        <v>45601</v>
      </c>
      <c r="J7" s="339"/>
      <c r="K7" s="307" t="s">
        <v>8</v>
      </c>
      <c r="L7" s="308"/>
      <c r="M7" s="330" t="s">
        <v>128</v>
      </c>
      <c r="N7" s="331"/>
      <c r="O7" s="316"/>
      <c r="P7" s="317"/>
      <c r="Q7" s="20"/>
      <c r="R7" s="20"/>
      <c r="S7" s="20"/>
      <c r="T7" s="20"/>
      <c r="U7" s="20"/>
      <c r="V7" s="20"/>
      <c r="W7" s="20"/>
      <c r="X7" s="20"/>
      <c r="Y7" s="20"/>
      <c r="Z7" s="21"/>
      <c r="AA7" s="20"/>
      <c r="AB7" s="20"/>
      <c r="AD7" s="22"/>
      <c r="AE7" s="23"/>
    </row>
    <row r="8" spans="1:31" ht="15" x14ac:dyDescent="0.25">
      <c r="A8" s="309"/>
      <c r="B8" s="310"/>
      <c r="C8" s="345"/>
      <c r="D8" s="309"/>
      <c r="E8" s="314"/>
      <c r="F8" s="314"/>
      <c r="G8" s="314"/>
      <c r="H8" s="310"/>
      <c r="I8" s="340"/>
      <c r="J8" s="341"/>
      <c r="K8" s="309"/>
      <c r="L8" s="310"/>
      <c r="M8" s="347" t="s">
        <v>129</v>
      </c>
      <c r="N8" s="348"/>
      <c r="O8" s="332"/>
      <c r="P8" s="333"/>
      <c r="Q8" s="20"/>
      <c r="R8" s="20"/>
      <c r="S8" s="20"/>
      <c r="T8" s="20"/>
      <c r="U8" s="20"/>
      <c r="V8" s="20"/>
      <c r="W8" s="20"/>
      <c r="X8" s="20"/>
      <c r="Y8" s="20"/>
      <c r="Z8" s="21"/>
      <c r="AA8" s="20"/>
      <c r="AB8" s="20"/>
      <c r="AD8" s="22"/>
      <c r="AE8" s="23"/>
    </row>
    <row r="9" spans="1:31" ht="15.75" thickBot="1" x14ac:dyDescent="0.3">
      <c r="A9" s="311"/>
      <c r="B9" s="312"/>
      <c r="C9" s="346"/>
      <c r="D9" s="311"/>
      <c r="E9" s="315"/>
      <c r="F9" s="315"/>
      <c r="G9" s="315"/>
      <c r="H9" s="312"/>
      <c r="I9" s="342"/>
      <c r="J9" s="343"/>
      <c r="K9" s="311"/>
      <c r="L9" s="312"/>
      <c r="M9" s="334" t="s">
        <v>130</v>
      </c>
      <c r="N9" s="335"/>
      <c r="O9" s="336" t="s">
        <v>376</v>
      </c>
      <c r="P9" s="337"/>
      <c r="Q9" s="20"/>
      <c r="R9" s="20"/>
      <c r="S9" s="20"/>
      <c r="T9" s="20"/>
      <c r="U9" s="20"/>
      <c r="V9" s="20"/>
      <c r="W9" s="20"/>
      <c r="X9" s="20"/>
      <c r="Y9" s="20"/>
      <c r="Z9" s="21"/>
      <c r="AA9" s="20"/>
      <c r="AB9" s="20"/>
      <c r="AD9" s="22"/>
      <c r="AE9" s="23"/>
    </row>
    <row r="10" spans="1:31" ht="15" customHeight="1" thickBot="1" x14ac:dyDescent="0.3">
      <c r="A10" s="25"/>
      <c r="B10" s="26"/>
      <c r="C10" s="26"/>
      <c r="D10" s="27"/>
      <c r="E10" s="27"/>
      <c r="F10" s="27"/>
      <c r="G10" s="27"/>
      <c r="H10" s="27"/>
      <c r="I10" s="28"/>
      <c r="J10" s="28"/>
      <c r="K10" s="27"/>
      <c r="L10" s="27"/>
      <c r="M10" s="29"/>
      <c r="N10" s="29"/>
      <c r="O10" s="234"/>
      <c r="P10" s="234"/>
      <c r="Q10" s="26"/>
      <c r="R10" s="26"/>
      <c r="S10" s="26"/>
      <c r="T10" s="26"/>
      <c r="U10" s="26"/>
      <c r="V10" s="26"/>
      <c r="W10" s="26"/>
      <c r="X10" s="26"/>
      <c r="Y10" s="26"/>
      <c r="Z10" s="31"/>
      <c r="AA10" s="26"/>
      <c r="AB10" s="26"/>
      <c r="AD10" s="32"/>
      <c r="AE10" s="33"/>
    </row>
    <row r="11" spans="1:31" ht="15" customHeight="1" x14ac:dyDescent="0.25">
      <c r="A11" s="307" t="s">
        <v>10</v>
      </c>
      <c r="B11" s="308"/>
      <c r="C11" s="318" t="s">
        <v>377</v>
      </c>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20"/>
    </row>
    <row r="12" spans="1:31" ht="15" customHeight="1" x14ac:dyDescent="0.25">
      <c r="A12" s="309"/>
      <c r="B12" s="310"/>
      <c r="C12" s="321"/>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3"/>
    </row>
    <row r="13" spans="1:31" ht="15" customHeight="1" thickBot="1" x14ac:dyDescent="0.3">
      <c r="A13" s="311"/>
      <c r="B13" s="312"/>
      <c r="C13" s="324"/>
      <c r="D13" s="325"/>
      <c r="E13" s="3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6"/>
    </row>
    <row r="14" spans="1:31" ht="9" customHeight="1" thickBot="1" x14ac:dyDescent="0.3">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thickBot="1" x14ac:dyDescent="0.3">
      <c r="A15" s="287" t="s">
        <v>12</v>
      </c>
      <c r="B15" s="288"/>
      <c r="C15" s="327" t="s">
        <v>278</v>
      </c>
      <c r="D15" s="328"/>
      <c r="E15" s="328"/>
      <c r="F15" s="328"/>
      <c r="G15" s="328"/>
      <c r="H15" s="328"/>
      <c r="I15" s="328"/>
      <c r="J15" s="328"/>
      <c r="K15" s="329"/>
      <c r="L15" s="276" t="s">
        <v>14</v>
      </c>
      <c r="M15" s="277"/>
      <c r="N15" s="277"/>
      <c r="O15" s="277"/>
      <c r="P15" s="277"/>
      <c r="Q15" s="278"/>
      <c r="R15" s="279" t="s">
        <v>279</v>
      </c>
      <c r="S15" s="280"/>
      <c r="T15" s="280"/>
      <c r="U15" s="280"/>
      <c r="V15" s="280"/>
      <c r="W15" s="280"/>
      <c r="X15" s="281"/>
      <c r="Y15" s="276" t="s">
        <v>15</v>
      </c>
      <c r="Z15" s="278"/>
      <c r="AA15" s="264" t="s">
        <v>320</v>
      </c>
      <c r="AB15" s="265"/>
      <c r="AC15" s="265"/>
      <c r="AD15" s="265"/>
      <c r="AE15" s="266"/>
    </row>
    <row r="16" spans="1:31" ht="9" customHeight="1" thickBot="1" x14ac:dyDescent="0.3">
      <c r="A16" s="24"/>
      <c r="B16" s="20"/>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D16" s="22"/>
      <c r="AE16" s="23"/>
    </row>
    <row r="17" spans="1:33" s="40" customFormat="1" ht="37.5" customHeight="1" thickBot="1" x14ac:dyDescent="0.3">
      <c r="A17" s="287" t="s">
        <v>17</v>
      </c>
      <c r="B17" s="288"/>
      <c r="C17" s="264" t="s">
        <v>378</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6"/>
    </row>
    <row r="18" spans="1:33" ht="16.5" customHeight="1" thickBot="1" x14ac:dyDescent="0.3">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25" customHeight="1" x14ac:dyDescent="0.25">
      <c r="A19" s="276" t="s">
        <v>131</v>
      </c>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8"/>
      <c r="AF19" s="44"/>
    </row>
    <row r="20" spans="1:33" ht="32.25" customHeight="1" x14ac:dyDescent="0.25">
      <c r="A20" s="45" t="s">
        <v>19</v>
      </c>
      <c r="B20" s="273" t="s">
        <v>132</v>
      </c>
      <c r="C20" s="274"/>
      <c r="D20" s="274"/>
      <c r="E20" s="274"/>
      <c r="F20" s="274"/>
      <c r="G20" s="274"/>
      <c r="H20" s="274"/>
      <c r="I20" s="274"/>
      <c r="J20" s="274"/>
      <c r="K20" s="274"/>
      <c r="L20" s="274"/>
      <c r="M20" s="274"/>
      <c r="N20" s="274"/>
      <c r="O20" s="275"/>
      <c r="P20" s="276" t="s">
        <v>133</v>
      </c>
      <c r="Q20" s="277"/>
      <c r="R20" s="277"/>
      <c r="S20" s="277"/>
      <c r="T20" s="277"/>
      <c r="U20" s="277"/>
      <c r="V20" s="277"/>
      <c r="W20" s="284"/>
      <c r="X20" s="284"/>
      <c r="Y20" s="284"/>
      <c r="Z20" s="284"/>
      <c r="AA20" s="284"/>
      <c r="AB20" s="284"/>
      <c r="AC20" s="277"/>
      <c r="AD20" s="277"/>
      <c r="AE20" s="278"/>
      <c r="AF20" s="44"/>
    </row>
    <row r="21" spans="1:33" ht="32.25" customHeight="1" x14ac:dyDescent="0.25">
      <c r="A21" s="25"/>
      <c r="B21" s="46" t="s">
        <v>134</v>
      </c>
      <c r="C21" s="47" t="s">
        <v>135</v>
      </c>
      <c r="D21" s="47" t="s">
        <v>136</v>
      </c>
      <c r="E21" s="47" t="s">
        <v>137</v>
      </c>
      <c r="F21" s="47" t="s">
        <v>138</v>
      </c>
      <c r="G21" s="47" t="s">
        <v>139</v>
      </c>
      <c r="H21" s="47" t="s">
        <v>140</v>
      </c>
      <c r="I21" s="47" t="s">
        <v>141</v>
      </c>
      <c r="J21" s="47" t="s">
        <v>142</v>
      </c>
      <c r="K21" s="47" t="s">
        <v>143</v>
      </c>
      <c r="L21" s="47" t="s">
        <v>144</v>
      </c>
      <c r="M21" s="47" t="s">
        <v>145</v>
      </c>
      <c r="N21" s="47" t="s">
        <v>102</v>
      </c>
      <c r="O21" s="48" t="s">
        <v>100</v>
      </c>
      <c r="P21" s="49"/>
      <c r="Q21" s="45" t="s">
        <v>134</v>
      </c>
      <c r="R21" s="50" t="s">
        <v>135</v>
      </c>
      <c r="S21" s="50" t="s">
        <v>136</v>
      </c>
      <c r="T21" s="50" t="s">
        <v>137</v>
      </c>
      <c r="U21" s="50" t="s">
        <v>138</v>
      </c>
      <c r="V21" s="168" t="s">
        <v>139</v>
      </c>
      <c r="W21" s="165" t="s">
        <v>140</v>
      </c>
      <c r="X21" s="166" t="s">
        <v>141</v>
      </c>
      <c r="Y21" s="166" t="s">
        <v>142</v>
      </c>
      <c r="Z21" s="166" t="s">
        <v>143</v>
      </c>
      <c r="AA21" s="166" t="s">
        <v>144</v>
      </c>
      <c r="AB21" s="167" t="s">
        <v>145</v>
      </c>
      <c r="AC21" s="169" t="s">
        <v>102</v>
      </c>
      <c r="AD21" s="51" t="s">
        <v>146</v>
      </c>
      <c r="AE21" s="51" t="s">
        <v>147</v>
      </c>
      <c r="AF21" s="52"/>
    </row>
    <row r="22" spans="1:33" ht="32.25" customHeight="1" x14ac:dyDescent="0.25">
      <c r="A22" s="53" t="s">
        <v>31</v>
      </c>
      <c r="B22" s="54"/>
      <c r="C22" s="55"/>
      <c r="D22" s="55"/>
      <c r="E22" s="55"/>
      <c r="F22" s="55"/>
      <c r="G22" s="55"/>
      <c r="H22" s="55"/>
      <c r="I22" s="58"/>
      <c r="J22" s="58"/>
      <c r="K22" s="58"/>
      <c r="L22" s="55"/>
      <c r="M22" s="55"/>
      <c r="N22" s="55">
        <f>SUM(B22:M22)</f>
        <v>0</v>
      </c>
      <c r="O22" s="56"/>
      <c r="P22" s="53" t="s">
        <v>27</v>
      </c>
      <c r="Q22" s="57"/>
      <c r="R22" s="58"/>
      <c r="S22" s="58"/>
      <c r="T22" s="58"/>
      <c r="U22" s="58"/>
      <c r="V22" s="58"/>
      <c r="W22" s="56"/>
      <c r="X22" s="55">
        <v>275417868</v>
      </c>
      <c r="Y22" s="55">
        <v>2099319</v>
      </c>
      <c r="Z22" s="55">
        <v>546658</v>
      </c>
      <c r="AA22" s="55">
        <v>137341264</v>
      </c>
      <c r="AB22" s="55">
        <v>1368367</v>
      </c>
      <c r="AC22" s="243">
        <f>SUM(X22:AB22)</f>
        <v>416773476</v>
      </c>
      <c r="AD22" s="55"/>
      <c r="AE22" s="59"/>
      <c r="AF22" s="52"/>
    </row>
    <row r="23" spans="1:33" ht="32.25" customHeight="1" x14ac:dyDescent="0.25">
      <c r="A23" s="60" t="s">
        <v>21</v>
      </c>
      <c r="B23" s="61"/>
      <c r="C23" s="62"/>
      <c r="D23" s="62"/>
      <c r="E23" s="62"/>
      <c r="F23" s="62"/>
      <c r="G23" s="62"/>
      <c r="H23" s="62"/>
      <c r="I23" s="62"/>
      <c r="J23" s="62"/>
      <c r="K23" s="62"/>
      <c r="L23" s="62"/>
      <c r="M23" s="62"/>
      <c r="N23" s="62">
        <f>SUM(B23:M23)</f>
        <v>0</v>
      </c>
      <c r="O23" s="63" t="str">
        <f>IFERROR(N23/(SUMIF(B23:M23,"&gt;0",B22:M22))," ")</f>
        <v xml:space="preserve"> </v>
      </c>
      <c r="P23" s="60" t="s">
        <v>29</v>
      </c>
      <c r="Q23" s="61"/>
      <c r="R23" s="62"/>
      <c r="S23" s="62"/>
      <c r="T23" s="62"/>
      <c r="U23" s="62"/>
      <c r="V23" s="62"/>
      <c r="W23" s="62">
        <v>45010234</v>
      </c>
      <c r="X23" s="224">
        <v>232486727</v>
      </c>
      <c r="Y23" s="55">
        <f>278354970-W23-X23</f>
        <v>858009</v>
      </c>
      <c r="Z23" s="55">
        <f>277353795-W23-X23-Y23</f>
        <v>-1001175</v>
      </c>
      <c r="AA23" s="55"/>
      <c r="AB23" s="55"/>
      <c r="AC23" s="243">
        <f>SUM(Q23:AB23)</f>
        <v>277353795</v>
      </c>
      <c r="AD23" s="55">
        <f>AC23/SUM(W22:AB22)</f>
        <v>0.66547851763963983</v>
      </c>
      <c r="AE23" s="64">
        <f>AC23/AC22</f>
        <v>0.66547851763963983</v>
      </c>
      <c r="AF23" s="52"/>
    </row>
    <row r="24" spans="1:33" ht="32.25" customHeight="1" thickBot="1" x14ac:dyDescent="0.3">
      <c r="A24" s="60" t="s">
        <v>23</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70" t="str">
        <f>IFERROR(N25/(SUMIF(B25:M25,"&gt;0",B24:M24))," ")</f>
        <v xml:space="preserve"> </v>
      </c>
      <c r="P24" s="60" t="s">
        <v>31</v>
      </c>
      <c r="Q24" s="61"/>
      <c r="R24" s="62"/>
      <c r="S24" s="62"/>
      <c r="T24" s="62"/>
      <c r="U24" s="62"/>
      <c r="V24" s="62"/>
      <c r="W24" s="62"/>
      <c r="X24" s="62">
        <v>3213325</v>
      </c>
      <c r="Y24" s="62">
        <v>46398409</v>
      </c>
      <c r="Z24" s="62">
        <v>55859592</v>
      </c>
      <c r="AA24" s="62">
        <v>91453668</v>
      </c>
      <c r="AB24" s="62">
        <v>219848482</v>
      </c>
      <c r="AC24" s="244">
        <f>SUM(X24:AB24)</f>
        <v>416773476</v>
      </c>
      <c r="AD24" s="62"/>
      <c r="AE24" s="66"/>
      <c r="AF24" s="52"/>
    </row>
    <row r="25" spans="1:33" ht="32.25" customHeight="1" thickBot="1" x14ac:dyDescent="0.3">
      <c r="A25" s="67" t="s">
        <v>25</v>
      </c>
      <c r="B25" s="68"/>
      <c r="C25" s="69"/>
      <c r="D25" s="69"/>
      <c r="E25" s="69"/>
      <c r="F25" s="69"/>
      <c r="G25" s="69"/>
      <c r="H25" s="69"/>
      <c r="I25" s="69"/>
      <c r="J25" s="69"/>
      <c r="K25" s="69"/>
      <c r="L25" s="69"/>
      <c r="M25" s="69"/>
      <c r="N25" s="69">
        <f>SUM(B25:M25)</f>
        <v>0</v>
      </c>
      <c r="P25" s="67" t="s">
        <v>25</v>
      </c>
      <c r="Q25" s="68"/>
      <c r="R25" s="69"/>
      <c r="S25" s="69"/>
      <c r="T25" s="69"/>
      <c r="U25" s="69"/>
      <c r="V25" s="69"/>
      <c r="W25" s="69"/>
      <c r="X25" s="69">
        <v>92040</v>
      </c>
      <c r="Y25" s="69">
        <f>33647630-X25</f>
        <v>33555590</v>
      </c>
      <c r="Z25" s="69">
        <f>102583610-X25-Y25</f>
        <v>68935980</v>
      </c>
      <c r="AA25" s="69"/>
      <c r="AB25" s="69"/>
      <c r="AC25" s="245">
        <f>SUM(Q25:AB25)</f>
        <v>102583610</v>
      </c>
      <c r="AD25" s="69">
        <f>AC25/SUM(W24:AB24)</f>
        <v>0.24613756850495927</v>
      </c>
      <c r="AE25" s="71">
        <f>AC25/AC24</f>
        <v>0.24613756850495927</v>
      </c>
      <c r="AF25" s="52"/>
    </row>
    <row r="26" spans="1:33" s="72" customFormat="1" ht="16.5" customHeight="1" thickBot="1" x14ac:dyDescent="0.25">
      <c r="AC26" s="235"/>
    </row>
    <row r="27" spans="1:33" ht="34.5" customHeight="1" x14ac:dyDescent="0.25">
      <c r="A27" s="349" t="s">
        <v>148</v>
      </c>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1"/>
    </row>
    <row r="28" spans="1:33" ht="20.25" customHeight="1" x14ac:dyDescent="0.25">
      <c r="A28" s="286" t="s">
        <v>34</v>
      </c>
      <c r="B28" s="267" t="s">
        <v>36</v>
      </c>
      <c r="C28" s="267"/>
      <c r="D28" s="267" t="s">
        <v>149</v>
      </c>
      <c r="E28" s="267"/>
      <c r="F28" s="267"/>
      <c r="G28" s="267"/>
      <c r="H28" s="267"/>
      <c r="I28" s="267"/>
      <c r="J28" s="267"/>
      <c r="K28" s="267"/>
      <c r="L28" s="267"/>
      <c r="M28" s="267"/>
      <c r="N28" s="267"/>
      <c r="O28" s="267"/>
      <c r="P28" s="267" t="s">
        <v>102</v>
      </c>
      <c r="Q28" s="267" t="s">
        <v>150</v>
      </c>
      <c r="R28" s="267"/>
      <c r="S28" s="267"/>
      <c r="T28" s="267"/>
      <c r="U28" s="267"/>
      <c r="V28" s="267"/>
      <c r="W28" s="267"/>
      <c r="X28" s="267"/>
      <c r="Y28" s="267" t="s">
        <v>151</v>
      </c>
      <c r="Z28" s="267"/>
      <c r="AA28" s="267"/>
      <c r="AB28" s="267"/>
      <c r="AC28" s="267"/>
      <c r="AD28" s="267"/>
      <c r="AE28" s="268"/>
    </row>
    <row r="29" spans="1:33" ht="27" customHeight="1" x14ac:dyDescent="0.25">
      <c r="A29" s="286"/>
      <c r="B29" s="267"/>
      <c r="C29" s="267"/>
      <c r="D29" s="73" t="s">
        <v>134</v>
      </c>
      <c r="E29" s="73" t="s">
        <v>135</v>
      </c>
      <c r="F29" s="73" t="s">
        <v>136</v>
      </c>
      <c r="G29" s="73" t="s">
        <v>137</v>
      </c>
      <c r="H29" s="73" t="s">
        <v>138</v>
      </c>
      <c r="I29" s="73" t="s">
        <v>139</v>
      </c>
      <c r="J29" s="73" t="s">
        <v>140</v>
      </c>
      <c r="K29" s="73" t="s">
        <v>141</v>
      </c>
      <c r="L29" s="73" t="s">
        <v>142</v>
      </c>
      <c r="M29" s="73" t="s">
        <v>143</v>
      </c>
      <c r="N29" s="73" t="s">
        <v>144</v>
      </c>
      <c r="O29" s="73" t="s">
        <v>145</v>
      </c>
      <c r="P29" s="267"/>
      <c r="Q29" s="267"/>
      <c r="R29" s="267"/>
      <c r="S29" s="267"/>
      <c r="T29" s="267"/>
      <c r="U29" s="267"/>
      <c r="V29" s="267"/>
      <c r="W29" s="267"/>
      <c r="X29" s="267"/>
      <c r="Y29" s="269"/>
      <c r="Z29" s="269"/>
      <c r="AA29" s="269"/>
      <c r="AB29" s="269"/>
      <c r="AC29" s="269"/>
      <c r="AD29" s="269"/>
      <c r="AE29" s="270"/>
    </row>
    <row r="30" spans="1:33" ht="73.5" customHeight="1" thickBot="1" x14ac:dyDescent="0.3">
      <c r="A30" s="74"/>
      <c r="B30" s="283"/>
      <c r="C30" s="283"/>
      <c r="D30" s="16"/>
      <c r="E30" s="16"/>
      <c r="F30" s="16"/>
      <c r="G30" s="16"/>
      <c r="H30" s="16"/>
      <c r="I30" s="16"/>
      <c r="J30" s="16"/>
      <c r="K30" s="16"/>
      <c r="L30" s="16"/>
      <c r="M30" s="16"/>
      <c r="N30" s="16"/>
      <c r="O30" s="16"/>
      <c r="P30" s="75">
        <f>SUM(D30:O30)</f>
        <v>0</v>
      </c>
      <c r="Q30" s="282" t="s">
        <v>152</v>
      </c>
      <c r="R30" s="282"/>
      <c r="S30" s="282"/>
      <c r="T30" s="282"/>
      <c r="U30" s="282"/>
      <c r="V30" s="282"/>
      <c r="W30" s="282"/>
      <c r="X30" s="282"/>
      <c r="Y30" s="271" t="s">
        <v>43</v>
      </c>
      <c r="Z30" s="271"/>
      <c r="AA30" s="271"/>
      <c r="AB30" s="271"/>
      <c r="AC30" s="271"/>
      <c r="AD30" s="271"/>
      <c r="AE30" s="272"/>
      <c r="AF30" s="159"/>
      <c r="AG30" s="159"/>
    </row>
    <row r="31" spans="1:33" ht="12" customHeight="1" thickBot="1" x14ac:dyDescent="0.3">
      <c r="A31" s="76"/>
      <c r="B31" s="77"/>
      <c r="C31" s="77"/>
      <c r="D31" s="27"/>
      <c r="E31" s="27"/>
      <c r="F31" s="27"/>
      <c r="G31" s="27"/>
      <c r="H31" s="27"/>
      <c r="I31" s="27"/>
      <c r="J31" s="27"/>
      <c r="K31" s="27"/>
      <c r="L31" s="27"/>
      <c r="M31" s="27"/>
      <c r="N31" s="27"/>
      <c r="O31" s="27"/>
      <c r="P31" s="78"/>
      <c r="Q31" s="160"/>
      <c r="R31" s="160"/>
      <c r="S31" s="160"/>
      <c r="T31" s="160"/>
      <c r="U31" s="160"/>
      <c r="V31" s="160"/>
      <c r="W31" s="160"/>
      <c r="X31" s="160"/>
      <c r="Y31" s="160"/>
      <c r="Z31" s="160"/>
      <c r="AA31" s="160"/>
      <c r="AB31" s="160"/>
      <c r="AC31" s="160"/>
      <c r="AD31" s="160"/>
      <c r="AE31" s="161"/>
      <c r="AF31" s="159"/>
      <c r="AG31" s="159"/>
    </row>
    <row r="32" spans="1:33" ht="45" customHeight="1" x14ac:dyDescent="0.25">
      <c r="A32" s="318" t="s">
        <v>153</v>
      </c>
      <c r="B32" s="319"/>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20"/>
      <c r="AF32" s="159"/>
      <c r="AG32" s="159"/>
    </row>
    <row r="33" spans="1:41" ht="23.25" customHeight="1" x14ac:dyDescent="0.25">
      <c r="A33" s="286" t="s">
        <v>44</v>
      </c>
      <c r="B33" s="267" t="s">
        <v>46</v>
      </c>
      <c r="C33" s="267" t="s">
        <v>36</v>
      </c>
      <c r="D33" s="267" t="s">
        <v>154</v>
      </c>
      <c r="E33" s="267"/>
      <c r="F33" s="267"/>
      <c r="G33" s="267"/>
      <c r="H33" s="267"/>
      <c r="I33" s="267"/>
      <c r="J33" s="267"/>
      <c r="K33" s="267"/>
      <c r="L33" s="267"/>
      <c r="M33" s="267"/>
      <c r="N33" s="267"/>
      <c r="O33" s="267"/>
      <c r="P33" s="267"/>
      <c r="Q33" s="267" t="s">
        <v>155</v>
      </c>
      <c r="R33" s="267"/>
      <c r="S33" s="267"/>
      <c r="T33" s="267"/>
      <c r="U33" s="267"/>
      <c r="V33" s="267"/>
      <c r="W33" s="267"/>
      <c r="X33" s="267"/>
      <c r="Y33" s="267"/>
      <c r="Z33" s="267"/>
      <c r="AA33" s="267"/>
      <c r="AB33" s="267"/>
      <c r="AC33" s="267"/>
      <c r="AD33" s="267"/>
      <c r="AE33" s="268"/>
      <c r="AF33" s="159"/>
      <c r="AG33" s="162"/>
      <c r="AH33" s="79"/>
      <c r="AI33" s="79"/>
      <c r="AJ33" s="79"/>
      <c r="AK33" s="79"/>
      <c r="AL33" s="79"/>
      <c r="AM33" s="79"/>
      <c r="AN33" s="79"/>
      <c r="AO33" s="79"/>
    </row>
    <row r="34" spans="1:41" ht="27" customHeight="1" x14ac:dyDescent="0.25">
      <c r="A34" s="286"/>
      <c r="B34" s="267"/>
      <c r="C34" s="355"/>
      <c r="D34" s="73" t="s">
        <v>134</v>
      </c>
      <c r="E34" s="73" t="s">
        <v>135</v>
      </c>
      <c r="F34" s="73" t="s">
        <v>136</v>
      </c>
      <c r="G34" s="73" t="s">
        <v>137</v>
      </c>
      <c r="H34" s="73" t="s">
        <v>138</v>
      </c>
      <c r="I34" s="73" t="s">
        <v>139</v>
      </c>
      <c r="J34" s="73" t="s">
        <v>140</v>
      </c>
      <c r="K34" s="73" t="s">
        <v>141</v>
      </c>
      <c r="L34" s="73" t="s">
        <v>142</v>
      </c>
      <c r="M34" s="73" t="s">
        <v>143</v>
      </c>
      <c r="N34" s="73" t="s">
        <v>144</v>
      </c>
      <c r="O34" s="73" t="s">
        <v>145</v>
      </c>
      <c r="P34" s="73" t="s">
        <v>102</v>
      </c>
      <c r="Q34" s="352" t="s">
        <v>52</v>
      </c>
      <c r="R34" s="353"/>
      <c r="S34" s="353"/>
      <c r="T34" s="354"/>
      <c r="U34" s="267" t="s">
        <v>54</v>
      </c>
      <c r="V34" s="267"/>
      <c r="W34" s="267"/>
      <c r="X34" s="267"/>
      <c r="Y34" s="267" t="s">
        <v>56</v>
      </c>
      <c r="Z34" s="267"/>
      <c r="AA34" s="267"/>
      <c r="AB34" s="267"/>
      <c r="AC34" s="267" t="s">
        <v>58</v>
      </c>
      <c r="AD34" s="267"/>
      <c r="AE34" s="268"/>
      <c r="AF34" s="159"/>
      <c r="AG34" s="162"/>
      <c r="AH34" s="79"/>
      <c r="AI34" s="79"/>
      <c r="AJ34" s="79"/>
      <c r="AK34" s="79"/>
      <c r="AL34" s="79"/>
      <c r="AM34" s="79"/>
      <c r="AN34" s="79"/>
      <c r="AO34" s="79"/>
    </row>
    <row r="35" spans="1:41" ht="231.75" customHeight="1" x14ac:dyDescent="0.25">
      <c r="A35" s="356" t="s">
        <v>378</v>
      </c>
      <c r="B35" s="358">
        <v>0.3</v>
      </c>
      <c r="C35" s="81" t="s">
        <v>48</v>
      </c>
      <c r="D35" s="80"/>
      <c r="E35" s="80"/>
      <c r="F35" s="80"/>
      <c r="G35" s="80"/>
      <c r="H35" s="80"/>
      <c r="I35" s="80"/>
      <c r="J35" s="172">
        <v>0.1</v>
      </c>
      <c r="K35" s="172">
        <v>0.1</v>
      </c>
      <c r="L35" s="172">
        <v>0.2</v>
      </c>
      <c r="M35" s="246">
        <v>0.2</v>
      </c>
      <c r="N35" s="172">
        <v>0.2</v>
      </c>
      <c r="O35" s="172">
        <v>0.2</v>
      </c>
      <c r="P35" s="170">
        <f>SUM(D35:O35)</f>
        <v>1</v>
      </c>
      <c r="Q35" s="371" t="s">
        <v>457</v>
      </c>
      <c r="R35" s="372"/>
      <c r="S35" s="372"/>
      <c r="T35" s="373"/>
      <c r="U35" s="377" t="s">
        <v>458</v>
      </c>
      <c r="V35" s="377"/>
      <c r="W35" s="377"/>
      <c r="X35" s="377"/>
      <c r="Y35" s="377" t="s">
        <v>454</v>
      </c>
      <c r="Z35" s="377"/>
      <c r="AA35" s="377"/>
      <c r="AB35" s="377"/>
      <c r="AC35" s="377" t="s">
        <v>455</v>
      </c>
      <c r="AD35" s="377"/>
      <c r="AE35" s="379"/>
      <c r="AF35" s="159"/>
      <c r="AG35" s="162"/>
      <c r="AH35" s="79"/>
      <c r="AI35" s="79"/>
      <c r="AJ35" s="79"/>
      <c r="AK35" s="79"/>
      <c r="AL35" s="79"/>
      <c r="AM35" s="79"/>
      <c r="AN35" s="79"/>
      <c r="AO35" s="79"/>
    </row>
    <row r="36" spans="1:41" ht="190.35" customHeight="1" thickBot="1" x14ac:dyDescent="0.3">
      <c r="A36" s="357"/>
      <c r="B36" s="359"/>
      <c r="C36" s="82" t="s">
        <v>50</v>
      </c>
      <c r="D36" s="163"/>
      <c r="E36" s="163"/>
      <c r="F36" s="163"/>
      <c r="G36" s="83"/>
      <c r="H36" s="83"/>
      <c r="I36" s="83"/>
      <c r="J36" s="84">
        <v>0.1</v>
      </c>
      <c r="K36" s="84">
        <v>0.1</v>
      </c>
      <c r="L36" s="84">
        <v>0.2</v>
      </c>
      <c r="M36" s="240">
        <v>0.2</v>
      </c>
      <c r="N36" s="83"/>
      <c r="O36" s="83"/>
      <c r="P36" s="84">
        <f>SUM(D36:O36)</f>
        <v>0.60000000000000009</v>
      </c>
      <c r="Q36" s="374"/>
      <c r="R36" s="375"/>
      <c r="S36" s="375"/>
      <c r="T36" s="376"/>
      <c r="U36" s="378"/>
      <c r="V36" s="378"/>
      <c r="W36" s="378"/>
      <c r="X36" s="378"/>
      <c r="Y36" s="378"/>
      <c r="Z36" s="378"/>
      <c r="AA36" s="378"/>
      <c r="AB36" s="378"/>
      <c r="AC36" s="378"/>
      <c r="AD36" s="378"/>
      <c r="AE36" s="380"/>
      <c r="AF36" s="159"/>
      <c r="AG36" s="162"/>
      <c r="AH36" s="79"/>
      <c r="AI36" s="79"/>
      <c r="AJ36" s="79"/>
      <c r="AK36" s="79"/>
      <c r="AL36" s="79"/>
      <c r="AM36" s="79"/>
      <c r="AN36" s="79"/>
      <c r="AO36" s="79"/>
    </row>
    <row r="37" spans="1:41" s="72" customFormat="1" ht="17.25" customHeight="1" thickBot="1" x14ac:dyDescent="0.25"/>
    <row r="38" spans="1:41" ht="45" customHeight="1" thickBot="1" x14ac:dyDescent="0.3">
      <c r="A38" s="318" t="s">
        <v>156</v>
      </c>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20"/>
      <c r="AG38" s="79"/>
      <c r="AH38" s="79"/>
      <c r="AI38" s="79"/>
      <c r="AJ38" s="79"/>
      <c r="AK38" s="79"/>
      <c r="AL38" s="79"/>
      <c r="AM38" s="79"/>
      <c r="AN38" s="79"/>
      <c r="AO38" s="79"/>
    </row>
    <row r="39" spans="1:41" ht="26.25" customHeight="1" x14ac:dyDescent="0.25">
      <c r="A39" s="360" t="s">
        <v>60</v>
      </c>
      <c r="B39" s="361" t="s">
        <v>157</v>
      </c>
      <c r="C39" s="366" t="s">
        <v>158</v>
      </c>
      <c r="D39" s="368" t="s">
        <v>159</v>
      </c>
      <c r="E39" s="369"/>
      <c r="F39" s="369"/>
      <c r="G39" s="369"/>
      <c r="H39" s="369"/>
      <c r="I39" s="369"/>
      <c r="J39" s="369"/>
      <c r="K39" s="369"/>
      <c r="L39" s="369"/>
      <c r="M39" s="369"/>
      <c r="N39" s="369"/>
      <c r="O39" s="369"/>
      <c r="P39" s="370"/>
      <c r="Q39" s="361" t="s">
        <v>160</v>
      </c>
      <c r="R39" s="361"/>
      <c r="S39" s="361"/>
      <c r="T39" s="361"/>
      <c r="U39" s="361"/>
      <c r="V39" s="361"/>
      <c r="W39" s="361"/>
      <c r="X39" s="361"/>
      <c r="Y39" s="361"/>
      <c r="Z39" s="361"/>
      <c r="AA39" s="361"/>
      <c r="AB39" s="361"/>
      <c r="AC39" s="361"/>
      <c r="AD39" s="361"/>
      <c r="AE39" s="381"/>
      <c r="AG39" s="79"/>
      <c r="AH39" s="79"/>
      <c r="AI39" s="79"/>
      <c r="AJ39" s="79"/>
      <c r="AK39" s="79"/>
      <c r="AL39" s="79"/>
      <c r="AM39" s="79"/>
      <c r="AN39" s="79"/>
      <c r="AO39" s="79"/>
    </row>
    <row r="40" spans="1:41" ht="33" customHeight="1" x14ac:dyDescent="0.25">
      <c r="A40" s="286"/>
      <c r="B40" s="267"/>
      <c r="C40" s="367"/>
      <c r="D40" s="73" t="s">
        <v>161</v>
      </c>
      <c r="E40" s="73" t="s">
        <v>162</v>
      </c>
      <c r="F40" s="73" t="s">
        <v>163</v>
      </c>
      <c r="G40" s="73" t="s">
        <v>164</v>
      </c>
      <c r="H40" s="73" t="s">
        <v>165</v>
      </c>
      <c r="I40" s="73" t="s">
        <v>166</v>
      </c>
      <c r="J40" s="73" t="s">
        <v>167</v>
      </c>
      <c r="K40" s="73" t="s">
        <v>168</v>
      </c>
      <c r="L40" s="73" t="s">
        <v>169</v>
      </c>
      <c r="M40" s="73" t="s">
        <v>170</v>
      </c>
      <c r="N40" s="73" t="s">
        <v>171</v>
      </c>
      <c r="O40" s="73" t="s">
        <v>172</v>
      </c>
      <c r="P40" s="73" t="s">
        <v>173</v>
      </c>
      <c r="Q40" s="352" t="s">
        <v>174</v>
      </c>
      <c r="R40" s="353"/>
      <c r="S40" s="353"/>
      <c r="T40" s="353"/>
      <c r="U40" s="353"/>
      <c r="V40" s="353"/>
      <c r="W40" s="353"/>
      <c r="X40" s="354"/>
      <c r="Y40" s="352" t="s">
        <v>68</v>
      </c>
      <c r="Z40" s="353"/>
      <c r="AA40" s="353"/>
      <c r="AB40" s="353"/>
      <c r="AC40" s="353"/>
      <c r="AD40" s="353"/>
      <c r="AE40" s="396"/>
      <c r="AG40" s="85"/>
      <c r="AH40" s="85"/>
      <c r="AI40" s="85"/>
      <c r="AJ40" s="85"/>
      <c r="AK40" s="85"/>
      <c r="AL40" s="85"/>
      <c r="AM40" s="85"/>
      <c r="AN40" s="85"/>
      <c r="AO40" s="85"/>
    </row>
    <row r="41" spans="1:41" ht="116.25" customHeight="1" x14ac:dyDescent="0.25">
      <c r="A41" s="362" t="s">
        <v>433</v>
      </c>
      <c r="B41" s="364">
        <v>0.1</v>
      </c>
      <c r="C41" s="86" t="s">
        <v>48</v>
      </c>
      <c r="D41" s="87"/>
      <c r="E41" s="87"/>
      <c r="F41" s="87"/>
      <c r="G41" s="87"/>
      <c r="H41" s="87"/>
      <c r="I41" s="87"/>
      <c r="J41" s="172">
        <v>0.1</v>
      </c>
      <c r="K41" s="172">
        <v>0.14000000000000001</v>
      </c>
      <c r="L41" s="172">
        <v>0.18</v>
      </c>
      <c r="M41" s="172">
        <v>0.18</v>
      </c>
      <c r="N41" s="172">
        <v>0.2</v>
      </c>
      <c r="O41" s="172">
        <v>0.2</v>
      </c>
      <c r="P41" s="170">
        <f>SUM(D41:O41)</f>
        <v>1</v>
      </c>
      <c r="Q41" s="408" t="s">
        <v>474</v>
      </c>
      <c r="R41" s="409"/>
      <c r="S41" s="409"/>
      <c r="T41" s="409"/>
      <c r="U41" s="409"/>
      <c r="V41" s="409"/>
      <c r="W41" s="409"/>
      <c r="X41" s="410"/>
      <c r="Y41" s="397" t="s">
        <v>460</v>
      </c>
      <c r="Z41" s="398"/>
      <c r="AA41" s="398"/>
      <c r="AB41" s="398"/>
      <c r="AC41" s="398"/>
      <c r="AD41" s="398"/>
      <c r="AE41" s="399"/>
      <c r="AG41" s="89"/>
      <c r="AH41" s="89"/>
      <c r="AI41" s="89"/>
      <c r="AJ41" s="89"/>
      <c r="AK41" s="89"/>
      <c r="AL41" s="89"/>
      <c r="AM41" s="89"/>
      <c r="AN41" s="89"/>
      <c r="AO41" s="89"/>
    </row>
    <row r="42" spans="1:41" ht="178.35" customHeight="1" x14ac:dyDescent="0.25">
      <c r="A42" s="363"/>
      <c r="B42" s="365"/>
      <c r="C42" s="90" t="s">
        <v>50</v>
      </c>
      <c r="D42" s="91"/>
      <c r="E42" s="91"/>
      <c r="F42" s="91"/>
      <c r="G42" s="91"/>
      <c r="H42" s="91"/>
      <c r="I42" s="91"/>
      <c r="J42" s="91">
        <v>0.18</v>
      </c>
      <c r="K42" s="91">
        <v>0.14000000000000001</v>
      </c>
      <c r="L42" s="91">
        <v>0.19</v>
      </c>
      <c r="M42" s="242">
        <v>0.23</v>
      </c>
      <c r="N42" s="91"/>
      <c r="O42" s="91"/>
      <c r="P42" s="230">
        <f t="shared" ref="P42:P46" si="1">SUM(D42:O42)</f>
        <v>0.74</v>
      </c>
      <c r="Q42" s="411"/>
      <c r="R42" s="412"/>
      <c r="S42" s="412"/>
      <c r="T42" s="412"/>
      <c r="U42" s="412"/>
      <c r="V42" s="412"/>
      <c r="W42" s="412"/>
      <c r="X42" s="413"/>
      <c r="Y42" s="400"/>
      <c r="Z42" s="401"/>
      <c r="AA42" s="401"/>
      <c r="AB42" s="401"/>
      <c r="AC42" s="401"/>
      <c r="AD42" s="401"/>
      <c r="AE42" s="402"/>
    </row>
    <row r="43" spans="1:41" ht="70.5" customHeight="1" x14ac:dyDescent="0.25">
      <c r="A43" s="362" t="s">
        <v>402</v>
      </c>
      <c r="B43" s="364">
        <v>0.1</v>
      </c>
      <c r="C43" s="86" t="s">
        <v>48</v>
      </c>
      <c r="D43" s="87"/>
      <c r="E43" s="87"/>
      <c r="F43" s="87"/>
      <c r="G43" s="87"/>
      <c r="H43" s="87"/>
      <c r="I43" s="87"/>
      <c r="J43" s="172"/>
      <c r="K43" s="172"/>
      <c r="L43" s="172">
        <v>0.25</v>
      </c>
      <c r="M43" s="172">
        <v>0.25</v>
      </c>
      <c r="N43" s="172">
        <v>0.25</v>
      </c>
      <c r="O43" s="172">
        <v>0.25</v>
      </c>
      <c r="P43" s="170">
        <f>SUM(D43:O43)</f>
        <v>1</v>
      </c>
      <c r="Q43" s="403" t="s">
        <v>465</v>
      </c>
      <c r="R43" s="403"/>
      <c r="S43" s="403"/>
      <c r="T43" s="403"/>
      <c r="U43" s="403"/>
      <c r="V43" s="403"/>
      <c r="W43" s="403"/>
      <c r="X43" s="403"/>
      <c r="Y43" s="404" t="s">
        <v>461</v>
      </c>
      <c r="Z43" s="403"/>
      <c r="AA43" s="403"/>
      <c r="AB43" s="403"/>
      <c r="AC43" s="403"/>
      <c r="AD43" s="403"/>
      <c r="AE43" s="403"/>
    </row>
    <row r="44" spans="1:41" ht="94.35" customHeight="1" x14ac:dyDescent="0.25">
      <c r="A44" s="363"/>
      <c r="B44" s="365"/>
      <c r="C44" s="90" t="s">
        <v>50</v>
      </c>
      <c r="D44" s="91"/>
      <c r="E44" s="91"/>
      <c r="F44" s="91"/>
      <c r="G44" s="91"/>
      <c r="H44" s="91"/>
      <c r="I44" s="91"/>
      <c r="J44" s="91">
        <v>0</v>
      </c>
      <c r="K44" s="91">
        <v>0</v>
      </c>
      <c r="L44" s="91">
        <v>0.25</v>
      </c>
      <c r="M44" s="241">
        <v>0.25</v>
      </c>
      <c r="N44" s="91"/>
      <c r="O44" s="91"/>
      <c r="P44" s="230">
        <f t="shared" si="1"/>
        <v>0.5</v>
      </c>
      <c r="Q44" s="403"/>
      <c r="R44" s="403"/>
      <c r="S44" s="403"/>
      <c r="T44" s="403"/>
      <c r="U44" s="403"/>
      <c r="V44" s="403"/>
      <c r="W44" s="403"/>
      <c r="X44" s="403"/>
      <c r="Y44" s="403"/>
      <c r="Z44" s="403"/>
      <c r="AA44" s="403"/>
      <c r="AB44" s="403"/>
      <c r="AC44" s="403"/>
      <c r="AD44" s="403"/>
      <c r="AE44" s="403"/>
    </row>
    <row r="45" spans="1:41" ht="44.25" customHeight="1" x14ac:dyDescent="0.25">
      <c r="A45" s="386" t="s">
        <v>398</v>
      </c>
      <c r="B45" s="364">
        <v>0.1</v>
      </c>
      <c r="C45" s="86" t="s">
        <v>48</v>
      </c>
      <c r="D45" s="87"/>
      <c r="E45" s="87"/>
      <c r="F45" s="87"/>
      <c r="G45" s="87"/>
      <c r="H45" s="87"/>
      <c r="I45" s="87"/>
      <c r="J45" s="172">
        <v>0.1</v>
      </c>
      <c r="K45" s="172">
        <v>0.1</v>
      </c>
      <c r="L45" s="172">
        <v>0.2</v>
      </c>
      <c r="M45" s="172">
        <v>0.2</v>
      </c>
      <c r="N45" s="172">
        <v>0.2</v>
      </c>
      <c r="O45" s="172">
        <v>0.2</v>
      </c>
      <c r="P45" s="170">
        <f>SUM(D45:O45)</f>
        <v>1</v>
      </c>
      <c r="Q45" s="405" t="s">
        <v>459</v>
      </c>
      <c r="R45" s="398"/>
      <c r="S45" s="398"/>
      <c r="T45" s="398"/>
      <c r="U45" s="398"/>
      <c r="V45" s="398"/>
      <c r="W45" s="398"/>
      <c r="X45" s="406"/>
      <c r="Y45" s="397" t="s">
        <v>462</v>
      </c>
      <c r="Z45" s="398"/>
      <c r="AA45" s="398"/>
      <c r="AB45" s="398"/>
      <c r="AC45" s="398"/>
      <c r="AD45" s="398"/>
      <c r="AE45" s="399"/>
    </row>
    <row r="46" spans="1:41" ht="48.75" customHeight="1" x14ac:dyDescent="0.25">
      <c r="A46" s="387"/>
      <c r="B46" s="365"/>
      <c r="C46" s="90" t="s">
        <v>50</v>
      </c>
      <c r="D46" s="91"/>
      <c r="E46" s="91"/>
      <c r="F46" s="91"/>
      <c r="G46" s="91"/>
      <c r="H46" s="91"/>
      <c r="I46" s="91"/>
      <c r="J46" s="91">
        <v>0.1</v>
      </c>
      <c r="K46" s="91">
        <v>0.1</v>
      </c>
      <c r="L46" s="91">
        <v>0.2</v>
      </c>
      <c r="M46" s="241">
        <v>0.2</v>
      </c>
      <c r="N46" s="91"/>
      <c r="O46" s="91"/>
      <c r="P46" s="230">
        <f t="shared" si="1"/>
        <v>0.60000000000000009</v>
      </c>
      <c r="Q46" s="400"/>
      <c r="R46" s="401"/>
      <c r="S46" s="401"/>
      <c r="T46" s="401"/>
      <c r="U46" s="401"/>
      <c r="V46" s="401"/>
      <c r="W46" s="401"/>
      <c r="X46" s="407"/>
      <c r="Y46" s="400"/>
      <c r="Z46" s="401"/>
      <c r="AA46" s="401"/>
      <c r="AB46" s="401"/>
      <c r="AC46" s="401"/>
      <c r="AD46" s="401"/>
      <c r="AE46" s="402"/>
    </row>
    <row r="47" spans="1:41" ht="28.5" hidden="1" customHeight="1" x14ac:dyDescent="0.25">
      <c r="A47" s="382"/>
      <c r="B47" s="384"/>
      <c r="C47" s="86" t="s">
        <v>48</v>
      </c>
      <c r="D47" s="87"/>
      <c r="E47" s="87"/>
      <c r="F47" s="87"/>
      <c r="G47" s="87"/>
      <c r="H47" s="87"/>
      <c r="I47" s="87"/>
      <c r="J47" s="87"/>
      <c r="K47" s="87"/>
      <c r="L47" s="87"/>
      <c r="M47" s="87"/>
      <c r="N47" s="87"/>
      <c r="O47" s="87"/>
      <c r="P47" s="88">
        <f t="shared" ref="P47:P48" si="2">SUM(D47:O47)</f>
        <v>0</v>
      </c>
      <c r="Q47" s="388" t="s">
        <v>175</v>
      </c>
      <c r="R47" s="389"/>
      <c r="S47" s="389"/>
      <c r="T47" s="389"/>
      <c r="U47" s="389"/>
      <c r="V47" s="389"/>
      <c r="W47" s="389"/>
      <c r="X47" s="390"/>
      <c r="Y47" s="388" t="s">
        <v>69</v>
      </c>
      <c r="Z47" s="389"/>
      <c r="AA47" s="389"/>
      <c r="AB47" s="389"/>
      <c r="AC47" s="389"/>
      <c r="AD47" s="389"/>
      <c r="AE47" s="394"/>
    </row>
    <row r="48" spans="1:41" ht="28.5" hidden="1" customHeight="1" thickBot="1" x14ac:dyDescent="0.3">
      <c r="A48" s="383"/>
      <c r="B48" s="385"/>
      <c r="C48" s="82" t="s">
        <v>50</v>
      </c>
      <c r="D48" s="92"/>
      <c r="E48" s="92"/>
      <c r="F48" s="92"/>
      <c r="G48" s="92"/>
      <c r="H48" s="92"/>
      <c r="I48" s="92"/>
      <c r="J48" s="92"/>
      <c r="K48" s="92"/>
      <c r="L48" s="92"/>
      <c r="M48" s="92"/>
      <c r="N48" s="92"/>
      <c r="O48" s="92"/>
      <c r="P48" s="93">
        <f t="shared" si="2"/>
        <v>0</v>
      </c>
      <c r="Q48" s="391"/>
      <c r="R48" s="392"/>
      <c r="S48" s="392"/>
      <c r="T48" s="392"/>
      <c r="U48" s="392"/>
      <c r="V48" s="392"/>
      <c r="W48" s="392"/>
      <c r="X48" s="393"/>
      <c r="Y48" s="391"/>
      <c r="Z48" s="392"/>
      <c r="AA48" s="392"/>
      <c r="AB48" s="392"/>
      <c r="AC48" s="392"/>
      <c r="AD48" s="392"/>
      <c r="AE48" s="395"/>
    </row>
    <row r="49" spans="1:1" ht="15" customHeight="1" x14ac:dyDescent="0.25">
      <c r="A49" s="15" t="s">
        <v>176</v>
      </c>
    </row>
  </sheetData>
  <mergeCells count="83">
    <mergeCell ref="Q47:X48"/>
    <mergeCell ref="Y47:AE48"/>
    <mergeCell ref="Y40:AE40"/>
    <mergeCell ref="Y41:AE42"/>
    <mergeCell ref="Q43:X44"/>
    <mergeCell ref="Y43:AE44"/>
    <mergeCell ref="Q45:X46"/>
    <mergeCell ref="Y45:AE46"/>
    <mergeCell ref="Q41:X42"/>
    <mergeCell ref="A47:A48"/>
    <mergeCell ref="B47:B48"/>
    <mergeCell ref="A43:A44"/>
    <mergeCell ref="B43:B44"/>
    <mergeCell ref="A45:A46"/>
    <mergeCell ref="B45:B46"/>
    <mergeCell ref="A35:A36"/>
    <mergeCell ref="B35:B36"/>
    <mergeCell ref="A39:A40"/>
    <mergeCell ref="B39:B40"/>
    <mergeCell ref="A41:A42"/>
    <mergeCell ref="B41:B42"/>
    <mergeCell ref="A38:AE38"/>
    <mergeCell ref="Q40:X40"/>
    <mergeCell ref="C39:C40"/>
    <mergeCell ref="D39:P39"/>
    <mergeCell ref="Q35:T36"/>
    <mergeCell ref="U35:X36"/>
    <mergeCell ref="Y35:AB36"/>
    <mergeCell ref="AC35:AE36"/>
    <mergeCell ref="Q39:AE39"/>
    <mergeCell ref="D28:O28"/>
    <mergeCell ref="P28:P29"/>
    <mergeCell ref="A27:AE27"/>
    <mergeCell ref="U34:X34"/>
    <mergeCell ref="Y34:AB34"/>
    <mergeCell ref="A32:AE32"/>
    <mergeCell ref="Q33:AE33"/>
    <mergeCell ref="Q34:T34"/>
    <mergeCell ref="A33:A34"/>
    <mergeCell ref="B33:B34"/>
    <mergeCell ref="C33:C34"/>
    <mergeCell ref="D33:P33"/>
    <mergeCell ref="AC34:AE34"/>
    <mergeCell ref="A11:B13"/>
    <mergeCell ref="D7:H9"/>
    <mergeCell ref="A15:B15"/>
    <mergeCell ref="O7:P7"/>
    <mergeCell ref="C11:AE13"/>
    <mergeCell ref="C15:K15"/>
    <mergeCell ref="M7:N7"/>
    <mergeCell ref="O8:P8"/>
    <mergeCell ref="M9:N9"/>
    <mergeCell ref="O9:P9"/>
    <mergeCell ref="I7:J9"/>
    <mergeCell ref="K7:L9"/>
    <mergeCell ref="Y15:Z15"/>
    <mergeCell ref="A7:B9"/>
    <mergeCell ref="C7:C9"/>
    <mergeCell ref="M8:N8"/>
    <mergeCell ref="A1:A4"/>
    <mergeCell ref="B1:AA1"/>
    <mergeCell ref="B2:AA2"/>
    <mergeCell ref="B3:AA4"/>
    <mergeCell ref="AB1:AE1"/>
    <mergeCell ref="AB2:AE2"/>
    <mergeCell ref="AB3:AE3"/>
    <mergeCell ref="AB4:AE4"/>
    <mergeCell ref="C17:AE17"/>
    <mergeCell ref="Y28:AE29"/>
    <mergeCell ref="Y30:AE30"/>
    <mergeCell ref="B20:O20"/>
    <mergeCell ref="L15:Q15"/>
    <mergeCell ref="AA15:AE15"/>
    <mergeCell ref="R15:X15"/>
    <mergeCell ref="Q28:X29"/>
    <mergeCell ref="Q30:X30"/>
    <mergeCell ref="B30:C30"/>
    <mergeCell ref="A19:AE19"/>
    <mergeCell ref="P20:AE20"/>
    <mergeCell ref="C16:AB16"/>
    <mergeCell ref="B28:C29"/>
    <mergeCell ref="A28:A29"/>
    <mergeCell ref="A17:B17"/>
  </mergeCells>
  <dataValidations count="3">
    <dataValidation type="textLength" operator="lessThanOrEqual" allowBlank="1" showInputMessage="1" showErrorMessage="1" errorTitle="Máximo 2.000 caracteres" error="Máximo 2.000 caracteres" sqref="AC35 Y35 Q35 Q47 Q45 Q41 Q43" xr:uid="{00000000-0002-0000-0000-000000000000}">
      <formula1>2000</formula1>
    </dataValidation>
    <dataValidation type="textLength" operator="lessThanOrEqual" allowBlank="1" showInputMessage="1" showErrorMessage="1" errorTitle="Máximo 2.000 caracteres" error="Máximo 2.000 caracteres" promptTitle="2.000 caracteres" sqref="Q30:Q31" xr:uid="{00000000-0002-0000-0000-000001000000}">
      <formula1>2000</formula1>
    </dataValidation>
    <dataValidation type="list" allowBlank="1" showInputMessage="1" showErrorMessage="1" sqref="C7:C9" xr:uid="{00000000-0002-0000-0000-000002000000}">
      <formula1>$B$21:$M$21</formula1>
    </dataValidation>
  </dataValidations>
  <hyperlinks>
    <hyperlink ref="Y41" r:id="rId1" xr:uid="{CEEC95A5-98E8-4467-97E7-2651C6643C7B}"/>
    <hyperlink ref="Y43" r:id="rId2" xr:uid="{A90FF2B6-B0FF-4742-8857-E7914F05BAAD}"/>
    <hyperlink ref="Y45" r:id="rId3" xr:uid="{3F1FCDD6-7E4C-4564-B643-A55AD90EC488}"/>
  </hyperlinks>
  <pageMargins left="0.25" right="0.25" top="0.75" bottom="0.75" header="0.3" footer="0.3"/>
  <pageSetup paperSize="9" scale="27" fitToHeight="0" orientation="landscape" r:id="rId4"/>
  <drawing r:id="rId5"/>
  <legacyDrawing r:id="rId6"/>
  <extLst>
    <ext xmlns:x14="http://schemas.microsoft.com/office/spreadsheetml/2009/9/main" uri="{CCE6A557-97BC-4b89-ADB6-D9C93CAAB3DF}">
      <x14:dataValidations xmlns:xm="http://schemas.microsoft.com/office/excel/2006/main" count="4">
        <x14:dataValidation type="list" allowBlank="1" showInputMessage="1" showErrorMessage="1" xr:uid="{08E4D5EC-48B6-48B0-9CFF-49BF9A007553}">
          <x14:formula1>
            <xm:f>listas!$D$2:$D$15</xm:f>
          </x14:formula1>
          <xm:sqref>C11:AE13</xm:sqref>
        </x14:dataValidation>
        <x14:dataValidation type="list" allowBlank="1" showInputMessage="1" showErrorMessage="1" xr:uid="{DE3819A2-E2C6-40B8-AA71-26E1B8A63CDB}">
          <x14:formula1>
            <xm:f>listas!$A$2:$A$6</xm:f>
          </x14:formula1>
          <xm:sqref>C15:K15</xm:sqref>
        </x14:dataValidation>
        <x14:dataValidation type="list" allowBlank="1" showInputMessage="1" showErrorMessage="1" xr:uid="{8846E161-823A-4370-AD42-5BD0B7F51418}">
          <x14:formula1>
            <xm:f>listas!$B$2:$B$8</xm:f>
          </x14:formula1>
          <xm:sqref>R15:X15</xm:sqref>
        </x14:dataValidation>
        <x14:dataValidation type="list" allowBlank="1" showInputMessage="1" showErrorMessage="1" xr:uid="{B110DE27-57FC-46FF-A6C8-F855FB03735E}">
          <x14:formula1>
            <xm:f>listas!$C$2:$C$20</xm:f>
          </x14:formula1>
          <xm:sqref>AA15:AE15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3AC83-B207-4395-B6D7-F0AF403516ED}">
  <sheetPr>
    <tabColor theme="7" tint="0.39997558519241921"/>
    <pageSetUpPr fitToPage="1"/>
  </sheetPr>
  <dimension ref="A1:AO45"/>
  <sheetViews>
    <sheetView showGridLines="0" topLeftCell="I35" zoomScale="85" zoomScaleNormal="85" workbookViewId="0">
      <selection activeCell="U35" sqref="U35:X36"/>
    </sheetView>
  </sheetViews>
  <sheetFormatPr baseColWidth="10" defaultColWidth="10.42578125" defaultRowHeight="14.25" x14ac:dyDescent="0.25"/>
  <cols>
    <col min="1" max="1" width="38.42578125" style="15" customWidth="1"/>
    <col min="2" max="15" width="20.42578125" style="15" customWidth="1"/>
    <col min="16" max="16" width="32.42578125" style="15" customWidth="1"/>
    <col min="17" max="17" width="14.42578125" style="15" customWidth="1"/>
    <col min="18" max="18" width="13.42578125" style="15" customWidth="1"/>
    <col min="19" max="20" width="12.42578125" style="15" customWidth="1"/>
    <col min="21" max="22" width="13.140625" style="15" customWidth="1"/>
    <col min="23" max="23" width="15.42578125" style="15" customWidth="1"/>
    <col min="24" max="27" width="18.140625" style="15" customWidth="1"/>
    <col min="28" max="28" width="22.42578125" style="15" customWidth="1"/>
    <col min="29" max="29" width="19" style="15" customWidth="1"/>
    <col min="30" max="30" width="15.42578125" style="15" customWidth="1"/>
    <col min="31" max="31" width="15" style="15" customWidth="1"/>
    <col min="32" max="32" width="22.42578125" style="15" customWidth="1"/>
    <col min="33" max="33" width="18.42578125" style="15" bestFit="1" customWidth="1"/>
    <col min="34" max="34" width="8.42578125" style="15" customWidth="1"/>
    <col min="35" max="35" width="18.42578125" style="15" bestFit="1" customWidth="1"/>
    <col min="36" max="36" width="5.42578125" style="15" customWidth="1"/>
    <col min="37" max="37" width="18.42578125" style="15" bestFit="1" customWidth="1"/>
    <col min="38" max="38" width="4.42578125" style="15" customWidth="1"/>
    <col min="39" max="39" width="23" style="15" bestFit="1" customWidth="1"/>
    <col min="40" max="40" width="9.140625" style="15"/>
    <col min="41" max="41" width="18.42578125" style="15" bestFit="1" customWidth="1"/>
    <col min="42" max="42" width="16.140625" style="15" customWidth="1"/>
    <col min="43" max="16384" width="10.42578125" style="15"/>
  </cols>
  <sheetData>
    <row r="1" spans="1:31" ht="32.25" customHeight="1" x14ac:dyDescent="0.25">
      <c r="A1" s="289"/>
      <c r="B1" s="292" t="s">
        <v>121</v>
      </c>
      <c r="C1" s="293"/>
      <c r="D1" s="293"/>
      <c r="E1" s="293"/>
      <c r="F1" s="293"/>
      <c r="G1" s="293"/>
      <c r="H1" s="293"/>
      <c r="I1" s="293"/>
      <c r="J1" s="293"/>
      <c r="K1" s="293"/>
      <c r="L1" s="293"/>
      <c r="M1" s="293"/>
      <c r="N1" s="293"/>
      <c r="O1" s="293"/>
      <c r="P1" s="293"/>
      <c r="Q1" s="293"/>
      <c r="R1" s="293"/>
      <c r="S1" s="293"/>
      <c r="T1" s="293"/>
      <c r="U1" s="293"/>
      <c r="V1" s="293"/>
      <c r="W1" s="293"/>
      <c r="X1" s="293"/>
      <c r="Y1" s="293"/>
      <c r="Z1" s="293"/>
      <c r="AA1" s="294"/>
      <c r="AB1" s="301" t="s">
        <v>122</v>
      </c>
      <c r="AC1" s="302"/>
      <c r="AD1" s="302"/>
      <c r="AE1" s="303"/>
    </row>
    <row r="2" spans="1:31" ht="30.75" customHeight="1" x14ac:dyDescent="0.25">
      <c r="A2" s="290"/>
      <c r="B2" s="292" t="s">
        <v>123</v>
      </c>
      <c r="C2" s="293"/>
      <c r="D2" s="293"/>
      <c r="E2" s="293"/>
      <c r="F2" s="293"/>
      <c r="G2" s="293"/>
      <c r="H2" s="293"/>
      <c r="I2" s="293"/>
      <c r="J2" s="293"/>
      <c r="K2" s="293"/>
      <c r="L2" s="293"/>
      <c r="M2" s="293"/>
      <c r="N2" s="293"/>
      <c r="O2" s="293"/>
      <c r="P2" s="293"/>
      <c r="Q2" s="293"/>
      <c r="R2" s="293"/>
      <c r="S2" s="293"/>
      <c r="T2" s="293"/>
      <c r="U2" s="293"/>
      <c r="V2" s="293"/>
      <c r="W2" s="293"/>
      <c r="X2" s="293"/>
      <c r="Y2" s="293"/>
      <c r="Z2" s="293"/>
      <c r="AA2" s="294"/>
      <c r="AB2" s="301" t="s">
        <v>124</v>
      </c>
      <c r="AC2" s="302"/>
      <c r="AD2" s="302"/>
      <c r="AE2" s="303"/>
    </row>
    <row r="3" spans="1:31" ht="24" customHeight="1" x14ac:dyDescent="0.25">
      <c r="A3" s="290"/>
      <c r="B3" s="295" t="s">
        <v>125</v>
      </c>
      <c r="C3" s="296"/>
      <c r="D3" s="296"/>
      <c r="E3" s="296"/>
      <c r="F3" s="296"/>
      <c r="G3" s="296"/>
      <c r="H3" s="296"/>
      <c r="I3" s="296"/>
      <c r="J3" s="296"/>
      <c r="K3" s="296"/>
      <c r="L3" s="296"/>
      <c r="M3" s="296"/>
      <c r="N3" s="296"/>
      <c r="O3" s="296"/>
      <c r="P3" s="296"/>
      <c r="Q3" s="296"/>
      <c r="R3" s="296"/>
      <c r="S3" s="296"/>
      <c r="T3" s="296"/>
      <c r="U3" s="296"/>
      <c r="V3" s="296"/>
      <c r="W3" s="296"/>
      <c r="X3" s="296"/>
      <c r="Y3" s="296"/>
      <c r="Z3" s="296"/>
      <c r="AA3" s="297"/>
      <c r="AB3" s="301" t="s">
        <v>126</v>
      </c>
      <c r="AC3" s="302"/>
      <c r="AD3" s="302"/>
      <c r="AE3" s="303"/>
    </row>
    <row r="4" spans="1:31" ht="21.75" customHeight="1" x14ac:dyDescent="0.25">
      <c r="A4" s="291"/>
      <c r="B4" s="298"/>
      <c r="C4" s="299"/>
      <c r="D4" s="299"/>
      <c r="E4" s="299"/>
      <c r="F4" s="299"/>
      <c r="G4" s="299"/>
      <c r="H4" s="299"/>
      <c r="I4" s="299"/>
      <c r="J4" s="299"/>
      <c r="K4" s="299"/>
      <c r="L4" s="299"/>
      <c r="M4" s="299"/>
      <c r="N4" s="299"/>
      <c r="O4" s="299"/>
      <c r="P4" s="299"/>
      <c r="Q4" s="299"/>
      <c r="R4" s="299"/>
      <c r="S4" s="299"/>
      <c r="T4" s="299"/>
      <c r="U4" s="299"/>
      <c r="V4" s="299"/>
      <c r="W4" s="299"/>
      <c r="X4" s="299"/>
      <c r="Y4" s="299"/>
      <c r="Z4" s="299"/>
      <c r="AA4" s="300"/>
      <c r="AB4" s="304" t="s">
        <v>127</v>
      </c>
      <c r="AC4" s="305"/>
      <c r="AD4" s="305"/>
      <c r="AE4" s="306"/>
    </row>
    <row r="5" spans="1:31" ht="9" customHeight="1" x14ac:dyDescent="0.25">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x14ac:dyDescent="0.25">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ht="15" x14ac:dyDescent="0.25">
      <c r="A7" s="307" t="s">
        <v>4</v>
      </c>
      <c r="B7" s="308"/>
      <c r="C7" s="344" t="s">
        <v>143</v>
      </c>
      <c r="D7" s="307" t="s">
        <v>6</v>
      </c>
      <c r="E7" s="313"/>
      <c r="F7" s="313"/>
      <c r="G7" s="313"/>
      <c r="H7" s="308"/>
      <c r="I7" s="338">
        <v>45601</v>
      </c>
      <c r="J7" s="339"/>
      <c r="K7" s="307" t="s">
        <v>8</v>
      </c>
      <c r="L7" s="308"/>
      <c r="M7" s="330" t="s">
        <v>128</v>
      </c>
      <c r="N7" s="331"/>
      <c r="O7" s="316"/>
      <c r="P7" s="317"/>
      <c r="Q7" s="20"/>
      <c r="R7" s="20"/>
      <c r="S7" s="20"/>
      <c r="T7" s="20"/>
      <c r="U7" s="20"/>
      <c r="V7" s="20"/>
      <c r="W7" s="20"/>
      <c r="X7" s="20"/>
      <c r="Y7" s="20"/>
      <c r="Z7" s="21"/>
      <c r="AA7" s="20"/>
      <c r="AB7" s="20"/>
      <c r="AD7" s="22"/>
      <c r="AE7" s="23"/>
    </row>
    <row r="8" spans="1:31" ht="15" x14ac:dyDescent="0.25">
      <c r="A8" s="309"/>
      <c r="B8" s="310"/>
      <c r="C8" s="345"/>
      <c r="D8" s="309"/>
      <c r="E8" s="314"/>
      <c r="F8" s="314"/>
      <c r="G8" s="314"/>
      <c r="H8" s="310"/>
      <c r="I8" s="340"/>
      <c r="J8" s="341"/>
      <c r="K8" s="309"/>
      <c r="L8" s="310"/>
      <c r="M8" s="347" t="s">
        <v>129</v>
      </c>
      <c r="N8" s="348"/>
      <c r="O8" s="332"/>
      <c r="P8" s="333"/>
      <c r="Q8" s="20"/>
      <c r="R8" s="20"/>
      <c r="S8" s="20"/>
      <c r="T8" s="20"/>
      <c r="U8" s="20"/>
      <c r="V8" s="20"/>
      <c r="W8" s="20"/>
      <c r="X8" s="20"/>
      <c r="Y8" s="20"/>
      <c r="Z8" s="21"/>
      <c r="AA8" s="20"/>
      <c r="AB8" s="20"/>
      <c r="AD8" s="22"/>
      <c r="AE8" s="23"/>
    </row>
    <row r="9" spans="1:31" ht="15" x14ac:dyDescent="0.25">
      <c r="A9" s="311"/>
      <c r="B9" s="312"/>
      <c r="C9" s="346"/>
      <c r="D9" s="311"/>
      <c r="E9" s="315"/>
      <c r="F9" s="315"/>
      <c r="G9" s="315"/>
      <c r="H9" s="312"/>
      <c r="I9" s="342"/>
      <c r="J9" s="343"/>
      <c r="K9" s="311"/>
      <c r="L9" s="312"/>
      <c r="M9" s="334" t="s">
        <v>130</v>
      </c>
      <c r="N9" s="335"/>
      <c r="O9" s="336" t="s">
        <v>376</v>
      </c>
      <c r="P9" s="337"/>
      <c r="Q9" s="20"/>
      <c r="R9" s="20"/>
      <c r="S9" s="20"/>
      <c r="T9" s="20"/>
      <c r="U9" s="20"/>
      <c r="V9" s="20"/>
      <c r="W9" s="20"/>
      <c r="X9" s="20"/>
      <c r="Y9" s="20"/>
      <c r="Z9" s="21"/>
      <c r="AA9" s="20"/>
      <c r="AB9" s="20"/>
      <c r="AD9" s="22"/>
      <c r="AE9" s="23"/>
    </row>
    <row r="10" spans="1:31" ht="15" customHeight="1" x14ac:dyDescent="0.25">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25">
      <c r="A11" s="307" t="s">
        <v>10</v>
      </c>
      <c r="B11" s="308"/>
      <c r="C11" s="318" t="s">
        <v>377</v>
      </c>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20"/>
    </row>
    <row r="12" spans="1:31" ht="15" customHeight="1" x14ac:dyDescent="0.25">
      <c r="A12" s="309"/>
      <c r="B12" s="310"/>
      <c r="C12" s="321"/>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3"/>
    </row>
    <row r="13" spans="1:31" ht="15" customHeight="1" x14ac:dyDescent="0.25">
      <c r="A13" s="311"/>
      <c r="B13" s="312"/>
      <c r="C13" s="324"/>
      <c r="D13" s="325"/>
      <c r="E13" s="3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6"/>
    </row>
    <row r="14" spans="1:31" ht="9" customHeight="1" x14ac:dyDescent="0.25">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x14ac:dyDescent="0.25">
      <c r="A15" s="287" t="s">
        <v>12</v>
      </c>
      <c r="B15" s="288"/>
      <c r="C15" s="327" t="s">
        <v>278</v>
      </c>
      <c r="D15" s="328"/>
      <c r="E15" s="328"/>
      <c r="F15" s="328"/>
      <c r="G15" s="328"/>
      <c r="H15" s="328"/>
      <c r="I15" s="328"/>
      <c r="J15" s="328"/>
      <c r="K15" s="329"/>
      <c r="L15" s="276" t="s">
        <v>14</v>
      </c>
      <c r="M15" s="277"/>
      <c r="N15" s="277"/>
      <c r="O15" s="277"/>
      <c r="P15" s="277"/>
      <c r="Q15" s="278"/>
      <c r="R15" s="279" t="s">
        <v>279</v>
      </c>
      <c r="S15" s="280"/>
      <c r="T15" s="280"/>
      <c r="U15" s="280"/>
      <c r="V15" s="280"/>
      <c r="W15" s="280"/>
      <c r="X15" s="281"/>
      <c r="Y15" s="276" t="s">
        <v>15</v>
      </c>
      <c r="Z15" s="278"/>
      <c r="AA15" s="264" t="s">
        <v>320</v>
      </c>
      <c r="AB15" s="265"/>
      <c r="AC15" s="265"/>
      <c r="AD15" s="265"/>
      <c r="AE15" s="266"/>
    </row>
    <row r="16" spans="1:31" ht="9" customHeight="1" x14ac:dyDescent="0.25">
      <c r="A16" s="24"/>
      <c r="B16" s="20"/>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D16" s="22"/>
      <c r="AE16" s="23"/>
    </row>
    <row r="17" spans="1:33" s="40" customFormat="1" ht="37.5" customHeight="1" x14ac:dyDescent="0.25">
      <c r="A17" s="287" t="s">
        <v>17</v>
      </c>
      <c r="B17" s="288"/>
      <c r="C17" s="264" t="s">
        <v>379</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6"/>
    </row>
    <row r="18" spans="1:33" ht="16.5" customHeight="1" x14ac:dyDescent="0.25">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25" customHeight="1" x14ac:dyDescent="0.25">
      <c r="A19" s="276" t="s">
        <v>131</v>
      </c>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8"/>
      <c r="AF19" s="44"/>
    </row>
    <row r="20" spans="1:33" ht="32.25" customHeight="1" x14ac:dyDescent="0.25">
      <c r="A20" s="45" t="s">
        <v>19</v>
      </c>
      <c r="B20" s="273" t="s">
        <v>132</v>
      </c>
      <c r="C20" s="274"/>
      <c r="D20" s="274"/>
      <c r="E20" s="274"/>
      <c r="F20" s="274"/>
      <c r="G20" s="274"/>
      <c r="H20" s="274"/>
      <c r="I20" s="274"/>
      <c r="J20" s="274"/>
      <c r="K20" s="274"/>
      <c r="L20" s="274"/>
      <c r="M20" s="274"/>
      <c r="N20" s="274"/>
      <c r="O20" s="275"/>
      <c r="P20" s="276" t="s">
        <v>133</v>
      </c>
      <c r="Q20" s="277"/>
      <c r="R20" s="277"/>
      <c r="S20" s="277"/>
      <c r="T20" s="277"/>
      <c r="U20" s="277"/>
      <c r="V20" s="277"/>
      <c r="W20" s="277"/>
      <c r="X20" s="284"/>
      <c r="Y20" s="284"/>
      <c r="Z20" s="284"/>
      <c r="AA20" s="284"/>
      <c r="AB20" s="277"/>
      <c r="AC20" s="277"/>
      <c r="AD20" s="277"/>
      <c r="AE20" s="278"/>
      <c r="AF20" s="44"/>
    </row>
    <row r="21" spans="1:33" ht="32.25" customHeight="1" x14ac:dyDescent="0.25">
      <c r="A21" s="25"/>
      <c r="B21" s="46" t="s">
        <v>134</v>
      </c>
      <c r="C21" s="47" t="s">
        <v>135</v>
      </c>
      <c r="D21" s="47" t="s">
        <v>136</v>
      </c>
      <c r="E21" s="47" t="s">
        <v>137</v>
      </c>
      <c r="F21" s="47" t="s">
        <v>138</v>
      </c>
      <c r="G21" s="47" t="s">
        <v>139</v>
      </c>
      <c r="H21" s="47" t="s">
        <v>140</v>
      </c>
      <c r="I21" s="47" t="s">
        <v>141</v>
      </c>
      <c r="J21" s="47" t="s">
        <v>142</v>
      </c>
      <c r="K21" s="47" t="s">
        <v>143</v>
      </c>
      <c r="L21" s="47" t="s">
        <v>144</v>
      </c>
      <c r="M21" s="47" t="s">
        <v>145</v>
      </c>
      <c r="N21" s="47" t="s">
        <v>102</v>
      </c>
      <c r="O21" s="48" t="s">
        <v>100</v>
      </c>
      <c r="P21" s="49"/>
      <c r="Q21" s="45" t="s">
        <v>134</v>
      </c>
      <c r="R21" s="50" t="s">
        <v>135</v>
      </c>
      <c r="S21" s="50" t="s">
        <v>136</v>
      </c>
      <c r="T21" s="50" t="s">
        <v>137</v>
      </c>
      <c r="U21" s="50" t="s">
        <v>138</v>
      </c>
      <c r="V21" s="50" t="s">
        <v>139</v>
      </c>
      <c r="W21" s="168" t="s">
        <v>140</v>
      </c>
      <c r="X21" s="165" t="s">
        <v>141</v>
      </c>
      <c r="Y21" s="166" t="s">
        <v>142</v>
      </c>
      <c r="Z21" s="166" t="s">
        <v>143</v>
      </c>
      <c r="AA21" s="167" t="s">
        <v>144</v>
      </c>
      <c r="AB21" s="169" t="s">
        <v>145</v>
      </c>
      <c r="AC21" s="50" t="s">
        <v>102</v>
      </c>
      <c r="AD21" s="51" t="s">
        <v>146</v>
      </c>
      <c r="AE21" s="51" t="s">
        <v>147</v>
      </c>
      <c r="AF21" s="52"/>
    </row>
    <row r="22" spans="1:33" ht="32.25" customHeight="1" x14ac:dyDescent="0.25">
      <c r="A22" s="53" t="s">
        <v>31</v>
      </c>
      <c r="B22" s="54"/>
      <c r="C22" s="55"/>
      <c r="D22" s="55"/>
      <c r="E22" s="55"/>
      <c r="F22" s="55"/>
      <c r="G22" s="55"/>
      <c r="H22" s="55"/>
      <c r="I22" s="58"/>
      <c r="J22" s="58"/>
      <c r="K22" s="58"/>
      <c r="L22" s="55"/>
      <c r="M22" s="55"/>
      <c r="N22" s="55">
        <f>SUM(B22:M22)</f>
        <v>0</v>
      </c>
      <c r="O22" s="56"/>
      <c r="P22" s="53" t="s">
        <v>27</v>
      </c>
      <c r="Q22" s="57"/>
      <c r="R22" s="58"/>
      <c r="S22" s="58"/>
      <c r="T22" s="58"/>
      <c r="U22" s="58"/>
      <c r="V22" s="58"/>
      <c r="W22" s="164"/>
      <c r="X22" s="55">
        <v>225455379</v>
      </c>
      <c r="Y22" s="55">
        <v>1599700</v>
      </c>
      <c r="Z22" s="55">
        <v>515229</v>
      </c>
      <c r="AA22" s="55">
        <v>29731011</v>
      </c>
      <c r="AB22" s="55">
        <v>414542</v>
      </c>
      <c r="AC22" s="247">
        <f>SUM(Q22:AB22)</f>
        <v>257715861</v>
      </c>
      <c r="AE22" s="59"/>
      <c r="AF22" s="52"/>
    </row>
    <row r="23" spans="1:33" ht="32.25" customHeight="1" x14ac:dyDescent="0.25">
      <c r="A23" s="60" t="s">
        <v>21</v>
      </c>
      <c r="B23" s="61"/>
      <c r="C23" s="62"/>
      <c r="D23" s="62"/>
      <c r="E23" s="62"/>
      <c r="F23" s="62"/>
      <c r="G23" s="62"/>
      <c r="H23" s="62"/>
      <c r="I23" s="62"/>
      <c r="J23" s="62"/>
      <c r="K23" s="62"/>
      <c r="L23" s="62"/>
      <c r="M23" s="62"/>
      <c r="N23" s="62">
        <f>SUM(B23:M23)</f>
        <v>0</v>
      </c>
      <c r="O23" s="63" t="str">
        <f>IFERROR(N23/(SUMIF(B23:M23,"&gt;0",B22:M22))," ")</f>
        <v xml:space="preserve"> </v>
      </c>
      <c r="P23" s="60" t="s">
        <v>29</v>
      </c>
      <c r="Q23" s="61"/>
      <c r="R23" s="62"/>
      <c r="S23" s="62"/>
      <c r="T23" s="62"/>
      <c r="U23" s="62"/>
      <c r="V23" s="62"/>
      <c r="W23" s="62">
        <f>4611692</f>
        <v>4611692</v>
      </c>
      <c r="X23" s="55">
        <f>193846139</f>
        <v>193846139</v>
      </c>
      <c r="Y23" s="55">
        <f>240015512-W23-X23</f>
        <v>41557681</v>
      </c>
      <c r="Z23" s="55">
        <f>235838391-W23-X23-Y23</f>
        <v>-4177121</v>
      </c>
      <c r="AA23" s="55"/>
      <c r="AB23" s="55"/>
      <c r="AC23" s="244">
        <f>SUM(Q23:AB23)</f>
        <v>235838391</v>
      </c>
      <c r="AD23" s="62">
        <f>AC23/SUM(W22:AB22)</f>
        <v>0.91511011423546029</v>
      </c>
      <c r="AE23" s="64">
        <f>AC23/AC22</f>
        <v>0.91511011423546029</v>
      </c>
      <c r="AF23" s="52"/>
    </row>
    <row r="24" spans="1:33" ht="32.25" customHeight="1" x14ac:dyDescent="0.25">
      <c r="A24" s="60" t="s">
        <v>23</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31</v>
      </c>
      <c r="Q24" s="61"/>
      <c r="R24" s="62"/>
      <c r="S24" s="62"/>
      <c r="T24" s="62"/>
      <c r="U24" s="62"/>
      <c r="V24" s="62"/>
      <c r="W24" s="62"/>
      <c r="X24" s="55">
        <v>3181896</v>
      </c>
      <c r="Y24" s="55">
        <v>41192950</v>
      </c>
      <c r="Z24" s="55">
        <v>47283824</v>
      </c>
      <c r="AA24" s="55">
        <v>83183255</v>
      </c>
      <c r="AB24" s="55">
        <v>82873936</v>
      </c>
      <c r="AC24" s="244">
        <f>SUM(Q24:AB24)</f>
        <v>257715861</v>
      </c>
      <c r="AD24" s="62"/>
      <c r="AE24" s="66"/>
      <c r="AF24" s="52"/>
    </row>
    <row r="25" spans="1:33" ht="32.25" customHeight="1" x14ac:dyDescent="0.25">
      <c r="A25" s="67" t="s">
        <v>25</v>
      </c>
      <c r="B25" s="68"/>
      <c r="C25" s="69"/>
      <c r="D25" s="69"/>
      <c r="E25" s="69"/>
      <c r="F25" s="69"/>
      <c r="G25" s="69"/>
      <c r="H25" s="69"/>
      <c r="I25" s="69"/>
      <c r="J25" s="69"/>
      <c r="K25" s="69"/>
      <c r="L25" s="69"/>
      <c r="M25" s="69"/>
      <c r="N25" s="69">
        <f>SUM(B25:M25)</f>
        <v>0</v>
      </c>
      <c r="O25" s="70" t="str">
        <f>IFERROR(N25/(SUMIF(B25:M25,"&gt;0",B24:M24))," ")</f>
        <v xml:space="preserve"> </v>
      </c>
      <c r="P25" s="67" t="s">
        <v>25</v>
      </c>
      <c r="Q25" s="68"/>
      <c r="R25" s="69"/>
      <c r="S25" s="69"/>
      <c r="T25" s="69"/>
      <c r="U25" s="69"/>
      <c r="V25" s="69"/>
      <c r="W25" s="69"/>
      <c r="X25" s="55"/>
      <c r="Y25" s="55">
        <f>41495203</f>
        <v>41495203</v>
      </c>
      <c r="Z25" s="55">
        <f>84054733-Y25</f>
        <v>42559530</v>
      </c>
      <c r="AA25" s="55"/>
      <c r="AB25" s="55"/>
      <c r="AC25" s="245">
        <f>SUM(Q25:AB25)</f>
        <v>84054733</v>
      </c>
      <c r="AD25" s="69">
        <f>AC25/SUM(W24:AB24)</f>
        <v>0.3261527353180641</v>
      </c>
      <c r="AE25" s="71">
        <f>AC25/AC24</f>
        <v>0.3261527353180641</v>
      </c>
      <c r="AF25" s="52"/>
    </row>
    <row r="26" spans="1:33" s="72" customFormat="1" ht="16.5" customHeight="1" x14ac:dyDescent="0.2"/>
    <row r="27" spans="1:33" ht="34.5" customHeight="1" x14ac:dyDescent="0.25">
      <c r="A27" s="349" t="s">
        <v>148</v>
      </c>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1"/>
    </row>
    <row r="28" spans="1:33" ht="20.25" customHeight="1" x14ac:dyDescent="0.25">
      <c r="A28" s="286" t="s">
        <v>34</v>
      </c>
      <c r="B28" s="267" t="s">
        <v>36</v>
      </c>
      <c r="C28" s="267"/>
      <c r="D28" s="267" t="s">
        <v>149</v>
      </c>
      <c r="E28" s="267"/>
      <c r="F28" s="267"/>
      <c r="G28" s="267"/>
      <c r="H28" s="267"/>
      <c r="I28" s="267"/>
      <c r="J28" s="267"/>
      <c r="K28" s="267"/>
      <c r="L28" s="267"/>
      <c r="M28" s="267"/>
      <c r="N28" s="267"/>
      <c r="O28" s="267"/>
      <c r="P28" s="267" t="s">
        <v>102</v>
      </c>
      <c r="Q28" s="267" t="s">
        <v>150</v>
      </c>
      <c r="R28" s="267"/>
      <c r="S28" s="267"/>
      <c r="T28" s="267"/>
      <c r="U28" s="267"/>
      <c r="V28" s="267"/>
      <c r="W28" s="267"/>
      <c r="X28" s="267"/>
      <c r="Y28" s="267" t="s">
        <v>151</v>
      </c>
      <c r="Z28" s="267"/>
      <c r="AA28" s="267"/>
      <c r="AB28" s="267"/>
      <c r="AC28" s="267"/>
      <c r="AD28" s="267"/>
      <c r="AE28" s="268"/>
    </row>
    <row r="29" spans="1:33" ht="27" customHeight="1" x14ac:dyDescent="0.25">
      <c r="A29" s="286"/>
      <c r="B29" s="267"/>
      <c r="C29" s="267"/>
      <c r="D29" s="73" t="s">
        <v>134</v>
      </c>
      <c r="E29" s="73" t="s">
        <v>135</v>
      </c>
      <c r="F29" s="73" t="s">
        <v>136</v>
      </c>
      <c r="G29" s="73" t="s">
        <v>137</v>
      </c>
      <c r="H29" s="73" t="s">
        <v>138</v>
      </c>
      <c r="I29" s="73" t="s">
        <v>139</v>
      </c>
      <c r="J29" s="73" t="s">
        <v>140</v>
      </c>
      <c r="K29" s="73" t="s">
        <v>141</v>
      </c>
      <c r="L29" s="73" t="s">
        <v>142</v>
      </c>
      <c r="M29" s="73" t="s">
        <v>143</v>
      </c>
      <c r="N29" s="73" t="s">
        <v>144</v>
      </c>
      <c r="O29" s="73" t="s">
        <v>145</v>
      </c>
      <c r="P29" s="267"/>
      <c r="Q29" s="267"/>
      <c r="R29" s="267"/>
      <c r="S29" s="267"/>
      <c r="T29" s="267"/>
      <c r="U29" s="267"/>
      <c r="V29" s="267"/>
      <c r="W29" s="267"/>
      <c r="X29" s="267"/>
      <c r="Y29" s="269"/>
      <c r="Z29" s="269"/>
      <c r="AA29" s="269"/>
      <c r="AB29" s="269"/>
      <c r="AC29" s="269"/>
      <c r="AD29" s="269"/>
      <c r="AE29" s="270"/>
    </row>
    <row r="30" spans="1:33" ht="70.5" customHeight="1" x14ac:dyDescent="0.25">
      <c r="A30" s="74"/>
      <c r="B30" s="283"/>
      <c r="C30" s="283"/>
      <c r="D30" s="16"/>
      <c r="E30" s="16"/>
      <c r="F30" s="16"/>
      <c r="G30" s="16"/>
      <c r="H30" s="16"/>
      <c r="I30" s="16"/>
      <c r="J30" s="16"/>
      <c r="K30" s="16"/>
      <c r="L30" s="16"/>
      <c r="M30" s="16"/>
      <c r="N30" s="16"/>
      <c r="O30" s="16"/>
      <c r="P30" s="75">
        <f>SUM(D30:O30)</f>
        <v>0</v>
      </c>
      <c r="Q30" s="282" t="s">
        <v>152</v>
      </c>
      <c r="R30" s="282"/>
      <c r="S30" s="282"/>
      <c r="T30" s="282"/>
      <c r="U30" s="282"/>
      <c r="V30" s="282"/>
      <c r="W30" s="282"/>
      <c r="X30" s="282"/>
      <c r="Y30" s="271" t="s">
        <v>43</v>
      </c>
      <c r="Z30" s="271"/>
      <c r="AA30" s="271"/>
      <c r="AB30" s="271"/>
      <c r="AC30" s="271"/>
      <c r="AD30" s="271"/>
      <c r="AE30" s="272"/>
      <c r="AF30" s="159"/>
      <c r="AG30" s="159"/>
    </row>
    <row r="31" spans="1:33" ht="12" customHeight="1" x14ac:dyDescent="0.25">
      <c r="A31" s="76"/>
      <c r="B31" s="77"/>
      <c r="C31" s="77"/>
      <c r="D31" s="27"/>
      <c r="E31" s="27"/>
      <c r="F31" s="27"/>
      <c r="G31" s="27"/>
      <c r="H31" s="27"/>
      <c r="I31" s="27"/>
      <c r="J31" s="27"/>
      <c r="K31" s="27"/>
      <c r="L31" s="27"/>
      <c r="M31" s="27"/>
      <c r="N31" s="27"/>
      <c r="O31" s="27"/>
      <c r="P31" s="78"/>
      <c r="Q31" s="160"/>
      <c r="R31" s="160"/>
      <c r="S31" s="160"/>
      <c r="T31" s="160"/>
      <c r="U31" s="160"/>
      <c r="V31" s="160"/>
      <c r="W31" s="160"/>
      <c r="X31" s="160"/>
      <c r="Y31" s="160"/>
      <c r="Z31" s="160"/>
      <c r="AA31" s="160"/>
      <c r="AB31" s="160"/>
      <c r="AC31" s="160"/>
      <c r="AD31" s="160"/>
      <c r="AE31" s="161"/>
      <c r="AF31" s="159"/>
      <c r="AG31" s="159"/>
    </row>
    <row r="32" spans="1:33" ht="45" customHeight="1" x14ac:dyDescent="0.25">
      <c r="A32" s="318" t="s">
        <v>153</v>
      </c>
      <c r="B32" s="319"/>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20"/>
      <c r="AF32" s="159"/>
      <c r="AG32" s="159"/>
    </row>
    <row r="33" spans="1:41" ht="23.25" customHeight="1" x14ac:dyDescent="0.25">
      <c r="A33" s="286" t="s">
        <v>44</v>
      </c>
      <c r="B33" s="267" t="s">
        <v>46</v>
      </c>
      <c r="C33" s="267" t="s">
        <v>36</v>
      </c>
      <c r="D33" s="267" t="s">
        <v>154</v>
      </c>
      <c r="E33" s="267"/>
      <c r="F33" s="267"/>
      <c r="G33" s="267"/>
      <c r="H33" s="267"/>
      <c r="I33" s="267"/>
      <c r="J33" s="267"/>
      <c r="K33" s="267"/>
      <c r="L33" s="267"/>
      <c r="M33" s="267"/>
      <c r="N33" s="267"/>
      <c r="O33" s="267"/>
      <c r="P33" s="267"/>
      <c r="Q33" s="267" t="s">
        <v>155</v>
      </c>
      <c r="R33" s="267"/>
      <c r="S33" s="267"/>
      <c r="T33" s="267"/>
      <c r="U33" s="267"/>
      <c r="V33" s="267"/>
      <c r="W33" s="267"/>
      <c r="X33" s="267"/>
      <c r="Y33" s="267"/>
      <c r="Z33" s="267"/>
      <c r="AA33" s="267"/>
      <c r="AB33" s="267"/>
      <c r="AC33" s="267"/>
      <c r="AD33" s="267"/>
      <c r="AE33" s="268"/>
      <c r="AF33" s="159"/>
      <c r="AG33" s="162"/>
      <c r="AH33" s="79"/>
      <c r="AI33" s="79"/>
      <c r="AJ33" s="79"/>
      <c r="AK33" s="79"/>
      <c r="AL33" s="79"/>
      <c r="AM33" s="79"/>
      <c r="AN33" s="79"/>
      <c r="AO33" s="79"/>
    </row>
    <row r="34" spans="1:41" ht="27" customHeight="1" x14ac:dyDescent="0.25">
      <c r="A34" s="286"/>
      <c r="B34" s="267"/>
      <c r="C34" s="355"/>
      <c r="D34" s="73" t="s">
        <v>134</v>
      </c>
      <c r="E34" s="73" t="s">
        <v>135</v>
      </c>
      <c r="F34" s="73" t="s">
        <v>136</v>
      </c>
      <c r="G34" s="73" t="s">
        <v>137</v>
      </c>
      <c r="H34" s="73" t="s">
        <v>138</v>
      </c>
      <c r="I34" s="73" t="s">
        <v>139</v>
      </c>
      <c r="J34" s="73" t="s">
        <v>140</v>
      </c>
      <c r="K34" s="73" t="s">
        <v>141</v>
      </c>
      <c r="L34" s="73" t="s">
        <v>142</v>
      </c>
      <c r="M34" s="73" t="s">
        <v>143</v>
      </c>
      <c r="N34" s="73" t="s">
        <v>144</v>
      </c>
      <c r="O34" s="73" t="s">
        <v>145</v>
      </c>
      <c r="P34" s="73" t="s">
        <v>102</v>
      </c>
      <c r="Q34" s="352" t="s">
        <v>52</v>
      </c>
      <c r="R34" s="353"/>
      <c r="S34" s="353"/>
      <c r="T34" s="354"/>
      <c r="U34" s="267" t="s">
        <v>54</v>
      </c>
      <c r="V34" s="267"/>
      <c r="W34" s="267"/>
      <c r="X34" s="267"/>
      <c r="Y34" s="267" t="s">
        <v>56</v>
      </c>
      <c r="Z34" s="267"/>
      <c r="AA34" s="267"/>
      <c r="AB34" s="267"/>
      <c r="AC34" s="267" t="s">
        <v>58</v>
      </c>
      <c r="AD34" s="267"/>
      <c r="AE34" s="268"/>
      <c r="AF34" s="159"/>
      <c r="AG34" s="162"/>
      <c r="AH34" s="79"/>
      <c r="AI34" s="79"/>
      <c r="AJ34" s="79"/>
      <c r="AK34" s="79"/>
      <c r="AL34" s="79"/>
      <c r="AM34" s="79"/>
      <c r="AN34" s="79"/>
      <c r="AO34" s="79"/>
    </row>
    <row r="35" spans="1:41" ht="116.25" customHeight="1" x14ac:dyDescent="0.25">
      <c r="A35" s="356" t="s">
        <v>380</v>
      </c>
      <c r="B35" s="358">
        <v>0.4</v>
      </c>
      <c r="C35" s="81" t="s">
        <v>48</v>
      </c>
      <c r="D35" s="80"/>
      <c r="E35" s="80"/>
      <c r="F35" s="80"/>
      <c r="G35" s="80"/>
      <c r="H35" s="80"/>
      <c r="I35" s="80"/>
      <c r="J35" s="172">
        <v>0.1</v>
      </c>
      <c r="K35" s="172">
        <v>0.1</v>
      </c>
      <c r="L35" s="172">
        <v>0.2</v>
      </c>
      <c r="M35" s="172">
        <v>0.2</v>
      </c>
      <c r="N35" s="172">
        <v>0.2</v>
      </c>
      <c r="O35" s="172">
        <v>0.2</v>
      </c>
      <c r="P35" s="170">
        <f>SUM(D35:O35)</f>
        <v>1</v>
      </c>
      <c r="Q35" s="371" t="s">
        <v>466</v>
      </c>
      <c r="R35" s="372"/>
      <c r="S35" s="372"/>
      <c r="T35" s="373"/>
      <c r="U35" s="371" t="s">
        <v>468</v>
      </c>
      <c r="V35" s="372"/>
      <c r="W35" s="372"/>
      <c r="X35" s="373"/>
      <c r="Y35" s="371" t="s">
        <v>452</v>
      </c>
      <c r="Z35" s="372"/>
      <c r="AA35" s="372"/>
      <c r="AB35" s="373"/>
      <c r="AC35" s="371" t="s">
        <v>441</v>
      </c>
      <c r="AD35" s="372"/>
      <c r="AE35" s="414"/>
      <c r="AF35" s="159"/>
      <c r="AG35" s="162"/>
      <c r="AH35" s="79"/>
      <c r="AI35" s="79"/>
      <c r="AJ35" s="79"/>
      <c r="AK35" s="79"/>
      <c r="AL35" s="79"/>
      <c r="AM35" s="79"/>
      <c r="AN35" s="79"/>
      <c r="AO35" s="79"/>
    </row>
    <row r="36" spans="1:41" ht="190.35" customHeight="1" x14ac:dyDescent="0.25">
      <c r="A36" s="357"/>
      <c r="B36" s="359"/>
      <c r="C36" s="82" t="s">
        <v>50</v>
      </c>
      <c r="D36" s="163"/>
      <c r="E36" s="163"/>
      <c r="F36" s="163"/>
      <c r="G36" s="83"/>
      <c r="H36" s="83"/>
      <c r="I36" s="83"/>
      <c r="J36" s="84">
        <v>0.1</v>
      </c>
      <c r="K36" s="84">
        <v>0.1</v>
      </c>
      <c r="L36" s="240">
        <v>0.2</v>
      </c>
      <c r="M36" s="240">
        <v>0.4</v>
      </c>
      <c r="N36" s="83"/>
      <c r="O36" s="83"/>
      <c r="P36" s="84">
        <f>SUM(D36:O36)</f>
        <v>0.8</v>
      </c>
      <c r="Q36" s="374"/>
      <c r="R36" s="375"/>
      <c r="S36" s="375"/>
      <c r="T36" s="376"/>
      <c r="U36" s="374"/>
      <c r="V36" s="375"/>
      <c r="W36" s="375"/>
      <c r="X36" s="376"/>
      <c r="Y36" s="374"/>
      <c r="Z36" s="375"/>
      <c r="AA36" s="375"/>
      <c r="AB36" s="376"/>
      <c r="AC36" s="374"/>
      <c r="AD36" s="375"/>
      <c r="AE36" s="415"/>
      <c r="AF36" s="159"/>
      <c r="AG36" s="162"/>
      <c r="AH36" s="79"/>
      <c r="AI36" s="79"/>
      <c r="AJ36" s="79"/>
      <c r="AK36" s="79"/>
      <c r="AL36" s="79"/>
      <c r="AM36" s="79"/>
      <c r="AN36" s="79"/>
      <c r="AO36" s="79"/>
    </row>
    <row r="37" spans="1:41" s="72" customFormat="1" ht="17.25" customHeight="1" x14ac:dyDescent="0.2"/>
    <row r="38" spans="1:41" ht="45" customHeight="1" x14ac:dyDescent="0.25">
      <c r="A38" s="318" t="s">
        <v>156</v>
      </c>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20"/>
      <c r="AG38" s="79"/>
      <c r="AH38" s="79"/>
      <c r="AI38" s="79"/>
      <c r="AJ38" s="79"/>
      <c r="AK38" s="79"/>
      <c r="AL38" s="79"/>
      <c r="AM38" s="79"/>
      <c r="AN38" s="79"/>
      <c r="AO38" s="79"/>
    </row>
    <row r="39" spans="1:41" ht="26.25" customHeight="1" x14ac:dyDescent="0.25">
      <c r="A39" s="360" t="s">
        <v>60</v>
      </c>
      <c r="B39" s="361" t="s">
        <v>157</v>
      </c>
      <c r="C39" s="366" t="s">
        <v>158</v>
      </c>
      <c r="D39" s="368" t="s">
        <v>159</v>
      </c>
      <c r="E39" s="369"/>
      <c r="F39" s="369"/>
      <c r="G39" s="369"/>
      <c r="H39" s="369"/>
      <c r="I39" s="369"/>
      <c r="J39" s="369"/>
      <c r="K39" s="369"/>
      <c r="L39" s="369"/>
      <c r="M39" s="369"/>
      <c r="N39" s="369"/>
      <c r="O39" s="369"/>
      <c r="P39" s="370"/>
      <c r="Q39" s="361" t="s">
        <v>160</v>
      </c>
      <c r="R39" s="361"/>
      <c r="S39" s="361"/>
      <c r="T39" s="361"/>
      <c r="U39" s="361"/>
      <c r="V39" s="361"/>
      <c r="W39" s="361"/>
      <c r="X39" s="361"/>
      <c r="Y39" s="361"/>
      <c r="Z39" s="361"/>
      <c r="AA39" s="361"/>
      <c r="AB39" s="361"/>
      <c r="AC39" s="361"/>
      <c r="AD39" s="361"/>
      <c r="AE39" s="381"/>
      <c r="AG39" s="79"/>
      <c r="AH39" s="79"/>
      <c r="AI39" s="79"/>
      <c r="AJ39" s="79"/>
      <c r="AK39" s="79"/>
      <c r="AL39" s="79"/>
      <c r="AM39" s="79"/>
      <c r="AN39" s="79"/>
      <c r="AO39" s="79"/>
    </row>
    <row r="40" spans="1:41" ht="26.25" customHeight="1" x14ac:dyDescent="0.25">
      <c r="A40" s="286"/>
      <c r="B40" s="267"/>
      <c r="C40" s="367"/>
      <c r="D40" s="73" t="s">
        <v>161</v>
      </c>
      <c r="E40" s="73" t="s">
        <v>162</v>
      </c>
      <c r="F40" s="73" t="s">
        <v>163</v>
      </c>
      <c r="G40" s="73" t="s">
        <v>164</v>
      </c>
      <c r="H40" s="73" t="s">
        <v>165</v>
      </c>
      <c r="I40" s="73" t="s">
        <v>166</v>
      </c>
      <c r="J40" s="73" t="s">
        <v>167</v>
      </c>
      <c r="K40" s="73" t="s">
        <v>168</v>
      </c>
      <c r="L40" s="73" t="s">
        <v>169</v>
      </c>
      <c r="M40" s="73" t="s">
        <v>170</v>
      </c>
      <c r="N40" s="73" t="s">
        <v>171</v>
      </c>
      <c r="O40" s="73" t="s">
        <v>172</v>
      </c>
      <c r="P40" s="73" t="s">
        <v>173</v>
      </c>
      <c r="Q40" s="352" t="s">
        <v>174</v>
      </c>
      <c r="R40" s="353"/>
      <c r="S40" s="353"/>
      <c r="T40" s="353"/>
      <c r="U40" s="353"/>
      <c r="V40" s="353"/>
      <c r="W40" s="353"/>
      <c r="X40" s="354"/>
      <c r="Y40" s="352" t="s">
        <v>68</v>
      </c>
      <c r="Z40" s="353"/>
      <c r="AA40" s="353"/>
      <c r="AB40" s="353"/>
      <c r="AC40" s="353"/>
      <c r="AD40" s="353"/>
      <c r="AE40" s="396"/>
      <c r="AG40" s="85"/>
      <c r="AH40" s="85"/>
      <c r="AI40" s="85"/>
      <c r="AJ40" s="85"/>
      <c r="AK40" s="85"/>
      <c r="AL40" s="85"/>
      <c r="AM40" s="85"/>
      <c r="AN40" s="85"/>
      <c r="AO40" s="85"/>
    </row>
    <row r="41" spans="1:41" ht="169.5" customHeight="1" x14ac:dyDescent="0.25">
      <c r="A41" s="416" t="s">
        <v>429</v>
      </c>
      <c r="B41" s="417">
        <v>0.2</v>
      </c>
      <c r="C41" s="86" t="s">
        <v>48</v>
      </c>
      <c r="D41" s="87"/>
      <c r="E41" s="87"/>
      <c r="F41" s="87"/>
      <c r="G41" s="87"/>
      <c r="H41" s="87"/>
      <c r="I41" s="87"/>
      <c r="J41" s="171">
        <v>0.08</v>
      </c>
      <c r="K41" s="171">
        <v>0.09</v>
      </c>
      <c r="L41" s="171">
        <v>0.14000000000000001</v>
      </c>
      <c r="M41" s="171">
        <v>0.14000000000000001</v>
      </c>
      <c r="N41" s="171">
        <v>0.27</v>
      </c>
      <c r="O41" s="171">
        <v>0.28000000000000003</v>
      </c>
      <c r="P41" s="173">
        <f>SUM(J41:O41)</f>
        <v>1</v>
      </c>
      <c r="Q41" s="418" t="s">
        <v>473</v>
      </c>
      <c r="R41" s="419"/>
      <c r="S41" s="419"/>
      <c r="T41" s="419"/>
      <c r="U41" s="419"/>
      <c r="V41" s="419"/>
      <c r="W41" s="419"/>
      <c r="X41" s="420"/>
      <c r="Y41" s="424" t="s">
        <v>463</v>
      </c>
      <c r="Z41" s="389"/>
      <c r="AA41" s="389"/>
      <c r="AB41" s="389"/>
      <c r="AC41" s="389"/>
      <c r="AD41" s="389"/>
      <c r="AE41" s="394"/>
      <c r="AG41" s="89"/>
      <c r="AH41" s="89"/>
      <c r="AI41" s="89"/>
      <c r="AJ41" s="89"/>
      <c r="AK41" s="89"/>
      <c r="AL41" s="89"/>
      <c r="AM41" s="89"/>
      <c r="AN41" s="89"/>
      <c r="AO41" s="89"/>
    </row>
    <row r="42" spans="1:41" ht="170.45" customHeight="1" x14ac:dyDescent="0.25">
      <c r="A42" s="416"/>
      <c r="B42" s="417"/>
      <c r="C42" s="90" t="s">
        <v>50</v>
      </c>
      <c r="D42" s="91"/>
      <c r="E42" s="91"/>
      <c r="F42" s="91"/>
      <c r="G42" s="91"/>
      <c r="H42" s="91"/>
      <c r="I42" s="91"/>
      <c r="J42" s="91">
        <v>0.26</v>
      </c>
      <c r="K42" s="91">
        <v>0.23</v>
      </c>
      <c r="L42" s="91">
        <v>0.27</v>
      </c>
      <c r="M42" s="91">
        <v>0.3</v>
      </c>
      <c r="N42" s="91"/>
      <c r="O42" s="91"/>
      <c r="P42" s="230">
        <f t="shared" ref="P42:P44" si="1">SUM(D42:O42)</f>
        <v>1.06</v>
      </c>
      <c r="Q42" s="421"/>
      <c r="R42" s="422"/>
      <c r="S42" s="422"/>
      <c r="T42" s="422"/>
      <c r="U42" s="422"/>
      <c r="V42" s="422"/>
      <c r="W42" s="422"/>
      <c r="X42" s="423"/>
      <c r="Y42" s="391"/>
      <c r="Z42" s="392"/>
      <c r="AA42" s="392"/>
      <c r="AB42" s="392"/>
      <c r="AC42" s="392"/>
      <c r="AD42" s="392"/>
      <c r="AE42" s="395"/>
    </row>
    <row r="43" spans="1:41" ht="132" customHeight="1" x14ac:dyDescent="0.25">
      <c r="A43" s="416" t="s">
        <v>403</v>
      </c>
      <c r="B43" s="417">
        <v>0.2</v>
      </c>
      <c r="C43" s="86" t="s">
        <v>48</v>
      </c>
      <c r="D43" s="87"/>
      <c r="E43" s="87"/>
      <c r="F43" s="87"/>
      <c r="G43" s="87"/>
      <c r="H43" s="87"/>
      <c r="I43" s="87"/>
      <c r="J43" s="171">
        <v>0.16</v>
      </c>
      <c r="K43" s="171">
        <v>0.16</v>
      </c>
      <c r="L43" s="171">
        <v>0.17</v>
      </c>
      <c r="M43" s="171">
        <v>0.17</v>
      </c>
      <c r="N43" s="171">
        <v>0.17</v>
      </c>
      <c r="O43" s="171">
        <v>0.17</v>
      </c>
      <c r="P43" s="173">
        <f>SUM(J43:O43)</f>
        <v>1</v>
      </c>
      <c r="Q43" s="418" t="s">
        <v>467</v>
      </c>
      <c r="R43" s="419"/>
      <c r="S43" s="419"/>
      <c r="T43" s="419"/>
      <c r="U43" s="419"/>
      <c r="V43" s="419"/>
      <c r="W43" s="419"/>
      <c r="X43" s="420"/>
      <c r="Y43" s="424" t="s">
        <v>464</v>
      </c>
      <c r="Z43" s="389"/>
      <c r="AA43" s="389"/>
      <c r="AB43" s="389"/>
      <c r="AC43" s="389"/>
      <c r="AD43" s="389"/>
      <c r="AE43" s="394"/>
    </row>
    <row r="44" spans="1:41" ht="170.45" customHeight="1" x14ac:dyDescent="0.25">
      <c r="A44" s="416"/>
      <c r="B44" s="417"/>
      <c r="C44" s="90" t="s">
        <v>50</v>
      </c>
      <c r="D44" s="91"/>
      <c r="E44" s="91"/>
      <c r="F44" s="91"/>
      <c r="G44" s="91"/>
      <c r="H44" s="91"/>
      <c r="I44" s="91"/>
      <c r="J44" s="91">
        <v>0.16</v>
      </c>
      <c r="K44" s="91">
        <v>0.16</v>
      </c>
      <c r="L44" s="91">
        <v>0.17</v>
      </c>
      <c r="M44" s="91">
        <v>0.17</v>
      </c>
      <c r="N44" s="91"/>
      <c r="O44" s="91"/>
      <c r="P44" s="230">
        <f t="shared" si="1"/>
        <v>0.66</v>
      </c>
      <c r="Q44" s="421"/>
      <c r="R44" s="422"/>
      <c r="S44" s="422"/>
      <c r="T44" s="422"/>
      <c r="U44" s="422"/>
      <c r="V44" s="422"/>
      <c r="W44" s="422"/>
      <c r="X44" s="423"/>
      <c r="Y44" s="391"/>
      <c r="Z44" s="392"/>
      <c r="AA44" s="392"/>
      <c r="AB44" s="392"/>
      <c r="AC44" s="392"/>
      <c r="AD44" s="392"/>
      <c r="AE44" s="395"/>
    </row>
    <row r="45" spans="1:41" ht="15" customHeight="1" x14ac:dyDescent="0.25">
      <c r="A45" s="15" t="s">
        <v>176</v>
      </c>
    </row>
  </sheetData>
  <mergeCells count="75">
    <mergeCell ref="A43:A44"/>
    <mergeCell ref="B43:B44"/>
    <mergeCell ref="Q43:X44"/>
    <mergeCell ref="Y43:AE44"/>
    <mergeCell ref="A41:A42"/>
    <mergeCell ref="B41:B42"/>
    <mergeCell ref="Q41:X42"/>
    <mergeCell ref="Y41:AE42"/>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list" allowBlank="1" showInputMessage="1" showErrorMessage="1" sqref="C7:C9" xr:uid="{17363F47-A0B2-4B4D-93E4-415A82DA518A}">
      <formula1>$B$21:$M$21</formula1>
    </dataValidation>
    <dataValidation type="textLength" operator="lessThanOrEqual" allowBlank="1" showInputMessage="1" showErrorMessage="1" errorTitle="Máximo 2.000 caracteres" error="Máximo 2.000 caracteres" promptTitle="2.000 caracteres" sqref="Q30:Q31" xr:uid="{BEAD997A-F5E2-4756-AE45-8A83786B0BC2}">
      <formula1>2000</formula1>
    </dataValidation>
    <dataValidation type="textLength" operator="lessThanOrEqual" allowBlank="1" showInputMessage="1" showErrorMessage="1" errorTitle="Máximo 2.000 caracteres" error="Máximo 2.000 caracteres" sqref="Q35 Y35 AC35 Q41 Q43" xr:uid="{1FBD2458-0195-4B03-A5F6-44DB18654587}">
      <formula1>2000</formula1>
    </dataValidation>
  </dataValidations>
  <hyperlinks>
    <hyperlink ref="Y41" r:id="rId1" xr:uid="{88B35033-DEBC-4C8C-AAC9-64FF55C6428C}"/>
    <hyperlink ref="Y43" r:id="rId2" xr:uid="{CA05D121-6E43-4E85-845F-8DA5C0ACFF0B}"/>
  </hyperlinks>
  <pageMargins left="0.25" right="0.25" top="0.75" bottom="0.75" header="0.3" footer="0.3"/>
  <pageSetup paperSize="9" scale="24" orientation="landscape" r:id="rId3"/>
  <drawing r:id="rId4"/>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489E81B3-3CA4-4967-8C2C-51481B5EE744}">
          <x14:formula1>
            <xm:f>listas!$C$2:$C$20</xm:f>
          </x14:formula1>
          <xm:sqref>AA15:AE15</xm:sqref>
        </x14:dataValidation>
        <x14:dataValidation type="list" allowBlank="1" showInputMessage="1" showErrorMessage="1" xr:uid="{063C34C3-3A8D-4690-A012-C5D4F154199F}">
          <x14:formula1>
            <xm:f>listas!$B$2:$B$8</xm:f>
          </x14:formula1>
          <xm:sqref>R15:X15</xm:sqref>
        </x14:dataValidation>
        <x14:dataValidation type="list" allowBlank="1" showInputMessage="1" showErrorMessage="1" xr:uid="{AB97E28C-2147-424B-9599-1C5C6F94E598}">
          <x14:formula1>
            <xm:f>listas!$A$2:$A$6</xm:f>
          </x14:formula1>
          <xm:sqref>C15:K15</xm:sqref>
        </x14:dataValidation>
        <x14:dataValidation type="list" allowBlank="1" showInputMessage="1" showErrorMessage="1" xr:uid="{50B1ABDD-828D-4357-8488-2383C1F5EF26}">
          <x14:formula1>
            <xm:f>listas!$D$2:$D$15</xm:f>
          </x14:formula1>
          <xm:sqref>C11:AE13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7737-C842-40D4-9438-A33277241F27}">
  <sheetPr>
    <tabColor theme="7" tint="0.39997558519241921"/>
    <pageSetUpPr fitToPage="1"/>
  </sheetPr>
  <dimension ref="A1:AO47"/>
  <sheetViews>
    <sheetView showGridLines="0" tabSelected="1" topLeftCell="H32" zoomScale="85" zoomScaleNormal="85" workbookViewId="0">
      <selection activeCell="U35" sqref="U35:X36"/>
    </sheetView>
  </sheetViews>
  <sheetFormatPr baseColWidth="10" defaultColWidth="10.42578125" defaultRowHeight="14.25" x14ac:dyDescent="0.25"/>
  <cols>
    <col min="1" max="1" width="38.42578125" style="15" customWidth="1"/>
    <col min="2" max="15" width="20.42578125" style="15" customWidth="1"/>
    <col min="16" max="16" width="32.42578125" style="15" customWidth="1"/>
    <col min="17" max="18" width="12.42578125" style="15" customWidth="1"/>
    <col min="19" max="19" width="13.42578125" style="15" customWidth="1"/>
    <col min="20" max="20" width="11.42578125" style="15" customWidth="1"/>
    <col min="21" max="21" width="11.85546875" style="15" customWidth="1"/>
    <col min="22" max="22" width="13.42578125" style="15" customWidth="1"/>
    <col min="23" max="23" width="15.42578125" style="15" customWidth="1"/>
    <col min="24" max="24" width="16.85546875" style="15" customWidth="1"/>
    <col min="25" max="27" width="15.42578125" style="15" customWidth="1"/>
    <col min="28" max="28" width="17.42578125" style="15" customWidth="1"/>
    <col min="29" max="29" width="18" style="15" customWidth="1"/>
    <col min="30" max="30" width="16.140625" style="15" customWidth="1"/>
    <col min="31" max="31" width="16.42578125" style="15" customWidth="1"/>
    <col min="32" max="32" width="22.42578125" style="15" customWidth="1"/>
    <col min="33" max="33" width="18.42578125" style="15" bestFit="1" customWidth="1"/>
    <col min="34" max="34" width="8.42578125" style="15" customWidth="1"/>
    <col min="35" max="35" width="18.42578125" style="15" bestFit="1" customWidth="1"/>
    <col min="36" max="36" width="5.42578125" style="15" customWidth="1"/>
    <col min="37" max="37" width="18.42578125" style="15" bestFit="1" customWidth="1"/>
    <col min="38" max="38" width="4.42578125" style="15" customWidth="1"/>
    <col min="39" max="39" width="23" style="15" bestFit="1" customWidth="1"/>
    <col min="40" max="40" width="9.140625" style="15"/>
    <col min="41" max="41" width="18.42578125" style="15" bestFit="1" customWidth="1"/>
    <col min="42" max="42" width="16.140625" style="15" customWidth="1"/>
    <col min="43" max="16384" width="10.42578125" style="15"/>
  </cols>
  <sheetData>
    <row r="1" spans="1:31" ht="32.25" customHeight="1" x14ac:dyDescent="0.25">
      <c r="A1" s="289"/>
      <c r="B1" s="292" t="s">
        <v>121</v>
      </c>
      <c r="C1" s="293"/>
      <c r="D1" s="293"/>
      <c r="E1" s="293"/>
      <c r="F1" s="293"/>
      <c r="G1" s="293"/>
      <c r="H1" s="293"/>
      <c r="I1" s="293"/>
      <c r="J1" s="293"/>
      <c r="K1" s="293"/>
      <c r="L1" s="293"/>
      <c r="M1" s="293"/>
      <c r="N1" s="293"/>
      <c r="O1" s="293"/>
      <c r="P1" s="293"/>
      <c r="Q1" s="293"/>
      <c r="R1" s="293"/>
      <c r="S1" s="293"/>
      <c r="T1" s="293"/>
      <c r="U1" s="293"/>
      <c r="V1" s="293"/>
      <c r="W1" s="293"/>
      <c r="X1" s="293"/>
      <c r="Y1" s="293"/>
      <c r="Z1" s="293"/>
      <c r="AA1" s="294"/>
      <c r="AB1" s="301" t="s">
        <v>122</v>
      </c>
      <c r="AC1" s="302"/>
      <c r="AD1" s="302"/>
      <c r="AE1" s="303"/>
    </row>
    <row r="2" spans="1:31" ht="30.75" customHeight="1" x14ac:dyDescent="0.25">
      <c r="A2" s="290"/>
      <c r="B2" s="292" t="s">
        <v>123</v>
      </c>
      <c r="C2" s="293"/>
      <c r="D2" s="293"/>
      <c r="E2" s="293"/>
      <c r="F2" s="293"/>
      <c r="G2" s="293"/>
      <c r="H2" s="293"/>
      <c r="I2" s="293"/>
      <c r="J2" s="293"/>
      <c r="K2" s="293"/>
      <c r="L2" s="293"/>
      <c r="M2" s="293"/>
      <c r="N2" s="293"/>
      <c r="O2" s="293"/>
      <c r="P2" s="293"/>
      <c r="Q2" s="293"/>
      <c r="R2" s="293"/>
      <c r="S2" s="293"/>
      <c r="T2" s="293"/>
      <c r="U2" s="293"/>
      <c r="V2" s="293"/>
      <c r="W2" s="293"/>
      <c r="X2" s="293"/>
      <c r="Y2" s="293"/>
      <c r="Z2" s="293"/>
      <c r="AA2" s="294"/>
      <c r="AB2" s="301" t="s">
        <v>124</v>
      </c>
      <c r="AC2" s="302"/>
      <c r="AD2" s="302"/>
      <c r="AE2" s="303"/>
    </row>
    <row r="3" spans="1:31" ht="24" customHeight="1" x14ac:dyDescent="0.25">
      <c r="A3" s="290"/>
      <c r="B3" s="295" t="s">
        <v>125</v>
      </c>
      <c r="C3" s="296"/>
      <c r="D3" s="296"/>
      <c r="E3" s="296"/>
      <c r="F3" s="296"/>
      <c r="G3" s="296"/>
      <c r="H3" s="296"/>
      <c r="I3" s="296"/>
      <c r="J3" s="296"/>
      <c r="K3" s="296"/>
      <c r="L3" s="296"/>
      <c r="M3" s="296"/>
      <c r="N3" s="296"/>
      <c r="O3" s="296"/>
      <c r="P3" s="296"/>
      <c r="Q3" s="296"/>
      <c r="R3" s="296"/>
      <c r="S3" s="296"/>
      <c r="T3" s="296"/>
      <c r="U3" s="296"/>
      <c r="V3" s="296"/>
      <c r="W3" s="296"/>
      <c r="X3" s="296"/>
      <c r="Y3" s="296"/>
      <c r="Z3" s="296"/>
      <c r="AA3" s="297"/>
      <c r="AB3" s="301" t="s">
        <v>126</v>
      </c>
      <c r="AC3" s="302"/>
      <c r="AD3" s="302"/>
      <c r="AE3" s="303"/>
    </row>
    <row r="4" spans="1:31" ht="21.75" customHeight="1" x14ac:dyDescent="0.25">
      <c r="A4" s="291"/>
      <c r="B4" s="298"/>
      <c r="C4" s="299"/>
      <c r="D4" s="299"/>
      <c r="E4" s="299"/>
      <c r="F4" s="299"/>
      <c r="G4" s="299"/>
      <c r="H4" s="299"/>
      <c r="I4" s="299"/>
      <c r="J4" s="299"/>
      <c r="K4" s="299"/>
      <c r="L4" s="299"/>
      <c r="M4" s="299"/>
      <c r="N4" s="299"/>
      <c r="O4" s="299"/>
      <c r="P4" s="299"/>
      <c r="Q4" s="299"/>
      <c r="R4" s="299"/>
      <c r="S4" s="299"/>
      <c r="T4" s="299"/>
      <c r="U4" s="299"/>
      <c r="V4" s="299"/>
      <c r="W4" s="299"/>
      <c r="X4" s="299"/>
      <c r="Y4" s="299"/>
      <c r="Z4" s="299"/>
      <c r="AA4" s="300"/>
      <c r="AB4" s="304" t="s">
        <v>127</v>
      </c>
      <c r="AC4" s="305"/>
      <c r="AD4" s="305"/>
      <c r="AE4" s="306"/>
    </row>
    <row r="5" spans="1:31" ht="9" customHeight="1" x14ac:dyDescent="0.25">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x14ac:dyDescent="0.25">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ht="15" x14ac:dyDescent="0.25">
      <c r="A7" s="307" t="s">
        <v>4</v>
      </c>
      <c r="B7" s="308"/>
      <c r="C7" s="344" t="s">
        <v>143</v>
      </c>
      <c r="D7" s="307" t="s">
        <v>6</v>
      </c>
      <c r="E7" s="313"/>
      <c r="F7" s="313"/>
      <c r="G7" s="313"/>
      <c r="H7" s="308"/>
      <c r="I7" s="338">
        <v>45601</v>
      </c>
      <c r="J7" s="339"/>
      <c r="K7" s="307" t="s">
        <v>8</v>
      </c>
      <c r="L7" s="308"/>
      <c r="M7" s="330" t="s">
        <v>128</v>
      </c>
      <c r="N7" s="331"/>
      <c r="O7" s="425"/>
      <c r="P7" s="426"/>
      <c r="Q7" s="20"/>
      <c r="R7" s="20"/>
      <c r="S7" s="20"/>
      <c r="T7" s="20"/>
      <c r="U7" s="20"/>
      <c r="V7" s="20"/>
      <c r="W7" s="20"/>
      <c r="X7" s="20"/>
      <c r="Y7" s="20"/>
      <c r="Z7" s="21"/>
      <c r="AA7" s="20"/>
      <c r="AB7" s="20"/>
      <c r="AD7" s="22"/>
      <c r="AE7" s="23"/>
    </row>
    <row r="8" spans="1:31" ht="15" x14ac:dyDescent="0.25">
      <c r="A8" s="309"/>
      <c r="B8" s="310"/>
      <c r="C8" s="345"/>
      <c r="D8" s="309"/>
      <c r="E8" s="314"/>
      <c r="F8" s="314"/>
      <c r="G8" s="314"/>
      <c r="H8" s="310"/>
      <c r="I8" s="340"/>
      <c r="J8" s="341"/>
      <c r="K8" s="309"/>
      <c r="L8" s="310"/>
      <c r="M8" s="347" t="s">
        <v>129</v>
      </c>
      <c r="N8" s="348"/>
      <c r="O8" s="332"/>
      <c r="P8" s="333"/>
      <c r="Q8" s="20"/>
      <c r="R8" s="20"/>
      <c r="S8" s="20"/>
      <c r="T8" s="20"/>
      <c r="U8" s="20"/>
      <c r="V8" s="20"/>
      <c r="W8" s="20"/>
      <c r="X8" s="20"/>
      <c r="Y8" s="20"/>
      <c r="Z8" s="21"/>
      <c r="AA8" s="20"/>
      <c r="AB8" s="20"/>
      <c r="AD8" s="22"/>
      <c r="AE8" s="23"/>
    </row>
    <row r="9" spans="1:31" ht="15" x14ac:dyDescent="0.25">
      <c r="A9" s="311"/>
      <c r="B9" s="312"/>
      <c r="C9" s="346"/>
      <c r="D9" s="311"/>
      <c r="E9" s="315"/>
      <c r="F9" s="315"/>
      <c r="G9" s="315"/>
      <c r="H9" s="312"/>
      <c r="I9" s="342"/>
      <c r="J9" s="343"/>
      <c r="K9" s="311"/>
      <c r="L9" s="312"/>
      <c r="M9" s="334" t="s">
        <v>130</v>
      </c>
      <c r="N9" s="335"/>
      <c r="O9" s="336" t="s">
        <v>376</v>
      </c>
      <c r="P9" s="337"/>
      <c r="Q9" s="20"/>
      <c r="R9" s="20"/>
      <c r="S9" s="20"/>
      <c r="T9" s="20"/>
      <c r="U9" s="20"/>
      <c r="V9" s="20"/>
      <c r="W9" s="20"/>
      <c r="X9" s="20"/>
      <c r="Y9" s="20"/>
      <c r="Z9" s="21"/>
      <c r="AA9" s="20"/>
      <c r="AB9" s="20"/>
      <c r="AD9" s="22"/>
      <c r="AE9" s="23"/>
    </row>
    <row r="10" spans="1:31" ht="15" customHeight="1" x14ac:dyDescent="0.25">
      <c r="A10" s="25"/>
      <c r="B10" s="26"/>
      <c r="C10" s="26"/>
      <c r="D10" s="27"/>
      <c r="E10" s="27"/>
      <c r="F10" s="27"/>
      <c r="G10" s="27"/>
      <c r="H10" s="27"/>
      <c r="I10" s="28"/>
      <c r="J10" s="28"/>
      <c r="K10" s="27"/>
      <c r="L10" s="27"/>
      <c r="M10" s="29"/>
      <c r="N10" s="29"/>
      <c r="O10" s="234"/>
      <c r="P10" s="234"/>
      <c r="Q10" s="26"/>
      <c r="R10" s="26"/>
      <c r="S10" s="26"/>
      <c r="T10" s="26"/>
      <c r="U10" s="26"/>
      <c r="V10" s="26"/>
      <c r="W10" s="26"/>
      <c r="X10" s="26"/>
      <c r="Y10" s="26"/>
      <c r="Z10" s="31"/>
      <c r="AA10" s="26"/>
      <c r="AB10" s="26"/>
      <c r="AD10" s="32"/>
      <c r="AE10" s="33"/>
    </row>
    <row r="11" spans="1:31" ht="15" customHeight="1" x14ac:dyDescent="0.25">
      <c r="A11" s="307" t="s">
        <v>10</v>
      </c>
      <c r="B11" s="308"/>
      <c r="C11" s="318" t="s">
        <v>377</v>
      </c>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20"/>
    </row>
    <row r="12" spans="1:31" ht="15" customHeight="1" x14ac:dyDescent="0.25">
      <c r="A12" s="309"/>
      <c r="B12" s="310"/>
      <c r="C12" s="321"/>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3"/>
    </row>
    <row r="13" spans="1:31" ht="15" customHeight="1" x14ac:dyDescent="0.25">
      <c r="A13" s="311"/>
      <c r="B13" s="312"/>
      <c r="C13" s="324"/>
      <c r="D13" s="325"/>
      <c r="E13" s="3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6"/>
    </row>
    <row r="14" spans="1:31" ht="9" customHeight="1" x14ac:dyDescent="0.25">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x14ac:dyDescent="0.25">
      <c r="A15" s="287" t="s">
        <v>12</v>
      </c>
      <c r="B15" s="288"/>
      <c r="C15" s="327" t="s">
        <v>278</v>
      </c>
      <c r="D15" s="328"/>
      <c r="E15" s="328"/>
      <c r="F15" s="328"/>
      <c r="G15" s="328"/>
      <c r="H15" s="328"/>
      <c r="I15" s="328"/>
      <c r="J15" s="328"/>
      <c r="K15" s="329"/>
      <c r="L15" s="276" t="s">
        <v>14</v>
      </c>
      <c r="M15" s="277"/>
      <c r="N15" s="277"/>
      <c r="O15" s="277"/>
      <c r="P15" s="277"/>
      <c r="Q15" s="278"/>
      <c r="R15" s="279" t="s">
        <v>279</v>
      </c>
      <c r="S15" s="280"/>
      <c r="T15" s="280"/>
      <c r="U15" s="280"/>
      <c r="V15" s="280"/>
      <c r="W15" s="280"/>
      <c r="X15" s="281"/>
      <c r="Y15" s="276" t="s">
        <v>15</v>
      </c>
      <c r="Z15" s="278"/>
      <c r="AA15" s="264" t="s">
        <v>320</v>
      </c>
      <c r="AB15" s="265"/>
      <c r="AC15" s="265"/>
      <c r="AD15" s="265"/>
      <c r="AE15" s="266"/>
    </row>
    <row r="16" spans="1:31" ht="9" customHeight="1" x14ac:dyDescent="0.25">
      <c r="A16" s="24"/>
      <c r="B16" s="20"/>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D16" s="22"/>
      <c r="AE16" s="23"/>
    </row>
    <row r="17" spans="1:33" s="40" customFormat="1" ht="37.5" customHeight="1" x14ac:dyDescent="0.25">
      <c r="A17" s="287" t="s">
        <v>17</v>
      </c>
      <c r="B17" s="288"/>
      <c r="C17" s="264" t="s">
        <v>381</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6"/>
    </row>
    <row r="18" spans="1:33" ht="16.5" customHeight="1" x14ac:dyDescent="0.25">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25" customHeight="1" x14ac:dyDescent="0.25">
      <c r="A19" s="276" t="s">
        <v>131</v>
      </c>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8"/>
      <c r="AF19" s="44"/>
    </row>
    <row r="20" spans="1:33" ht="32.25" customHeight="1" x14ac:dyDescent="0.25">
      <c r="A20" s="45" t="s">
        <v>19</v>
      </c>
      <c r="B20" s="273" t="s">
        <v>132</v>
      </c>
      <c r="C20" s="274"/>
      <c r="D20" s="274"/>
      <c r="E20" s="274"/>
      <c r="F20" s="274"/>
      <c r="G20" s="274"/>
      <c r="H20" s="274"/>
      <c r="I20" s="274"/>
      <c r="J20" s="274"/>
      <c r="K20" s="274"/>
      <c r="L20" s="274"/>
      <c r="M20" s="274"/>
      <c r="N20" s="274"/>
      <c r="O20" s="275"/>
      <c r="P20" s="276" t="s">
        <v>133</v>
      </c>
      <c r="Q20" s="277"/>
      <c r="R20" s="277"/>
      <c r="S20" s="277"/>
      <c r="T20" s="277"/>
      <c r="U20" s="277"/>
      <c r="V20" s="277"/>
      <c r="W20" s="277"/>
      <c r="X20" s="284"/>
      <c r="Y20" s="284"/>
      <c r="Z20" s="284"/>
      <c r="AA20" s="284"/>
      <c r="AB20" s="277"/>
      <c r="AC20" s="277"/>
      <c r="AD20" s="277"/>
      <c r="AE20" s="278"/>
      <c r="AF20" s="44"/>
    </row>
    <row r="21" spans="1:33" ht="32.25" customHeight="1" x14ac:dyDescent="0.25">
      <c r="A21" s="25"/>
      <c r="B21" s="46" t="s">
        <v>134</v>
      </c>
      <c r="C21" s="47" t="s">
        <v>135</v>
      </c>
      <c r="D21" s="47" t="s">
        <v>136</v>
      </c>
      <c r="E21" s="47" t="s">
        <v>137</v>
      </c>
      <c r="F21" s="47" t="s">
        <v>138</v>
      </c>
      <c r="G21" s="47" t="s">
        <v>139</v>
      </c>
      <c r="H21" s="47" t="s">
        <v>140</v>
      </c>
      <c r="I21" s="47" t="s">
        <v>141</v>
      </c>
      <c r="J21" s="47" t="s">
        <v>142</v>
      </c>
      <c r="K21" s="47" t="s">
        <v>143</v>
      </c>
      <c r="L21" s="47" t="s">
        <v>144</v>
      </c>
      <c r="M21" s="47" t="s">
        <v>145</v>
      </c>
      <c r="N21" s="47" t="s">
        <v>102</v>
      </c>
      <c r="O21" s="48" t="s">
        <v>100</v>
      </c>
      <c r="P21" s="49"/>
      <c r="Q21" s="45" t="s">
        <v>134</v>
      </c>
      <c r="R21" s="50" t="s">
        <v>135</v>
      </c>
      <c r="S21" s="50" t="s">
        <v>136</v>
      </c>
      <c r="T21" s="50" t="s">
        <v>137</v>
      </c>
      <c r="U21" s="50" t="s">
        <v>138</v>
      </c>
      <c r="V21" s="50" t="s">
        <v>139</v>
      </c>
      <c r="W21" s="168" t="s">
        <v>140</v>
      </c>
      <c r="X21" s="165" t="s">
        <v>141</v>
      </c>
      <c r="Y21" s="166" t="s">
        <v>142</v>
      </c>
      <c r="Z21" s="166" t="s">
        <v>143</v>
      </c>
      <c r="AA21" s="167" t="s">
        <v>144</v>
      </c>
      <c r="AB21" s="169" t="s">
        <v>145</v>
      </c>
      <c r="AC21" s="50" t="s">
        <v>102</v>
      </c>
      <c r="AD21" s="51" t="s">
        <v>146</v>
      </c>
      <c r="AE21" s="51" t="s">
        <v>147</v>
      </c>
      <c r="AF21" s="52"/>
    </row>
    <row r="22" spans="1:33" ht="32.25" customHeight="1" x14ac:dyDescent="0.25">
      <c r="A22" s="53" t="s">
        <v>31</v>
      </c>
      <c r="B22" s="54"/>
      <c r="C22" s="55"/>
      <c r="D22" s="55"/>
      <c r="E22" s="55"/>
      <c r="F22" s="55"/>
      <c r="G22" s="55"/>
      <c r="H22" s="55"/>
      <c r="I22" s="58"/>
      <c r="J22" s="58"/>
      <c r="K22" s="58"/>
      <c r="L22" s="55"/>
      <c r="M22" s="55"/>
      <c r="N22" s="55">
        <f>SUM(B22:M22)</f>
        <v>0</v>
      </c>
      <c r="O22" s="56"/>
      <c r="P22" s="53" t="s">
        <v>27</v>
      </c>
      <c r="Q22" s="57"/>
      <c r="R22" s="58"/>
      <c r="S22" s="58"/>
      <c r="T22" s="58"/>
      <c r="U22" s="58"/>
      <c r="V22" s="58"/>
      <c r="W22" s="164"/>
      <c r="X22" s="55">
        <v>201479012</v>
      </c>
      <c r="Y22" s="55"/>
      <c r="Z22" s="55">
        <v>1042635</v>
      </c>
      <c r="AA22" s="55">
        <v>37233260</v>
      </c>
      <c r="AB22" s="55"/>
      <c r="AC22" s="243">
        <f>SUM(Q22:AB22)</f>
        <v>239754907</v>
      </c>
      <c r="AE22" s="59"/>
      <c r="AF22" s="52"/>
    </row>
    <row r="23" spans="1:33" ht="32.25" customHeight="1" x14ac:dyDescent="0.25">
      <c r="A23" s="60" t="s">
        <v>21</v>
      </c>
      <c r="B23" s="61"/>
      <c r="C23" s="62"/>
      <c r="D23" s="62"/>
      <c r="E23" s="62"/>
      <c r="F23" s="62"/>
      <c r="G23" s="62"/>
      <c r="H23" s="62"/>
      <c r="I23" s="62"/>
      <c r="J23" s="62"/>
      <c r="K23" s="62"/>
      <c r="L23" s="62"/>
      <c r="M23" s="62"/>
      <c r="N23" s="62">
        <f>SUM(B23:M23)</f>
        <v>0</v>
      </c>
      <c r="O23" s="63" t="str">
        <f>IFERROR(N23/(SUMIF(B23:M23,"&gt;0",B22:M22))," ")</f>
        <v xml:space="preserve"> </v>
      </c>
      <c r="P23" s="60" t="s">
        <v>29</v>
      </c>
      <c r="Q23" s="61"/>
      <c r="R23" s="62"/>
      <c r="S23" s="62"/>
      <c r="T23" s="62"/>
      <c r="U23" s="62"/>
      <c r="V23" s="62"/>
      <c r="W23" s="62">
        <f>44970236</f>
        <v>44970236</v>
      </c>
      <c r="X23" s="55">
        <f>168866465</f>
        <v>168866465</v>
      </c>
      <c r="Y23" s="55">
        <f>213836701-W23-X23</f>
        <v>0</v>
      </c>
      <c r="Z23" s="55">
        <f>212041477-W23-X23-Y23</f>
        <v>-1795224</v>
      </c>
      <c r="AA23" s="55"/>
      <c r="AB23" s="55"/>
      <c r="AC23" s="243">
        <f>SUM(Q23:AB23)</f>
        <v>212041477</v>
      </c>
      <c r="AD23" s="62">
        <f>AC23/SUM(W22:AB22)</f>
        <v>0.88440933140108791</v>
      </c>
      <c r="AE23" s="64">
        <f>AC23/AC22</f>
        <v>0.88440933140108791</v>
      </c>
      <c r="AF23" s="52"/>
    </row>
    <row r="24" spans="1:33" ht="32.25" customHeight="1" x14ac:dyDescent="0.25">
      <c r="A24" s="60" t="s">
        <v>23</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31</v>
      </c>
      <c r="Q24" s="61"/>
      <c r="R24" s="62"/>
      <c r="S24" s="62"/>
      <c r="T24" s="62"/>
      <c r="U24" s="62"/>
      <c r="V24" s="62"/>
      <c r="W24" s="62"/>
      <c r="X24" s="55">
        <v>2666666</v>
      </c>
      <c r="Y24" s="55">
        <v>35657321</v>
      </c>
      <c r="Z24" s="55">
        <v>41201371</v>
      </c>
      <c r="AA24" s="55">
        <v>54834287</v>
      </c>
      <c r="AB24" s="55">
        <v>105395262</v>
      </c>
      <c r="AC24" s="243">
        <f>SUM(Q24:AB24)</f>
        <v>239754907</v>
      </c>
      <c r="AD24" s="62"/>
      <c r="AE24" s="66"/>
      <c r="AF24" s="52"/>
    </row>
    <row r="25" spans="1:33" ht="32.25" customHeight="1" x14ac:dyDescent="0.25">
      <c r="A25" s="67" t="s">
        <v>25</v>
      </c>
      <c r="B25" s="68"/>
      <c r="C25" s="69"/>
      <c r="D25" s="69"/>
      <c r="E25" s="69"/>
      <c r="F25" s="69"/>
      <c r="G25" s="69"/>
      <c r="H25" s="69"/>
      <c r="I25" s="69"/>
      <c r="J25" s="69"/>
      <c r="K25" s="69"/>
      <c r="L25" s="69"/>
      <c r="M25" s="69"/>
      <c r="N25" s="69">
        <f>SUM(B25:M25)</f>
        <v>0</v>
      </c>
      <c r="O25" s="70" t="str">
        <f>IFERROR(N25/(SUMIF(B25:M25,"&gt;0",B24:M24))," ")</f>
        <v xml:space="preserve"> </v>
      </c>
      <c r="P25" s="67" t="s">
        <v>25</v>
      </c>
      <c r="Q25" s="68"/>
      <c r="R25" s="69"/>
      <c r="S25" s="69"/>
      <c r="T25" s="69"/>
      <c r="U25" s="69"/>
      <c r="V25" s="69"/>
      <c r="W25" s="69"/>
      <c r="X25" s="55"/>
      <c r="Y25" s="55">
        <f>22645973</f>
        <v>22645973</v>
      </c>
      <c r="Z25" s="55">
        <f>59413023-Y25</f>
        <v>36767050</v>
      </c>
      <c r="AA25" s="55"/>
      <c r="AB25" s="55"/>
      <c r="AC25" s="243">
        <f>SUM(Q25:AB25)</f>
        <v>59413023</v>
      </c>
      <c r="AD25" s="69">
        <f>AC25/SUM(W24:AB24)</f>
        <v>0.24780732850652354</v>
      </c>
      <c r="AE25" s="71">
        <f>AC25/AC24</f>
        <v>0.24780732850652354</v>
      </c>
      <c r="AF25" s="52"/>
    </row>
    <row r="26" spans="1:33" s="72" customFormat="1" ht="16.5" customHeight="1" x14ac:dyDescent="0.2">
      <c r="AC26" s="235"/>
    </row>
    <row r="27" spans="1:33" ht="34.5" customHeight="1" x14ac:dyDescent="0.25">
      <c r="A27" s="349" t="s">
        <v>148</v>
      </c>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1"/>
    </row>
    <row r="28" spans="1:33" ht="20.25" customHeight="1" x14ac:dyDescent="0.25">
      <c r="A28" s="286" t="s">
        <v>34</v>
      </c>
      <c r="B28" s="267" t="s">
        <v>36</v>
      </c>
      <c r="C28" s="267"/>
      <c r="D28" s="267" t="s">
        <v>149</v>
      </c>
      <c r="E28" s="267"/>
      <c r="F28" s="267"/>
      <c r="G28" s="267"/>
      <c r="H28" s="267"/>
      <c r="I28" s="267"/>
      <c r="J28" s="267"/>
      <c r="K28" s="267"/>
      <c r="L28" s="267"/>
      <c r="M28" s="267"/>
      <c r="N28" s="267"/>
      <c r="O28" s="267"/>
      <c r="P28" s="267" t="s">
        <v>102</v>
      </c>
      <c r="Q28" s="267" t="s">
        <v>150</v>
      </c>
      <c r="R28" s="267"/>
      <c r="S28" s="267"/>
      <c r="T28" s="267"/>
      <c r="U28" s="267"/>
      <c r="V28" s="267"/>
      <c r="W28" s="267"/>
      <c r="X28" s="267"/>
      <c r="Y28" s="267" t="s">
        <v>151</v>
      </c>
      <c r="Z28" s="267"/>
      <c r="AA28" s="267"/>
      <c r="AB28" s="267"/>
      <c r="AC28" s="267"/>
      <c r="AD28" s="267"/>
      <c r="AE28" s="268"/>
    </row>
    <row r="29" spans="1:33" ht="27" customHeight="1" x14ac:dyDescent="0.25">
      <c r="A29" s="286"/>
      <c r="B29" s="267"/>
      <c r="C29" s="267"/>
      <c r="D29" s="73" t="s">
        <v>134</v>
      </c>
      <c r="E29" s="73" t="s">
        <v>135</v>
      </c>
      <c r="F29" s="73" t="s">
        <v>136</v>
      </c>
      <c r="G29" s="73" t="s">
        <v>137</v>
      </c>
      <c r="H29" s="73" t="s">
        <v>138</v>
      </c>
      <c r="I29" s="73" t="s">
        <v>139</v>
      </c>
      <c r="J29" s="73" t="s">
        <v>140</v>
      </c>
      <c r="K29" s="73" t="s">
        <v>141</v>
      </c>
      <c r="L29" s="73" t="s">
        <v>142</v>
      </c>
      <c r="M29" s="73" t="s">
        <v>143</v>
      </c>
      <c r="N29" s="73" t="s">
        <v>144</v>
      </c>
      <c r="O29" s="73" t="s">
        <v>145</v>
      </c>
      <c r="P29" s="267"/>
      <c r="Q29" s="267"/>
      <c r="R29" s="267"/>
      <c r="S29" s="267"/>
      <c r="T29" s="267"/>
      <c r="U29" s="267"/>
      <c r="V29" s="267"/>
      <c r="W29" s="267"/>
      <c r="X29" s="267"/>
      <c r="Y29" s="269"/>
      <c r="Z29" s="269"/>
      <c r="AA29" s="269"/>
      <c r="AB29" s="269"/>
      <c r="AC29" s="269"/>
      <c r="AD29" s="269"/>
      <c r="AE29" s="270"/>
    </row>
    <row r="30" spans="1:33" ht="68.25" customHeight="1" x14ac:dyDescent="0.25">
      <c r="A30" s="74"/>
      <c r="B30" s="283"/>
      <c r="C30" s="283"/>
      <c r="D30" s="16"/>
      <c r="E30" s="16"/>
      <c r="F30" s="16"/>
      <c r="G30" s="16"/>
      <c r="H30" s="16"/>
      <c r="I30" s="16"/>
      <c r="J30" s="16"/>
      <c r="K30" s="16"/>
      <c r="L30" s="16"/>
      <c r="M30" s="16"/>
      <c r="N30" s="16"/>
      <c r="O30" s="16"/>
      <c r="P30" s="75">
        <f>SUM(D30:O30)</f>
        <v>0</v>
      </c>
      <c r="Q30" s="282" t="s">
        <v>152</v>
      </c>
      <c r="R30" s="282"/>
      <c r="S30" s="282"/>
      <c r="T30" s="282"/>
      <c r="U30" s="282"/>
      <c r="V30" s="282"/>
      <c r="W30" s="282"/>
      <c r="X30" s="282"/>
      <c r="Y30" s="271" t="s">
        <v>43</v>
      </c>
      <c r="Z30" s="271"/>
      <c r="AA30" s="271"/>
      <c r="AB30" s="271"/>
      <c r="AC30" s="271"/>
      <c r="AD30" s="271"/>
      <c r="AE30" s="272"/>
      <c r="AF30" s="159"/>
      <c r="AG30" s="159"/>
    </row>
    <row r="31" spans="1:33" ht="12" customHeight="1" x14ac:dyDescent="0.25">
      <c r="A31" s="76"/>
      <c r="B31" s="77"/>
      <c r="C31" s="77"/>
      <c r="D31" s="27"/>
      <c r="E31" s="27"/>
      <c r="F31" s="27"/>
      <c r="G31" s="27"/>
      <c r="H31" s="27"/>
      <c r="I31" s="27"/>
      <c r="J31" s="27"/>
      <c r="K31" s="27"/>
      <c r="L31" s="27"/>
      <c r="M31" s="27"/>
      <c r="N31" s="27"/>
      <c r="O31" s="27"/>
      <c r="P31" s="78"/>
      <c r="Q31" s="160"/>
      <c r="R31" s="160"/>
      <c r="S31" s="160"/>
      <c r="T31" s="160"/>
      <c r="U31" s="160"/>
      <c r="V31" s="160"/>
      <c r="W31" s="160"/>
      <c r="X31" s="160"/>
      <c r="Y31" s="160"/>
      <c r="Z31" s="160"/>
      <c r="AA31" s="160"/>
      <c r="AB31" s="160"/>
      <c r="AC31" s="160"/>
      <c r="AD31" s="160"/>
      <c r="AE31" s="161"/>
      <c r="AF31" s="159"/>
      <c r="AG31" s="159"/>
    </row>
    <row r="32" spans="1:33" ht="45" customHeight="1" x14ac:dyDescent="0.25">
      <c r="A32" s="318" t="s">
        <v>153</v>
      </c>
      <c r="B32" s="319"/>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20"/>
      <c r="AF32" s="159"/>
      <c r="AG32" s="159"/>
    </row>
    <row r="33" spans="1:41" ht="23.25" customHeight="1" x14ac:dyDescent="0.25">
      <c r="A33" s="286" t="s">
        <v>44</v>
      </c>
      <c r="B33" s="267" t="s">
        <v>46</v>
      </c>
      <c r="C33" s="267" t="s">
        <v>36</v>
      </c>
      <c r="D33" s="267" t="s">
        <v>154</v>
      </c>
      <c r="E33" s="267"/>
      <c r="F33" s="267"/>
      <c r="G33" s="267"/>
      <c r="H33" s="267"/>
      <c r="I33" s="267"/>
      <c r="J33" s="267"/>
      <c r="K33" s="267"/>
      <c r="L33" s="267"/>
      <c r="M33" s="267"/>
      <c r="N33" s="267"/>
      <c r="O33" s="267"/>
      <c r="P33" s="267"/>
      <c r="Q33" s="267" t="s">
        <v>155</v>
      </c>
      <c r="R33" s="267"/>
      <c r="S33" s="267"/>
      <c r="T33" s="267"/>
      <c r="U33" s="267"/>
      <c r="V33" s="267"/>
      <c r="W33" s="267"/>
      <c r="X33" s="267"/>
      <c r="Y33" s="267"/>
      <c r="Z33" s="267"/>
      <c r="AA33" s="267"/>
      <c r="AB33" s="267"/>
      <c r="AC33" s="267"/>
      <c r="AD33" s="267"/>
      <c r="AE33" s="268"/>
      <c r="AF33" s="159"/>
      <c r="AG33" s="162"/>
      <c r="AH33" s="79"/>
      <c r="AI33" s="79"/>
      <c r="AJ33" s="79"/>
      <c r="AK33" s="79"/>
      <c r="AL33" s="79"/>
      <c r="AM33" s="79"/>
      <c r="AN33" s="79"/>
      <c r="AO33" s="79"/>
    </row>
    <row r="34" spans="1:41" ht="27" customHeight="1" x14ac:dyDescent="0.25">
      <c r="A34" s="286"/>
      <c r="B34" s="267"/>
      <c r="C34" s="355"/>
      <c r="D34" s="73" t="s">
        <v>134</v>
      </c>
      <c r="E34" s="73" t="s">
        <v>135</v>
      </c>
      <c r="F34" s="73" t="s">
        <v>136</v>
      </c>
      <c r="G34" s="73" t="s">
        <v>137</v>
      </c>
      <c r="H34" s="73" t="s">
        <v>138</v>
      </c>
      <c r="I34" s="73" t="s">
        <v>139</v>
      </c>
      <c r="J34" s="73" t="s">
        <v>140</v>
      </c>
      <c r="K34" s="73" t="s">
        <v>141</v>
      </c>
      <c r="L34" s="73" t="s">
        <v>142</v>
      </c>
      <c r="M34" s="73" t="s">
        <v>143</v>
      </c>
      <c r="N34" s="73" t="s">
        <v>144</v>
      </c>
      <c r="O34" s="73" t="s">
        <v>145</v>
      </c>
      <c r="P34" s="73" t="s">
        <v>102</v>
      </c>
      <c r="Q34" s="352" t="s">
        <v>52</v>
      </c>
      <c r="R34" s="353"/>
      <c r="S34" s="353"/>
      <c r="T34" s="354"/>
      <c r="U34" s="267" t="s">
        <v>54</v>
      </c>
      <c r="V34" s="267"/>
      <c r="W34" s="267"/>
      <c r="X34" s="267"/>
      <c r="Y34" s="267" t="s">
        <v>56</v>
      </c>
      <c r="Z34" s="267"/>
      <c r="AA34" s="267"/>
      <c r="AB34" s="267"/>
      <c r="AC34" s="267" t="s">
        <v>58</v>
      </c>
      <c r="AD34" s="267"/>
      <c r="AE34" s="268"/>
      <c r="AF34" s="159"/>
      <c r="AG34" s="162"/>
      <c r="AH34" s="79"/>
      <c r="AI34" s="79"/>
      <c r="AJ34" s="79"/>
      <c r="AK34" s="79"/>
      <c r="AL34" s="79"/>
      <c r="AM34" s="79"/>
      <c r="AN34" s="79"/>
      <c r="AO34" s="79"/>
    </row>
    <row r="35" spans="1:41" ht="65.25" customHeight="1" x14ac:dyDescent="0.25">
      <c r="A35" s="356" t="s">
        <v>381</v>
      </c>
      <c r="B35" s="358">
        <v>0.3</v>
      </c>
      <c r="C35" s="81" t="s">
        <v>48</v>
      </c>
      <c r="D35" s="80"/>
      <c r="E35" s="80"/>
      <c r="F35" s="80"/>
      <c r="G35" s="80"/>
      <c r="H35" s="80"/>
      <c r="I35" s="80"/>
      <c r="J35" s="172">
        <v>0.1</v>
      </c>
      <c r="K35" s="172">
        <v>0.1</v>
      </c>
      <c r="L35" s="172">
        <v>0.2</v>
      </c>
      <c r="M35" s="172">
        <v>0.2</v>
      </c>
      <c r="N35" s="172">
        <v>0.2</v>
      </c>
      <c r="O35" s="172">
        <v>0.2</v>
      </c>
      <c r="P35" s="170">
        <f>SUM(D35:O35)</f>
        <v>1</v>
      </c>
      <c r="Q35" s="371" t="s">
        <v>475</v>
      </c>
      <c r="R35" s="372"/>
      <c r="S35" s="372"/>
      <c r="T35" s="373"/>
      <c r="U35" s="377" t="s">
        <v>476</v>
      </c>
      <c r="V35" s="377"/>
      <c r="W35" s="377"/>
      <c r="X35" s="377"/>
      <c r="Y35" s="377" t="s">
        <v>452</v>
      </c>
      <c r="Z35" s="377"/>
      <c r="AA35" s="377"/>
      <c r="AB35" s="377"/>
      <c r="AC35" s="377" t="s">
        <v>453</v>
      </c>
      <c r="AD35" s="377"/>
      <c r="AE35" s="379"/>
      <c r="AF35" s="159"/>
      <c r="AG35" s="162"/>
      <c r="AH35" s="79"/>
      <c r="AI35" s="79"/>
      <c r="AJ35" s="79"/>
      <c r="AK35" s="79"/>
      <c r="AL35" s="79"/>
      <c r="AM35" s="79"/>
      <c r="AN35" s="79"/>
      <c r="AO35" s="79"/>
    </row>
    <row r="36" spans="1:41" ht="104.25" customHeight="1" x14ac:dyDescent="0.25">
      <c r="A36" s="357"/>
      <c r="B36" s="359"/>
      <c r="C36" s="82" t="s">
        <v>50</v>
      </c>
      <c r="D36" s="163"/>
      <c r="E36" s="163"/>
      <c r="F36" s="163"/>
      <c r="G36" s="83"/>
      <c r="H36" s="83"/>
      <c r="I36" s="83"/>
      <c r="J36" s="84">
        <v>0.1</v>
      </c>
      <c r="K36" s="84">
        <v>0.1</v>
      </c>
      <c r="L36" s="240">
        <v>0.2</v>
      </c>
      <c r="M36" s="240">
        <v>0.4</v>
      </c>
      <c r="N36" s="83"/>
      <c r="O36" s="83"/>
      <c r="P36" s="84">
        <f>SUM(D36:O36)</f>
        <v>0.8</v>
      </c>
      <c r="Q36" s="374"/>
      <c r="R36" s="375"/>
      <c r="S36" s="375"/>
      <c r="T36" s="376"/>
      <c r="U36" s="378"/>
      <c r="V36" s="378"/>
      <c r="W36" s="378"/>
      <c r="X36" s="378"/>
      <c r="Y36" s="378"/>
      <c r="Z36" s="378"/>
      <c r="AA36" s="378"/>
      <c r="AB36" s="378"/>
      <c r="AC36" s="378"/>
      <c r="AD36" s="378"/>
      <c r="AE36" s="380"/>
      <c r="AF36" s="159"/>
      <c r="AG36" s="162"/>
      <c r="AH36" s="79"/>
      <c r="AI36" s="79"/>
      <c r="AJ36" s="79"/>
      <c r="AK36" s="79"/>
      <c r="AL36" s="79"/>
      <c r="AM36" s="79"/>
      <c r="AN36" s="79"/>
      <c r="AO36" s="79"/>
    </row>
    <row r="37" spans="1:41" s="72" customFormat="1" ht="17.25" customHeight="1" x14ac:dyDescent="0.2"/>
    <row r="38" spans="1:41" ht="45" customHeight="1" x14ac:dyDescent="0.25">
      <c r="A38" s="318" t="s">
        <v>156</v>
      </c>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20"/>
      <c r="AG38" s="79"/>
      <c r="AH38" s="79"/>
      <c r="AI38" s="79"/>
      <c r="AJ38" s="79"/>
      <c r="AK38" s="79"/>
      <c r="AL38" s="79"/>
      <c r="AM38" s="79"/>
      <c r="AN38" s="79"/>
      <c r="AO38" s="79"/>
    </row>
    <row r="39" spans="1:41" ht="26.25" customHeight="1" x14ac:dyDescent="0.25">
      <c r="A39" s="360" t="s">
        <v>60</v>
      </c>
      <c r="B39" s="361" t="s">
        <v>157</v>
      </c>
      <c r="C39" s="366" t="s">
        <v>158</v>
      </c>
      <c r="D39" s="368" t="s">
        <v>159</v>
      </c>
      <c r="E39" s="369"/>
      <c r="F39" s="369"/>
      <c r="G39" s="369"/>
      <c r="H39" s="369"/>
      <c r="I39" s="369"/>
      <c r="J39" s="369"/>
      <c r="K39" s="369"/>
      <c r="L39" s="369"/>
      <c r="M39" s="369"/>
      <c r="N39" s="369"/>
      <c r="O39" s="369"/>
      <c r="P39" s="370"/>
      <c r="Q39" s="361" t="s">
        <v>160</v>
      </c>
      <c r="R39" s="361"/>
      <c r="S39" s="361"/>
      <c r="T39" s="361"/>
      <c r="U39" s="361"/>
      <c r="V39" s="361"/>
      <c r="W39" s="361"/>
      <c r="X39" s="361"/>
      <c r="Y39" s="361"/>
      <c r="Z39" s="361"/>
      <c r="AA39" s="361"/>
      <c r="AB39" s="361"/>
      <c r="AC39" s="361"/>
      <c r="AD39" s="361"/>
      <c r="AE39" s="381"/>
      <c r="AG39" s="79"/>
      <c r="AH39" s="79"/>
      <c r="AI39" s="79"/>
      <c r="AJ39" s="79"/>
      <c r="AK39" s="79"/>
      <c r="AL39" s="79"/>
      <c r="AM39" s="79"/>
      <c r="AN39" s="79"/>
      <c r="AO39" s="79"/>
    </row>
    <row r="40" spans="1:41" ht="26.25" customHeight="1" x14ac:dyDescent="0.25">
      <c r="A40" s="286"/>
      <c r="B40" s="267"/>
      <c r="C40" s="367"/>
      <c r="D40" s="73" t="s">
        <v>161</v>
      </c>
      <c r="E40" s="73" t="s">
        <v>162</v>
      </c>
      <c r="F40" s="73" t="s">
        <v>163</v>
      </c>
      <c r="G40" s="73" t="s">
        <v>164</v>
      </c>
      <c r="H40" s="73" t="s">
        <v>165</v>
      </c>
      <c r="I40" s="73" t="s">
        <v>166</v>
      </c>
      <c r="J40" s="73" t="s">
        <v>167</v>
      </c>
      <c r="K40" s="73" t="s">
        <v>168</v>
      </c>
      <c r="L40" s="73" t="s">
        <v>169</v>
      </c>
      <c r="M40" s="73" t="s">
        <v>170</v>
      </c>
      <c r="N40" s="73" t="s">
        <v>171</v>
      </c>
      <c r="O40" s="73" t="s">
        <v>172</v>
      </c>
      <c r="P40" s="73" t="s">
        <v>173</v>
      </c>
      <c r="Q40" s="352" t="s">
        <v>174</v>
      </c>
      <c r="R40" s="353"/>
      <c r="S40" s="353"/>
      <c r="T40" s="353"/>
      <c r="U40" s="353"/>
      <c r="V40" s="353"/>
      <c r="W40" s="353"/>
      <c r="X40" s="354"/>
      <c r="Y40" s="352" t="s">
        <v>68</v>
      </c>
      <c r="Z40" s="353"/>
      <c r="AA40" s="353"/>
      <c r="AB40" s="353"/>
      <c r="AC40" s="353"/>
      <c r="AD40" s="353"/>
      <c r="AE40" s="396"/>
      <c r="AG40" s="85"/>
      <c r="AH40" s="85"/>
      <c r="AI40" s="85"/>
      <c r="AJ40" s="85"/>
      <c r="AK40" s="85"/>
      <c r="AL40" s="85"/>
      <c r="AM40" s="85"/>
      <c r="AN40" s="85"/>
      <c r="AO40" s="85"/>
    </row>
    <row r="41" spans="1:41" ht="146.25" customHeight="1" x14ac:dyDescent="0.25">
      <c r="A41" s="382" t="s">
        <v>431</v>
      </c>
      <c r="B41" s="417">
        <v>0.1</v>
      </c>
      <c r="C41" s="86" t="s">
        <v>48</v>
      </c>
      <c r="D41" s="87"/>
      <c r="E41" s="87"/>
      <c r="F41" s="87"/>
      <c r="G41" s="87"/>
      <c r="H41" s="87"/>
      <c r="I41" s="87"/>
      <c r="J41" s="172">
        <v>0.08</v>
      </c>
      <c r="K41" s="172">
        <v>0.1</v>
      </c>
      <c r="L41" s="172">
        <v>0.14000000000000001</v>
      </c>
      <c r="M41" s="172">
        <v>0.18</v>
      </c>
      <c r="N41" s="172">
        <v>0.25</v>
      </c>
      <c r="O41" s="172">
        <v>0.25</v>
      </c>
      <c r="P41" s="173">
        <f t="shared" ref="P41:P46" si="1">SUM(D41:O41)</f>
        <v>1</v>
      </c>
      <c r="Q41" s="418" t="s">
        <v>477</v>
      </c>
      <c r="R41" s="419"/>
      <c r="S41" s="419"/>
      <c r="T41" s="419"/>
      <c r="U41" s="419"/>
      <c r="V41" s="419"/>
      <c r="W41" s="419"/>
      <c r="X41" s="420"/>
      <c r="Y41" s="424" t="s">
        <v>469</v>
      </c>
      <c r="Z41" s="389"/>
      <c r="AA41" s="389"/>
      <c r="AB41" s="389"/>
      <c r="AC41" s="389"/>
      <c r="AD41" s="389"/>
      <c r="AE41" s="394"/>
      <c r="AG41" s="89"/>
      <c r="AH41" s="89"/>
      <c r="AI41" s="89"/>
      <c r="AJ41" s="89"/>
      <c r="AK41" s="89"/>
      <c r="AL41" s="89"/>
      <c r="AM41" s="89"/>
      <c r="AN41" s="89"/>
      <c r="AO41" s="89"/>
    </row>
    <row r="42" spans="1:41" ht="171" customHeight="1" x14ac:dyDescent="0.25">
      <c r="A42" s="382"/>
      <c r="B42" s="417"/>
      <c r="C42" s="90" t="s">
        <v>50</v>
      </c>
      <c r="D42" s="91"/>
      <c r="E42" s="91"/>
      <c r="F42" s="91"/>
      <c r="G42" s="91"/>
      <c r="H42" s="91"/>
      <c r="I42" s="91"/>
      <c r="J42" s="91">
        <v>0.28999999999999998</v>
      </c>
      <c r="K42" s="91">
        <v>0.16</v>
      </c>
      <c r="L42" s="91">
        <v>0.19</v>
      </c>
      <c r="M42" s="91">
        <v>0.3</v>
      </c>
      <c r="N42" s="91"/>
      <c r="O42" s="91"/>
      <c r="P42" s="230">
        <f>SUM(D42:O42)</f>
        <v>0.94</v>
      </c>
      <c r="Q42" s="421"/>
      <c r="R42" s="422"/>
      <c r="S42" s="422"/>
      <c r="T42" s="422"/>
      <c r="U42" s="422"/>
      <c r="V42" s="422"/>
      <c r="W42" s="422"/>
      <c r="X42" s="423"/>
      <c r="Y42" s="391"/>
      <c r="Z42" s="392"/>
      <c r="AA42" s="392"/>
      <c r="AB42" s="392"/>
      <c r="AC42" s="392"/>
      <c r="AD42" s="392"/>
      <c r="AE42" s="395"/>
    </row>
    <row r="43" spans="1:41" ht="54.75" customHeight="1" x14ac:dyDescent="0.25">
      <c r="A43" s="362" t="s">
        <v>405</v>
      </c>
      <c r="B43" s="364">
        <v>0.1</v>
      </c>
      <c r="C43" s="86" t="s">
        <v>48</v>
      </c>
      <c r="D43" s="87"/>
      <c r="E43" s="87"/>
      <c r="F43" s="87"/>
      <c r="G43" s="87"/>
      <c r="H43" s="87"/>
      <c r="I43" s="87"/>
      <c r="J43" s="172"/>
      <c r="K43" s="226">
        <v>0.5</v>
      </c>
      <c r="L43" s="226">
        <v>0</v>
      </c>
      <c r="M43" s="226">
        <v>0</v>
      </c>
      <c r="N43" s="226">
        <v>0.5</v>
      </c>
      <c r="O43" s="172"/>
      <c r="P43" s="173">
        <f t="shared" si="1"/>
        <v>1</v>
      </c>
      <c r="Q43" s="418" t="s">
        <v>493</v>
      </c>
      <c r="R43" s="419"/>
      <c r="S43" s="419"/>
      <c r="T43" s="419"/>
      <c r="U43" s="419"/>
      <c r="V43" s="419"/>
      <c r="W43" s="419"/>
      <c r="X43" s="420"/>
      <c r="Y43" s="424" t="s">
        <v>470</v>
      </c>
      <c r="Z43" s="389"/>
      <c r="AA43" s="389"/>
      <c r="AB43" s="389"/>
      <c r="AC43" s="389"/>
      <c r="AD43" s="389"/>
      <c r="AE43" s="394"/>
    </row>
    <row r="44" spans="1:41" ht="103.15" customHeight="1" x14ac:dyDescent="0.25">
      <c r="A44" s="363"/>
      <c r="B44" s="365"/>
      <c r="C44" s="90" t="s">
        <v>50</v>
      </c>
      <c r="D44" s="91"/>
      <c r="E44" s="91"/>
      <c r="F44" s="91"/>
      <c r="G44" s="91"/>
      <c r="H44" s="91"/>
      <c r="I44" s="91"/>
      <c r="J44" s="91">
        <v>0</v>
      </c>
      <c r="K44" s="91">
        <v>0.5</v>
      </c>
      <c r="L44" s="91">
        <v>0</v>
      </c>
      <c r="M44" s="91">
        <v>0.5</v>
      </c>
      <c r="N44" s="91"/>
      <c r="O44" s="91"/>
      <c r="P44" s="230">
        <f t="shared" si="1"/>
        <v>1</v>
      </c>
      <c r="Q44" s="421"/>
      <c r="R44" s="422"/>
      <c r="S44" s="422"/>
      <c r="T44" s="422"/>
      <c r="U44" s="422"/>
      <c r="V44" s="422"/>
      <c r="W44" s="422"/>
      <c r="X44" s="423"/>
      <c r="Y44" s="391"/>
      <c r="Z44" s="392"/>
      <c r="AA44" s="392"/>
      <c r="AB44" s="392"/>
      <c r="AC44" s="392"/>
      <c r="AD44" s="392"/>
      <c r="AE44" s="395"/>
    </row>
    <row r="45" spans="1:41" ht="37.5" customHeight="1" x14ac:dyDescent="0.25">
      <c r="A45" s="416" t="s">
        <v>427</v>
      </c>
      <c r="B45" s="417">
        <v>0.1</v>
      </c>
      <c r="C45" s="86" t="s">
        <v>48</v>
      </c>
      <c r="D45" s="87"/>
      <c r="E45" s="87"/>
      <c r="F45" s="87"/>
      <c r="G45" s="87"/>
      <c r="H45" s="87"/>
      <c r="I45" s="87"/>
      <c r="J45" s="172">
        <v>0.1</v>
      </c>
      <c r="K45" s="172">
        <v>0.1</v>
      </c>
      <c r="L45" s="172">
        <v>0.2</v>
      </c>
      <c r="M45" s="172">
        <v>0.2</v>
      </c>
      <c r="N45" s="172">
        <v>0.2</v>
      </c>
      <c r="O45" s="172">
        <v>0.2</v>
      </c>
      <c r="P45" s="173">
        <f t="shared" si="1"/>
        <v>1</v>
      </c>
      <c r="Q45" s="388" t="s">
        <v>478</v>
      </c>
      <c r="R45" s="389"/>
      <c r="S45" s="389"/>
      <c r="T45" s="389"/>
      <c r="U45" s="389"/>
      <c r="V45" s="389"/>
      <c r="W45" s="389"/>
      <c r="X45" s="390"/>
      <c r="Y45" s="424" t="s">
        <v>471</v>
      </c>
      <c r="Z45" s="389"/>
      <c r="AA45" s="389"/>
      <c r="AB45" s="389"/>
      <c r="AC45" s="389"/>
      <c r="AD45" s="389"/>
      <c r="AE45" s="394"/>
    </row>
    <row r="46" spans="1:41" ht="55.5" customHeight="1" x14ac:dyDescent="0.25">
      <c r="A46" s="416"/>
      <c r="B46" s="417"/>
      <c r="C46" s="90" t="s">
        <v>50</v>
      </c>
      <c r="D46" s="91"/>
      <c r="E46" s="91"/>
      <c r="F46" s="91"/>
      <c r="G46" s="91"/>
      <c r="H46" s="91"/>
      <c r="I46" s="91"/>
      <c r="J46" s="91">
        <v>0.1</v>
      </c>
      <c r="K46" s="91">
        <v>0.1</v>
      </c>
      <c r="L46" s="91">
        <v>0.2</v>
      </c>
      <c r="M46" s="91">
        <v>0.2</v>
      </c>
      <c r="N46" s="91"/>
      <c r="O46" s="91"/>
      <c r="P46" s="230">
        <f t="shared" si="1"/>
        <v>0.60000000000000009</v>
      </c>
      <c r="Q46" s="391"/>
      <c r="R46" s="392"/>
      <c r="S46" s="392"/>
      <c r="T46" s="392"/>
      <c r="U46" s="392"/>
      <c r="V46" s="392"/>
      <c r="W46" s="392"/>
      <c r="X46" s="393"/>
      <c r="Y46" s="391"/>
      <c r="Z46" s="392"/>
      <c r="AA46" s="392"/>
      <c r="AB46" s="392"/>
      <c r="AC46" s="392"/>
      <c r="AD46" s="392"/>
      <c r="AE46" s="395"/>
    </row>
    <row r="47" spans="1:41" ht="15" customHeight="1" x14ac:dyDescent="0.25">
      <c r="A47" s="15" t="s">
        <v>176</v>
      </c>
      <c r="D47" s="15" t="s">
        <v>492</v>
      </c>
    </row>
  </sheetData>
  <mergeCells count="79">
    <mergeCell ref="A45:A46"/>
    <mergeCell ref="B45:B46"/>
    <mergeCell ref="Q45:X46"/>
    <mergeCell ref="Y45:AE46"/>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textLength" operator="lessThanOrEqual" allowBlank="1" showInputMessage="1" showErrorMessage="1" errorTitle="Máximo 2.000 caracteres" error="Máximo 2.000 caracteres" sqref="Q41 Q45 Q43 AC35 Q35 Y35" xr:uid="{94E275D2-68AF-4AA3-966B-D1DC20B0FED1}">
      <formula1>2000</formula1>
    </dataValidation>
    <dataValidation type="textLength" operator="lessThanOrEqual" allowBlank="1" showInputMessage="1" showErrorMessage="1" errorTitle="Máximo 2.000 caracteres" error="Máximo 2.000 caracteres" promptTitle="2.000 caracteres" sqref="Q30:Q31" xr:uid="{9DC85667-81B5-48FB-88EA-6F6A412DF184}">
      <formula1>2000</formula1>
    </dataValidation>
    <dataValidation type="list" allowBlank="1" showInputMessage="1" showErrorMessage="1" sqref="C7:C9" xr:uid="{B0D819C1-127C-401F-8381-7F6CE0E9B4CB}">
      <formula1>$B$21:$M$21</formula1>
    </dataValidation>
  </dataValidations>
  <hyperlinks>
    <hyperlink ref="Y41" r:id="rId1" xr:uid="{4394C28B-2FD0-4F7F-8FE4-CA7F41D27645}"/>
    <hyperlink ref="Y43" r:id="rId2" xr:uid="{240676D1-EE82-47C8-9EE7-9E485463AD93}"/>
    <hyperlink ref="Y45" r:id="rId3" xr:uid="{FD9EB403-2A37-459E-9882-6C013146B97E}"/>
  </hyperlinks>
  <pageMargins left="0.25" right="0.25" top="0.75" bottom="0.75" header="0.3" footer="0.3"/>
  <pageSetup paperSize="3" scale="23" orientation="landscape" r:id="rId4"/>
  <drawing r:id="rId5"/>
  <legacyDrawing r:id="rId6"/>
  <extLst>
    <ext xmlns:x14="http://schemas.microsoft.com/office/spreadsheetml/2009/9/main" uri="{CCE6A557-97BC-4b89-ADB6-D9C93CAAB3DF}">
      <x14:dataValidations xmlns:xm="http://schemas.microsoft.com/office/excel/2006/main" count="4">
        <x14:dataValidation type="list" allowBlank="1" showInputMessage="1" showErrorMessage="1" xr:uid="{87210E16-CFE6-4799-91FE-C70BA13F6D30}">
          <x14:formula1>
            <xm:f>listas!$D$2:$D$15</xm:f>
          </x14:formula1>
          <xm:sqref>C11:AE13</xm:sqref>
        </x14:dataValidation>
        <x14:dataValidation type="list" allowBlank="1" showInputMessage="1" showErrorMessage="1" xr:uid="{EEC99057-BCA8-478A-887A-241504C09D72}">
          <x14:formula1>
            <xm:f>listas!$A$2:$A$6</xm:f>
          </x14:formula1>
          <xm:sqref>C15:K15</xm:sqref>
        </x14:dataValidation>
        <x14:dataValidation type="list" allowBlank="1" showInputMessage="1" showErrorMessage="1" xr:uid="{AFEE6666-31A2-425F-9479-6FDB82C33D25}">
          <x14:formula1>
            <xm:f>listas!$B$2:$B$8</xm:f>
          </x14:formula1>
          <xm:sqref>R15:X15</xm:sqref>
        </x14:dataValidation>
        <x14:dataValidation type="list" allowBlank="1" showInputMessage="1" showErrorMessage="1" xr:uid="{D66B9E58-1D2D-42E2-B22F-8762465A7326}">
          <x14:formula1>
            <xm:f>listas!$C$2:$C$20</xm:f>
          </x14:formula1>
          <xm:sqref>AA15:AE15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7" tint="0.39997558519241921"/>
    <pageSetUpPr fitToPage="1"/>
  </sheetPr>
  <dimension ref="A1:XFA25"/>
  <sheetViews>
    <sheetView topLeftCell="A18" zoomScale="55" zoomScaleNormal="55" workbookViewId="0">
      <selection activeCell="A20" sqref="A20"/>
    </sheetView>
  </sheetViews>
  <sheetFormatPr baseColWidth="10" defaultColWidth="19.42578125" defaultRowHeight="14.25" x14ac:dyDescent="0.25"/>
  <cols>
    <col min="1" max="2" width="12.42578125" style="30" customWidth="1"/>
    <col min="3" max="3" width="50.140625" style="15" customWidth="1"/>
    <col min="4" max="4" width="43.42578125" style="15" customWidth="1"/>
    <col min="5" max="7" width="19.42578125" style="15"/>
    <col min="8" max="8" width="29.42578125" style="15" customWidth="1"/>
    <col min="9" max="9" width="19.42578125" style="15"/>
    <col min="10" max="10" width="24.42578125" style="181" customWidth="1"/>
    <col min="11" max="11" width="41" style="15" customWidth="1"/>
    <col min="12" max="13" width="15.42578125" style="30" customWidth="1"/>
    <col min="14" max="14" width="14.42578125" style="30" customWidth="1"/>
    <col min="15" max="15" width="13.42578125" style="30" customWidth="1"/>
    <col min="16" max="16" width="19.42578125" style="15"/>
    <col min="17" max="17" width="30.42578125" style="30" bestFit="1" customWidth="1"/>
    <col min="18" max="28" width="12.42578125" style="15" customWidth="1"/>
    <col min="29" max="29" width="12.85546875" style="15" customWidth="1"/>
    <col min="30" max="32" width="14.42578125" style="15" customWidth="1"/>
    <col min="33" max="33" width="13.42578125" style="15" customWidth="1"/>
    <col min="34" max="34" width="14.42578125" style="15" customWidth="1"/>
    <col min="35" max="36" width="13.42578125" style="15" customWidth="1"/>
    <col min="37" max="37" width="14.140625" style="15" customWidth="1"/>
    <col min="38" max="38" width="12.140625" style="15" customWidth="1"/>
    <col min="39" max="39" width="13.42578125" style="15" customWidth="1"/>
    <col min="40" max="40" width="14.42578125" style="15" customWidth="1"/>
    <col min="41" max="41" width="14" style="15" customWidth="1"/>
    <col min="42" max="42" width="18" style="15" customWidth="1"/>
    <col min="43" max="43" width="16.42578125" style="126" customWidth="1"/>
    <col min="44" max="44" width="104.140625" style="15" customWidth="1"/>
    <col min="45" max="45" width="67.42578125" style="15" customWidth="1"/>
    <col min="46" max="46" width="79.28515625" style="15" customWidth="1"/>
    <col min="47" max="16384" width="19.42578125" style="15"/>
  </cols>
  <sheetData>
    <row r="1" spans="1:48 16381:16381" ht="16.5" customHeight="1" thickBot="1" x14ac:dyDescent="0.3">
      <c r="A1" s="458" t="s">
        <v>121</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60"/>
      <c r="AU1" s="454" t="s">
        <v>122</v>
      </c>
      <c r="AV1" s="455"/>
    </row>
    <row r="2" spans="1:48 16381:16381" ht="16.5" customHeight="1" thickBot="1" x14ac:dyDescent="0.3">
      <c r="A2" s="461" t="s">
        <v>123</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3"/>
      <c r="AU2" s="301" t="s">
        <v>124</v>
      </c>
      <c r="AV2" s="456"/>
    </row>
    <row r="3" spans="1:48 16381:16381" ht="15" customHeight="1" thickBot="1" x14ac:dyDescent="0.3">
      <c r="A3" s="464" t="s">
        <v>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6"/>
      <c r="AU3" s="301" t="s">
        <v>126</v>
      </c>
      <c r="AV3" s="456"/>
    </row>
    <row r="4" spans="1:48 16381:16381" ht="16.5" customHeight="1" x14ac:dyDescent="0.25">
      <c r="A4" s="458"/>
      <c r="B4" s="459"/>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60"/>
      <c r="AU4" s="457" t="s">
        <v>177</v>
      </c>
      <c r="AV4" s="457"/>
    </row>
    <row r="5" spans="1:48 16381:16381" ht="15" customHeight="1" x14ac:dyDescent="0.25">
      <c r="A5" s="428" t="s">
        <v>178</v>
      </c>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39"/>
      <c r="AD5" s="440" t="s">
        <v>130</v>
      </c>
      <c r="AE5" s="441"/>
      <c r="AF5" s="441"/>
      <c r="AG5" s="441"/>
      <c r="AH5" s="441"/>
      <c r="AI5" s="441"/>
      <c r="AJ5" s="441"/>
      <c r="AK5" s="441"/>
      <c r="AL5" s="441"/>
      <c r="AM5" s="441"/>
      <c r="AN5" s="441"/>
      <c r="AO5" s="441"/>
      <c r="AP5" s="441"/>
      <c r="AQ5" s="442"/>
      <c r="AR5" s="433" t="s">
        <v>104</v>
      </c>
      <c r="AS5" s="433" t="s">
        <v>106</v>
      </c>
      <c r="AT5" s="433" t="s">
        <v>108</v>
      </c>
      <c r="AU5" s="433" t="s">
        <v>110</v>
      </c>
      <c r="AV5" s="433" t="s">
        <v>179</v>
      </c>
    </row>
    <row r="6" spans="1:48 16381:16381" ht="15" customHeight="1" x14ac:dyDescent="0.25">
      <c r="A6" s="449" t="s">
        <v>6</v>
      </c>
      <c r="B6" s="450">
        <v>45601</v>
      </c>
      <c r="C6" s="451"/>
      <c r="D6" s="111" t="s">
        <v>128</v>
      </c>
      <c r="E6" s="112"/>
      <c r="F6" s="113"/>
      <c r="G6" s="114"/>
      <c r="H6" s="115"/>
      <c r="I6" s="115"/>
      <c r="J6" s="178"/>
      <c r="K6" s="115"/>
      <c r="L6" s="174"/>
      <c r="M6" s="174"/>
      <c r="N6" s="174"/>
      <c r="O6" s="174"/>
      <c r="P6" s="115"/>
      <c r="Q6" s="174"/>
      <c r="R6" s="115"/>
      <c r="S6" s="115"/>
      <c r="T6" s="115"/>
      <c r="U6" s="115"/>
      <c r="V6" s="115"/>
      <c r="W6" s="115"/>
      <c r="X6" s="115"/>
      <c r="Y6" s="115"/>
      <c r="Z6" s="115"/>
      <c r="AA6" s="115"/>
      <c r="AB6" s="115"/>
      <c r="AC6" s="116"/>
      <c r="AD6" s="443"/>
      <c r="AE6" s="444"/>
      <c r="AF6" s="444"/>
      <c r="AG6" s="444"/>
      <c r="AH6" s="444"/>
      <c r="AI6" s="444"/>
      <c r="AJ6" s="444"/>
      <c r="AK6" s="444"/>
      <c r="AL6" s="444"/>
      <c r="AM6" s="444"/>
      <c r="AN6" s="444"/>
      <c r="AO6" s="444"/>
      <c r="AP6" s="444"/>
      <c r="AQ6" s="445"/>
      <c r="AR6" s="434"/>
      <c r="AS6" s="434"/>
      <c r="AT6" s="434"/>
      <c r="AU6" s="434"/>
      <c r="AV6" s="434"/>
    </row>
    <row r="7" spans="1:48 16381:16381" ht="15" customHeight="1" x14ac:dyDescent="0.25">
      <c r="A7" s="449"/>
      <c r="B7" s="451"/>
      <c r="C7" s="451"/>
      <c r="D7" s="111" t="s">
        <v>129</v>
      </c>
      <c r="E7" s="112"/>
      <c r="F7" s="117"/>
      <c r="G7" s="118"/>
      <c r="H7" s="119"/>
      <c r="I7" s="119"/>
      <c r="J7" s="179"/>
      <c r="K7" s="119"/>
      <c r="L7" s="175"/>
      <c r="M7" s="175"/>
      <c r="N7" s="175"/>
      <c r="O7" s="175"/>
      <c r="P7" s="119"/>
      <c r="Q7" s="175"/>
      <c r="R7" s="119"/>
      <c r="S7" s="119"/>
      <c r="T7" s="119"/>
      <c r="U7" s="119"/>
      <c r="V7" s="119"/>
      <c r="W7" s="119"/>
      <c r="X7" s="119"/>
      <c r="Y7" s="119"/>
      <c r="Z7" s="119"/>
      <c r="AA7" s="119"/>
      <c r="AB7" s="119"/>
      <c r="AC7" s="120"/>
      <c r="AD7" s="443"/>
      <c r="AE7" s="444"/>
      <c r="AF7" s="444"/>
      <c r="AG7" s="444"/>
      <c r="AH7" s="444"/>
      <c r="AI7" s="444"/>
      <c r="AJ7" s="444"/>
      <c r="AK7" s="444"/>
      <c r="AL7" s="444"/>
      <c r="AM7" s="444"/>
      <c r="AN7" s="444"/>
      <c r="AO7" s="444"/>
      <c r="AP7" s="444"/>
      <c r="AQ7" s="445"/>
      <c r="AR7" s="434"/>
      <c r="AS7" s="434"/>
      <c r="AT7" s="434"/>
      <c r="AU7" s="434"/>
      <c r="AV7" s="434"/>
    </row>
    <row r="8" spans="1:48 16381:16381" ht="15" customHeight="1" x14ac:dyDescent="0.25">
      <c r="A8" s="449"/>
      <c r="B8" s="451"/>
      <c r="C8" s="451"/>
      <c r="D8" s="111" t="s">
        <v>130</v>
      </c>
      <c r="E8" s="112" t="s">
        <v>376</v>
      </c>
      <c r="F8" s="121"/>
      <c r="G8" s="122"/>
      <c r="H8" s="123"/>
      <c r="I8" s="123"/>
      <c r="J8" s="180"/>
      <c r="K8" s="123"/>
      <c r="L8" s="176"/>
      <c r="M8" s="176"/>
      <c r="N8" s="176"/>
      <c r="O8" s="176"/>
      <c r="P8" s="123"/>
      <c r="Q8" s="176"/>
      <c r="R8" s="123"/>
      <c r="S8" s="123"/>
      <c r="T8" s="123"/>
      <c r="U8" s="123"/>
      <c r="V8" s="123"/>
      <c r="W8" s="123"/>
      <c r="X8" s="123"/>
      <c r="Y8" s="123"/>
      <c r="Z8" s="123"/>
      <c r="AA8" s="123"/>
      <c r="AB8" s="123"/>
      <c r="AC8" s="124"/>
      <c r="AD8" s="443"/>
      <c r="AE8" s="444"/>
      <c r="AF8" s="444"/>
      <c r="AG8" s="444"/>
      <c r="AH8" s="444"/>
      <c r="AI8" s="444"/>
      <c r="AJ8" s="444"/>
      <c r="AK8" s="444"/>
      <c r="AL8" s="444"/>
      <c r="AM8" s="444"/>
      <c r="AN8" s="444"/>
      <c r="AO8" s="444"/>
      <c r="AP8" s="444"/>
      <c r="AQ8" s="445"/>
      <c r="AR8" s="434"/>
      <c r="AS8" s="434"/>
      <c r="AT8" s="434"/>
      <c r="AU8" s="434"/>
      <c r="AV8" s="434"/>
    </row>
    <row r="9" spans="1:48 16381:16381" ht="15" customHeight="1" x14ac:dyDescent="0.25">
      <c r="A9" s="428" t="s">
        <v>180</v>
      </c>
      <c r="B9" s="429"/>
      <c r="C9" s="429"/>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43"/>
      <c r="AE9" s="444"/>
      <c r="AF9" s="444"/>
      <c r="AG9" s="444"/>
      <c r="AH9" s="444"/>
      <c r="AI9" s="444"/>
      <c r="AJ9" s="444"/>
      <c r="AK9" s="444"/>
      <c r="AL9" s="444"/>
      <c r="AM9" s="444"/>
      <c r="AN9" s="444"/>
      <c r="AO9" s="444"/>
      <c r="AP9" s="444"/>
      <c r="AQ9" s="445"/>
      <c r="AR9" s="434"/>
      <c r="AS9" s="434"/>
      <c r="AT9" s="434"/>
      <c r="AU9" s="434"/>
      <c r="AV9" s="434"/>
    </row>
    <row r="10" spans="1:48 16381:16381" ht="15" customHeight="1" x14ac:dyDescent="0.25">
      <c r="A10" s="428" t="s">
        <v>181</v>
      </c>
      <c r="B10" s="429"/>
      <c r="C10" s="429"/>
      <c r="D10" s="430" t="s">
        <v>278</v>
      </c>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46"/>
      <c r="AE10" s="447"/>
      <c r="AF10" s="447"/>
      <c r="AG10" s="447"/>
      <c r="AH10" s="447"/>
      <c r="AI10" s="447"/>
      <c r="AJ10" s="447"/>
      <c r="AK10" s="447"/>
      <c r="AL10" s="447"/>
      <c r="AM10" s="447"/>
      <c r="AN10" s="447"/>
      <c r="AO10" s="447"/>
      <c r="AP10" s="447"/>
      <c r="AQ10" s="448"/>
      <c r="AR10" s="434"/>
      <c r="AS10" s="434"/>
      <c r="AT10" s="434"/>
      <c r="AU10" s="434"/>
      <c r="AV10" s="434"/>
    </row>
    <row r="11" spans="1:48 16381:16381" ht="40.5" customHeight="1" x14ac:dyDescent="0.25">
      <c r="A11" s="431" t="s">
        <v>74</v>
      </c>
      <c r="B11" s="432"/>
      <c r="C11" s="432"/>
      <c r="D11" s="433" t="s">
        <v>182</v>
      </c>
      <c r="E11" s="433" t="s">
        <v>78</v>
      </c>
      <c r="F11" s="433" t="s">
        <v>80</v>
      </c>
      <c r="G11" s="433" t="s">
        <v>82</v>
      </c>
      <c r="H11" s="433" t="s">
        <v>183</v>
      </c>
      <c r="I11" s="433" t="s">
        <v>86</v>
      </c>
      <c r="J11" s="433" t="s">
        <v>88</v>
      </c>
      <c r="K11" s="433" t="s">
        <v>90</v>
      </c>
      <c r="L11" s="431" t="s">
        <v>92</v>
      </c>
      <c r="M11" s="432"/>
      <c r="N11" s="432"/>
      <c r="O11" s="432"/>
      <c r="P11" s="433" t="s">
        <v>94</v>
      </c>
      <c r="Q11" s="433" t="s">
        <v>96</v>
      </c>
      <c r="R11" s="428" t="s">
        <v>98</v>
      </c>
      <c r="S11" s="429"/>
      <c r="T11" s="429"/>
      <c r="U11" s="429"/>
      <c r="V11" s="429"/>
      <c r="W11" s="429"/>
      <c r="X11" s="429"/>
      <c r="Y11" s="429"/>
      <c r="Z11" s="429"/>
      <c r="AA11" s="429"/>
      <c r="AB11" s="429"/>
      <c r="AC11" s="439"/>
      <c r="AD11" s="428" t="s">
        <v>100</v>
      </c>
      <c r="AE11" s="429"/>
      <c r="AF11" s="429"/>
      <c r="AG11" s="429"/>
      <c r="AH11" s="429"/>
      <c r="AI11" s="429"/>
      <c r="AJ11" s="429"/>
      <c r="AK11" s="429"/>
      <c r="AL11" s="429"/>
      <c r="AM11" s="429"/>
      <c r="AN11" s="429"/>
      <c r="AO11" s="439"/>
      <c r="AP11" s="431" t="s">
        <v>102</v>
      </c>
      <c r="AQ11" s="438"/>
      <c r="AR11" s="434"/>
      <c r="AS11" s="434"/>
      <c r="AT11" s="434"/>
      <c r="AU11" s="434"/>
      <c r="AV11" s="434"/>
    </row>
    <row r="12" spans="1:48 16381:16381" ht="60" customHeight="1" x14ac:dyDescent="0.25">
      <c r="A12" s="177" t="s">
        <v>184</v>
      </c>
      <c r="B12" s="177" t="s">
        <v>185</v>
      </c>
      <c r="C12" s="177" t="s">
        <v>186</v>
      </c>
      <c r="D12" s="434"/>
      <c r="E12" s="434"/>
      <c r="F12" s="434"/>
      <c r="G12" s="434"/>
      <c r="H12" s="434"/>
      <c r="I12" s="434"/>
      <c r="J12" s="434"/>
      <c r="K12" s="434"/>
      <c r="L12" s="177">
        <v>2024</v>
      </c>
      <c r="M12" s="177">
        <v>2025</v>
      </c>
      <c r="N12" s="177">
        <v>2026</v>
      </c>
      <c r="O12" s="177">
        <v>2027</v>
      </c>
      <c r="P12" s="434"/>
      <c r="Q12" s="434"/>
      <c r="R12" s="125" t="s">
        <v>134</v>
      </c>
      <c r="S12" s="125" t="s">
        <v>135</v>
      </c>
      <c r="T12" s="125" t="s">
        <v>136</v>
      </c>
      <c r="U12" s="125" t="s">
        <v>137</v>
      </c>
      <c r="V12" s="125" t="s">
        <v>138</v>
      </c>
      <c r="W12" s="125" t="s">
        <v>139</v>
      </c>
      <c r="X12" s="125" t="s">
        <v>140</v>
      </c>
      <c r="Y12" s="125" t="s">
        <v>141</v>
      </c>
      <c r="Z12" s="125" t="s">
        <v>142</v>
      </c>
      <c r="AA12" s="125" t="s">
        <v>143</v>
      </c>
      <c r="AB12" s="125" t="s">
        <v>144</v>
      </c>
      <c r="AC12" s="125" t="s">
        <v>145</v>
      </c>
      <c r="AD12" s="125" t="s">
        <v>134</v>
      </c>
      <c r="AE12" s="125" t="s">
        <v>135</v>
      </c>
      <c r="AF12" s="125" t="s">
        <v>136</v>
      </c>
      <c r="AG12" s="125" t="s">
        <v>137</v>
      </c>
      <c r="AH12" s="125" t="s">
        <v>138</v>
      </c>
      <c r="AI12" s="125" t="s">
        <v>139</v>
      </c>
      <c r="AJ12" s="125" t="s">
        <v>140</v>
      </c>
      <c r="AK12" s="125" t="s">
        <v>141</v>
      </c>
      <c r="AL12" s="125" t="s">
        <v>142</v>
      </c>
      <c r="AM12" s="125" t="s">
        <v>143</v>
      </c>
      <c r="AN12" s="125" t="s">
        <v>144</v>
      </c>
      <c r="AO12" s="125" t="s">
        <v>145</v>
      </c>
      <c r="AP12" s="177" t="s">
        <v>187</v>
      </c>
      <c r="AQ12" s="182" t="s">
        <v>188</v>
      </c>
      <c r="AR12" s="434"/>
      <c r="AS12" s="434"/>
      <c r="AT12" s="434"/>
      <c r="AU12" s="434"/>
      <c r="AV12" s="434"/>
    </row>
    <row r="13" spans="1:48 16381:16381" s="206" customFormat="1" ht="214.35" customHeight="1" x14ac:dyDescent="0.25">
      <c r="A13" s="198"/>
      <c r="B13" s="198">
        <v>15</v>
      </c>
      <c r="C13" s="199" t="s">
        <v>434</v>
      </c>
      <c r="D13" s="200" t="s">
        <v>428</v>
      </c>
      <c r="E13" s="200" t="s">
        <v>407</v>
      </c>
      <c r="F13" s="200" t="s">
        <v>426</v>
      </c>
      <c r="G13" s="198" t="s">
        <v>303</v>
      </c>
      <c r="H13" s="198">
        <v>8000</v>
      </c>
      <c r="I13" s="198" t="s">
        <v>384</v>
      </c>
      <c r="J13" s="198" t="s">
        <v>418</v>
      </c>
      <c r="K13" s="198" t="s">
        <v>388</v>
      </c>
      <c r="L13" s="201">
        <v>1140</v>
      </c>
      <c r="M13" s="201">
        <v>2400</v>
      </c>
      <c r="N13" s="201">
        <v>2400</v>
      </c>
      <c r="O13" s="201">
        <v>2060</v>
      </c>
      <c r="P13" s="201" t="s">
        <v>389</v>
      </c>
      <c r="Q13" s="201" t="s">
        <v>391</v>
      </c>
      <c r="R13" s="202"/>
      <c r="S13" s="202"/>
      <c r="T13" s="202"/>
      <c r="U13" s="202"/>
      <c r="V13" s="202"/>
      <c r="W13" s="202"/>
      <c r="X13" s="203">
        <v>100</v>
      </c>
      <c r="Y13" s="203">
        <v>140</v>
      </c>
      <c r="Z13" s="203">
        <v>200</v>
      </c>
      <c r="AA13" s="203">
        <v>250</v>
      </c>
      <c r="AB13" s="203">
        <v>250</v>
      </c>
      <c r="AC13" s="203">
        <v>200</v>
      </c>
      <c r="AD13" s="204"/>
      <c r="AE13" s="204"/>
      <c r="AF13" s="202"/>
      <c r="AG13" s="202"/>
      <c r="AH13" s="202"/>
      <c r="AI13" s="202"/>
      <c r="AJ13" s="202">
        <v>203</v>
      </c>
      <c r="AK13" s="202">
        <v>161</v>
      </c>
      <c r="AL13" s="202">
        <v>218</v>
      </c>
      <c r="AM13" s="202">
        <v>257</v>
      </c>
      <c r="AN13" s="202"/>
      <c r="AO13" s="202"/>
      <c r="AP13" s="186">
        <f>SUM(AJ13:AO13)</f>
        <v>839</v>
      </c>
      <c r="AQ13" s="252">
        <f>IF(G13="suma",AP13/L13,IF(G13="creciente",AP13/(MAX(R13:AC13)),IF(G13="DECRECIENTE",AP13/(O13-(MIN(R13:AC13))),IF(G13="CONSTANTE",AP13/AVERAGE(R13:AC13)," "))))</f>
        <v>0.73596491228070171</v>
      </c>
      <c r="AR13" s="249" t="s">
        <v>479</v>
      </c>
      <c r="AS13" s="248" t="s">
        <v>490</v>
      </c>
      <c r="AT13" s="249" t="s">
        <v>486</v>
      </c>
      <c r="AU13" s="222" t="s">
        <v>442</v>
      </c>
      <c r="AV13" s="205"/>
      <c r="XFA13" s="206" t="s">
        <v>189</v>
      </c>
    </row>
    <row r="14" spans="1:48 16381:16381" s="206" customFormat="1" ht="171" customHeight="1" x14ac:dyDescent="0.25">
      <c r="A14" s="198"/>
      <c r="B14" s="198"/>
      <c r="C14" s="199" t="s">
        <v>402</v>
      </c>
      <c r="D14" s="200" t="s">
        <v>408</v>
      </c>
      <c r="E14" s="200" t="s">
        <v>409</v>
      </c>
      <c r="F14" s="200" t="s">
        <v>410</v>
      </c>
      <c r="G14" s="198" t="s">
        <v>275</v>
      </c>
      <c r="H14" s="207">
        <v>1</v>
      </c>
      <c r="I14" s="198" t="s">
        <v>411</v>
      </c>
      <c r="J14" s="198" t="s">
        <v>419</v>
      </c>
      <c r="K14" s="202" t="s">
        <v>388</v>
      </c>
      <c r="L14" s="208">
        <v>1</v>
      </c>
      <c r="M14" s="208">
        <v>1</v>
      </c>
      <c r="N14" s="208">
        <v>0</v>
      </c>
      <c r="O14" s="208">
        <v>0</v>
      </c>
      <c r="P14" s="209" t="s">
        <v>390</v>
      </c>
      <c r="Q14" s="209" t="s">
        <v>393</v>
      </c>
      <c r="R14" s="202"/>
      <c r="S14" s="202"/>
      <c r="T14" s="202"/>
      <c r="U14" s="202"/>
      <c r="V14" s="202"/>
      <c r="W14" s="202"/>
      <c r="X14" s="203">
        <v>0.05</v>
      </c>
      <c r="Y14" s="203">
        <v>0.05</v>
      </c>
      <c r="Z14" s="210">
        <v>0.25</v>
      </c>
      <c r="AA14" s="210">
        <v>0.25</v>
      </c>
      <c r="AB14" s="210">
        <v>0.25</v>
      </c>
      <c r="AC14" s="210">
        <v>0.25</v>
      </c>
      <c r="AD14" s="202"/>
      <c r="AE14" s="202"/>
      <c r="AF14" s="202"/>
      <c r="AG14" s="202"/>
      <c r="AH14" s="202"/>
      <c r="AI14" s="202"/>
      <c r="AJ14" s="202">
        <v>0</v>
      </c>
      <c r="AK14" s="220">
        <v>0</v>
      </c>
      <c r="AL14" s="220">
        <v>0.25</v>
      </c>
      <c r="AM14" s="220">
        <v>0.25</v>
      </c>
      <c r="AN14" s="202"/>
      <c r="AO14" s="202"/>
      <c r="AP14" s="221">
        <v>0.5</v>
      </c>
      <c r="AQ14" s="252">
        <v>0.5</v>
      </c>
      <c r="AR14" s="251" t="s">
        <v>480</v>
      </c>
      <c r="AS14" s="250" t="s">
        <v>491</v>
      </c>
      <c r="AT14" s="251" t="s">
        <v>487</v>
      </c>
      <c r="AU14" s="222" t="s">
        <v>442</v>
      </c>
      <c r="AV14" s="212"/>
    </row>
    <row r="15" spans="1:48 16381:16381" s="206" customFormat="1" ht="134.1" customHeight="1" x14ac:dyDescent="0.25">
      <c r="A15" s="209"/>
      <c r="B15" s="209"/>
      <c r="C15" s="211" t="s">
        <v>398</v>
      </c>
      <c r="D15" s="212" t="s">
        <v>400</v>
      </c>
      <c r="E15" s="212" t="s">
        <v>412</v>
      </c>
      <c r="F15" s="212" t="s">
        <v>413</v>
      </c>
      <c r="G15" s="198" t="s">
        <v>275</v>
      </c>
      <c r="H15" s="213">
        <v>1</v>
      </c>
      <c r="I15" s="198" t="s">
        <v>411</v>
      </c>
      <c r="J15" s="212" t="s">
        <v>414</v>
      </c>
      <c r="K15" s="202" t="s">
        <v>388</v>
      </c>
      <c r="L15" s="208">
        <v>1</v>
      </c>
      <c r="M15" s="208">
        <v>1</v>
      </c>
      <c r="N15" s="208">
        <v>1</v>
      </c>
      <c r="O15" s="208">
        <v>1</v>
      </c>
      <c r="P15" s="209" t="s">
        <v>389</v>
      </c>
      <c r="Q15" s="209" t="s">
        <v>393</v>
      </c>
      <c r="R15" s="202"/>
      <c r="S15" s="202"/>
      <c r="T15" s="202"/>
      <c r="U15" s="202"/>
      <c r="V15" s="202"/>
      <c r="W15" s="202"/>
      <c r="X15" s="214">
        <v>0.1</v>
      </c>
      <c r="Y15" s="214">
        <v>0.1</v>
      </c>
      <c r="Z15" s="214">
        <v>0.2</v>
      </c>
      <c r="AA15" s="214">
        <v>0.2</v>
      </c>
      <c r="AB15" s="214">
        <v>0.2</v>
      </c>
      <c r="AC15" s="214">
        <v>0.2</v>
      </c>
      <c r="AD15" s="202"/>
      <c r="AE15" s="202"/>
      <c r="AF15" s="202"/>
      <c r="AG15" s="202"/>
      <c r="AH15" s="202"/>
      <c r="AI15" s="202"/>
      <c r="AJ15" s="220">
        <v>0.1</v>
      </c>
      <c r="AK15" s="220">
        <v>0.1</v>
      </c>
      <c r="AL15" s="220">
        <v>0.2</v>
      </c>
      <c r="AM15" s="220">
        <v>0.2</v>
      </c>
      <c r="AN15" s="202"/>
      <c r="AO15" s="202"/>
      <c r="AP15" s="221">
        <v>0.6</v>
      </c>
      <c r="AQ15" s="252">
        <v>0.6</v>
      </c>
      <c r="AR15" s="251" t="s">
        <v>481</v>
      </c>
      <c r="AS15" s="250" t="s">
        <v>462</v>
      </c>
      <c r="AT15" s="251" t="s">
        <v>488</v>
      </c>
      <c r="AU15" s="222" t="s">
        <v>442</v>
      </c>
      <c r="AV15" s="212"/>
    </row>
    <row r="16" spans="1:48 16381:16381" s="206" customFormat="1" ht="167.45" customHeight="1" x14ac:dyDescent="0.25">
      <c r="A16" s="198"/>
      <c r="B16" s="198">
        <v>14</v>
      </c>
      <c r="C16" s="199" t="s">
        <v>429</v>
      </c>
      <c r="D16" s="200" t="s">
        <v>430</v>
      </c>
      <c r="E16" s="200" t="s">
        <v>415</v>
      </c>
      <c r="F16" s="200" t="s">
        <v>425</v>
      </c>
      <c r="G16" s="198" t="s">
        <v>303</v>
      </c>
      <c r="H16" s="198">
        <v>11000</v>
      </c>
      <c r="I16" s="198" t="s">
        <v>384</v>
      </c>
      <c r="J16" s="212" t="s">
        <v>420</v>
      </c>
      <c r="K16" s="202" t="s">
        <v>388</v>
      </c>
      <c r="L16" s="201">
        <v>1120</v>
      </c>
      <c r="M16" s="201">
        <v>3400</v>
      </c>
      <c r="N16" s="201">
        <v>3480</v>
      </c>
      <c r="O16" s="201">
        <v>3000</v>
      </c>
      <c r="P16" s="209" t="s">
        <v>389</v>
      </c>
      <c r="Q16" s="215" t="s">
        <v>391</v>
      </c>
      <c r="R16" s="202"/>
      <c r="S16" s="202"/>
      <c r="T16" s="202"/>
      <c r="U16" s="202"/>
      <c r="V16" s="202"/>
      <c r="W16" s="202"/>
      <c r="X16" s="203">
        <v>100</v>
      </c>
      <c r="Y16" s="203">
        <v>120</v>
      </c>
      <c r="Z16" s="203">
        <v>150</v>
      </c>
      <c r="AA16" s="203">
        <v>150</v>
      </c>
      <c r="AB16" s="203">
        <v>300</v>
      </c>
      <c r="AC16" s="203">
        <v>300</v>
      </c>
      <c r="AD16" s="202"/>
      <c r="AE16" s="202"/>
      <c r="AF16" s="202"/>
      <c r="AG16" s="202"/>
      <c r="AH16" s="202"/>
      <c r="AI16" s="202"/>
      <c r="AJ16" s="202">
        <v>286</v>
      </c>
      <c r="AK16" s="202">
        <v>259</v>
      </c>
      <c r="AL16" s="202">
        <v>303</v>
      </c>
      <c r="AM16" s="202">
        <v>341</v>
      </c>
      <c r="AN16" s="202"/>
      <c r="AO16" s="202"/>
      <c r="AP16" s="186">
        <f>IF(G16="suma",SUM(AD16:AO16),IF(G16="creciente",MAX(AD16:AO16),IF(G16="DECRECIENTE",O16-MIN(AD16:AO16),IF(G16="CONSTANTE",AVERAGE(AD16:AO16)," "))))</f>
        <v>1189</v>
      </c>
      <c r="AQ16" s="252">
        <f t="shared" ref="AQ16:AQ18" si="0">IF(G16="suma",AP16/L16,IF(G16="creciente",AP16/(MAX(R16:AC16)),IF(G16="DECRECIENTE",AP16/(O16-(MIN(R16:AC16))),IF(G16="CONSTANTE",AP16/AVERAGE(R16:AC16)," "))))</f>
        <v>1.0616071428571427</v>
      </c>
      <c r="AR16" s="251" t="s">
        <v>482</v>
      </c>
      <c r="AS16" s="250" t="s">
        <v>463</v>
      </c>
      <c r="AT16" s="251" t="s">
        <v>489</v>
      </c>
      <c r="AU16" s="222" t="s">
        <v>442</v>
      </c>
      <c r="AV16" s="212"/>
      <c r="XFA16" s="206" t="s">
        <v>191</v>
      </c>
    </row>
    <row r="17" spans="1:48 16381:16381" s="206" customFormat="1" ht="396" customHeight="1" x14ac:dyDescent="0.25">
      <c r="A17" s="198">
        <v>43</v>
      </c>
      <c r="B17" s="198"/>
      <c r="C17" s="199" t="s">
        <v>403</v>
      </c>
      <c r="D17" s="200" t="s">
        <v>401</v>
      </c>
      <c r="E17" s="200" t="s">
        <v>394</v>
      </c>
      <c r="F17" s="200" t="s">
        <v>395</v>
      </c>
      <c r="G17" s="198" t="s">
        <v>303</v>
      </c>
      <c r="H17" s="198">
        <v>2</v>
      </c>
      <c r="I17" s="198" t="s">
        <v>203</v>
      </c>
      <c r="J17" s="198" t="s">
        <v>421</v>
      </c>
      <c r="K17" s="198" t="s">
        <v>388</v>
      </c>
      <c r="L17" s="201">
        <v>1</v>
      </c>
      <c r="M17" s="201">
        <v>1</v>
      </c>
      <c r="N17" s="201"/>
      <c r="O17" s="201"/>
      <c r="P17" s="201" t="s">
        <v>390</v>
      </c>
      <c r="Q17" s="201" t="s">
        <v>416</v>
      </c>
      <c r="R17" s="202"/>
      <c r="S17" s="202"/>
      <c r="T17" s="202"/>
      <c r="U17" s="202"/>
      <c r="V17" s="202"/>
      <c r="W17" s="202"/>
      <c r="X17" s="203" t="s">
        <v>437</v>
      </c>
      <c r="Y17" s="203" t="s">
        <v>437</v>
      </c>
      <c r="Z17" s="203" t="s">
        <v>438</v>
      </c>
      <c r="AA17" s="203" t="s">
        <v>438</v>
      </c>
      <c r="AB17" s="203" t="s">
        <v>438</v>
      </c>
      <c r="AC17" s="218" t="s">
        <v>438</v>
      </c>
      <c r="AD17" s="219"/>
      <c r="AE17" s="202"/>
      <c r="AF17" s="202"/>
      <c r="AG17" s="202"/>
      <c r="AH17" s="202"/>
      <c r="AI17" s="202"/>
      <c r="AJ17" s="220">
        <v>0.16</v>
      </c>
      <c r="AK17" s="220">
        <v>0.16</v>
      </c>
      <c r="AL17" s="220">
        <v>0.17</v>
      </c>
      <c r="AM17" s="220">
        <v>0.17</v>
      </c>
      <c r="AN17" s="202"/>
      <c r="AO17" s="202"/>
      <c r="AP17" s="191">
        <f>SUM(AJ17:AM17)</f>
        <v>0.66</v>
      </c>
      <c r="AQ17" s="252">
        <f t="shared" si="0"/>
        <v>0.66</v>
      </c>
      <c r="AR17" s="249" t="s">
        <v>483</v>
      </c>
      <c r="AS17" s="248" t="s">
        <v>464</v>
      </c>
      <c r="AT17" s="249" t="s">
        <v>483</v>
      </c>
      <c r="AU17" s="222" t="s">
        <v>442</v>
      </c>
      <c r="AV17" s="205"/>
    </row>
    <row r="18" spans="1:48 16381:16381" s="206" customFormat="1" ht="302.10000000000002" customHeight="1" x14ac:dyDescent="0.25">
      <c r="A18" s="198"/>
      <c r="B18" s="198">
        <v>16</v>
      </c>
      <c r="C18" s="199" t="s">
        <v>431</v>
      </c>
      <c r="D18" s="200" t="s">
        <v>432</v>
      </c>
      <c r="E18" s="200" t="s">
        <v>424</v>
      </c>
      <c r="F18" s="200" t="s">
        <v>423</v>
      </c>
      <c r="G18" s="198" t="s">
        <v>303</v>
      </c>
      <c r="H18" s="198">
        <v>12000</v>
      </c>
      <c r="I18" s="198" t="s">
        <v>384</v>
      </c>
      <c r="J18" s="198" t="s">
        <v>422</v>
      </c>
      <c r="K18" s="202" t="s">
        <v>388</v>
      </c>
      <c r="L18" s="216">
        <v>1160</v>
      </c>
      <c r="M18" s="216">
        <v>3900</v>
      </c>
      <c r="N18" s="216">
        <v>3940</v>
      </c>
      <c r="O18" s="216">
        <v>3000</v>
      </c>
      <c r="P18" s="209" t="s">
        <v>389</v>
      </c>
      <c r="Q18" s="215" t="s">
        <v>391</v>
      </c>
      <c r="R18" s="202"/>
      <c r="S18" s="202"/>
      <c r="T18" s="202"/>
      <c r="U18" s="202"/>
      <c r="V18" s="202"/>
      <c r="W18" s="202"/>
      <c r="X18" s="203">
        <v>100</v>
      </c>
      <c r="Y18" s="203">
        <v>110</v>
      </c>
      <c r="Z18" s="203">
        <v>150</v>
      </c>
      <c r="AA18" s="203">
        <v>200</v>
      </c>
      <c r="AB18" s="203">
        <v>300</v>
      </c>
      <c r="AC18" s="203">
        <v>300</v>
      </c>
      <c r="AD18" s="202"/>
      <c r="AE18" s="202"/>
      <c r="AF18" s="202"/>
      <c r="AG18" s="202"/>
      <c r="AH18" s="202"/>
      <c r="AI18" s="202"/>
      <c r="AJ18" s="202">
        <v>336</v>
      </c>
      <c r="AK18" s="202">
        <v>186</v>
      </c>
      <c r="AL18" s="202">
        <v>224</v>
      </c>
      <c r="AM18" s="202">
        <v>350</v>
      </c>
      <c r="AN18" s="202"/>
      <c r="AO18" s="202"/>
      <c r="AP18" s="186">
        <f>IF(G18="suma",SUM(AD18:AO18),IF(G18="creciente",MAX(AD18:AO18),IF(G18="DECRECIENTE",O18-MIN(AD18:AO18),IF(G18="CONSTANTE",AVERAGE(AD18:AO18)," "))))</f>
        <v>1096</v>
      </c>
      <c r="AQ18" s="252">
        <f t="shared" si="0"/>
        <v>0.94482758620689655</v>
      </c>
      <c r="AR18" s="251" t="s">
        <v>484</v>
      </c>
      <c r="AS18" s="250" t="s">
        <v>469</v>
      </c>
      <c r="AT18" s="251" t="s">
        <v>485</v>
      </c>
      <c r="AU18" s="222" t="s">
        <v>442</v>
      </c>
      <c r="AV18" s="212"/>
    </row>
    <row r="19" spans="1:48 16381:16381" s="206" customFormat="1" ht="282" customHeight="1" x14ac:dyDescent="0.25">
      <c r="A19" s="198"/>
      <c r="B19" s="198"/>
      <c r="C19" s="199" t="s">
        <v>405</v>
      </c>
      <c r="D19" s="200" t="s">
        <v>404</v>
      </c>
      <c r="E19" s="200" t="s">
        <v>417</v>
      </c>
      <c r="F19" s="200" t="s">
        <v>396</v>
      </c>
      <c r="G19" s="198" t="s">
        <v>303</v>
      </c>
      <c r="H19" s="198">
        <v>12</v>
      </c>
      <c r="I19" s="198" t="s">
        <v>384</v>
      </c>
      <c r="J19" s="212" t="s">
        <v>386</v>
      </c>
      <c r="K19" s="202" t="s">
        <v>388</v>
      </c>
      <c r="L19" s="201">
        <v>2</v>
      </c>
      <c r="M19" s="201">
        <v>4</v>
      </c>
      <c r="N19" s="201">
        <v>4</v>
      </c>
      <c r="O19" s="201">
        <v>2</v>
      </c>
      <c r="P19" s="209" t="s">
        <v>390</v>
      </c>
      <c r="Q19" s="209" t="s">
        <v>392</v>
      </c>
      <c r="R19" s="202"/>
      <c r="S19" s="202"/>
      <c r="T19" s="202"/>
      <c r="U19" s="202"/>
      <c r="V19" s="202"/>
      <c r="W19" s="202"/>
      <c r="X19" s="203">
        <v>0.1</v>
      </c>
      <c r="Y19" s="203">
        <v>1</v>
      </c>
      <c r="Z19" s="203">
        <v>0</v>
      </c>
      <c r="AA19" s="203">
        <v>0</v>
      </c>
      <c r="AB19" s="203">
        <v>1</v>
      </c>
      <c r="AC19" s="203">
        <v>0.2</v>
      </c>
      <c r="AD19" s="202"/>
      <c r="AE19" s="202"/>
      <c r="AF19" s="202"/>
      <c r="AG19" s="202"/>
      <c r="AH19" s="202"/>
      <c r="AI19" s="202"/>
      <c r="AJ19" s="223">
        <v>0</v>
      </c>
      <c r="AK19" s="223">
        <v>1</v>
      </c>
      <c r="AL19" s="223">
        <v>0</v>
      </c>
      <c r="AM19" s="223">
        <v>1</v>
      </c>
      <c r="AN19" s="223"/>
      <c r="AO19" s="223"/>
      <c r="AP19" s="253">
        <v>2</v>
      </c>
      <c r="AQ19" s="252">
        <v>1</v>
      </c>
      <c r="AR19" s="251" t="s">
        <v>472</v>
      </c>
      <c r="AS19" s="250" t="s">
        <v>470</v>
      </c>
      <c r="AT19" s="251" t="s">
        <v>493</v>
      </c>
      <c r="AU19" s="222" t="s">
        <v>442</v>
      </c>
      <c r="AV19" s="212"/>
      <c r="XFA19" s="206" t="s">
        <v>190</v>
      </c>
    </row>
    <row r="20" spans="1:48 16381:16381" s="187" customFormat="1" ht="149.1" customHeight="1" x14ac:dyDescent="0.25">
      <c r="A20" s="183"/>
      <c r="B20" s="183"/>
      <c r="C20" s="184" t="s">
        <v>399</v>
      </c>
      <c r="D20" s="185" t="s">
        <v>406</v>
      </c>
      <c r="E20" s="185" t="s">
        <v>383</v>
      </c>
      <c r="F20" s="185" t="s">
        <v>397</v>
      </c>
      <c r="G20" s="183" t="s">
        <v>275</v>
      </c>
      <c r="H20" s="191">
        <v>1</v>
      </c>
      <c r="I20" s="183" t="s">
        <v>385</v>
      </c>
      <c r="J20" s="190" t="s">
        <v>387</v>
      </c>
      <c r="K20" s="186" t="s">
        <v>388</v>
      </c>
      <c r="L20" s="188">
        <v>1</v>
      </c>
      <c r="M20" s="188">
        <v>1</v>
      </c>
      <c r="N20" s="188">
        <v>1</v>
      </c>
      <c r="O20" s="188">
        <v>1</v>
      </c>
      <c r="P20" s="189" t="s">
        <v>389</v>
      </c>
      <c r="Q20" s="189" t="s">
        <v>393</v>
      </c>
      <c r="R20" s="186"/>
      <c r="S20" s="186"/>
      <c r="T20" s="186"/>
      <c r="U20" s="186"/>
      <c r="V20" s="186"/>
      <c r="W20" s="186"/>
      <c r="X20" s="197">
        <v>0.1</v>
      </c>
      <c r="Y20" s="197">
        <v>0.1</v>
      </c>
      <c r="Z20" s="197">
        <v>0.2</v>
      </c>
      <c r="AA20" s="197">
        <v>0.2</v>
      </c>
      <c r="AB20" s="197">
        <v>0.2</v>
      </c>
      <c r="AC20" s="197">
        <v>0.2</v>
      </c>
      <c r="AD20" s="186"/>
      <c r="AE20" s="186"/>
      <c r="AF20" s="186"/>
      <c r="AG20" s="186"/>
      <c r="AH20" s="186"/>
      <c r="AI20" s="186"/>
      <c r="AJ20" s="221">
        <v>0.1</v>
      </c>
      <c r="AK20" s="221">
        <v>0.1</v>
      </c>
      <c r="AL20" s="221">
        <v>0.2</v>
      </c>
      <c r="AM20" s="221">
        <v>0.2</v>
      </c>
      <c r="AN20" s="186"/>
      <c r="AO20" s="186"/>
      <c r="AP20" s="221">
        <f>SUM(AJ20:AM20)</f>
        <v>0.60000000000000009</v>
      </c>
      <c r="AQ20" s="252">
        <v>0.6</v>
      </c>
      <c r="AR20" s="251" t="s">
        <v>478</v>
      </c>
      <c r="AS20" s="250" t="s">
        <v>471</v>
      </c>
      <c r="AT20" s="251" t="s">
        <v>478</v>
      </c>
      <c r="AU20" s="222" t="s">
        <v>442</v>
      </c>
      <c r="AV20" s="190"/>
    </row>
    <row r="21" spans="1:48 16381:16381" s="187" customFormat="1" ht="16.5" customHeight="1" x14ac:dyDescent="0.25">
      <c r="A21" s="192"/>
      <c r="B21" s="192"/>
      <c r="C21" s="192"/>
      <c r="D21" s="193"/>
      <c r="E21" s="193"/>
      <c r="F21" s="193"/>
      <c r="G21" s="194"/>
      <c r="H21" s="193"/>
      <c r="I21" s="194"/>
      <c r="J21" s="195"/>
      <c r="K21" s="193"/>
      <c r="L21" s="192"/>
      <c r="M21" s="192"/>
      <c r="N21" s="192"/>
      <c r="O21" s="192"/>
      <c r="P21" s="192"/>
      <c r="Q21" s="192"/>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t="str">
        <f t="shared" ref="AP21" si="1">IF(G21="suma",SUM(AD21:AO21),IF(G21="creciente",MAX(AD21:AO21),IF(G21="DECRECIENTE",O21-MIN(AD21:AO21),IF(G21="CONSTANTE",AVERAGE(AD21:AO21)," "))))</f>
        <v xml:space="preserve"> </v>
      </c>
      <c r="AQ21" s="196" t="str">
        <f>IF(G21="suma",AP21/#REF!,IF(G21="creciente",AP21/(MAX(R21:AC21)),IF(G21="DECRECIENTE",AP21/(O21-(MIN(R21:AC21))),IF(G21="CONSTANTE",AP21/AVERAGE(R21:AC21)," "))))</f>
        <v xml:space="preserve"> </v>
      </c>
      <c r="AR21" s="196"/>
      <c r="AS21" s="196"/>
      <c r="AT21" s="196"/>
      <c r="AU21" s="196"/>
      <c r="AV21" s="193"/>
    </row>
    <row r="22" spans="1:48 16381:16381" s="187" customFormat="1" ht="15" x14ac:dyDescent="0.25">
      <c r="A22" s="435" t="s">
        <v>176</v>
      </c>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6"/>
      <c r="AN22" s="436"/>
      <c r="AO22" s="436"/>
      <c r="AP22" s="436"/>
      <c r="AQ22" s="436"/>
      <c r="AR22" s="436"/>
      <c r="AS22" s="436"/>
      <c r="AT22" s="436"/>
      <c r="AU22" s="436"/>
      <c r="AV22" s="437"/>
    </row>
    <row r="23" spans="1:48 16381:16381" s="227" customFormat="1" ht="60.75" customHeight="1" x14ac:dyDescent="0.25">
      <c r="A23" s="452" t="s">
        <v>192</v>
      </c>
      <c r="B23" s="427" t="s">
        <v>382</v>
      </c>
      <c r="C23" s="427"/>
      <c r="D23" s="427"/>
      <c r="E23" s="453" t="s">
        <v>194</v>
      </c>
      <c r="F23" s="453"/>
      <c r="G23" s="453"/>
      <c r="H23" s="453"/>
      <c r="I23" s="453"/>
      <c r="J23" s="453"/>
      <c r="K23" s="453"/>
      <c r="L23" s="453"/>
      <c r="M23" s="427" t="s">
        <v>193</v>
      </c>
      <c r="N23" s="427"/>
      <c r="O23" s="427"/>
      <c r="P23" s="427"/>
      <c r="Q23" s="427"/>
      <c r="R23" s="427" t="s">
        <v>193</v>
      </c>
      <c r="S23" s="427"/>
      <c r="T23" s="427"/>
      <c r="U23" s="427"/>
      <c r="V23" s="427"/>
      <c r="W23" s="427"/>
      <c r="X23" s="427"/>
      <c r="Y23" s="427"/>
      <c r="Z23" s="427" t="s">
        <v>193</v>
      </c>
      <c r="AA23" s="427"/>
      <c r="AB23" s="427"/>
      <c r="AC23" s="427"/>
      <c r="AD23" s="427"/>
      <c r="AE23" s="427"/>
      <c r="AF23" s="427"/>
      <c r="AG23" s="427"/>
      <c r="AH23" s="427"/>
      <c r="AI23" s="427"/>
      <c r="AJ23" s="427"/>
      <c r="AK23" s="427"/>
      <c r="AL23" s="453" t="s">
        <v>195</v>
      </c>
      <c r="AM23" s="453"/>
      <c r="AN23" s="453"/>
      <c r="AO23" s="453"/>
      <c r="AP23" s="427" t="s">
        <v>196</v>
      </c>
      <c r="AQ23" s="427"/>
      <c r="AR23" s="427"/>
      <c r="AS23" s="427"/>
      <c r="AT23" s="427"/>
      <c r="AU23" s="427"/>
      <c r="AV23" s="427"/>
    </row>
    <row r="24" spans="1:48 16381:16381" s="227" customFormat="1" ht="36.75" customHeight="1" x14ac:dyDescent="0.25">
      <c r="A24" s="452"/>
      <c r="B24" s="427" t="s">
        <v>446</v>
      </c>
      <c r="C24" s="427"/>
      <c r="D24" s="427"/>
      <c r="E24" s="453"/>
      <c r="F24" s="453"/>
      <c r="G24" s="453"/>
      <c r="H24" s="453"/>
      <c r="I24" s="453"/>
      <c r="J24" s="453"/>
      <c r="K24" s="453"/>
      <c r="L24" s="453"/>
      <c r="M24" s="427" t="s">
        <v>445</v>
      </c>
      <c r="N24" s="427"/>
      <c r="O24" s="427"/>
      <c r="P24" s="427"/>
      <c r="Q24" s="427"/>
      <c r="R24" s="427" t="s">
        <v>439</v>
      </c>
      <c r="S24" s="427"/>
      <c r="T24" s="427"/>
      <c r="U24" s="427"/>
      <c r="V24" s="427"/>
      <c r="W24" s="427"/>
      <c r="X24" s="427"/>
      <c r="Y24" s="427"/>
      <c r="Z24" s="427" t="s">
        <v>197</v>
      </c>
      <c r="AA24" s="427"/>
      <c r="AB24" s="427"/>
      <c r="AC24" s="427"/>
      <c r="AD24" s="427"/>
      <c r="AE24" s="427"/>
      <c r="AF24" s="427"/>
      <c r="AG24" s="427"/>
      <c r="AH24" s="427"/>
      <c r="AI24" s="427"/>
      <c r="AJ24" s="427"/>
      <c r="AK24" s="427"/>
      <c r="AL24" s="453"/>
      <c r="AM24" s="453"/>
      <c r="AN24" s="453"/>
      <c r="AO24" s="453"/>
      <c r="AP24" s="427" t="s">
        <v>197</v>
      </c>
      <c r="AQ24" s="427"/>
      <c r="AR24" s="427"/>
      <c r="AS24" s="427"/>
      <c r="AT24" s="427"/>
      <c r="AU24" s="427"/>
      <c r="AV24" s="427"/>
    </row>
    <row r="25" spans="1:48 16381:16381" s="227" customFormat="1" ht="37.5" customHeight="1" x14ac:dyDescent="0.25">
      <c r="A25" s="452"/>
      <c r="B25" s="427" t="s">
        <v>440</v>
      </c>
      <c r="C25" s="427"/>
      <c r="D25" s="427"/>
      <c r="E25" s="453"/>
      <c r="F25" s="453"/>
      <c r="G25" s="453"/>
      <c r="H25" s="453"/>
      <c r="I25" s="453"/>
      <c r="J25" s="453"/>
      <c r="K25" s="453"/>
      <c r="L25" s="453"/>
      <c r="M25" s="427" t="s">
        <v>443</v>
      </c>
      <c r="N25" s="427"/>
      <c r="O25" s="427"/>
      <c r="P25" s="427"/>
      <c r="Q25" s="427"/>
      <c r="R25" s="427" t="s">
        <v>444</v>
      </c>
      <c r="S25" s="427"/>
      <c r="T25" s="427"/>
      <c r="U25" s="427"/>
      <c r="V25" s="427"/>
      <c r="W25" s="427"/>
      <c r="X25" s="427"/>
      <c r="Y25" s="427"/>
      <c r="Z25" s="427" t="s">
        <v>198</v>
      </c>
      <c r="AA25" s="427"/>
      <c r="AB25" s="427"/>
      <c r="AC25" s="427"/>
      <c r="AD25" s="427"/>
      <c r="AE25" s="427"/>
      <c r="AF25" s="427"/>
      <c r="AG25" s="427"/>
      <c r="AH25" s="427"/>
      <c r="AI25" s="427"/>
      <c r="AJ25" s="427"/>
      <c r="AK25" s="427"/>
      <c r="AL25" s="453"/>
      <c r="AM25" s="453"/>
      <c r="AN25" s="453"/>
      <c r="AO25" s="453"/>
      <c r="AP25" s="427" t="s">
        <v>199</v>
      </c>
      <c r="AQ25" s="427"/>
      <c r="AR25" s="427"/>
      <c r="AS25" s="427"/>
      <c r="AT25" s="427"/>
      <c r="AU25" s="427"/>
      <c r="AV25" s="427"/>
    </row>
  </sheetData>
  <autoFilter ref="A12:XFA25" xr:uid="{00000000-0001-0000-0100-000000000000}"/>
  <mergeCells count="54">
    <mergeCell ref="AU1:AV1"/>
    <mergeCell ref="AU2:AV2"/>
    <mergeCell ref="AU3:AV3"/>
    <mergeCell ref="AU4:AV4"/>
    <mergeCell ref="A1:AT1"/>
    <mergeCell ref="A2:AT2"/>
    <mergeCell ref="A3:AT4"/>
    <mergeCell ref="AP24:AV24"/>
    <mergeCell ref="AP23:AV23"/>
    <mergeCell ref="B24:D24"/>
    <mergeCell ref="A23:A25"/>
    <mergeCell ref="E23:L25"/>
    <mergeCell ref="Z23:AK23"/>
    <mergeCell ref="Z24:AK24"/>
    <mergeCell ref="Z25:AK25"/>
    <mergeCell ref="AP25:AV25"/>
    <mergeCell ref="AL23:AO25"/>
    <mergeCell ref="M23:Q23"/>
    <mergeCell ref="M24:Q24"/>
    <mergeCell ref="M25:Q25"/>
    <mergeCell ref="R23:Y23"/>
    <mergeCell ref="B23:D23"/>
    <mergeCell ref="B25:D25"/>
    <mergeCell ref="AD5:AQ10"/>
    <mergeCell ref="AR5:AR12"/>
    <mergeCell ref="A5:AC5"/>
    <mergeCell ref="A6:A8"/>
    <mergeCell ref="B6:C8"/>
    <mergeCell ref="G11:G12"/>
    <mergeCell ref="Q11:Q12"/>
    <mergeCell ref="L11:O11"/>
    <mergeCell ref="F11:F12"/>
    <mergeCell ref="K11:K12"/>
    <mergeCell ref="R11:AC11"/>
    <mergeCell ref="P11:P12"/>
    <mergeCell ref="J11:J12"/>
    <mergeCell ref="I11:I12"/>
    <mergeCell ref="A9:C9"/>
    <mergeCell ref="R24:Y24"/>
    <mergeCell ref="R25:Y25"/>
    <mergeCell ref="A10:C10"/>
    <mergeCell ref="D9:AC9"/>
    <mergeCell ref="D10:AC10"/>
    <mergeCell ref="A11:C11"/>
    <mergeCell ref="H11:H12"/>
    <mergeCell ref="A22:AV22"/>
    <mergeCell ref="AP11:AQ11"/>
    <mergeCell ref="AS5:AS12"/>
    <mergeCell ref="AU5:AU12"/>
    <mergeCell ref="AV5:AV12"/>
    <mergeCell ref="AD11:AO11"/>
    <mergeCell ref="D11:D12"/>
    <mergeCell ref="E11:E12"/>
    <mergeCell ref="AT5:AT12"/>
  </mergeCells>
  <hyperlinks>
    <hyperlink ref="AS13" r:id="rId1" xr:uid="{9E8E8ADA-32DB-594C-A85A-B862593950C9}"/>
    <hyperlink ref="AS14" r:id="rId2" xr:uid="{D13CBE78-FEEC-F44E-BA9B-4A3D5929AC6C}"/>
    <hyperlink ref="AS15" r:id="rId3" xr:uid="{36C557E3-E78C-0E41-8F19-A860F324DC4F}"/>
    <hyperlink ref="AS16" r:id="rId4" xr:uid="{A7AA9E82-74AA-3844-9CEB-E9C2A0312784}"/>
    <hyperlink ref="AS17" r:id="rId5" xr:uid="{9E31CA46-3BF7-A148-B229-769B1CB783B7}"/>
    <hyperlink ref="AS18" r:id="rId6" xr:uid="{3E3FF24C-D1CA-754D-8021-0758875E0E86}"/>
    <hyperlink ref="AS19" r:id="rId7" xr:uid="{74752F74-B323-BB4C-A660-7B78644715BA}"/>
    <hyperlink ref="AS20" r:id="rId8" xr:uid="{C08493CC-31CF-294B-A2F6-25B5F0E0A938}"/>
  </hyperlinks>
  <pageMargins left="0.25" right="0.25" top="0.75" bottom="0.75" header="0.3" footer="0.3"/>
  <pageSetup paperSize="3" scale="16" orientation="landscape" r:id="rId9"/>
  <legacyDrawing r:id="rId10"/>
  <extLst>
    <ext xmlns:x14="http://schemas.microsoft.com/office/spreadsheetml/2009/9/main" uri="{CCE6A557-97BC-4b89-ADB6-D9C93CAAB3DF}">
      <x14:dataValidations xmlns:xm="http://schemas.microsoft.com/office/excel/2006/main" count="2">
        <x14:dataValidation type="list" allowBlank="1" showInputMessage="1" showErrorMessage="1" xr:uid="{30B5F1B6-729C-44FA-A4F3-34AD2BA71C5F}">
          <x14:formula1>
            <xm:f>listas!$A$3:$A$6</xm:f>
          </x14:formula1>
          <xm:sqref>D10:AC10</xm:sqref>
        </x14:dataValidation>
        <x14:dataValidation type="list" allowBlank="1" showInputMessage="1" showErrorMessage="1" xr:uid="{BB947DFD-876D-4CBA-B4F9-43960E36A95A}">
          <x14:formula1>
            <xm:f>listas!$H$2:$H$5</xm:f>
          </x14:formula1>
          <xm:sqref>G13:G16 G18:G21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A149B-F447-4E4F-A9F2-C336364BF0D7}">
  <sheetPr codeName="Hoja3">
    <tabColor theme="7" tint="0.39997558519241921"/>
  </sheetPr>
  <dimension ref="A1:B13"/>
  <sheetViews>
    <sheetView workbookViewId="0">
      <selection activeCell="B3" sqref="B3"/>
    </sheetView>
  </sheetViews>
  <sheetFormatPr baseColWidth="10" defaultColWidth="11.42578125" defaultRowHeight="15" x14ac:dyDescent="0.25"/>
  <sheetData>
    <row r="1" spans="1:2" x14ac:dyDescent="0.25">
      <c r="A1" t="s">
        <v>200</v>
      </c>
      <c r="B1" t="s">
        <v>201</v>
      </c>
    </row>
    <row r="2" spans="1:2" x14ac:dyDescent="0.25">
      <c r="A2" t="s">
        <v>202</v>
      </c>
      <c r="B2" t="s">
        <v>203</v>
      </c>
    </row>
    <row r="3" spans="1:2" x14ac:dyDescent="0.25">
      <c r="A3" t="s">
        <v>204</v>
      </c>
      <c r="B3" t="s">
        <v>205</v>
      </c>
    </row>
    <row r="4" spans="1:2" x14ac:dyDescent="0.25">
      <c r="A4" t="s">
        <v>206</v>
      </c>
    </row>
    <row r="5" spans="1:2" x14ac:dyDescent="0.25">
      <c r="A5" t="s">
        <v>207</v>
      </c>
    </row>
    <row r="6" spans="1:2" x14ac:dyDescent="0.25">
      <c r="A6" t="s">
        <v>208</v>
      </c>
    </row>
    <row r="7" spans="1:2" x14ac:dyDescent="0.25">
      <c r="A7" t="s">
        <v>209</v>
      </c>
    </row>
    <row r="8" spans="1:2" x14ac:dyDescent="0.25">
      <c r="A8" t="s">
        <v>210</v>
      </c>
    </row>
    <row r="9" spans="1:2" x14ac:dyDescent="0.25">
      <c r="A9" t="s">
        <v>211</v>
      </c>
    </row>
    <row r="10" spans="1:2" x14ac:dyDescent="0.25">
      <c r="A10" t="s">
        <v>212</v>
      </c>
    </row>
    <row r="11" spans="1:2" x14ac:dyDescent="0.25">
      <c r="A11" t="s">
        <v>213</v>
      </c>
    </row>
    <row r="12" spans="1:2" x14ac:dyDescent="0.25">
      <c r="A12" t="s">
        <v>214</v>
      </c>
    </row>
    <row r="13" spans="1:2" x14ac:dyDescent="0.25">
      <c r="A1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7" tint="0.39997558519241921"/>
    <pageSetUpPr fitToPage="1"/>
  </sheetPr>
  <dimension ref="A1:BK87"/>
  <sheetViews>
    <sheetView topLeftCell="A10" zoomScale="61" zoomScaleNormal="70" workbookViewId="0">
      <selection activeCell="AS16" sqref="AS16"/>
    </sheetView>
  </sheetViews>
  <sheetFormatPr baseColWidth="10" defaultColWidth="19.42578125" defaultRowHeight="14.25" x14ac:dyDescent="0.25"/>
  <cols>
    <col min="1" max="1" width="29.42578125" style="15" bestFit="1" customWidth="1"/>
    <col min="2" max="12" width="11" style="15" customWidth="1"/>
    <col min="13" max="13" width="17.42578125" style="15" bestFit="1" customWidth="1"/>
    <col min="14" max="16" width="11" style="15" customWidth="1"/>
    <col min="17" max="17" width="17.42578125" style="15" bestFit="1" customWidth="1"/>
    <col min="18" max="18" width="12.140625" style="15" customWidth="1"/>
    <col min="19" max="19" width="23.42578125" style="15" customWidth="1"/>
    <col min="20" max="23" width="8.140625" style="15" customWidth="1"/>
    <col min="24" max="24" width="9.42578125" style="15" customWidth="1"/>
    <col min="25" max="25" width="8.140625" style="15" customWidth="1"/>
    <col min="26" max="30" width="7.42578125" style="15" customWidth="1"/>
    <col min="31" max="31" width="11.42578125" style="15" customWidth="1"/>
    <col min="32" max="32" width="2.42578125" style="15" customWidth="1"/>
    <col min="33" max="33" width="19.42578125" style="15" customWidth="1"/>
    <col min="34" max="34" width="11.140625" style="15" customWidth="1"/>
    <col min="35" max="44" width="11.42578125" style="15" customWidth="1"/>
    <col min="45" max="45" width="19.85546875" style="15" customWidth="1"/>
    <col min="46" max="48" width="11.42578125" style="15" customWidth="1"/>
    <col min="49" max="49" width="18" style="15" customWidth="1"/>
    <col min="50" max="50" width="11.42578125" style="15" customWidth="1"/>
    <col min="51" max="51" width="24.85546875" style="15" customWidth="1"/>
    <col min="52" max="63" width="8.42578125" style="15" customWidth="1"/>
    <col min="64" max="16384" width="19.42578125" style="15"/>
  </cols>
  <sheetData>
    <row r="1" spans="1:63" ht="16.5" customHeight="1" x14ac:dyDescent="0.25">
      <c r="A1" s="482" t="s">
        <v>121</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c r="AQ1" s="482"/>
      <c r="AR1" s="482"/>
      <c r="AS1" s="482"/>
      <c r="AT1" s="482"/>
      <c r="AU1" s="482"/>
      <c r="AV1" s="482"/>
      <c r="AW1" s="482"/>
      <c r="AX1" s="482"/>
      <c r="AY1" s="482"/>
      <c r="AZ1" s="482"/>
      <c r="BA1" s="482"/>
      <c r="BB1" s="482"/>
      <c r="BC1" s="482"/>
      <c r="BD1" s="482"/>
      <c r="BE1" s="482"/>
      <c r="BF1" s="482"/>
      <c r="BG1" s="482"/>
      <c r="BH1" s="482"/>
      <c r="BI1" s="483" t="s">
        <v>216</v>
      </c>
      <c r="BJ1" s="483"/>
      <c r="BK1" s="483"/>
    </row>
    <row r="2" spans="1:63" ht="16.5" customHeight="1" x14ac:dyDescent="0.25">
      <c r="A2" s="482" t="s">
        <v>123</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3" t="s">
        <v>124</v>
      </c>
      <c r="BJ2" s="483"/>
      <c r="BK2" s="483"/>
    </row>
    <row r="3" spans="1:63" ht="26.25" customHeight="1" x14ac:dyDescent="0.25">
      <c r="A3" s="482" t="s">
        <v>217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482"/>
      <c r="AW3" s="482"/>
      <c r="AX3" s="482"/>
      <c r="AY3" s="482"/>
      <c r="AZ3" s="482"/>
      <c r="BA3" s="482"/>
      <c r="BB3" s="482"/>
      <c r="BC3" s="482"/>
      <c r="BD3" s="482"/>
      <c r="BE3" s="482"/>
      <c r="BF3" s="482"/>
      <c r="BG3" s="482"/>
      <c r="BH3" s="482"/>
      <c r="BI3" s="483" t="s">
        <v>126</v>
      </c>
      <c r="BJ3" s="483"/>
      <c r="BK3" s="483"/>
    </row>
    <row r="4" spans="1:63" ht="16.5" customHeight="1" x14ac:dyDescent="0.25">
      <c r="A4" s="482" t="s">
        <v>218</v>
      </c>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482"/>
      <c r="AO4" s="482"/>
      <c r="AP4" s="482"/>
      <c r="AQ4" s="482"/>
      <c r="AR4" s="482"/>
      <c r="AS4" s="482"/>
      <c r="AT4" s="482"/>
      <c r="AU4" s="482"/>
      <c r="AV4" s="482"/>
      <c r="AW4" s="482"/>
      <c r="AX4" s="482"/>
      <c r="AY4" s="482"/>
      <c r="AZ4" s="482"/>
      <c r="BA4" s="482"/>
      <c r="BB4" s="482"/>
      <c r="BC4" s="482"/>
      <c r="BD4" s="482"/>
      <c r="BE4" s="482"/>
      <c r="BF4" s="482"/>
      <c r="BG4" s="482"/>
      <c r="BH4" s="482"/>
      <c r="BI4" s="479" t="s">
        <v>219</v>
      </c>
      <c r="BJ4" s="480"/>
      <c r="BK4" s="481"/>
    </row>
    <row r="5" spans="1:63" ht="26.25" customHeight="1" x14ac:dyDescent="0.25">
      <c r="A5" s="475" t="s">
        <v>178</v>
      </c>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G5" s="475" t="s">
        <v>220</v>
      </c>
      <c r="AH5" s="475"/>
      <c r="AI5" s="475"/>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6"/>
      <c r="BJ5" s="476"/>
      <c r="BK5" s="476"/>
    </row>
    <row r="6" spans="1:63" ht="31.5" customHeight="1" x14ac:dyDescent="0.25">
      <c r="A6" s="127" t="s">
        <v>221</v>
      </c>
      <c r="B6" s="477">
        <v>45495</v>
      </c>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c r="AN6" s="478"/>
      <c r="AO6" s="478"/>
      <c r="AP6" s="478"/>
      <c r="AQ6" s="478"/>
      <c r="AR6" s="478"/>
      <c r="AS6" s="478"/>
      <c r="AT6" s="478"/>
      <c r="AU6" s="478"/>
      <c r="AV6" s="478"/>
      <c r="AW6" s="478"/>
      <c r="AX6" s="478"/>
      <c r="AY6" s="478"/>
      <c r="AZ6" s="478"/>
      <c r="BA6" s="478"/>
      <c r="BB6" s="478"/>
      <c r="BC6" s="478"/>
      <c r="BD6" s="478"/>
      <c r="BE6" s="478"/>
      <c r="BF6" s="478"/>
      <c r="BG6" s="478"/>
      <c r="BH6" s="478"/>
      <c r="BI6" s="478"/>
      <c r="BJ6" s="478"/>
      <c r="BK6" s="478"/>
    </row>
    <row r="7" spans="1:63" ht="31.5" customHeight="1" x14ac:dyDescent="0.25">
      <c r="A7" s="128" t="s">
        <v>222</v>
      </c>
      <c r="B7" s="470" t="s">
        <v>378</v>
      </c>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471"/>
      <c r="AX7" s="471"/>
      <c r="AY7" s="471"/>
      <c r="AZ7" s="471"/>
      <c r="BA7" s="471"/>
      <c r="BB7" s="471"/>
      <c r="BC7" s="471"/>
      <c r="BD7" s="471"/>
      <c r="BE7" s="471"/>
      <c r="BF7" s="471"/>
      <c r="BG7" s="471"/>
      <c r="BH7" s="471"/>
      <c r="BI7" s="471"/>
      <c r="BJ7" s="471"/>
      <c r="BK7" s="472"/>
    </row>
    <row r="8" spans="1:63" ht="18.75" customHeight="1" x14ac:dyDescent="0.25">
      <c r="A8" s="129"/>
      <c r="B8" s="129"/>
      <c r="C8" s="129"/>
      <c r="D8" s="129"/>
      <c r="E8" s="129"/>
      <c r="F8" s="129"/>
      <c r="G8" s="129"/>
      <c r="H8" s="129"/>
      <c r="I8" s="129"/>
      <c r="J8" s="129"/>
      <c r="K8" s="130"/>
      <c r="L8" s="130"/>
      <c r="M8" s="130"/>
      <c r="N8" s="130"/>
      <c r="O8" s="130"/>
      <c r="P8" s="130"/>
      <c r="Q8" s="130"/>
      <c r="R8" s="130"/>
      <c r="S8" s="130"/>
      <c r="T8" s="130"/>
      <c r="U8" s="130"/>
      <c r="V8" s="130"/>
      <c r="W8" s="130"/>
      <c r="X8" s="130"/>
      <c r="Y8" s="130"/>
      <c r="Z8" s="130"/>
      <c r="AA8" s="130"/>
      <c r="AB8" s="130"/>
      <c r="AC8" s="130"/>
      <c r="AD8" s="130"/>
      <c r="AE8" s="130"/>
      <c r="AG8" s="129"/>
      <c r="AH8" s="130"/>
      <c r="AI8" s="130"/>
      <c r="AJ8" s="130"/>
      <c r="AK8" s="130"/>
      <c r="AL8" s="130"/>
      <c r="AM8" s="130"/>
      <c r="AN8" s="130"/>
      <c r="AO8" s="130"/>
    </row>
    <row r="9" spans="1:63" ht="30" customHeight="1" x14ac:dyDescent="0.25">
      <c r="A9" s="473" t="s">
        <v>223</v>
      </c>
      <c r="B9" s="131" t="s">
        <v>134</v>
      </c>
      <c r="C9" s="131" t="s">
        <v>135</v>
      </c>
      <c r="D9" s="467" t="s">
        <v>136</v>
      </c>
      <c r="E9" s="469"/>
      <c r="F9" s="131" t="s">
        <v>137</v>
      </c>
      <c r="G9" s="131" t="s">
        <v>138</v>
      </c>
      <c r="H9" s="467" t="s">
        <v>139</v>
      </c>
      <c r="I9" s="469"/>
      <c r="J9" s="131" t="s">
        <v>140</v>
      </c>
      <c r="K9" s="131" t="s">
        <v>141</v>
      </c>
      <c r="L9" s="467" t="s">
        <v>142</v>
      </c>
      <c r="M9" s="469"/>
      <c r="N9" s="131" t="s">
        <v>143</v>
      </c>
      <c r="O9" s="131" t="s">
        <v>144</v>
      </c>
      <c r="P9" s="467" t="s">
        <v>145</v>
      </c>
      <c r="Q9" s="469"/>
      <c r="R9" s="467" t="s">
        <v>224</v>
      </c>
      <c r="S9" s="469"/>
      <c r="T9" s="467" t="s">
        <v>225</v>
      </c>
      <c r="U9" s="468"/>
      <c r="V9" s="468"/>
      <c r="W9" s="468"/>
      <c r="X9" s="468"/>
      <c r="Y9" s="469"/>
      <c r="Z9" s="467" t="s">
        <v>226</v>
      </c>
      <c r="AA9" s="468"/>
      <c r="AB9" s="468"/>
      <c r="AC9" s="468"/>
      <c r="AD9" s="468"/>
      <c r="AE9" s="469"/>
      <c r="AG9" s="473" t="s">
        <v>223</v>
      </c>
      <c r="AH9" s="131" t="s">
        <v>134</v>
      </c>
      <c r="AI9" s="131" t="s">
        <v>135</v>
      </c>
      <c r="AJ9" s="467" t="s">
        <v>136</v>
      </c>
      <c r="AK9" s="469"/>
      <c r="AL9" s="131" t="s">
        <v>137</v>
      </c>
      <c r="AM9" s="131" t="s">
        <v>138</v>
      </c>
      <c r="AN9" s="467" t="s">
        <v>139</v>
      </c>
      <c r="AO9" s="469"/>
      <c r="AP9" s="131" t="s">
        <v>140</v>
      </c>
      <c r="AQ9" s="131" t="s">
        <v>141</v>
      </c>
      <c r="AR9" s="467" t="s">
        <v>142</v>
      </c>
      <c r="AS9" s="469"/>
      <c r="AT9" s="131" t="s">
        <v>143</v>
      </c>
      <c r="AU9" s="131" t="s">
        <v>144</v>
      </c>
      <c r="AV9" s="467" t="s">
        <v>145</v>
      </c>
      <c r="AW9" s="469"/>
      <c r="AX9" s="467" t="s">
        <v>224</v>
      </c>
      <c r="AY9" s="469"/>
      <c r="AZ9" s="467" t="s">
        <v>225</v>
      </c>
      <c r="BA9" s="468"/>
      <c r="BB9" s="468"/>
      <c r="BC9" s="468"/>
      <c r="BD9" s="468"/>
      <c r="BE9" s="469"/>
      <c r="BF9" s="467" t="s">
        <v>226</v>
      </c>
      <c r="BG9" s="468"/>
      <c r="BH9" s="468"/>
      <c r="BI9" s="468"/>
      <c r="BJ9" s="468"/>
      <c r="BK9" s="469"/>
    </row>
    <row r="10" spans="1:63" ht="36" customHeight="1" x14ac:dyDescent="0.25">
      <c r="A10" s="474"/>
      <c r="B10" s="125" t="s">
        <v>227</v>
      </c>
      <c r="C10" s="125" t="s">
        <v>227</v>
      </c>
      <c r="D10" s="125" t="s">
        <v>227</v>
      </c>
      <c r="E10" s="125" t="s">
        <v>228</v>
      </c>
      <c r="F10" s="125" t="s">
        <v>227</v>
      </c>
      <c r="G10" s="125" t="s">
        <v>227</v>
      </c>
      <c r="H10" s="125" t="s">
        <v>227</v>
      </c>
      <c r="I10" s="125" t="s">
        <v>228</v>
      </c>
      <c r="J10" s="125" t="s">
        <v>227</v>
      </c>
      <c r="K10" s="125" t="s">
        <v>227</v>
      </c>
      <c r="L10" s="125" t="s">
        <v>227</v>
      </c>
      <c r="M10" s="125" t="s">
        <v>228</v>
      </c>
      <c r="N10" s="125" t="s">
        <v>227</v>
      </c>
      <c r="O10" s="125" t="s">
        <v>227</v>
      </c>
      <c r="P10" s="125" t="s">
        <v>227</v>
      </c>
      <c r="Q10" s="125" t="s">
        <v>228</v>
      </c>
      <c r="R10" s="125" t="s">
        <v>227</v>
      </c>
      <c r="S10" s="125" t="s">
        <v>228</v>
      </c>
      <c r="T10" s="132" t="s">
        <v>229</v>
      </c>
      <c r="U10" s="132" t="s">
        <v>230</v>
      </c>
      <c r="V10" s="132" t="s">
        <v>231</v>
      </c>
      <c r="W10" s="132" t="s">
        <v>232</v>
      </c>
      <c r="X10" s="133" t="s">
        <v>233</v>
      </c>
      <c r="Y10" s="132" t="s">
        <v>234</v>
      </c>
      <c r="Z10" s="125" t="s">
        <v>235</v>
      </c>
      <c r="AA10" s="134" t="s">
        <v>236</v>
      </c>
      <c r="AB10" s="125" t="s">
        <v>237</v>
      </c>
      <c r="AC10" s="125" t="s">
        <v>238</v>
      </c>
      <c r="AD10" s="125" t="s">
        <v>239</v>
      </c>
      <c r="AE10" s="125" t="s">
        <v>240</v>
      </c>
      <c r="AG10" s="474"/>
      <c r="AH10" s="125" t="s">
        <v>227</v>
      </c>
      <c r="AI10" s="125" t="s">
        <v>227</v>
      </c>
      <c r="AJ10" s="125" t="s">
        <v>227</v>
      </c>
      <c r="AK10" s="125" t="s">
        <v>228</v>
      </c>
      <c r="AL10" s="125" t="s">
        <v>227</v>
      </c>
      <c r="AM10" s="125" t="s">
        <v>227</v>
      </c>
      <c r="AN10" s="125" t="s">
        <v>227</v>
      </c>
      <c r="AO10" s="125" t="s">
        <v>228</v>
      </c>
      <c r="AP10" s="125" t="s">
        <v>227</v>
      </c>
      <c r="AQ10" s="125" t="s">
        <v>227</v>
      </c>
      <c r="AR10" s="125" t="s">
        <v>227</v>
      </c>
      <c r="AS10" s="125" t="s">
        <v>228</v>
      </c>
      <c r="AT10" s="125" t="s">
        <v>227</v>
      </c>
      <c r="AU10" s="125" t="s">
        <v>227</v>
      </c>
      <c r="AV10" s="125" t="s">
        <v>227</v>
      </c>
      <c r="AW10" s="125" t="s">
        <v>228</v>
      </c>
      <c r="AX10" s="125" t="s">
        <v>227</v>
      </c>
      <c r="AY10" s="125" t="s">
        <v>228</v>
      </c>
      <c r="AZ10" s="132" t="s">
        <v>229</v>
      </c>
      <c r="BA10" s="132" t="s">
        <v>230</v>
      </c>
      <c r="BB10" s="132" t="s">
        <v>231</v>
      </c>
      <c r="BC10" s="132" t="s">
        <v>232</v>
      </c>
      <c r="BD10" s="133" t="s">
        <v>233</v>
      </c>
      <c r="BE10" s="132" t="s">
        <v>234</v>
      </c>
      <c r="BF10" s="135" t="s">
        <v>235</v>
      </c>
      <c r="BG10" s="136" t="s">
        <v>236</v>
      </c>
      <c r="BH10" s="135" t="s">
        <v>237</v>
      </c>
      <c r="BI10" s="135" t="s">
        <v>238</v>
      </c>
      <c r="BJ10" s="135" t="s">
        <v>239</v>
      </c>
      <c r="BK10" s="135" t="s">
        <v>240</v>
      </c>
    </row>
    <row r="11" spans="1:63" ht="15" x14ac:dyDescent="0.25">
      <c r="A11" s="137" t="s">
        <v>241</v>
      </c>
      <c r="B11" s="137"/>
      <c r="C11" s="137"/>
      <c r="D11" s="137"/>
      <c r="E11" s="138"/>
      <c r="F11" s="137"/>
      <c r="G11" s="137"/>
      <c r="H11" s="137"/>
      <c r="I11" s="138"/>
      <c r="J11" s="229">
        <v>100</v>
      </c>
      <c r="K11" s="229">
        <v>140</v>
      </c>
      <c r="L11" s="229">
        <v>200</v>
      </c>
      <c r="M11" s="228">
        <v>277517187</v>
      </c>
      <c r="N11" s="229">
        <v>250</v>
      </c>
      <c r="O11" s="229">
        <v>250</v>
      </c>
      <c r="P11" s="229">
        <v>200</v>
      </c>
      <c r="Q11" s="228">
        <f>139256289</f>
        <v>139256289</v>
      </c>
      <c r="R11" s="139">
        <f t="shared" ref="R11:R31" si="0">B11+C11+D11+F11+G11+H11+J11+K11+L11+N11+O11+P11</f>
        <v>1140</v>
      </c>
      <c r="S11" s="231">
        <f>+E11+I11+M11+Q11</f>
        <v>416773476</v>
      </c>
      <c r="T11" s="141"/>
      <c r="U11" s="141"/>
      <c r="V11" s="141"/>
      <c r="W11" s="141"/>
      <c r="X11" s="141"/>
      <c r="Y11" s="142"/>
      <c r="Z11" s="142"/>
      <c r="AA11" s="142"/>
      <c r="AB11" s="142"/>
      <c r="AC11" s="142"/>
      <c r="AD11" s="142"/>
      <c r="AE11" s="143"/>
      <c r="AG11" s="137" t="s">
        <v>241</v>
      </c>
      <c r="AH11" s="137"/>
      <c r="AI11" s="137"/>
      <c r="AJ11" s="137"/>
      <c r="AK11" s="138"/>
      <c r="AL11" s="137"/>
      <c r="AM11" s="137"/>
      <c r="AN11" s="137"/>
      <c r="AO11" s="138"/>
      <c r="AP11" s="229">
        <v>203</v>
      </c>
      <c r="AQ11" s="229">
        <v>161</v>
      </c>
      <c r="AR11" s="229">
        <v>218</v>
      </c>
      <c r="AS11" s="228">
        <f>33647630</f>
        <v>33647630</v>
      </c>
      <c r="AT11" s="229"/>
      <c r="AU11" s="229"/>
      <c r="AV11" s="229"/>
      <c r="AW11" s="228"/>
      <c r="AX11" s="236">
        <f t="shared" ref="AX11:AX31" si="1">AH11+AI11+AJ11+AL11+AM11+AN11+AP11+AQ11+AR11+AT11+AU11+AV11</f>
        <v>582</v>
      </c>
      <c r="AY11" s="239">
        <f>+AK11+AO11+AS11+AW11</f>
        <v>33647630</v>
      </c>
      <c r="AZ11" s="237"/>
      <c r="BA11" s="237"/>
      <c r="BB11" s="237"/>
      <c r="BC11" s="237"/>
      <c r="BD11" s="237"/>
      <c r="BE11" s="237"/>
      <c r="BF11" s="237"/>
      <c r="BG11" s="237"/>
      <c r="BH11" s="237"/>
      <c r="BI11" s="237"/>
      <c r="BJ11" s="237"/>
      <c r="BK11" s="238"/>
    </row>
    <row r="12" spans="1:63" ht="15" x14ac:dyDescent="0.25">
      <c r="A12" s="137" t="s">
        <v>242</v>
      </c>
      <c r="B12" s="137"/>
      <c r="C12" s="137"/>
      <c r="D12" s="137"/>
      <c r="E12" s="138"/>
      <c r="F12" s="137"/>
      <c r="G12" s="137"/>
      <c r="H12" s="137"/>
      <c r="I12" s="138"/>
      <c r="J12" s="137"/>
      <c r="K12" s="137"/>
      <c r="L12" s="137"/>
      <c r="M12" s="138"/>
      <c r="N12" s="137"/>
      <c r="O12" s="137"/>
      <c r="P12" s="137"/>
      <c r="Q12" s="138"/>
      <c r="R12" s="139">
        <f t="shared" si="0"/>
        <v>0</v>
      </c>
      <c r="S12" s="140">
        <f t="shared" ref="S12:S31" si="2">+E12+I12+M12+Q12</f>
        <v>0</v>
      </c>
      <c r="T12" s="141"/>
      <c r="U12" s="141"/>
      <c r="V12" s="141"/>
      <c r="W12" s="141"/>
      <c r="X12" s="141"/>
      <c r="Y12" s="142"/>
      <c r="Z12" s="142"/>
      <c r="AA12" s="142"/>
      <c r="AB12" s="142"/>
      <c r="AC12" s="142"/>
      <c r="AD12" s="142"/>
      <c r="AE12" s="142"/>
      <c r="AG12" s="137" t="s">
        <v>242</v>
      </c>
      <c r="AH12" s="137"/>
      <c r="AI12" s="137"/>
      <c r="AJ12" s="137"/>
      <c r="AK12" s="138"/>
      <c r="AL12" s="137"/>
      <c r="AM12" s="137"/>
      <c r="AN12" s="137"/>
      <c r="AO12" s="138"/>
      <c r="AP12" s="137"/>
      <c r="AQ12" s="137"/>
      <c r="AR12" s="137"/>
      <c r="AS12" s="138"/>
      <c r="AT12" s="137"/>
      <c r="AU12" s="137"/>
      <c r="AV12" s="137"/>
      <c r="AW12" s="138"/>
      <c r="AX12" s="139">
        <f t="shared" si="1"/>
        <v>0</v>
      </c>
      <c r="AY12" s="140">
        <f t="shared" ref="AY12:AY31" si="3">+AK12+AO12+AS12+AW12</f>
        <v>0</v>
      </c>
      <c r="AZ12" s="142"/>
      <c r="BA12" s="142"/>
      <c r="BB12" s="142"/>
      <c r="BC12" s="142"/>
      <c r="BD12" s="142"/>
      <c r="BE12" s="142"/>
      <c r="BF12" s="142"/>
      <c r="BG12" s="142"/>
      <c r="BH12" s="142"/>
      <c r="BI12" s="142"/>
      <c r="BJ12" s="142"/>
      <c r="BK12" s="142"/>
    </row>
    <row r="13" spans="1:63" ht="15" x14ac:dyDescent="0.25">
      <c r="A13" s="137" t="s">
        <v>243</v>
      </c>
      <c r="B13" s="137"/>
      <c r="C13" s="137"/>
      <c r="D13" s="137"/>
      <c r="E13" s="138"/>
      <c r="F13" s="137"/>
      <c r="G13" s="137"/>
      <c r="H13" s="137"/>
      <c r="I13" s="138"/>
      <c r="J13" s="137"/>
      <c r="K13" s="137"/>
      <c r="L13" s="137"/>
      <c r="M13" s="138"/>
      <c r="N13" s="137"/>
      <c r="O13" s="137"/>
      <c r="P13" s="137"/>
      <c r="Q13" s="138"/>
      <c r="R13" s="139">
        <f t="shared" si="0"/>
        <v>0</v>
      </c>
      <c r="S13" s="140">
        <f t="shared" si="2"/>
        <v>0</v>
      </c>
      <c r="T13" s="141"/>
      <c r="U13" s="141"/>
      <c r="V13" s="141"/>
      <c r="W13" s="141"/>
      <c r="X13" s="141"/>
      <c r="Y13" s="142"/>
      <c r="Z13" s="142"/>
      <c r="AA13" s="142"/>
      <c r="AB13" s="142"/>
      <c r="AC13" s="142"/>
      <c r="AD13" s="142"/>
      <c r="AE13" s="142"/>
      <c r="AG13" s="137" t="s">
        <v>243</v>
      </c>
      <c r="AH13" s="137"/>
      <c r="AI13" s="137"/>
      <c r="AJ13" s="137"/>
      <c r="AK13" s="138"/>
      <c r="AL13" s="137"/>
      <c r="AM13" s="137"/>
      <c r="AN13" s="137"/>
      <c r="AO13" s="138"/>
      <c r="AP13" s="137"/>
      <c r="AQ13" s="137"/>
      <c r="AR13" s="137"/>
      <c r="AS13" s="138"/>
      <c r="AT13" s="137"/>
      <c r="AU13" s="137"/>
      <c r="AV13" s="137"/>
      <c r="AW13" s="138"/>
      <c r="AX13" s="139">
        <f t="shared" si="1"/>
        <v>0</v>
      </c>
      <c r="AY13" s="140">
        <f t="shared" si="3"/>
        <v>0</v>
      </c>
      <c r="AZ13" s="142"/>
      <c r="BA13" s="142"/>
      <c r="BB13" s="142"/>
      <c r="BC13" s="142"/>
      <c r="BD13" s="142"/>
      <c r="BE13" s="142"/>
      <c r="BF13" s="142"/>
      <c r="BG13" s="142"/>
      <c r="BH13" s="142"/>
      <c r="BI13" s="142"/>
      <c r="BJ13" s="142"/>
      <c r="BK13" s="142"/>
    </row>
    <row r="14" spans="1:63" ht="15" x14ac:dyDescent="0.25">
      <c r="A14" s="137" t="s">
        <v>244</v>
      </c>
      <c r="B14" s="137"/>
      <c r="C14" s="137"/>
      <c r="D14" s="137"/>
      <c r="E14" s="138"/>
      <c r="F14" s="137"/>
      <c r="G14" s="137"/>
      <c r="H14" s="137"/>
      <c r="I14" s="138"/>
      <c r="J14" s="137"/>
      <c r="K14" s="137"/>
      <c r="L14" s="137"/>
      <c r="M14" s="138"/>
      <c r="N14" s="137"/>
      <c r="O14" s="137"/>
      <c r="P14" s="137"/>
      <c r="Q14" s="138"/>
      <c r="R14" s="139">
        <f t="shared" si="0"/>
        <v>0</v>
      </c>
      <c r="S14" s="140">
        <f t="shared" si="2"/>
        <v>0</v>
      </c>
      <c r="T14" s="141"/>
      <c r="U14" s="141"/>
      <c r="V14" s="141"/>
      <c r="W14" s="141"/>
      <c r="X14" s="141"/>
      <c r="Y14" s="142"/>
      <c r="Z14" s="142"/>
      <c r="AA14" s="142"/>
      <c r="AB14" s="142"/>
      <c r="AC14" s="142"/>
      <c r="AD14" s="142"/>
      <c r="AE14" s="142"/>
      <c r="AG14" s="137" t="s">
        <v>244</v>
      </c>
      <c r="AH14" s="137"/>
      <c r="AI14" s="137"/>
      <c r="AJ14" s="137"/>
      <c r="AK14" s="138"/>
      <c r="AL14" s="137"/>
      <c r="AM14" s="137"/>
      <c r="AN14" s="137"/>
      <c r="AO14" s="138"/>
      <c r="AP14" s="137"/>
      <c r="AQ14" s="137"/>
      <c r="AR14" s="137"/>
      <c r="AS14" s="138"/>
      <c r="AT14" s="137"/>
      <c r="AU14" s="137"/>
      <c r="AV14" s="137"/>
      <c r="AW14" s="138"/>
      <c r="AX14" s="139">
        <f t="shared" si="1"/>
        <v>0</v>
      </c>
      <c r="AY14" s="140">
        <f t="shared" si="3"/>
        <v>0</v>
      </c>
      <c r="AZ14" s="142"/>
      <c r="BA14" s="142"/>
      <c r="BB14" s="142"/>
      <c r="BC14" s="142"/>
      <c r="BD14" s="142"/>
      <c r="BE14" s="142"/>
      <c r="BF14" s="142"/>
      <c r="BG14" s="142"/>
      <c r="BH14" s="142"/>
      <c r="BI14" s="142"/>
      <c r="BJ14" s="142"/>
      <c r="BK14" s="142"/>
    </row>
    <row r="15" spans="1:63" ht="15" x14ac:dyDescent="0.25">
      <c r="A15" s="137" t="s">
        <v>245</v>
      </c>
      <c r="B15" s="137"/>
      <c r="C15" s="137"/>
      <c r="D15" s="137"/>
      <c r="E15" s="138"/>
      <c r="F15" s="137"/>
      <c r="G15" s="137"/>
      <c r="H15" s="137"/>
      <c r="I15" s="138"/>
      <c r="J15" s="137"/>
      <c r="K15" s="137"/>
      <c r="L15" s="137"/>
      <c r="M15" s="138"/>
      <c r="N15" s="137"/>
      <c r="O15" s="137"/>
      <c r="P15" s="137"/>
      <c r="Q15" s="138"/>
      <c r="R15" s="139">
        <f t="shared" si="0"/>
        <v>0</v>
      </c>
      <c r="S15" s="140">
        <f t="shared" si="2"/>
        <v>0</v>
      </c>
      <c r="T15" s="141"/>
      <c r="U15" s="141"/>
      <c r="V15" s="141"/>
      <c r="W15" s="141"/>
      <c r="X15" s="141"/>
      <c r="Y15" s="142"/>
      <c r="Z15" s="142"/>
      <c r="AA15" s="142"/>
      <c r="AB15" s="142"/>
      <c r="AC15" s="142"/>
      <c r="AD15" s="142"/>
      <c r="AE15" s="142"/>
      <c r="AG15" s="137" t="s">
        <v>245</v>
      </c>
      <c r="AH15" s="137"/>
      <c r="AI15" s="137"/>
      <c r="AJ15" s="137"/>
      <c r="AK15" s="138"/>
      <c r="AL15" s="137"/>
      <c r="AM15" s="137"/>
      <c r="AN15" s="137"/>
      <c r="AO15" s="138"/>
      <c r="AP15" s="137"/>
      <c r="AQ15" s="137"/>
      <c r="AR15" s="137"/>
      <c r="AS15" s="138"/>
      <c r="AT15" s="137"/>
      <c r="AU15" s="137"/>
      <c r="AV15" s="137"/>
      <c r="AW15" s="138"/>
      <c r="AX15" s="139">
        <f t="shared" si="1"/>
        <v>0</v>
      </c>
      <c r="AY15" s="140">
        <f t="shared" si="3"/>
        <v>0</v>
      </c>
      <c r="AZ15" s="142"/>
      <c r="BA15" s="142"/>
      <c r="BB15" s="142"/>
      <c r="BC15" s="142"/>
      <c r="BD15" s="142"/>
      <c r="BE15" s="142"/>
      <c r="BF15" s="142"/>
      <c r="BG15" s="142"/>
      <c r="BH15" s="142"/>
      <c r="BI15" s="142"/>
      <c r="BJ15" s="142"/>
      <c r="BK15" s="142"/>
    </row>
    <row r="16" spans="1:63" ht="15" x14ac:dyDescent="0.25">
      <c r="A16" s="137" t="s">
        <v>246</v>
      </c>
      <c r="B16" s="137"/>
      <c r="C16" s="137"/>
      <c r="D16" s="137"/>
      <c r="E16" s="138"/>
      <c r="F16" s="137"/>
      <c r="G16" s="137"/>
      <c r="H16" s="137"/>
      <c r="I16" s="138"/>
      <c r="J16" s="137"/>
      <c r="K16" s="137"/>
      <c r="L16" s="137"/>
      <c r="M16" s="138"/>
      <c r="N16" s="137"/>
      <c r="O16" s="137"/>
      <c r="P16" s="137"/>
      <c r="Q16" s="138"/>
      <c r="R16" s="139">
        <f t="shared" si="0"/>
        <v>0</v>
      </c>
      <c r="S16" s="140">
        <f t="shared" si="2"/>
        <v>0</v>
      </c>
      <c r="T16" s="141"/>
      <c r="U16" s="141"/>
      <c r="V16" s="141"/>
      <c r="W16" s="141"/>
      <c r="X16" s="141"/>
      <c r="Y16" s="142"/>
      <c r="Z16" s="142"/>
      <c r="AA16" s="142"/>
      <c r="AB16" s="142"/>
      <c r="AC16" s="142"/>
      <c r="AD16" s="142"/>
      <c r="AE16" s="142"/>
      <c r="AG16" s="137" t="s">
        <v>246</v>
      </c>
      <c r="AH16" s="137"/>
      <c r="AI16" s="137"/>
      <c r="AJ16" s="137"/>
      <c r="AK16" s="138"/>
      <c r="AL16" s="137"/>
      <c r="AM16" s="137"/>
      <c r="AN16" s="137"/>
      <c r="AO16" s="138"/>
      <c r="AP16" s="137"/>
      <c r="AQ16" s="137"/>
      <c r="AR16" s="137"/>
      <c r="AS16" s="138"/>
      <c r="AT16" s="137"/>
      <c r="AU16" s="137"/>
      <c r="AV16" s="137"/>
      <c r="AW16" s="138"/>
      <c r="AX16" s="139">
        <f t="shared" si="1"/>
        <v>0</v>
      </c>
      <c r="AY16" s="140">
        <f t="shared" si="3"/>
        <v>0</v>
      </c>
      <c r="AZ16" s="142"/>
      <c r="BA16" s="142"/>
      <c r="BB16" s="142"/>
      <c r="BC16" s="142"/>
      <c r="BD16" s="142"/>
      <c r="BE16" s="142"/>
      <c r="BF16" s="142"/>
      <c r="BG16" s="142"/>
      <c r="BH16" s="142"/>
      <c r="BI16" s="142"/>
      <c r="BJ16" s="142"/>
      <c r="BK16" s="142"/>
    </row>
    <row r="17" spans="1:63" ht="15" x14ac:dyDescent="0.25">
      <c r="A17" s="137" t="s">
        <v>247</v>
      </c>
      <c r="B17" s="137"/>
      <c r="C17" s="137"/>
      <c r="D17" s="137"/>
      <c r="E17" s="138"/>
      <c r="F17" s="137"/>
      <c r="G17" s="137"/>
      <c r="H17" s="137"/>
      <c r="I17" s="138"/>
      <c r="J17" s="137"/>
      <c r="K17" s="137"/>
      <c r="L17" s="137"/>
      <c r="M17" s="138"/>
      <c r="N17" s="137"/>
      <c r="O17" s="137"/>
      <c r="P17" s="137"/>
      <c r="Q17" s="138"/>
      <c r="R17" s="139">
        <f t="shared" si="0"/>
        <v>0</v>
      </c>
      <c r="S17" s="140">
        <f t="shared" si="2"/>
        <v>0</v>
      </c>
      <c r="T17" s="141"/>
      <c r="U17" s="141"/>
      <c r="V17" s="141"/>
      <c r="W17" s="141"/>
      <c r="X17" s="141"/>
      <c r="Y17" s="142"/>
      <c r="Z17" s="142"/>
      <c r="AA17" s="142"/>
      <c r="AB17" s="142"/>
      <c r="AC17" s="142"/>
      <c r="AD17" s="142"/>
      <c r="AE17" s="142"/>
      <c r="AG17" s="137" t="s">
        <v>247</v>
      </c>
      <c r="AH17" s="137"/>
      <c r="AI17" s="137"/>
      <c r="AJ17" s="137"/>
      <c r="AK17" s="138"/>
      <c r="AL17" s="137"/>
      <c r="AM17" s="137"/>
      <c r="AN17" s="137"/>
      <c r="AO17" s="138"/>
      <c r="AP17" s="137"/>
      <c r="AQ17" s="137"/>
      <c r="AR17" s="137"/>
      <c r="AS17" s="138"/>
      <c r="AT17" s="137"/>
      <c r="AU17" s="137"/>
      <c r="AV17" s="137"/>
      <c r="AW17" s="138"/>
      <c r="AX17" s="139">
        <f t="shared" si="1"/>
        <v>0</v>
      </c>
      <c r="AY17" s="140">
        <f t="shared" si="3"/>
        <v>0</v>
      </c>
      <c r="AZ17" s="142"/>
      <c r="BA17" s="142"/>
      <c r="BB17" s="142"/>
      <c r="BC17" s="142"/>
      <c r="BD17" s="142"/>
      <c r="BE17" s="142"/>
      <c r="BF17" s="142"/>
      <c r="BG17" s="142"/>
      <c r="BH17" s="142"/>
      <c r="BI17" s="142"/>
      <c r="BJ17" s="142"/>
      <c r="BK17" s="142"/>
    </row>
    <row r="18" spans="1:63" ht="15" x14ac:dyDescent="0.25">
      <c r="A18" s="137" t="s">
        <v>248</v>
      </c>
      <c r="B18" s="137"/>
      <c r="C18" s="137"/>
      <c r="D18" s="137"/>
      <c r="E18" s="138"/>
      <c r="F18" s="137"/>
      <c r="G18" s="137"/>
      <c r="H18" s="137"/>
      <c r="I18" s="138"/>
      <c r="J18" s="137"/>
      <c r="K18" s="137"/>
      <c r="L18" s="137"/>
      <c r="M18" s="138"/>
      <c r="N18" s="137"/>
      <c r="O18" s="137"/>
      <c r="P18" s="137"/>
      <c r="Q18" s="138"/>
      <c r="R18" s="139">
        <f t="shared" si="0"/>
        <v>0</v>
      </c>
      <c r="S18" s="140">
        <f t="shared" si="2"/>
        <v>0</v>
      </c>
      <c r="T18" s="141"/>
      <c r="U18" s="141"/>
      <c r="V18" s="141"/>
      <c r="W18" s="141"/>
      <c r="X18" s="141"/>
      <c r="Y18" s="142"/>
      <c r="Z18" s="142"/>
      <c r="AA18" s="142"/>
      <c r="AB18" s="142"/>
      <c r="AC18" s="142"/>
      <c r="AD18" s="142"/>
      <c r="AE18" s="142"/>
      <c r="AG18" s="137" t="s">
        <v>248</v>
      </c>
      <c r="AH18" s="137"/>
      <c r="AI18" s="137"/>
      <c r="AJ18" s="137"/>
      <c r="AK18" s="138"/>
      <c r="AL18" s="137"/>
      <c r="AM18" s="137"/>
      <c r="AN18" s="137"/>
      <c r="AO18" s="138"/>
      <c r="AP18" s="137"/>
      <c r="AQ18" s="137"/>
      <c r="AR18" s="137"/>
      <c r="AS18" s="138"/>
      <c r="AT18" s="137"/>
      <c r="AU18" s="137"/>
      <c r="AV18" s="137"/>
      <c r="AW18" s="138"/>
      <c r="AX18" s="139">
        <f t="shared" si="1"/>
        <v>0</v>
      </c>
      <c r="AY18" s="140">
        <f t="shared" si="3"/>
        <v>0</v>
      </c>
      <c r="AZ18" s="142"/>
      <c r="BA18" s="142"/>
      <c r="BB18" s="142"/>
      <c r="BC18" s="142"/>
      <c r="BD18" s="142"/>
      <c r="BE18" s="142"/>
      <c r="BF18" s="142"/>
      <c r="BG18" s="142"/>
      <c r="BH18" s="142"/>
      <c r="BI18" s="142"/>
      <c r="BJ18" s="142"/>
      <c r="BK18" s="142"/>
    </row>
    <row r="19" spans="1:63" ht="15" x14ac:dyDescent="0.25">
      <c r="A19" s="137" t="s">
        <v>249</v>
      </c>
      <c r="B19" s="137"/>
      <c r="C19" s="137"/>
      <c r="D19" s="137"/>
      <c r="E19" s="138"/>
      <c r="F19" s="137"/>
      <c r="G19" s="137"/>
      <c r="H19" s="137"/>
      <c r="I19" s="138"/>
      <c r="J19" s="137"/>
      <c r="K19" s="137"/>
      <c r="L19" s="137"/>
      <c r="M19" s="138"/>
      <c r="N19" s="137"/>
      <c r="O19" s="137"/>
      <c r="P19" s="137"/>
      <c r="Q19" s="138"/>
      <c r="R19" s="139">
        <f t="shared" si="0"/>
        <v>0</v>
      </c>
      <c r="S19" s="140">
        <f t="shared" si="2"/>
        <v>0</v>
      </c>
      <c r="T19" s="141"/>
      <c r="U19" s="141"/>
      <c r="V19" s="141"/>
      <c r="W19" s="141"/>
      <c r="X19" s="141"/>
      <c r="Y19" s="142"/>
      <c r="Z19" s="142"/>
      <c r="AA19" s="142"/>
      <c r="AB19" s="142"/>
      <c r="AC19" s="142"/>
      <c r="AD19" s="142"/>
      <c r="AE19" s="142"/>
      <c r="AG19" s="137" t="s">
        <v>249</v>
      </c>
      <c r="AH19" s="137"/>
      <c r="AI19" s="137"/>
      <c r="AJ19" s="137"/>
      <c r="AK19" s="138"/>
      <c r="AL19" s="137"/>
      <c r="AM19" s="137"/>
      <c r="AN19" s="137"/>
      <c r="AO19" s="138"/>
      <c r="AP19" s="137"/>
      <c r="AQ19" s="137"/>
      <c r="AR19" s="137"/>
      <c r="AS19" s="138"/>
      <c r="AT19" s="137"/>
      <c r="AU19" s="137"/>
      <c r="AV19" s="137"/>
      <c r="AW19" s="138"/>
      <c r="AX19" s="139">
        <f t="shared" si="1"/>
        <v>0</v>
      </c>
      <c r="AY19" s="140">
        <f t="shared" si="3"/>
        <v>0</v>
      </c>
      <c r="AZ19" s="142"/>
      <c r="BA19" s="142"/>
      <c r="BB19" s="142"/>
      <c r="BC19" s="142"/>
      <c r="BD19" s="142"/>
      <c r="BE19" s="142"/>
      <c r="BF19" s="142"/>
      <c r="BG19" s="142"/>
      <c r="BH19" s="142"/>
      <c r="BI19" s="137"/>
      <c r="BJ19" s="137"/>
      <c r="BK19" s="137"/>
    </row>
    <row r="20" spans="1:63" ht="15" x14ac:dyDescent="0.25">
      <c r="A20" s="137" t="s">
        <v>250</v>
      </c>
      <c r="B20" s="137"/>
      <c r="C20" s="137"/>
      <c r="D20" s="137"/>
      <c r="E20" s="138"/>
      <c r="F20" s="137"/>
      <c r="G20" s="137"/>
      <c r="H20" s="137"/>
      <c r="I20" s="138"/>
      <c r="J20" s="137"/>
      <c r="K20" s="137"/>
      <c r="L20" s="137"/>
      <c r="M20" s="138"/>
      <c r="N20" s="137"/>
      <c r="O20" s="137"/>
      <c r="P20" s="137"/>
      <c r="Q20" s="138"/>
      <c r="R20" s="139">
        <f t="shared" si="0"/>
        <v>0</v>
      </c>
      <c r="S20" s="140">
        <f t="shared" si="2"/>
        <v>0</v>
      </c>
      <c r="T20" s="141"/>
      <c r="U20" s="141"/>
      <c r="V20" s="141"/>
      <c r="W20" s="141"/>
      <c r="X20" s="141"/>
      <c r="Y20" s="142"/>
      <c r="Z20" s="142"/>
      <c r="AA20" s="142"/>
      <c r="AB20" s="142"/>
      <c r="AC20" s="142"/>
      <c r="AD20" s="142"/>
      <c r="AE20" s="142"/>
      <c r="AG20" s="137" t="s">
        <v>250</v>
      </c>
      <c r="AH20" s="137"/>
      <c r="AI20" s="137"/>
      <c r="AJ20" s="137"/>
      <c r="AK20" s="138"/>
      <c r="AL20" s="137"/>
      <c r="AM20" s="137"/>
      <c r="AN20" s="137"/>
      <c r="AO20" s="138"/>
      <c r="AP20" s="137"/>
      <c r="AQ20" s="137"/>
      <c r="AR20" s="137"/>
      <c r="AS20" s="138"/>
      <c r="AT20" s="137"/>
      <c r="AU20" s="137"/>
      <c r="AV20" s="137"/>
      <c r="AW20" s="138"/>
      <c r="AX20" s="139">
        <f t="shared" si="1"/>
        <v>0</v>
      </c>
      <c r="AY20" s="140">
        <f t="shared" si="3"/>
        <v>0</v>
      </c>
      <c r="AZ20" s="142"/>
      <c r="BA20" s="142"/>
      <c r="BB20" s="142"/>
      <c r="BC20" s="142"/>
      <c r="BD20" s="142"/>
      <c r="BE20" s="142"/>
      <c r="BF20" s="142"/>
      <c r="BG20" s="142"/>
      <c r="BH20" s="142"/>
      <c r="BI20" s="137"/>
      <c r="BJ20" s="137"/>
      <c r="BK20" s="137"/>
    </row>
    <row r="21" spans="1:63" ht="15" x14ac:dyDescent="0.25">
      <c r="A21" s="137" t="s">
        <v>251</v>
      </c>
      <c r="B21" s="137"/>
      <c r="C21" s="137"/>
      <c r="D21" s="137"/>
      <c r="E21" s="138"/>
      <c r="F21" s="137"/>
      <c r="G21" s="137"/>
      <c r="H21" s="137"/>
      <c r="I21" s="138"/>
      <c r="J21" s="137"/>
      <c r="K21" s="137"/>
      <c r="L21" s="137"/>
      <c r="M21" s="138"/>
      <c r="N21" s="137"/>
      <c r="O21" s="137"/>
      <c r="P21" s="137"/>
      <c r="Q21" s="138"/>
      <c r="R21" s="139">
        <f t="shared" si="0"/>
        <v>0</v>
      </c>
      <c r="S21" s="140">
        <f t="shared" si="2"/>
        <v>0</v>
      </c>
      <c r="T21" s="141"/>
      <c r="U21" s="141"/>
      <c r="V21" s="141"/>
      <c r="W21" s="141"/>
      <c r="X21" s="141"/>
      <c r="Y21" s="142"/>
      <c r="Z21" s="142"/>
      <c r="AA21" s="142"/>
      <c r="AB21" s="142"/>
      <c r="AC21" s="142"/>
      <c r="AD21" s="142"/>
      <c r="AE21" s="142"/>
      <c r="AG21" s="137" t="s">
        <v>251</v>
      </c>
      <c r="AH21" s="137"/>
      <c r="AI21" s="137"/>
      <c r="AJ21" s="137"/>
      <c r="AK21" s="138"/>
      <c r="AL21" s="137"/>
      <c r="AM21" s="137"/>
      <c r="AN21" s="137"/>
      <c r="AO21" s="138"/>
      <c r="AP21" s="137"/>
      <c r="AQ21" s="137"/>
      <c r="AR21" s="137"/>
      <c r="AS21" s="138"/>
      <c r="AT21" s="137"/>
      <c r="AU21" s="137"/>
      <c r="AV21" s="137"/>
      <c r="AW21" s="138"/>
      <c r="AX21" s="139">
        <f t="shared" si="1"/>
        <v>0</v>
      </c>
      <c r="AY21" s="140">
        <f t="shared" si="3"/>
        <v>0</v>
      </c>
      <c r="AZ21" s="142"/>
      <c r="BA21" s="142"/>
      <c r="BB21" s="142"/>
      <c r="BC21" s="142"/>
      <c r="BD21" s="142"/>
      <c r="BE21" s="142"/>
      <c r="BF21" s="142"/>
      <c r="BG21" s="142"/>
      <c r="BH21" s="142"/>
      <c r="BI21" s="137"/>
      <c r="BJ21" s="137"/>
      <c r="BK21" s="137"/>
    </row>
    <row r="22" spans="1:63" ht="15" x14ac:dyDescent="0.25">
      <c r="A22" s="137" t="s">
        <v>252</v>
      </c>
      <c r="B22" s="137"/>
      <c r="C22" s="137"/>
      <c r="D22" s="137"/>
      <c r="E22" s="138"/>
      <c r="F22" s="137"/>
      <c r="G22" s="137"/>
      <c r="H22" s="137"/>
      <c r="I22" s="138"/>
      <c r="J22" s="137"/>
      <c r="K22" s="137"/>
      <c r="L22" s="137"/>
      <c r="M22" s="138"/>
      <c r="N22" s="137"/>
      <c r="O22" s="137"/>
      <c r="P22" s="137"/>
      <c r="Q22" s="138"/>
      <c r="R22" s="139">
        <f t="shared" si="0"/>
        <v>0</v>
      </c>
      <c r="S22" s="140">
        <f t="shared" si="2"/>
        <v>0</v>
      </c>
      <c r="T22" s="141"/>
      <c r="U22" s="141"/>
      <c r="V22" s="141"/>
      <c r="W22" s="141"/>
      <c r="X22" s="141"/>
      <c r="Y22" s="142"/>
      <c r="Z22" s="142"/>
      <c r="AA22" s="142"/>
      <c r="AB22" s="142"/>
      <c r="AC22" s="142"/>
      <c r="AD22" s="142"/>
      <c r="AE22" s="142"/>
      <c r="AG22" s="137" t="s">
        <v>252</v>
      </c>
      <c r="AH22" s="137"/>
      <c r="AI22" s="137"/>
      <c r="AJ22" s="137"/>
      <c r="AK22" s="138"/>
      <c r="AL22" s="137"/>
      <c r="AM22" s="137"/>
      <c r="AN22" s="137"/>
      <c r="AO22" s="138"/>
      <c r="AP22" s="137"/>
      <c r="AQ22" s="137"/>
      <c r="AR22" s="137"/>
      <c r="AS22" s="138"/>
      <c r="AT22" s="137"/>
      <c r="AU22" s="137"/>
      <c r="AV22" s="137"/>
      <c r="AW22" s="138"/>
      <c r="AX22" s="139">
        <f t="shared" si="1"/>
        <v>0</v>
      </c>
      <c r="AY22" s="140">
        <f t="shared" si="3"/>
        <v>0</v>
      </c>
      <c r="AZ22" s="142"/>
      <c r="BA22" s="142"/>
      <c r="BB22" s="142"/>
      <c r="BC22" s="142"/>
      <c r="BD22" s="142"/>
      <c r="BE22" s="142"/>
      <c r="BF22" s="142"/>
      <c r="BG22" s="142"/>
      <c r="BH22" s="142"/>
      <c r="BI22" s="142"/>
      <c r="BJ22" s="142"/>
      <c r="BK22" s="142"/>
    </row>
    <row r="23" spans="1:63" ht="15" x14ac:dyDescent="0.25">
      <c r="A23" s="137" t="s">
        <v>253</v>
      </c>
      <c r="B23" s="137"/>
      <c r="C23" s="137"/>
      <c r="D23" s="137"/>
      <c r="E23" s="138"/>
      <c r="F23" s="137"/>
      <c r="G23" s="137"/>
      <c r="H23" s="137"/>
      <c r="I23" s="138"/>
      <c r="J23" s="137"/>
      <c r="K23" s="137"/>
      <c r="L23" s="137"/>
      <c r="M23" s="138"/>
      <c r="N23" s="137"/>
      <c r="O23" s="137"/>
      <c r="P23" s="137"/>
      <c r="Q23" s="138"/>
      <c r="R23" s="139">
        <f t="shared" si="0"/>
        <v>0</v>
      </c>
      <c r="S23" s="140">
        <f t="shared" si="2"/>
        <v>0</v>
      </c>
      <c r="T23" s="141"/>
      <c r="U23" s="141"/>
      <c r="V23" s="141"/>
      <c r="W23" s="141"/>
      <c r="X23" s="141"/>
      <c r="Y23" s="142"/>
      <c r="Z23" s="142"/>
      <c r="AA23" s="142"/>
      <c r="AB23" s="142"/>
      <c r="AC23" s="142"/>
      <c r="AD23" s="142"/>
      <c r="AE23" s="142"/>
      <c r="AG23" s="137" t="s">
        <v>253</v>
      </c>
      <c r="AH23" s="137"/>
      <c r="AI23" s="137"/>
      <c r="AJ23" s="137"/>
      <c r="AK23" s="138"/>
      <c r="AL23" s="137"/>
      <c r="AM23" s="137"/>
      <c r="AN23" s="137"/>
      <c r="AO23" s="138"/>
      <c r="AP23" s="137"/>
      <c r="AQ23" s="137"/>
      <c r="AR23" s="137"/>
      <c r="AS23" s="138"/>
      <c r="AT23" s="137"/>
      <c r="AU23" s="137"/>
      <c r="AV23" s="137"/>
      <c r="AW23" s="138"/>
      <c r="AX23" s="139">
        <f t="shared" si="1"/>
        <v>0</v>
      </c>
      <c r="AY23" s="140">
        <f t="shared" si="3"/>
        <v>0</v>
      </c>
      <c r="AZ23" s="142"/>
      <c r="BA23" s="142"/>
      <c r="BB23" s="142"/>
      <c r="BC23" s="142"/>
      <c r="BD23" s="142"/>
      <c r="BE23" s="142"/>
      <c r="BF23" s="142"/>
      <c r="BG23" s="142"/>
      <c r="BH23" s="142"/>
      <c r="BI23" s="142"/>
      <c r="BJ23" s="142"/>
      <c r="BK23" s="142"/>
    </row>
    <row r="24" spans="1:63" ht="15" x14ac:dyDescent="0.25">
      <c r="A24" s="137" t="s">
        <v>254</v>
      </c>
      <c r="B24" s="137"/>
      <c r="C24" s="137"/>
      <c r="D24" s="137"/>
      <c r="E24" s="138"/>
      <c r="F24" s="137"/>
      <c r="G24" s="137"/>
      <c r="H24" s="137"/>
      <c r="I24" s="138"/>
      <c r="J24" s="137"/>
      <c r="K24" s="137"/>
      <c r="L24" s="137"/>
      <c r="M24" s="138"/>
      <c r="N24" s="137"/>
      <c r="O24" s="137"/>
      <c r="P24" s="137"/>
      <c r="Q24" s="138"/>
      <c r="R24" s="139">
        <f t="shared" si="0"/>
        <v>0</v>
      </c>
      <c r="S24" s="140">
        <f t="shared" si="2"/>
        <v>0</v>
      </c>
      <c r="T24" s="141"/>
      <c r="U24" s="141"/>
      <c r="V24" s="141"/>
      <c r="W24" s="141"/>
      <c r="X24" s="141"/>
      <c r="Y24" s="142"/>
      <c r="Z24" s="142"/>
      <c r="AA24" s="142"/>
      <c r="AB24" s="142"/>
      <c r="AC24" s="142"/>
      <c r="AD24" s="142"/>
      <c r="AE24" s="142"/>
      <c r="AG24" s="137" t="s">
        <v>254</v>
      </c>
      <c r="AH24" s="137"/>
      <c r="AI24" s="137"/>
      <c r="AJ24" s="137"/>
      <c r="AK24" s="138"/>
      <c r="AL24" s="137"/>
      <c r="AM24" s="137"/>
      <c r="AN24" s="137"/>
      <c r="AO24" s="138"/>
      <c r="AP24" s="137"/>
      <c r="AQ24" s="137"/>
      <c r="AR24" s="137"/>
      <c r="AS24" s="138"/>
      <c r="AT24" s="137"/>
      <c r="AU24" s="137"/>
      <c r="AV24" s="137"/>
      <c r="AW24" s="138"/>
      <c r="AX24" s="139">
        <f t="shared" si="1"/>
        <v>0</v>
      </c>
      <c r="AY24" s="140">
        <f t="shared" si="3"/>
        <v>0</v>
      </c>
      <c r="AZ24" s="142"/>
      <c r="BA24" s="142"/>
      <c r="BB24" s="142"/>
      <c r="BC24" s="142"/>
      <c r="BD24" s="142"/>
      <c r="BE24" s="142"/>
      <c r="BF24" s="142"/>
      <c r="BG24" s="142"/>
      <c r="BH24" s="142"/>
      <c r="BI24" s="142"/>
      <c r="BJ24" s="142"/>
      <c r="BK24" s="142"/>
    </row>
    <row r="25" spans="1:63" ht="15" x14ac:dyDescent="0.25">
      <c r="A25" s="137" t="s">
        <v>255</v>
      </c>
      <c r="B25" s="137"/>
      <c r="C25" s="137"/>
      <c r="D25" s="137"/>
      <c r="E25" s="138"/>
      <c r="F25" s="137"/>
      <c r="G25" s="137"/>
      <c r="H25" s="137"/>
      <c r="I25" s="138"/>
      <c r="J25" s="137"/>
      <c r="K25" s="137"/>
      <c r="L25" s="137"/>
      <c r="M25" s="138"/>
      <c r="N25" s="137"/>
      <c r="O25" s="137"/>
      <c r="P25" s="137"/>
      <c r="Q25" s="138"/>
      <c r="R25" s="139">
        <f t="shared" si="0"/>
        <v>0</v>
      </c>
      <c r="S25" s="140">
        <f t="shared" si="2"/>
        <v>0</v>
      </c>
      <c r="T25" s="141"/>
      <c r="U25" s="141"/>
      <c r="V25" s="141"/>
      <c r="W25" s="141"/>
      <c r="X25" s="141"/>
      <c r="Y25" s="142"/>
      <c r="Z25" s="142"/>
      <c r="AA25" s="142"/>
      <c r="AB25" s="142"/>
      <c r="AC25" s="142"/>
      <c r="AD25" s="142"/>
      <c r="AE25" s="142"/>
      <c r="AG25" s="137" t="s">
        <v>255</v>
      </c>
      <c r="AH25" s="137"/>
      <c r="AI25" s="137"/>
      <c r="AJ25" s="137"/>
      <c r="AK25" s="138"/>
      <c r="AL25" s="137"/>
      <c r="AM25" s="137"/>
      <c r="AN25" s="137"/>
      <c r="AO25" s="138"/>
      <c r="AP25" s="137"/>
      <c r="AQ25" s="137"/>
      <c r="AR25" s="137"/>
      <c r="AS25" s="138"/>
      <c r="AT25" s="137"/>
      <c r="AU25" s="137"/>
      <c r="AV25" s="137"/>
      <c r="AW25" s="138"/>
      <c r="AX25" s="139">
        <f t="shared" si="1"/>
        <v>0</v>
      </c>
      <c r="AY25" s="140">
        <f t="shared" si="3"/>
        <v>0</v>
      </c>
      <c r="AZ25" s="142"/>
      <c r="BA25" s="142"/>
      <c r="BB25" s="142"/>
      <c r="BC25" s="142"/>
      <c r="BD25" s="142"/>
      <c r="BE25" s="142"/>
      <c r="BF25" s="142"/>
      <c r="BG25" s="142"/>
      <c r="BH25" s="142"/>
      <c r="BI25" s="142"/>
      <c r="BJ25" s="142"/>
      <c r="BK25" s="142"/>
    </row>
    <row r="26" spans="1:63" ht="15" x14ac:dyDescent="0.25">
      <c r="A26" s="137" t="s">
        <v>256</v>
      </c>
      <c r="B26" s="137"/>
      <c r="C26" s="137"/>
      <c r="D26" s="137"/>
      <c r="E26" s="138"/>
      <c r="F26" s="137"/>
      <c r="G26" s="137"/>
      <c r="H26" s="137"/>
      <c r="I26" s="138"/>
      <c r="J26" s="137"/>
      <c r="K26" s="137"/>
      <c r="L26" s="137"/>
      <c r="M26" s="138"/>
      <c r="N26" s="137"/>
      <c r="O26" s="137"/>
      <c r="P26" s="137"/>
      <c r="Q26" s="138"/>
      <c r="R26" s="139">
        <f t="shared" si="0"/>
        <v>0</v>
      </c>
      <c r="S26" s="140">
        <f t="shared" si="2"/>
        <v>0</v>
      </c>
      <c r="T26" s="141"/>
      <c r="U26" s="141"/>
      <c r="V26" s="141"/>
      <c r="W26" s="141"/>
      <c r="X26" s="141"/>
      <c r="Y26" s="142"/>
      <c r="Z26" s="142"/>
      <c r="AA26" s="142"/>
      <c r="AB26" s="142"/>
      <c r="AC26" s="142"/>
      <c r="AD26" s="142"/>
      <c r="AE26" s="142"/>
      <c r="AG26" s="137" t="s">
        <v>256</v>
      </c>
      <c r="AH26" s="137"/>
      <c r="AI26" s="137"/>
      <c r="AJ26" s="137"/>
      <c r="AK26" s="138"/>
      <c r="AL26" s="137"/>
      <c r="AM26" s="137"/>
      <c r="AN26" s="137"/>
      <c r="AO26" s="138"/>
      <c r="AP26" s="137"/>
      <c r="AQ26" s="137"/>
      <c r="AR26" s="137"/>
      <c r="AS26" s="138"/>
      <c r="AT26" s="137"/>
      <c r="AU26" s="137"/>
      <c r="AV26" s="137"/>
      <c r="AW26" s="138"/>
      <c r="AX26" s="139">
        <f t="shared" si="1"/>
        <v>0</v>
      </c>
      <c r="AY26" s="140">
        <f t="shared" si="3"/>
        <v>0</v>
      </c>
      <c r="AZ26" s="142"/>
      <c r="BA26" s="142"/>
      <c r="BB26" s="142"/>
      <c r="BC26" s="142"/>
      <c r="BD26" s="142"/>
      <c r="BE26" s="142"/>
      <c r="BF26" s="142"/>
      <c r="BG26" s="142"/>
      <c r="BH26" s="142"/>
      <c r="BI26" s="142"/>
      <c r="BJ26" s="142"/>
      <c r="BK26" s="142"/>
    </row>
    <row r="27" spans="1:63" ht="15" x14ac:dyDescent="0.25">
      <c r="A27" s="137" t="s">
        <v>257</v>
      </c>
      <c r="B27" s="137"/>
      <c r="C27" s="137"/>
      <c r="D27" s="137"/>
      <c r="E27" s="138"/>
      <c r="F27" s="137"/>
      <c r="G27" s="137"/>
      <c r="H27" s="137"/>
      <c r="I27" s="138"/>
      <c r="J27" s="137"/>
      <c r="K27" s="137"/>
      <c r="L27" s="137"/>
      <c r="M27" s="138"/>
      <c r="N27" s="137"/>
      <c r="O27" s="137"/>
      <c r="P27" s="137"/>
      <c r="Q27" s="138"/>
      <c r="R27" s="139">
        <f t="shared" si="0"/>
        <v>0</v>
      </c>
      <c r="S27" s="140">
        <f t="shared" si="2"/>
        <v>0</v>
      </c>
      <c r="T27" s="141"/>
      <c r="U27" s="141"/>
      <c r="V27" s="141"/>
      <c r="W27" s="141"/>
      <c r="X27" s="141"/>
      <c r="Y27" s="142"/>
      <c r="Z27" s="142"/>
      <c r="AA27" s="142"/>
      <c r="AB27" s="142"/>
      <c r="AC27" s="142"/>
      <c r="AD27" s="142"/>
      <c r="AE27" s="142"/>
      <c r="AG27" s="137" t="s">
        <v>257</v>
      </c>
      <c r="AH27" s="137"/>
      <c r="AI27" s="137"/>
      <c r="AJ27" s="137"/>
      <c r="AK27" s="138"/>
      <c r="AL27" s="137"/>
      <c r="AM27" s="137"/>
      <c r="AN27" s="137"/>
      <c r="AO27" s="138"/>
      <c r="AP27" s="137"/>
      <c r="AQ27" s="137"/>
      <c r="AR27" s="137"/>
      <c r="AS27" s="138"/>
      <c r="AT27" s="137"/>
      <c r="AU27" s="137"/>
      <c r="AV27" s="137"/>
      <c r="AW27" s="138"/>
      <c r="AX27" s="139">
        <f t="shared" si="1"/>
        <v>0</v>
      </c>
      <c r="AY27" s="140">
        <f t="shared" si="3"/>
        <v>0</v>
      </c>
      <c r="AZ27" s="142"/>
      <c r="BA27" s="142"/>
      <c r="BB27" s="142"/>
      <c r="BC27" s="142"/>
      <c r="BD27" s="142"/>
      <c r="BE27" s="142"/>
      <c r="BF27" s="142"/>
      <c r="BG27" s="142"/>
      <c r="BH27" s="142"/>
      <c r="BI27" s="142"/>
      <c r="BJ27" s="142"/>
      <c r="BK27" s="142"/>
    </row>
    <row r="28" spans="1:63" ht="15" x14ac:dyDescent="0.25">
      <c r="A28" s="137" t="s">
        <v>258</v>
      </c>
      <c r="B28" s="137"/>
      <c r="C28" s="137"/>
      <c r="D28" s="137"/>
      <c r="E28" s="138"/>
      <c r="F28" s="137"/>
      <c r="G28" s="137"/>
      <c r="H28" s="137"/>
      <c r="I28" s="138"/>
      <c r="J28" s="137"/>
      <c r="K28" s="137"/>
      <c r="L28" s="137"/>
      <c r="M28" s="138"/>
      <c r="N28" s="137"/>
      <c r="O28" s="137"/>
      <c r="P28" s="137"/>
      <c r="Q28" s="138"/>
      <c r="R28" s="139">
        <f t="shared" si="0"/>
        <v>0</v>
      </c>
      <c r="S28" s="140">
        <f t="shared" si="2"/>
        <v>0</v>
      </c>
      <c r="T28" s="141"/>
      <c r="U28" s="141"/>
      <c r="V28" s="141"/>
      <c r="W28" s="141"/>
      <c r="X28" s="141"/>
      <c r="Y28" s="142"/>
      <c r="Z28" s="142"/>
      <c r="AA28" s="142"/>
      <c r="AB28" s="142"/>
      <c r="AC28" s="142"/>
      <c r="AD28" s="142"/>
      <c r="AE28" s="142"/>
      <c r="AG28" s="137" t="s">
        <v>258</v>
      </c>
      <c r="AH28" s="137"/>
      <c r="AI28" s="137"/>
      <c r="AJ28" s="137"/>
      <c r="AK28" s="138"/>
      <c r="AL28" s="137"/>
      <c r="AM28" s="137"/>
      <c r="AN28" s="137"/>
      <c r="AO28" s="138"/>
      <c r="AP28" s="137"/>
      <c r="AQ28" s="137"/>
      <c r="AR28" s="137"/>
      <c r="AS28" s="138"/>
      <c r="AT28" s="137"/>
      <c r="AU28" s="137"/>
      <c r="AV28" s="137"/>
      <c r="AW28" s="138"/>
      <c r="AX28" s="139">
        <f t="shared" si="1"/>
        <v>0</v>
      </c>
      <c r="AY28" s="140">
        <f t="shared" si="3"/>
        <v>0</v>
      </c>
      <c r="AZ28" s="142"/>
      <c r="BA28" s="142"/>
      <c r="BB28" s="142"/>
      <c r="BC28" s="142"/>
      <c r="BD28" s="142"/>
      <c r="BE28" s="142"/>
      <c r="BF28" s="142"/>
      <c r="BG28" s="142"/>
      <c r="BH28" s="142"/>
      <c r="BI28" s="142"/>
      <c r="BJ28" s="142"/>
      <c r="BK28" s="142"/>
    </row>
    <row r="29" spans="1:63" ht="15" x14ac:dyDescent="0.25">
      <c r="A29" s="137" t="s">
        <v>259</v>
      </c>
      <c r="B29" s="137"/>
      <c r="C29" s="137"/>
      <c r="D29" s="137"/>
      <c r="E29" s="138"/>
      <c r="F29" s="137"/>
      <c r="G29" s="137"/>
      <c r="H29" s="137"/>
      <c r="I29" s="138"/>
      <c r="J29" s="137"/>
      <c r="K29" s="137"/>
      <c r="L29" s="137"/>
      <c r="M29" s="138"/>
      <c r="N29" s="137"/>
      <c r="O29" s="137"/>
      <c r="P29" s="137"/>
      <c r="Q29" s="138"/>
      <c r="R29" s="139">
        <f t="shared" si="0"/>
        <v>0</v>
      </c>
      <c r="S29" s="140">
        <f t="shared" si="2"/>
        <v>0</v>
      </c>
      <c r="T29" s="141"/>
      <c r="U29" s="141"/>
      <c r="V29" s="141"/>
      <c r="W29" s="141"/>
      <c r="X29" s="141"/>
      <c r="Y29" s="142"/>
      <c r="Z29" s="142"/>
      <c r="AA29" s="142"/>
      <c r="AB29" s="142"/>
      <c r="AC29" s="142"/>
      <c r="AD29" s="142"/>
      <c r="AE29" s="142"/>
      <c r="AG29" s="137" t="s">
        <v>259</v>
      </c>
      <c r="AH29" s="137"/>
      <c r="AI29" s="137"/>
      <c r="AJ29" s="137"/>
      <c r="AK29" s="138"/>
      <c r="AL29" s="137"/>
      <c r="AM29" s="137"/>
      <c r="AN29" s="137"/>
      <c r="AO29" s="138"/>
      <c r="AP29" s="137"/>
      <c r="AQ29" s="137"/>
      <c r="AR29" s="137"/>
      <c r="AS29" s="138"/>
      <c r="AT29" s="137"/>
      <c r="AU29" s="137"/>
      <c r="AV29" s="137"/>
      <c r="AW29" s="138"/>
      <c r="AX29" s="139">
        <f t="shared" si="1"/>
        <v>0</v>
      </c>
      <c r="AY29" s="140">
        <f t="shared" si="3"/>
        <v>0</v>
      </c>
      <c r="AZ29" s="142"/>
      <c r="BA29" s="142"/>
      <c r="BB29" s="142"/>
      <c r="BC29" s="142"/>
      <c r="BD29" s="142"/>
      <c r="BE29" s="142"/>
      <c r="BF29" s="142"/>
      <c r="BG29" s="142"/>
      <c r="BH29" s="142"/>
      <c r="BI29" s="142"/>
      <c r="BJ29" s="142"/>
      <c r="BK29" s="142"/>
    </row>
    <row r="30" spans="1:63" ht="15" x14ac:dyDescent="0.25">
      <c r="A30" s="137" t="s">
        <v>260</v>
      </c>
      <c r="B30" s="137"/>
      <c r="C30" s="137"/>
      <c r="D30" s="137"/>
      <c r="E30" s="138"/>
      <c r="F30" s="137"/>
      <c r="G30" s="137"/>
      <c r="H30" s="137"/>
      <c r="I30" s="138"/>
      <c r="J30" s="137"/>
      <c r="K30" s="137"/>
      <c r="L30" s="137"/>
      <c r="M30" s="138"/>
      <c r="N30" s="137"/>
      <c r="O30" s="137"/>
      <c r="P30" s="137"/>
      <c r="Q30" s="138"/>
      <c r="R30" s="139">
        <f t="shared" si="0"/>
        <v>0</v>
      </c>
      <c r="S30" s="140">
        <f t="shared" si="2"/>
        <v>0</v>
      </c>
      <c r="T30" s="141"/>
      <c r="U30" s="141"/>
      <c r="V30" s="141"/>
      <c r="W30" s="141"/>
      <c r="X30" s="141"/>
      <c r="Y30" s="142"/>
      <c r="Z30" s="142"/>
      <c r="AA30" s="142"/>
      <c r="AB30" s="142"/>
      <c r="AC30" s="142"/>
      <c r="AD30" s="142"/>
      <c r="AE30" s="142"/>
      <c r="AG30" s="137" t="s">
        <v>260</v>
      </c>
      <c r="AH30" s="137"/>
      <c r="AI30" s="137"/>
      <c r="AJ30" s="137"/>
      <c r="AK30" s="138"/>
      <c r="AL30" s="137"/>
      <c r="AM30" s="137"/>
      <c r="AN30" s="137"/>
      <c r="AO30" s="138"/>
      <c r="AP30" s="137"/>
      <c r="AQ30" s="137"/>
      <c r="AR30" s="137"/>
      <c r="AS30" s="138"/>
      <c r="AT30" s="137"/>
      <c r="AU30" s="137"/>
      <c r="AV30" s="137"/>
      <c r="AW30" s="138"/>
      <c r="AX30" s="139">
        <f t="shared" si="1"/>
        <v>0</v>
      </c>
      <c r="AY30" s="140">
        <f t="shared" si="3"/>
        <v>0</v>
      </c>
      <c r="AZ30" s="142"/>
      <c r="BA30" s="142"/>
      <c r="BB30" s="142"/>
      <c r="BC30" s="142"/>
      <c r="BD30" s="142"/>
      <c r="BE30" s="142"/>
      <c r="BF30" s="142"/>
      <c r="BG30" s="142"/>
      <c r="BH30" s="142"/>
      <c r="BI30" s="142"/>
      <c r="BJ30" s="142"/>
      <c r="BK30" s="142"/>
    </row>
    <row r="31" spans="1:63" ht="15" x14ac:dyDescent="0.25">
      <c r="A31" s="137" t="s">
        <v>261</v>
      </c>
      <c r="B31" s="137"/>
      <c r="C31" s="137"/>
      <c r="D31" s="137"/>
      <c r="E31" s="138"/>
      <c r="F31" s="137"/>
      <c r="G31" s="137"/>
      <c r="H31" s="137"/>
      <c r="I31" s="138"/>
      <c r="J31" s="137"/>
      <c r="K31" s="137"/>
      <c r="L31" s="137"/>
      <c r="M31" s="138"/>
      <c r="N31" s="137"/>
      <c r="O31" s="137"/>
      <c r="P31" s="137"/>
      <c r="Q31" s="138"/>
      <c r="R31" s="139">
        <f t="shared" si="0"/>
        <v>0</v>
      </c>
      <c r="S31" s="140">
        <f t="shared" si="2"/>
        <v>0</v>
      </c>
      <c r="T31" s="141"/>
      <c r="U31" s="141"/>
      <c r="V31" s="141"/>
      <c r="W31" s="141"/>
      <c r="X31" s="141"/>
      <c r="Y31" s="142"/>
      <c r="Z31" s="142"/>
      <c r="AA31" s="142"/>
      <c r="AB31" s="142"/>
      <c r="AC31" s="142"/>
      <c r="AD31" s="142"/>
      <c r="AE31" s="142"/>
      <c r="AG31" s="137" t="s">
        <v>261</v>
      </c>
      <c r="AH31" s="137"/>
      <c r="AI31" s="137"/>
      <c r="AJ31" s="137"/>
      <c r="AK31" s="138"/>
      <c r="AL31" s="137"/>
      <c r="AM31" s="137"/>
      <c r="AN31" s="137"/>
      <c r="AO31" s="138"/>
      <c r="AP31" s="137"/>
      <c r="AQ31" s="137"/>
      <c r="AR31" s="137"/>
      <c r="AS31" s="138"/>
      <c r="AT31" s="137"/>
      <c r="AU31" s="137"/>
      <c r="AV31" s="137"/>
      <c r="AW31" s="138"/>
      <c r="AX31" s="139">
        <f t="shared" si="1"/>
        <v>0</v>
      </c>
      <c r="AY31" s="140">
        <f t="shared" si="3"/>
        <v>0</v>
      </c>
      <c r="AZ31" s="142"/>
      <c r="BA31" s="142"/>
      <c r="BB31" s="142"/>
      <c r="BC31" s="142"/>
      <c r="BD31" s="142"/>
      <c r="BE31" s="142"/>
      <c r="BF31" s="142"/>
      <c r="BG31" s="142"/>
      <c r="BH31" s="142"/>
      <c r="BI31" s="142"/>
      <c r="BJ31" s="142"/>
      <c r="BK31" s="142"/>
    </row>
    <row r="32" spans="1:63" ht="15" x14ac:dyDescent="0.25">
      <c r="A32" s="144" t="s">
        <v>262</v>
      </c>
      <c r="B32" s="145">
        <f>SUM(B11:B31)</f>
        <v>0</v>
      </c>
      <c r="C32" s="145">
        <f t="shared" ref="C32:AE32" si="4">SUM(C11:C31)</f>
        <v>0</v>
      </c>
      <c r="D32" s="145">
        <f t="shared" si="4"/>
        <v>0</v>
      </c>
      <c r="E32" s="146">
        <f>SUM(E11:E31)</f>
        <v>0</v>
      </c>
      <c r="F32" s="145">
        <f t="shared" si="4"/>
        <v>0</v>
      </c>
      <c r="G32" s="145">
        <f t="shared" si="4"/>
        <v>0</v>
      </c>
      <c r="H32" s="145">
        <f t="shared" si="4"/>
        <v>0</v>
      </c>
      <c r="I32" s="146">
        <f>SUM(I11:I31)</f>
        <v>0</v>
      </c>
      <c r="J32" s="145">
        <f t="shared" si="4"/>
        <v>100</v>
      </c>
      <c r="K32" s="145">
        <f t="shared" si="4"/>
        <v>140</v>
      </c>
      <c r="L32" s="145">
        <f t="shared" si="4"/>
        <v>200</v>
      </c>
      <c r="M32" s="146">
        <f>SUM(M11:M31)</f>
        <v>277517187</v>
      </c>
      <c r="N32" s="145">
        <f t="shared" si="4"/>
        <v>250</v>
      </c>
      <c r="O32" s="145">
        <f t="shared" si="4"/>
        <v>250</v>
      </c>
      <c r="P32" s="145">
        <f t="shared" si="4"/>
        <v>200</v>
      </c>
      <c r="Q32" s="146">
        <f>SUM(Q11:Q31)</f>
        <v>139256289</v>
      </c>
      <c r="R32" s="146">
        <f t="shared" si="4"/>
        <v>1140</v>
      </c>
      <c r="S32" s="140">
        <f t="shared" si="4"/>
        <v>416773476</v>
      </c>
      <c r="T32" s="145">
        <f t="shared" si="4"/>
        <v>0</v>
      </c>
      <c r="U32" s="145">
        <f t="shared" si="4"/>
        <v>0</v>
      </c>
      <c r="V32" s="145">
        <f t="shared" si="4"/>
        <v>0</v>
      </c>
      <c r="W32" s="145">
        <f t="shared" si="4"/>
        <v>0</v>
      </c>
      <c r="X32" s="145">
        <f t="shared" si="4"/>
        <v>0</v>
      </c>
      <c r="Y32" s="145">
        <f t="shared" si="4"/>
        <v>0</v>
      </c>
      <c r="Z32" s="145">
        <f t="shared" si="4"/>
        <v>0</v>
      </c>
      <c r="AA32" s="145">
        <f t="shared" si="4"/>
        <v>0</v>
      </c>
      <c r="AB32" s="145">
        <f t="shared" si="4"/>
        <v>0</v>
      </c>
      <c r="AC32" s="145">
        <f t="shared" si="4"/>
        <v>0</v>
      </c>
      <c r="AD32" s="145">
        <f t="shared" si="4"/>
        <v>0</v>
      </c>
      <c r="AE32" s="145">
        <f t="shared" si="4"/>
        <v>0</v>
      </c>
      <c r="AG32" s="144" t="s">
        <v>262</v>
      </c>
      <c r="AH32" s="145">
        <f t="shared" ref="AH32:AW32" si="5">SUM(AH11:AH31)</f>
        <v>0</v>
      </c>
      <c r="AI32" s="145">
        <f t="shared" si="5"/>
        <v>0</v>
      </c>
      <c r="AJ32" s="145">
        <f t="shared" si="5"/>
        <v>0</v>
      </c>
      <c r="AK32" s="146">
        <f t="shared" si="5"/>
        <v>0</v>
      </c>
      <c r="AL32" s="145">
        <f t="shared" si="5"/>
        <v>0</v>
      </c>
      <c r="AM32" s="145">
        <f t="shared" si="5"/>
        <v>0</v>
      </c>
      <c r="AN32" s="145">
        <f t="shared" si="5"/>
        <v>0</v>
      </c>
      <c r="AO32" s="146">
        <f t="shared" si="5"/>
        <v>0</v>
      </c>
      <c r="AP32" s="145">
        <f t="shared" si="5"/>
        <v>203</v>
      </c>
      <c r="AQ32" s="145">
        <f t="shared" si="5"/>
        <v>161</v>
      </c>
      <c r="AR32" s="145">
        <f t="shared" si="5"/>
        <v>218</v>
      </c>
      <c r="AS32" s="146">
        <f t="shared" si="5"/>
        <v>33647630</v>
      </c>
      <c r="AT32" s="145">
        <f t="shared" si="5"/>
        <v>0</v>
      </c>
      <c r="AU32" s="145">
        <f t="shared" si="5"/>
        <v>0</v>
      </c>
      <c r="AV32" s="145">
        <f t="shared" si="5"/>
        <v>0</v>
      </c>
      <c r="AW32" s="146">
        <f t="shared" si="5"/>
        <v>0</v>
      </c>
      <c r="AX32" s="147">
        <f t="shared" ref="AX32:BK32" si="6">SUM(AX11:AX31)</f>
        <v>582</v>
      </c>
      <c r="AY32" s="148">
        <f t="shared" si="6"/>
        <v>33647630</v>
      </c>
      <c r="AZ32" s="145">
        <f t="shared" si="6"/>
        <v>0</v>
      </c>
      <c r="BA32" s="145">
        <f t="shared" si="6"/>
        <v>0</v>
      </c>
      <c r="BB32" s="145">
        <f t="shared" si="6"/>
        <v>0</v>
      </c>
      <c r="BC32" s="145">
        <f t="shared" si="6"/>
        <v>0</v>
      </c>
      <c r="BD32" s="145">
        <f t="shared" si="6"/>
        <v>0</v>
      </c>
      <c r="BE32" s="145">
        <f t="shared" si="6"/>
        <v>0</v>
      </c>
      <c r="BF32" s="145">
        <f t="shared" si="6"/>
        <v>0</v>
      </c>
      <c r="BG32" s="145">
        <f t="shared" si="6"/>
        <v>0</v>
      </c>
      <c r="BH32" s="145">
        <f t="shared" si="6"/>
        <v>0</v>
      </c>
      <c r="BI32" s="145">
        <f t="shared" si="6"/>
        <v>0</v>
      </c>
      <c r="BJ32" s="145">
        <f t="shared" si="6"/>
        <v>0</v>
      </c>
      <c r="BK32" s="145">
        <f t="shared" si="6"/>
        <v>0</v>
      </c>
    </row>
    <row r="36" spans="1:63" ht="31.5" customHeight="1" x14ac:dyDescent="0.25">
      <c r="A36" s="128" t="s">
        <v>222</v>
      </c>
      <c r="B36" s="470" t="s">
        <v>379</v>
      </c>
      <c r="C36" s="471"/>
      <c r="D36" s="471"/>
      <c r="E36" s="471"/>
      <c r="F36" s="471"/>
      <c r="G36" s="471"/>
      <c r="H36" s="471"/>
      <c r="I36" s="471"/>
      <c r="J36" s="471"/>
      <c r="K36" s="471"/>
      <c r="L36" s="471"/>
      <c r="M36" s="471"/>
      <c r="N36" s="471"/>
      <c r="O36" s="471"/>
      <c r="P36" s="471"/>
      <c r="Q36" s="471"/>
      <c r="R36" s="471"/>
      <c r="S36" s="471"/>
      <c r="T36" s="471"/>
      <c r="U36" s="471"/>
      <c r="V36" s="471"/>
      <c r="W36" s="471"/>
      <c r="X36" s="471"/>
      <c r="Y36" s="471"/>
      <c r="Z36" s="471"/>
      <c r="AA36" s="471"/>
      <c r="AB36" s="471"/>
      <c r="AC36" s="471"/>
      <c r="AD36" s="471"/>
      <c r="AE36" s="471"/>
      <c r="AF36" s="471"/>
      <c r="AG36" s="471"/>
      <c r="AH36" s="471"/>
      <c r="AI36" s="471"/>
      <c r="AJ36" s="471"/>
      <c r="AK36" s="471"/>
      <c r="AL36" s="471"/>
      <c r="AM36" s="471"/>
      <c r="AN36" s="471"/>
      <c r="AO36" s="471"/>
      <c r="AP36" s="471"/>
      <c r="AQ36" s="471"/>
      <c r="AR36" s="471"/>
      <c r="AS36" s="471"/>
      <c r="AT36" s="471"/>
      <c r="AU36" s="471"/>
      <c r="AV36" s="471"/>
      <c r="AW36" s="471"/>
      <c r="AX36" s="471"/>
      <c r="AY36" s="471"/>
      <c r="AZ36" s="471"/>
      <c r="BA36" s="471"/>
      <c r="BB36" s="471"/>
      <c r="BC36" s="471"/>
      <c r="BD36" s="471"/>
      <c r="BE36" s="471"/>
      <c r="BF36" s="471"/>
      <c r="BG36" s="471"/>
      <c r="BH36" s="471"/>
      <c r="BI36" s="471"/>
      <c r="BJ36" s="471"/>
      <c r="BK36" s="472"/>
    </row>
    <row r="37" spans="1:63" ht="30" customHeight="1" x14ac:dyDescent="0.25">
      <c r="A37" s="473" t="s">
        <v>223</v>
      </c>
      <c r="B37" s="131" t="s">
        <v>134</v>
      </c>
      <c r="C37" s="131" t="s">
        <v>135</v>
      </c>
      <c r="D37" s="467" t="s">
        <v>136</v>
      </c>
      <c r="E37" s="469"/>
      <c r="F37" s="131" t="s">
        <v>137</v>
      </c>
      <c r="G37" s="131" t="s">
        <v>138</v>
      </c>
      <c r="H37" s="467" t="s">
        <v>139</v>
      </c>
      <c r="I37" s="469"/>
      <c r="J37" s="131" t="s">
        <v>140</v>
      </c>
      <c r="K37" s="131" t="s">
        <v>141</v>
      </c>
      <c r="L37" s="467" t="s">
        <v>142</v>
      </c>
      <c r="M37" s="469"/>
      <c r="N37" s="131" t="s">
        <v>143</v>
      </c>
      <c r="O37" s="131" t="s">
        <v>144</v>
      </c>
      <c r="P37" s="467" t="s">
        <v>145</v>
      </c>
      <c r="Q37" s="469"/>
      <c r="R37" s="467" t="s">
        <v>224</v>
      </c>
      <c r="S37" s="469"/>
      <c r="T37" s="467" t="s">
        <v>225</v>
      </c>
      <c r="U37" s="468"/>
      <c r="V37" s="468"/>
      <c r="W37" s="468"/>
      <c r="X37" s="468"/>
      <c r="Y37" s="469"/>
      <c r="Z37" s="467" t="s">
        <v>226</v>
      </c>
      <c r="AA37" s="468"/>
      <c r="AB37" s="468"/>
      <c r="AC37" s="468"/>
      <c r="AD37" s="468"/>
      <c r="AE37" s="469"/>
      <c r="AG37" s="473" t="s">
        <v>223</v>
      </c>
      <c r="AH37" s="131" t="s">
        <v>134</v>
      </c>
      <c r="AI37" s="131" t="s">
        <v>135</v>
      </c>
      <c r="AJ37" s="467" t="s">
        <v>136</v>
      </c>
      <c r="AK37" s="469"/>
      <c r="AL37" s="131" t="s">
        <v>137</v>
      </c>
      <c r="AM37" s="131" t="s">
        <v>138</v>
      </c>
      <c r="AN37" s="467" t="s">
        <v>139</v>
      </c>
      <c r="AO37" s="469"/>
      <c r="AP37" s="131" t="s">
        <v>140</v>
      </c>
      <c r="AQ37" s="131" t="s">
        <v>141</v>
      </c>
      <c r="AR37" s="467" t="s">
        <v>142</v>
      </c>
      <c r="AS37" s="469"/>
      <c r="AT37" s="131" t="s">
        <v>143</v>
      </c>
      <c r="AU37" s="131" t="s">
        <v>144</v>
      </c>
      <c r="AV37" s="467" t="s">
        <v>145</v>
      </c>
      <c r="AW37" s="469"/>
      <c r="AX37" s="467" t="s">
        <v>224</v>
      </c>
      <c r="AY37" s="469"/>
      <c r="AZ37" s="467" t="s">
        <v>225</v>
      </c>
      <c r="BA37" s="468"/>
      <c r="BB37" s="468"/>
      <c r="BC37" s="468"/>
      <c r="BD37" s="468"/>
      <c r="BE37" s="469"/>
      <c r="BF37" s="467" t="s">
        <v>226</v>
      </c>
      <c r="BG37" s="468"/>
      <c r="BH37" s="468"/>
      <c r="BI37" s="468"/>
      <c r="BJ37" s="468"/>
      <c r="BK37" s="469"/>
    </row>
    <row r="38" spans="1:63" ht="36" customHeight="1" x14ac:dyDescent="0.25">
      <c r="A38" s="474"/>
      <c r="B38" s="125" t="s">
        <v>227</v>
      </c>
      <c r="C38" s="125" t="s">
        <v>227</v>
      </c>
      <c r="D38" s="125" t="s">
        <v>227</v>
      </c>
      <c r="E38" s="125" t="s">
        <v>228</v>
      </c>
      <c r="F38" s="125" t="s">
        <v>227</v>
      </c>
      <c r="G38" s="125" t="s">
        <v>227</v>
      </c>
      <c r="H38" s="125" t="s">
        <v>227</v>
      </c>
      <c r="I38" s="125" t="s">
        <v>228</v>
      </c>
      <c r="J38" s="125" t="s">
        <v>227</v>
      </c>
      <c r="K38" s="125" t="s">
        <v>227</v>
      </c>
      <c r="L38" s="125" t="s">
        <v>227</v>
      </c>
      <c r="M38" s="125" t="s">
        <v>228</v>
      </c>
      <c r="N38" s="125" t="s">
        <v>227</v>
      </c>
      <c r="O38" s="125" t="s">
        <v>227</v>
      </c>
      <c r="P38" s="125" t="s">
        <v>227</v>
      </c>
      <c r="Q38" s="125" t="s">
        <v>228</v>
      </c>
      <c r="R38" s="125" t="s">
        <v>227</v>
      </c>
      <c r="S38" s="125" t="s">
        <v>228</v>
      </c>
      <c r="T38" s="132" t="s">
        <v>229</v>
      </c>
      <c r="U38" s="132" t="s">
        <v>230</v>
      </c>
      <c r="V38" s="132" t="s">
        <v>231</v>
      </c>
      <c r="W38" s="132" t="s">
        <v>232</v>
      </c>
      <c r="X38" s="133" t="s">
        <v>233</v>
      </c>
      <c r="Y38" s="132" t="s">
        <v>234</v>
      </c>
      <c r="Z38" s="125" t="s">
        <v>235</v>
      </c>
      <c r="AA38" s="134" t="s">
        <v>236</v>
      </c>
      <c r="AB38" s="125" t="s">
        <v>237</v>
      </c>
      <c r="AC38" s="125" t="s">
        <v>238</v>
      </c>
      <c r="AD38" s="125" t="s">
        <v>239</v>
      </c>
      <c r="AE38" s="125" t="s">
        <v>240</v>
      </c>
      <c r="AG38" s="474"/>
      <c r="AH38" s="125" t="s">
        <v>227</v>
      </c>
      <c r="AI38" s="125" t="s">
        <v>227</v>
      </c>
      <c r="AJ38" s="125" t="s">
        <v>227</v>
      </c>
      <c r="AK38" s="125" t="s">
        <v>228</v>
      </c>
      <c r="AL38" s="125" t="s">
        <v>227</v>
      </c>
      <c r="AM38" s="125" t="s">
        <v>227</v>
      </c>
      <c r="AN38" s="125" t="s">
        <v>227</v>
      </c>
      <c r="AO38" s="125" t="s">
        <v>228</v>
      </c>
      <c r="AP38" s="125" t="s">
        <v>227</v>
      </c>
      <c r="AQ38" s="125" t="s">
        <v>227</v>
      </c>
      <c r="AR38" s="125" t="s">
        <v>227</v>
      </c>
      <c r="AS38" s="125" t="s">
        <v>228</v>
      </c>
      <c r="AT38" s="125" t="s">
        <v>227</v>
      </c>
      <c r="AU38" s="125" t="s">
        <v>227</v>
      </c>
      <c r="AV38" s="125" t="s">
        <v>227</v>
      </c>
      <c r="AW38" s="125" t="s">
        <v>228</v>
      </c>
      <c r="AX38" s="125" t="s">
        <v>227</v>
      </c>
      <c r="AY38" s="125" t="s">
        <v>228</v>
      </c>
      <c r="AZ38" s="132" t="s">
        <v>229</v>
      </c>
      <c r="BA38" s="132" t="s">
        <v>230</v>
      </c>
      <c r="BB38" s="132" t="s">
        <v>231</v>
      </c>
      <c r="BC38" s="132" t="s">
        <v>232</v>
      </c>
      <c r="BD38" s="133" t="s">
        <v>233</v>
      </c>
      <c r="BE38" s="132" t="s">
        <v>234</v>
      </c>
      <c r="BF38" s="135" t="s">
        <v>235</v>
      </c>
      <c r="BG38" s="136" t="s">
        <v>236</v>
      </c>
      <c r="BH38" s="135" t="s">
        <v>237</v>
      </c>
      <c r="BI38" s="135" t="s">
        <v>238</v>
      </c>
      <c r="BJ38" s="135" t="s">
        <v>239</v>
      </c>
      <c r="BK38" s="135" t="s">
        <v>240</v>
      </c>
    </row>
    <row r="39" spans="1:63" ht="15" x14ac:dyDescent="0.25">
      <c r="A39" s="137" t="s">
        <v>241</v>
      </c>
      <c r="B39" s="137"/>
      <c r="C39" s="137"/>
      <c r="D39" s="137"/>
      <c r="E39" s="138"/>
      <c r="F39" s="137"/>
      <c r="G39" s="137"/>
      <c r="H39" s="137"/>
      <c r="I39" s="138"/>
      <c r="J39" s="229">
        <v>100</v>
      </c>
      <c r="K39" s="229">
        <v>120</v>
      </c>
      <c r="L39" s="229">
        <v>150</v>
      </c>
      <c r="M39" s="228">
        <f>227055079</f>
        <v>227055079</v>
      </c>
      <c r="N39" s="229">
        <v>150</v>
      </c>
      <c r="O39" s="229">
        <v>300</v>
      </c>
      <c r="P39" s="229">
        <v>300</v>
      </c>
      <c r="Q39" s="228">
        <v>30660782</v>
      </c>
      <c r="R39" s="139">
        <f t="shared" ref="R39:R59" si="7">B39+C39+D39+F39+G39+H39+J39+K39+L39+N39+O39+P39</f>
        <v>1120</v>
      </c>
      <c r="S39" s="231">
        <f>+E39+I39+M39+Q39</f>
        <v>257715861</v>
      </c>
      <c r="T39" s="141"/>
      <c r="U39" s="141"/>
      <c r="V39" s="141"/>
      <c r="W39" s="141"/>
      <c r="X39" s="141"/>
      <c r="Y39" s="142"/>
      <c r="Z39" s="142"/>
      <c r="AA39" s="142"/>
      <c r="AB39" s="142"/>
      <c r="AC39" s="142"/>
      <c r="AD39" s="142"/>
      <c r="AE39" s="143"/>
      <c r="AG39" s="137" t="s">
        <v>241</v>
      </c>
      <c r="AH39" s="137"/>
      <c r="AI39" s="137"/>
      <c r="AJ39" s="137"/>
      <c r="AK39" s="138"/>
      <c r="AL39" s="137"/>
      <c r="AM39" s="137"/>
      <c r="AN39" s="137"/>
      <c r="AO39" s="138"/>
      <c r="AP39" s="229">
        <v>286</v>
      </c>
      <c r="AQ39" s="229">
        <v>259</v>
      </c>
      <c r="AR39" s="229">
        <v>303</v>
      </c>
      <c r="AS39" s="233">
        <f>41495203</f>
        <v>41495203</v>
      </c>
      <c r="AT39" s="229"/>
      <c r="AU39" s="229"/>
      <c r="AV39" s="229"/>
      <c r="AW39" s="228"/>
      <c r="AX39" s="236">
        <f t="shared" ref="AX39:AX59" si="8">AH39+AI39+AJ39+AL39+AM39+AN39+AP39+AQ39+AR39+AT39+AU39+AV39</f>
        <v>848</v>
      </c>
      <c r="AY39" s="239">
        <f>+AK39+AO39+AS39+AW39</f>
        <v>41495203</v>
      </c>
      <c r="AZ39" s="237"/>
      <c r="BA39" s="237"/>
      <c r="BB39" s="237"/>
      <c r="BC39" s="237"/>
      <c r="BD39" s="237"/>
      <c r="BE39" s="237"/>
      <c r="BF39" s="237"/>
      <c r="BG39" s="237"/>
      <c r="BH39" s="237"/>
      <c r="BI39" s="237"/>
      <c r="BJ39" s="237"/>
      <c r="BK39" s="238"/>
    </row>
    <row r="40" spans="1:63" ht="15" x14ac:dyDescent="0.25">
      <c r="A40" s="137" t="s">
        <v>242</v>
      </c>
      <c r="B40" s="137"/>
      <c r="C40" s="137"/>
      <c r="D40" s="137"/>
      <c r="E40" s="138"/>
      <c r="F40" s="137"/>
      <c r="G40" s="137"/>
      <c r="H40" s="137"/>
      <c r="I40" s="138"/>
      <c r="J40" s="229"/>
      <c r="K40" s="229"/>
      <c r="L40" s="229"/>
      <c r="M40" s="228"/>
      <c r="N40" s="229"/>
      <c r="O40" s="229"/>
      <c r="P40" s="229"/>
      <c r="Q40" s="228"/>
      <c r="R40" s="139">
        <f t="shared" si="7"/>
        <v>0</v>
      </c>
      <c r="S40" s="140">
        <f t="shared" ref="S40:S59" si="9">+E40+I40+M40+Q40</f>
        <v>0</v>
      </c>
      <c r="T40" s="141"/>
      <c r="U40" s="141"/>
      <c r="V40" s="141"/>
      <c r="W40" s="141"/>
      <c r="X40" s="141"/>
      <c r="Y40" s="142"/>
      <c r="Z40" s="142"/>
      <c r="AA40" s="142"/>
      <c r="AB40" s="142"/>
      <c r="AC40" s="142"/>
      <c r="AD40" s="142"/>
      <c r="AE40" s="142"/>
      <c r="AG40" s="137" t="s">
        <v>242</v>
      </c>
      <c r="AH40" s="137"/>
      <c r="AI40" s="137"/>
      <c r="AJ40" s="137"/>
      <c r="AK40" s="138"/>
      <c r="AL40" s="137"/>
      <c r="AM40" s="137"/>
      <c r="AN40" s="137"/>
      <c r="AO40" s="138"/>
      <c r="AP40" s="137"/>
      <c r="AQ40" s="137"/>
      <c r="AR40" s="137"/>
      <c r="AS40" s="138"/>
      <c r="AT40" s="137"/>
      <c r="AU40" s="137"/>
      <c r="AV40" s="137"/>
      <c r="AW40" s="138"/>
      <c r="AX40" s="139">
        <f t="shared" si="8"/>
        <v>0</v>
      </c>
      <c r="AY40" s="140">
        <f t="shared" ref="AY40:AY59" si="10">+AK40+AO40+AS40+AW40</f>
        <v>0</v>
      </c>
      <c r="AZ40" s="142"/>
      <c r="BA40" s="142"/>
      <c r="BB40" s="142"/>
      <c r="BC40" s="142"/>
      <c r="BD40" s="142"/>
      <c r="BE40" s="142"/>
      <c r="BF40" s="142"/>
      <c r="BG40" s="142"/>
      <c r="BH40" s="142"/>
      <c r="BI40" s="142"/>
      <c r="BJ40" s="142"/>
      <c r="BK40" s="142"/>
    </row>
    <row r="41" spans="1:63" ht="15" x14ac:dyDescent="0.25">
      <c r="A41" s="137" t="s">
        <v>243</v>
      </c>
      <c r="B41" s="137"/>
      <c r="C41" s="137"/>
      <c r="D41" s="137"/>
      <c r="E41" s="138"/>
      <c r="F41" s="137"/>
      <c r="G41" s="137"/>
      <c r="H41" s="137"/>
      <c r="I41" s="138"/>
      <c r="J41" s="137"/>
      <c r="K41" s="137"/>
      <c r="L41" s="137"/>
      <c r="M41" s="138"/>
      <c r="N41" s="137"/>
      <c r="O41" s="137"/>
      <c r="P41" s="137"/>
      <c r="Q41" s="138"/>
      <c r="R41" s="139">
        <f t="shared" si="7"/>
        <v>0</v>
      </c>
      <c r="S41" s="140">
        <f t="shared" si="9"/>
        <v>0</v>
      </c>
      <c r="T41" s="141"/>
      <c r="U41" s="141"/>
      <c r="V41" s="141"/>
      <c r="W41" s="141"/>
      <c r="X41" s="141"/>
      <c r="Y41" s="142"/>
      <c r="Z41" s="142"/>
      <c r="AA41" s="142"/>
      <c r="AB41" s="142"/>
      <c r="AC41" s="142"/>
      <c r="AD41" s="142"/>
      <c r="AE41" s="142"/>
      <c r="AG41" s="137" t="s">
        <v>243</v>
      </c>
      <c r="AH41" s="137"/>
      <c r="AI41" s="137"/>
      <c r="AJ41" s="137"/>
      <c r="AK41" s="138"/>
      <c r="AL41" s="137"/>
      <c r="AM41" s="137"/>
      <c r="AN41" s="137"/>
      <c r="AO41" s="138"/>
      <c r="AP41" s="137"/>
      <c r="AQ41" s="137"/>
      <c r="AR41" s="137"/>
      <c r="AS41" s="138"/>
      <c r="AT41" s="137"/>
      <c r="AU41" s="137"/>
      <c r="AV41" s="137"/>
      <c r="AW41" s="138"/>
      <c r="AX41" s="139">
        <f t="shared" si="8"/>
        <v>0</v>
      </c>
      <c r="AY41" s="140">
        <f t="shared" si="10"/>
        <v>0</v>
      </c>
      <c r="AZ41" s="142"/>
      <c r="BA41" s="142"/>
      <c r="BB41" s="142"/>
      <c r="BC41" s="142"/>
      <c r="BD41" s="142"/>
      <c r="BE41" s="142"/>
      <c r="BF41" s="142"/>
      <c r="BG41" s="142"/>
      <c r="BH41" s="142"/>
      <c r="BI41" s="142"/>
      <c r="BJ41" s="142"/>
      <c r="BK41" s="142"/>
    </row>
    <row r="42" spans="1:63" ht="15" x14ac:dyDescent="0.25">
      <c r="A42" s="137" t="s">
        <v>244</v>
      </c>
      <c r="B42" s="137"/>
      <c r="C42" s="137"/>
      <c r="D42" s="137"/>
      <c r="E42" s="138"/>
      <c r="F42" s="137"/>
      <c r="G42" s="137"/>
      <c r="H42" s="137"/>
      <c r="I42" s="138"/>
      <c r="J42" s="137"/>
      <c r="K42" s="137"/>
      <c r="L42" s="137"/>
      <c r="M42" s="138"/>
      <c r="N42" s="137"/>
      <c r="O42" s="137"/>
      <c r="P42" s="137"/>
      <c r="Q42" s="138"/>
      <c r="R42" s="139">
        <f t="shared" si="7"/>
        <v>0</v>
      </c>
      <c r="S42" s="140">
        <f t="shared" si="9"/>
        <v>0</v>
      </c>
      <c r="T42" s="141"/>
      <c r="U42" s="141"/>
      <c r="V42" s="141"/>
      <c r="W42" s="141"/>
      <c r="X42" s="141"/>
      <c r="Y42" s="142"/>
      <c r="Z42" s="142"/>
      <c r="AA42" s="142"/>
      <c r="AB42" s="142"/>
      <c r="AC42" s="142"/>
      <c r="AD42" s="142"/>
      <c r="AE42" s="142"/>
      <c r="AG42" s="137" t="s">
        <v>244</v>
      </c>
      <c r="AH42" s="137"/>
      <c r="AI42" s="137"/>
      <c r="AJ42" s="137"/>
      <c r="AK42" s="138"/>
      <c r="AL42" s="137"/>
      <c r="AM42" s="137"/>
      <c r="AN42" s="137"/>
      <c r="AO42" s="138"/>
      <c r="AP42" s="137"/>
      <c r="AQ42" s="137"/>
      <c r="AR42" s="137"/>
      <c r="AS42" s="138"/>
      <c r="AT42" s="137"/>
      <c r="AU42" s="137"/>
      <c r="AV42" s="137"/>
      <c r="AW42" s="138"/>
      <c r="AX42" s="139">
        <f t="shared" si="8"/>
        <v>0</v>
      </c>
      <c r="AY42" s="140">
        <f t="shared" si="10"/>
        <v>0</v>
      </c>
      <c r="AZ42" s="142"/>
      <c r="BA42" s="142"/>
      <c r="BB42" s="142"/>
      <c r="BC42" s="142"/>
      <c r="BD42" s="142"/>
      <c r="BE42" s="142"/>
      <c r="BF42" s="142"/>
      <c r="BG42" s="142"/>
      <c r="BH42" s="142"/>
      <c r="BI42" s="142"/>
      <c r="BJ42" s="142"/>
      <c r="BK42" s="142"/>
    </row>
    <row r="43" spans="1:63" ht="15" x14ac:dyDescent="0.25">
      <c r="A43" s="137" t="s">
        <v>245</v>
      </c>
      <c r="B43" s="137"/>
      <c r="C43" s="137"/>
      <c r="D43" s="137"/>
      <c r="E43" s="138"/>
      <c r="F43" s="137"/>
      <c r="G43" s="137"/>
      <c r="H43" s="137"/>
      <c r="I43" s="138"/>
      <c r="J43" s="137"/>
      <c r="K43" s="137"/>
      <c r="L43" s="137"/>
      <c r="M43" s="138"/>
      <c r="N43" s="137"/>
      <c r="O43" s="137"/>
      <c r="P43" s="137"/>
      <c r="Q43" s="138"/>
      <c r="R43" s="139">
        <f t="shared" si="7"/>
        <v>0</v>
      </c>
      <c r="S43" s="140">
        <f t="shared" si="9"/>
        <v>0</v>
      </c>
      <c r="T43" s="141"/>
      <c r="U43" s="141"/>
      <c r="V43" s="141"/>
      <c r="W43" s="141"/>
      <c r="X43" s="141"/>
      <c r="Y43" s="142"/>
      <c r="Z43" s="142"/>
      <c r="AA43" s="142"/>
      <c r="AB43" s="142"/>
      <c r="AC43" s="142"/>
      <c r="AD43" s="142"/>
      <c r="AE43" s="142"/>
      <c r="AG43" s="137" t="s">
        <v>245</v>
      </c>
      <c r="AH43" s="137"/>
      <c r="AI43" s="137"/>
      <c r="AJ43" s="137"/>
      <c r="AK43" s="138"/>
      <c r="AL43" s="137"/>
      <c r="AM43" s="137"/>
      <c r="AN43" s="137"/>
      <c r="AO43" s="138"/>
      <c r="AP43" s="137"/>
      <c r="AQ43" s="137"/>
      <c r="AR43" s="137"/>
      <c r="AS43" s="138"/>
      <c r="AT43" s="137"/>
      <c r="AU43" s="137"/>
      <c r="AV43" s="137"/>
      <c r="AW43" s="138"/>
      <c r="AX43" s="139">
        <f t="shared" si="8"/>
        <v>0</v>
      </c>
      <c r="AY43" s="140">
        <f t="shared" si="10"/>
        <v>0</v>
      </c>
      <c r="AZ43" s="142"/>
      <c r="BA43" s="142"/>
      <c r="BB43" s="142"/>
      <c r="BC43" s="142"/>
      <c r="BD43" s="142"/>
      <c r="BE43" s="142"/>
      <c r="BF43" s="142"/>
      <c r="BG43" s="142"/>
      <c r="BH43" s="142"/>
      <c r="BI43" s="142"/>
      <c r="BJ43" s="142"/>
      <c r="BK43" s="142"/>
    </row>
    <row r="44" spans="1:63" ht="15" x14ac:dyDescent="0.25">
      <c r="A44" s="137" t="s">
        <v>246</v>
      </c>
      <c r="B44" s="137"/>
      <c r="C44" s="137"/>
      <c r="D44" s="137"/>
      <c r="E44" s="138"/>
      <c r="F44" s="137"/>
      <c r="G44" s="137"/>
      <c r="H44" s="137"/>
      <c r="I44" s="138"/>
      <c r="J44" s="137"/>
      <c r="K44" s="137"/>
      <c r="L44" s="137"/>
      <c r="M44" s="138"/>
      <c r="N44" s="137"/>
      <c r="O44" s="137"/>
      <c r="P44" s="137"/>
      <c r="Q44" s="138"/>
      <c r="R44" s="139">
        <f t="shared" si="7"/>
        <v>0</v>
      </c>
      <c r="S44" s="140">
        <f t="shared" si="9"/>
        <v>0</v>
      </c>
      <c r="T44" s="141"/>
      <c r="U44" s="141"/>
      <c r="V44" s="141"/>
      <c r="W44" s="141"/>
      <c r="X44" s="141"/>
      <c r="Y44" s="142"/>
      <c r="Z44" s="142"/>
      <c r="AA44" s="142"/>
      <c r="AB44" s="142"/>
      <c r="AC44" s="142"/>
      <c r="AD44" s="142"/>
      <c r="AE44" s="142"/>
      <c r="AG44" s="137" t="s">
        <v>246</v>
      </c>
      <c r="AH44" s="137"/>
      <c r="AI44" s="137"/>
      <c r="AJ44" s="137"/>
      <c r="AK44" s="138"/>
      <c r="AL44" s="137"/>
      <c r="AM44" s="137"/>
      <c r="AN44" s="137"/>
      <c r="AO44" s="138"/>
      <c r="AP44" s="137"/>
      <c r="AQ44" s="137"/>
      <c r="AR44" s="137"/>
      <c r="AS44" s="138"/>
      <c r="AT44" s="137"/>
      <c r="AU44" s="137"/>
      <c r="AV44" s="137"/>
      <c r="AW44" s="138"/>
      <c r="AX44" s="139">
        <f t="shared" si="8"/>
        <v>0</v>
      </c>
      <c r="AY44" s="140">
        <f t="shared" si="10"/>
        <v>0</v>
      </c>
      <c r="AZ44" s="142"/>
      <c r="BA44" s="142"/>
      <c r="BB44" s="142"/>
      <c r="BC44" s="142"/>
      <c r="BD44" s="142"/>
      <c r="BE44" s="142"/>
      <c r="BF44" s="142"/>
      <c r="BG44" s="142"/>
      <c r="BH44" s="142"/>
      <c r="BI44" s="142"/>
      <c r="BJ44" s="142"/>
      <c r="BK44" s="142"/>
    </row>
    <row r="45" spans="1:63" ht="15" x14ac:dyDescent="0.25">
      <c r="A45" s="137" t="s">
        <v>247</v>
      </c>
      <c r="B45" s="137"/>
      <c r="C45" s="137"/>
      <c r="D45" s="137"/>
      <c r="E45" s="138"/>
      <c r="F45" s="137"/>
      <c r="G45" s="137"/>
      <c r="H45" s="137"/>
      <c r="I45" s="138"/>
      <c r="J45" s="137"/>
      <c r="K45" s="137"/>
      <c r="L45" s="137"/>
      <c r="M45" s="138"/>
      <c r="N45" s="137"/>
      <c r="O45" s="137"/>
      <c r="P45" s="137"/>
      <c r="Q45" s="138"/>
      <c r="R45" s="139">
        <f t="shared" si="7"/>
        <v>0</v>
      </c>
      <c r="S45" s="140">
        <f t="shared" si="9"/>
        <v>0</v>
      </c>
      <c r="T45" s="141"/>
      <c r="U45" s="141"/>
      <c r="V45" s="141"/>
      <c r="W45" s="141"/>
      <c r="X45" s="141"/>
      <c r="Y45" s="142"/>
      <c r="Z45" s="142"/>
      <c r="AA45" s="142"/>
      <c r="AB45" s="142"/>
      <c r="AC45" s="142"/>
      <c r="AD45" s="142"/>
      <c r="AE45" s="142"/>
      <c r="AG45" s="137" t="s">
        <v>247</v>
      </c>
      <c r="AH45" s="137"/>
      <c r="AI45" s="137"/>
      <c r="AJ45" s="137"/>
      <c r="AK45" s="138"/>
      <c r="AL45" s="137"/>
      <c r="AM45" s="137"/>
      <c r="AN45" s="137"/>
      <c r="AO45" s="138"/>
      <c r="AP45" s="137"/>
      <c r="AQ45" s="137"/>
      <c r="AR45" s="137"/>
      <c r="AS45" s="138"/>
      <c r="AT45" s="137"/>
      <c r="AU45" s="137"/>
      <c r="AV45" s="137"/>
      <c r="AW45" s="138"/>
      <c r="AX45" s="139">
        <f t="shared" si="8"/>
        <v>0</v>
      </c>
      <c r="AY45" s="140">
        <f t="shared" si="10"/>
        <v>0</v>
      </c>
      <c r="AZ45" s="142"/>
      <c r="BA45" s="142"/>
      <c r="BB45" s="142"/>
      <c r="BC45" s="142"/>
      <c r="BD45" s="142"/>
      <c r="BE45" s="142"/>
      <c r="BF45" s="142"/>
      <c r="BG45" s="142"/>
      <c r="BH45" s="142"/>
      <c r="BI45" s="142"/>
      <c r="BJ45" s="142"/>
      <c r="BK45" s="142"/>
    </row>
    <row r="46" spans="1:63" ht="15" x14ac:dyDescent="0.25">
      <c r="A46" s="137" t="s">
        <v>248</v>
      </c>
      <c r="B46" s="137"/>
      <c r="C46" s="137"/>
      <c r="D46" s="137"/>
      <c r="E46" s="138"/>
      <c r="F46" s="137"/>
      <c r="G46" s="137"/>
      <c r="H46" s="137"/>
      <c r="I46" s="138"/>
      <c r="J46" s="137"/>
      <c r="K46" s="137"/>
      <c r="L46" s="137"/>
      <c r="M46" s="138"/>
      <c r="N46" s="137"/>
      <c r="O46" s="137"/>
      <c r="P46" s="137"/>
      <c r="Q46" s="138"/>
      <c r="R46" s="139">
        <f t="shared" si="7"/>
        <v>0</v>
      </c>
      <c r="S46" s="140">
        <f t="shared" si="9"/>
        <v>0</v>
      </c>
      <c r="T46" s="141"/>
      <c r="U46" s="141"/>
      <c r="V46" s="141"/>
      <c r="W46" s="141"/>
      <c r="X46" s="141"/>
      <c r="Y46" s="142"/>
      <c r="Z46" s="142"/>
      <c r="AA46" s="142"/>
      <c r="AB46" s="142"/>
      <c r="AC46" s="142"/>
      <c r="AD46" s="142"/>
      <c r="AE46" s="142"/>
      <c r="AG46" s="137" t="s">
        <v>248</v>
      </c>
      <c r="AH46" s="137"/>
      <c r="AI46" s="137"/>
      <c r="AJ46" s="137"/>
      <c r="AK46" s="138"/>
      <c r="AL46" s="137"/>
      <c r="AM46" s="137"/>
      <c r="AN46" s="137"/>
      <c r="AO46" s="138"/>
      <c r="AP46" s="137"/>
      <c r="AQ46" s="137"/>
      <c r="AR46" s="137"/>
      <c r="AS46" s="138"/>
      <c r="AT46" s="137"/>
      <c r="AU46" s="137"/>
      <c r="AV46" s="137"/>
      <c r="AW46" s="138"/>
      <c r="AX46" s="139">
        <f t="shared" si="8"/>
        <v>0</v>
      </c>
      <c r="AY46" s="140">
        <f t="shared" si="10"/>
        <v>0</v>
      </c>
      <c r="AZ46" s="142"/>
      <c r="BA46" s="142"/>
      <c r="BB46" s="142"/>
      <c r="BC46" s="142"/>
      <c r="BD46" s="142"/>
      <c r="BE46" s="142"/>
      <c r="BF46" s="142"/>
      <c r="BG46" s="142"/>
      <c r="BH46" s="142"/>
      <c r="BI46" s="142"/>
      <c r="BJ46" s="142"/>
      <c r="BK46" s="142"/>
    </row>
    <row r="47" spans="1:63" ht="15" x14ac:dyDescent="0.25">
      <c r="A47" s="137" t="s">
        <v>249</v>
      </c>
      <c r="B47" s="137"/>
      <c r="C47" s="137"/>
      <c r="D47" s="137"/>
      <c r="E47" s="138"/>
      <c r="F47" s="137"/>
      <c r="G47" s="137"/>
      <c r="H47" s="137"/>
      <c r="I47" s="138"/>
      <c r="J47" s="137"/>
      <c r="K47" s="137"/>
      <c r="L47" s="137"/>
      <c r="M47" s="138"/>
      <c r="N47" s="137"/>
      <c r="O47" s="137"/>
      <c r="P47" s="137"/>
      <c r="Q47" s="138"/>
      <c r="R47" s="139">
        <f t="shared" si="7"/>
        <v>0</v>
      </c>
      <c r="S47" s="140">
        <f t="shared" si="9"/>
        <v>0</v>
      </c>
      <c r="T47" s="141"/>
      <c r="U47" s="141"/>
      <c r="V47" s="141"/>
      <c r="W47" s="141"/>
      <c r="X47" s="141"/>
      <c r="Y47" s="142"/>
      <c r="Z47" s="142"/>
      <c r="AA47" s="142"/>
      <c r="AB47" s="142"/>
      <c r="AC47" s="142"/>
      <c r="AD47" s="142"/>
      <c r="AE47" s="142"/>
      <c r="AG47" s="137" t="s">
        <v>249</v>
      </c>
      <c r="AH47" s="137"/>
      <c r="AI47" s="137"/>
      <c r="AJ47" s="137"/>
      <c r="AK47" s="138"/>
      <c r="AL47" s="137"/>
      <c r="AM47" s="137"/>
      <c r="AN47" s="137"/>
      <c r="AO47" s="138"/>
      <c r="AP47" s="137"/>
      <c r="AQ47" s="137"/>
      <c r="AR47" s="137"/>
      <c r="AS47" s="138"/>
      <c r="AT47" s="137"/>
      <c r="AU47" s="137"/>
      <c r="AV47" s="137"/>
      <c r="AW47" s="138"/>
      <c r="AX47" s="139">
        <f t="shared" si="8"/>
        <v>0</v>
      </c>
      <c r="AY47" s="140">
        <f t="shared" si="10"/>
        <v>0</v>
      </c>
      <c r="AZ47" s="142"/>
      <c r="BA47" s="142"/>
      <c r="BB47" s="142"/>
      <c r="BC47" s="142"/>
      <c r="BD47" s="142"/>
      <c r="BE47" s="142"/>
      <c r="BF47" s="142"/>
      <c r="BG47" s="142"/>
      <c r="BH47" s="142"/>
      <c r="BI47" s="137"/>
      <c r="BJ47" s="137"/>
      <c r="BK47" s="137"/>
    </row>
    <row r="48" spans="1:63" ht="15" x14ac:dyDescent="0.25">
      <c r="A48" s="137" t="s">
        <v>250</v>
      </c>
      <c r="B48" s="137"/>
      <c r="C48" s="137"/>
      <c r="D48" s="137"/>
      <c r="E48" s="138"/>
      <c r="F48" s="137"/>
      <c r="G48" s="137"/>
      <c r="H48" s="137"/>
      <c r="I48" s="138"/>
      <c r="J48" s="137"/>
      <c r="K48" s="137"/>
      <c r="L48" s="137"/>
      <c r="M48" s="138"/>
      <c r="N48" s="137"/>
      <c r="O48" s="137"/>
      <c r="P48" s="137"/>
      <c r="Q48" s="138"/>
      <c r="R48" s="139">
        <f t="shared" si="7"/>
        <v>0</v>
      </c>
      <c r="S48" s="140">
        <f t="shared" si="9"/>
        <v>0</v>
      </c>
      <c r="T48" s="141"/>
      <c r="U48" s="141"/>
      <c r="V48" s="141"/>
      <c r="W48" s="141"/>
      <c r="X48" s="141"/>
      <c r="Y48" s="142"/>
      <c r="Z48" s="142"/>
      <c r="AA48" s="142"/>
      <c r="AB48" s="142"/>
      <c r="AC48" s="142"/>
      <c r="AD48" s="142"/>
      <c r="AE48" s="142"/>
      <c r="AG48" s="137" t="s">
        <v>250</v>
      </c>
      <c r="AH48" s="137"/>
      <c r="AI48" s="137"/>
      <c r="AJ48" s="137"/>
      <c r="AK48" s="138"/>
      <c r="AL48" s="137"/>
      <c r="AM48" s="137"/>
      <c r="AN48" s="137"/>
      <c r="AO48" s="138"/>
      <c r="AP48" s="137"/>
      <c r="AQ48" s="137"/>
      <c r="AR48" s="137"/>
      <c r="AS48" s="138"/>
      <c r="AT48" s="137"/>
      <c r="AU48" s="137"/>
      <c r="AV48" s="137"/>
      <c r="AW48" s="138"/>
      <c r="AX48" s="139">
        <f t="shared" si="8"/>
        <v>0</v>
      </c>
      <c r="AY48" s="140">
        <f t="shared" si="10"/>
        <v>0</v>
      </c>
      <c r="AZ48" s="142"/>
      <c r="BA48" s="142"/>
      <c r="BB48" s="142"/>
      <c r="BC48" s="142"/>
      <c r="BD48" s="142"/>
      <c r="BE48" s="142"/>
      <c r="BF48" s="142"/>
      <c r="BG48" s="142"/>
      <c r="BH48" s="142"/>
      <c r="BI48" s="137"/>
      <c r="BJ48" s="137"/>
      <c r="BK48" s="137"/>
    </row>
    <row r="49" spans="1:63" ht="15" x14ac:dyDescent="0.25">
      <c r="A49" s="137" t="s">
        <v>251</v>
      </c>
      <c r="B49" s="137"/>
      <c r="C49" s="137"/>
      <c r="D49" s="137"/>
      <c r="E49" s="138"/>
      <c r="F49" s="137"/>
      <c r="G49" s="137"/>
      <c r="H49" s="137"/>
      <c r="I49" s="138"/>
      <c r="J49" s="137"/>
      <c r="K49" s="137"/>
      <c r="L49" s="137"/>
      <c r="M49" s="138"/>
      <c r="N49" s="137"/>
      <c r="O49" s="137"/>
      <c r="P49" s="137"/>
      <c r="Q49" s="138"/>
      <c r="R49" s="139">
        <f t="shared" si="7"/>
        <v>0</v>
      </c>
      <c r="S49" s="140">
        <f t="shared" si="9"/>
        <v>0</v>
      </c>
      <c r="T49" s="141"/>
      <c r="U49" s="141"/>
      <c r="V49" s="141"/>
      <c r="W49" s="141"/>
      <c r="X49" s="141"/>
      <c r="Y49" s="142"/>
      <c r="Z49" s="142"/>
      <c r="AA49" s="142"/>
      <c r="AB49" s="142"/>
      <c r="AC49" s="142"/>
      <c r="AD49" s="142"/>
      <c r="AE49" s="142"/>
      <c r="AG49" s="137" t="s">
        <v>251</v>
      </c>
      <c r="AH49" s="137"/>
      <c r="AI49" s="137"/>
      <c r="AJ49" s="137"/>
      <c r="AK49" s="138"/>
      <c r="AL49" s="137"/>
      <c r="AM49" s="137"/>
      <c r="AN49" s="137"/>
      <c r="AO49" s="138"/>
      <c r="AP49" s="137"/>
      <c r="AQ49" s="137"/>
      <c r="AR49" s="137"/>
      <c r="AS49" s="138"/>
      <c r="AT49" s="137"/>
      <c r="AU49" s="137"/>
      <c r="AV49" s="137"/>
      <c r="AW49" s="138"/>
      <c r="AX49" s="139">
        <f t="shared" si="8"/>
        <v>0</v>
      </c>
      <c r="AY49" s="140">
        <f t="shared" si="10"/>
        <v>0</v>
      </c>
      <c r="AZ49" s="142"/>
      <c r="BA49" s="142"/>
      <c r="BB49" s="142"/>
      <c r="BC49" s="142"/>
      <c r="BD49" s="142"/>
      <c r="BE49" s="142"/>
      <c r="BF49" s="142"/>
      <c r="BG49" s="142"/>
      <c r="BH49" s="142"/>
      <c r="BI49" s="137"/>
      <c r="BJ49" s="137"/>
      <c r="BK49" s="137"/>
    </row>
    <row r="50" spans="1:63" ht="15" x14ac:dyDescent="0.25">
      <c r="A50" s="137" t="s">
        <v>252</v>
      </c>
      <c r="B50" s="137"/>
      <c r="C50" s="137"/>
      <c r="D50" s="137"/>
      <c r="E50" s="138"/>
      <c r="F50" s="137"/>
      <c r="G50" s="137"/>
      <c r="H50" s="137"/>
      <c r="I50" s="138"/>
      <c r="J50" s="137"/>
      <c r="K50" s="137"/>
      <c r="L50" s="137"/>
      <c r="M50" s="138"/>
      <c r="N50" s="137"/>
      <c r="O50" s="137"/>
      <c r="P50" s="137"/>
      <c r="Q50" s="138"/>
      <c r="R50" s="139">
        <f t="shared" si="7"/>
        <v>0</v>
      </c>
      <c r="S50" s="140">
        <f t="shared" si="9"/>
        <v>0</v>
      </c>
      <c r="T50" s="141"/>
      <c r="U50" s="141"/>
      <c r="V50" s="141"/>
      <c r="W50" s="141"/>
      <c r="X50" s="141"/>
      <c r="Y50" s="142"/>
      <c r="Z50" s="142"/>
      <c r="AA50" s="142"/>
      <c r="AB50" s="142"/>
      <c r="AC50" s="142"/>
      <c r="AD50" s="142"/>
      <c r="AE50" s="142"/>
      <c r="AG50" s="137" t="s">
        <v>252</v>
      </c>
      <c r="AH50" s="137"/>
      <c r="AI50" s="137"/>
      <c r="AJ50" s="137"/>
      <c r="AK50" s="138"/>
      <c r="AL50" s="137"/>
      <c r="AM50" s="137"/>
      <c r="AN50" s="137"/>
      <c r="AO50" s="138"/>
      <c r="AP50" s="137"/>
      <c r="AQ50" s="137"/>
      <c r="AR50" s="137"/>
      <c r="AS50" s="138"/>
      <c r="AT50" s="137"/>
      <c r="AU50" s="137"/>
      <c r="AV50" s="137"/>
      <c r="AW50" s="138"/>
      <c r="AX50" s="139">
        <f t="shared" si="8"/>
        <v>0</v>
      </c>
      <c r="AY50" s="140">
        <f t="shared" si="10"/>
        <v>0</v>
      </c>
      <c r="AZ50" s="142"/>
      <c r="BA50" s="142"/>
      <c r="BB50" s="142"/>
      <c r="BC50" s="142"/>
      <c r="BD50" s="142"/>
      <c r="BE50" s="142"/>
      <c r="BF50" s="142"/>
      <c r="BG50" s="142"/>
      <c r="BH50" s="142"/>
      <c r="BI50" s="142"/>
      <c r="BJ50" s="142"/>
      <c r="BK50" s="142"/>
    </row>
    <row r="51" spans="1:63" ht="15" x14ac:dyDescent="0.25">
      <c r="A51" s="137" t="s">
        <v>253</v>
      </c>
      <c r="B51" s="137"/>
      <c r="C51" s="137"/>
      <c r="D51" s="137"/>
      <c r="E51" s="138"/>
      <c r="F51" s="137"/>
      <c r="G51" s="137"/>
      <c r="H51" s="137"/>
      <c r="I51" s="138"/>
      <c r="J51" s="137"/>
      <c r="K51" s="137"/>
      <c r="L51" s="137"/>
      <c r="M51" s="138"/>
      <c r="N51" s="137"/>
      <c r="O51" s="137"/>
      <c r="P51" s="137"/>
      <c r="Q51" s="138"/>
      <c r="R51" s="139">
        <f t="shared" si="7"/>
        <v>0</v>
      </c>
      <c r="S51" s="140">
        <f t="shared" si="9"/>
        <v>0</v>
      </c>
      <c r="T51" s="141"/>
      <c r="U51" s="141"/>
      <c r="V51" s="141"/>
      <c r="W51" s="141"/>
      <c r="X51" s="141"/>
      <c r="Y51" s="142"/>
      <c r="Z51" s="142"/>
      <c r="AA51" s="142"/>
      <c r="AB51" s="142"/>
      <c r="AC51" s="142"/>
      <c r="AD51" s="142"/>
      <c r="AE51" s="142"/>
      <c r="AG51" s="137" t="s">
        <v>253</v>
      </c>
      <c r="AH51" s="137"/>
      <c r="AI51" s="137"/>
      <c r="AJ51" s="137"/>
      <c r="AK51" s="138"/>
      <c r="AL51" s="137"/>
      <c r="AM51" s="137"/>
      <c r="AN51" s="137"/>
      <c r="AO51" s="138"/>
      <c r="AP51" s="137"/>
      <c r="AQ51" s="137"/>
      <c r="AR51" s="137"/>
      <c r="AS51" s="138"/>
      <c r="AT51" s="137"/>
      <c r="AU51" s="137"/>
      <c r="AV51" s="137"/>
      <c r="AW51" s="138"/>
      <c r="AX51" s="139">
        <f t="shared" si="8"/>
        <v>0</v>
      </c>
      <c r="AY51" s="140">
        <f t="shared" si="10"/>
        <v>0</v>
      </c>
      <c r="AZ51" s="142"/>
      <c r="BA51" s="142"/>
      <c r="BB51" s="142"/>
      <c r="BC51" s="142"/>
      <c r="BD51" s="142"/>
      <c r="BE51" s="142"/>
      <c r="BF51" s="142"/>
      <c r="BG51" s="142"/>
      <c r="BH51" s="142"/>
      <c r="BI51" s="142"/>
      <c r="BJ51" s="142"/>
      <c r="BK51" s="142"/>
    </row>
    <row r="52" spans="1:63" ht="15" x14ac:dyDescent="0.25">
      <c r="A52" s="137" t="s">
        <v>254</v>
      </c>
      <c r="B52" s="137"/>
      <c r="C52" s="137"/>
      <c r="D52" s="137"/>
      <c r="E52" s="138"/>
      <c r="F52" s="137"/>
      <c r="G52" s="137"/>
      <c r="H52" s="137"/>
      <c r="I52" s="138"/>
      <c r="J52" s="137"/>
      <c r="K52" s="137"/>
      <c r="L52" s="137"/>
      <c r="M52" s="138"/>
      <c r="N52" s="137"/>
      <c r="O52" s="137"/>
      <c r="P52" s="137"/>
      <c r="Q52" s="138"/>
      <c r="R52" s="139">
        <f t="shared" si="7"/>
        <v>0</v>
      </c>
      <c r="S52" s="140">
        <f t="shared" si="9"/>
        <v>0</v>
      </c>
      <c r="T52" s="141"/>
      <c r="U52" s="141"/>
      <c r="V52" s="141"/>
      <c r="W52" s="141"/>
      <c r="X52" s="141"/>
      <c r="Y52" s="142"/>
      <c r="Z52" s="142"/>
      <c r="AA52" s="142"/>
      <c r="AB52" s="142"/>
      <c r="AC52" s="142"/>
      <c r="AD52" s="142"/>
      <c r="AE52" s="142"/>
      <c r="AG52" s="137" t="s">
        <v>254</v>
      </c>
      <c r="AH52" s="137"/>
      <c r="AI52" s="137"/>
      <c r="AJ52" s="137"/>
      <c r="AK52" s="138"/>
      <c r="AL52" s="137"/>
      <c r="AM52" s="137"/>
      <c r="AN52" s="137"/>
      <c r="AO52" s="138"/>
      <c r="AP52" s="137"/>
      <c r="AQ52" s="137"/>
      <c r="AR52" s="137"/>
      <c r="AS52" s="138"/>
      <c r="AT52" s="137"/>
      <c r="AU52" s="137"/>
      <c r="AV52" s="137"/>
      <c r="AW52" s="138"/>
      <c r="AX52" s="139">
        <f t="shared" si="8"/>
        <v>0</v>
      </c>
      <c r="AY52" s="140">
        <f t="shared" si="10"/>
        <v>0</v>
      </c>
      <c r="AZ52" s="142"/>
      <c r="BA52" s="142"/>
      <c r="BB52" s="142"/>
      <c r="BC52" s="142"/>
      <c r="BD52" s="142"/>
      <c r="BE52" s="142"/>
      <c r="BF52" s="142"/>
      <c r="BG52" s="142"/>
      <c r="BH52" s="142"/>
      <c r="BI52" s="142"/>
      <c r="BJ52" s="142"/>
      <c r="BK52" s="142"/>
    </row>
    <row r="53" spans="1:63" ht="15" x14ac:dyDescent="0.25">
      <c r="A53" s="137" t="s">
        <v>255</v>
      </c>
      <c r="B53" s="137"/>
      <c r="C53" s="137"/>
      <c r="D53" s="137"/>
      <c r="E53" s="138"/>
      <c r="F53" s="137"/>
      <c r="G53" s="137"/>
      <c r="H53" s="137"/>
      <c r="I53" s="138"/>
      <c r="J53" s="137"/>
      <c r="K53" s="137"/>
      <c r="L53" s="137"/>
      <c r="M53" s="138"/>
      <c r="N53" s="137"/>
      <c r="O53" s="137"/>
      <c r="P53" s="137"/>
      <c r="Q53" s="138"/>
      <c r="R53" s="139">
        <f t="shared" si="7"/>
        <v>0</v>
      </c>
      <c r="S53" s="140">
        <f t="shared" si="9"/>
        <v>0</v>
      </c>
      <c r="T53" s="141"/>
      <c r="U53" s="141"/>
      <c r="V53" s="141"/>
      <c r="W53" s="141"/>
      <c r="X53" s="141"/>
      <c r="Y53" s="142"/>
      <c r="Z53" s="142"/>
      <c r="AA53" s="142"/>
      <c r="AB53" s="142"/>
      <c r="AC53" s="142"/>
      <c r="AD53" s="142"/>
      <c r="AE53" s="142"/>
      <c r="AG53" s="137" t="s">
        <v>255</v>
      </c>
      <c r="AH53" s="137"/>
      <c r="AI53" s="137"/>
      <c r="AJ53" s="137"/>
      <c r="AK53" s="138"/>
      <c r="AL53" s="137"/>
      <c r="AM53" s="137"/>
      <c r="AN53" s="137"/>
      <c r="AO53" s="138"/>
      <c r="AP53" s="137"/>
      <c r="AQ53" s="137"/>
      <c r="AR53" s="137"/>
      <c r="AS53" s="138"/>
      <c r="AT53" s="137"/>
      <c r="AU53" s="137"/>
      <c r="AV53" s="137"/>
      <c r="AW53" s="138"/>
      <c r="AX53" s="139">
        <f t="shared" si="8"/>
        <v>0</v>
      </c>
      <c r="AY53" s="140">
        <f t="shared" si="10"/>
        <v>0</v>
      </c>
      <c r="AZ53" s="142"/>
      <c r="BA53" s="142"/>
      <c r="BB53" s="142"/>
      <c r="BC53" s="142"/>
      <c r="BD53" s="142"/>
      <c r="BE53" s="142"/>
      <c r="BF53" s="142"/>
      <c r="BG53" s="142"/>
      <c r="BH53" s="142"/>
      <c r="BI53" s="142"/>
      <c r="BJ53" s="142"/>
      <c r="BK53" s="142"/>
    </row>
    <row r="54" spans="1:63" ht="15" x14ac:dyDescent="0.25">
      <c r="A54" s="137" t="s">
        <v>256</v>
      </c>
      <c r="B54" s="137"/>
      <c r="C54" s="137"/>
      <c r="D54" s="137"/>
      <c r="E54" s="138"/>
      <c r="F54" s="137"/>
      <c r="G54" s="137"/>
      <c r="H54" s="137"/>
      <c r="I54" s="138"/>
      <c r="J54" s="137"/>
      <c r="K54" s="137"/>
      <c r="L54" s="137"/>
      <c r="M54" s="138"/>
      <c r="N54" s="137"/>
      <c r="O54" s="137"/>
      <c r="P54" s="137"/>
      <c r="Q54" s="138"/>
      <c r="R54" s="139">
        <f t="shared" si="7"/>
        <v>0</v>
      </c>
      <c r="S54" s="140">
        <f t="shared" si="9"/>
        <v>0</v>
      </c>
      <c r="T54" s="141"/>
      <c r="U54" s="141"/>
      <c r="V54" s="141"/>
      <c r="W54" s="141"/>
      <c r="X54" s="141"/>
      <c r="Y54" s="142"/>
      <c r="Z54" s="142"/>
      <c r="AA54" s="142"/>
      <c r="AB54" s="142"/>
      <c r="AC54" s="142"/>
      <c r="AD54" s="142"/>
      <c r="AE54" s="142"/>
      <c r="AG54" s="137" t="s">
        <v>256</v>
      </c>
      <c r="AH54" s="137"/>
      <c r="AI54" s="137"/>
      <c r="AJ54" s="137"/>
      <c r="AK54" s="138"/>
      <c r="AL54" s="137"/>
      <c r="AM54" s="137"/>
      <c r="AN54" s="137"/>
      <c r="AO54" s="138"/>
      <c r="AP54" s="137"/>
      <c r="AQ54" s="137"/>
      <c r="AR54" s="137"/>
      <c r="AS54" s="138"/>
      <c r="AT54" s="137"/>
      <c r="AU54" s="137"/>
      <c r="AV54" s="137"/>
      <c r="AW54" s="138"/>
      <c r="AX54" s="139">
        <f t="shared" si="8"/>
        <v>0</v>
      </c>
      <c r="AY54" s="140">
        <f t="shared" si="10"/>
        <v>0</v>
      </c>
      <c r="AZ54" s="142"/>
      <c r="BA54" s="142"/>
      <c r="BB54" s="142"/>
      <c r="BC54" s="142"/>
      <c r="BD54" s="142"/>
      <c r="BE54" s="142"/>
      <c r="BF54" s="142"/>
      <c r="BG54" s="142"/>
      <c r="BH54" s="142"/>
      <c r="BI54" s="142"/>
      <c r="BJ54" s="142"/>
      <c r="BK54" s="142"/>
    </row>
    <row r="55" spans="1:63" ht="15" x14ac:dyDescent="0.25">
      <c r="A55" s="137" t="s">
        <v>257</v>
      </c>
      <c r="B55" s="137"/>
      <c r="C55" s="137"/>
      <c r="D55" s="137"/>
      <c r="E55" s="138"/>
      <c r="F55" s="137"/>
      <c r="G55" s="137"/>
      <c r="H55" s="137"/>
      <c r="I55" s="138"/>
      <c r="J55" s="137"/>
      <c r="K55" s="137"/>
      <c r="L55" s="137"/>
      <c r="M55" s="138"/>
      <c r="N55" s="137"/>
      <c r="O55" s="137"/>
      <c r="P55" s="137"/>
      <c r="Q55" s="138"/>
      <c r="R55" s="139">
        <f t="shared" si="7"/>
        <v>0</v>
      </c>
      <c r="S55" s="140">
        <f t="shared" si="9"/>
        <v>0</v>
      </c>
      <c r="T55" s="141"/>
      <c r="U55" s="141"/>
      <c r="V55" s="141"/>
      <c r="W55" s="141"/>
      <c r="X55" s="141"/>
      <c r="Y55" s="142"/>
      <c r="Z55" s="142"/>
      <c r="AA55" s="142"/>
      <c r="AB55" s="142"/>
      <c r="AC55" s="142"/>
      <c r="AD55" s="142"/>
      <c r="AE55" s="142"/>
      <c r="AG55" s="137" t="s">
        <v>257</v>
      </c>
      <c r="AH55" s="137"/>
      <c r="AI55" s="137"/>
      <c r="AJ55" s="137"/>
      <c r="AK55" s="138"/>
      <c r="AL55" s="137"/>
      <c r="AM55" s="137"/>
      <c r="AN55" s="137"/>
      <c r="AO55" s="138"/>
      <c r="AP55" s="137"/>
      <c r="AQ55" s="137"/>
      <c r="AR55" s="137"/>
      <c r="AS55" s="138"/>
      <c r="AT55" s="137"/>
      <c r="AU55" s="137"/>
      <c r="AV55" s="137"/>
      <c r="AW55" s="138"/>
      <c r="AX55" s="139">
        <f t="shared" si="8"/>
        <v>0</v>
      </c>
      <c r="AY55" s="140">
        <f t="shared" si="10"/>
        <v>0</v>
      </c>
      <c r="AZ55" s="142"/>
      <c r="BA55" s="142"/>
      <c r="BB55" s="142"/>
      <c r="BC55" s="142"/>
      <c r="BD55" s="142"/>
      <c r="BE55" s="142"/>
      <c r="BF55" s="142"/>
      <c r="BG55" s="142"/>
      <c r="BH55" s="142"/>
      <c r="BI55" s="142"/>
      <c r="BJ55" s="142"/>
      <c r="BK55" s="142"/>
    </row>
    <row r="56" spans="1:63" ht="15" x14ac:dyDescent="0.25">
      <c r="A56" s="137" t="s">
        <v>258</v>
      </c>
      <c r="B56" s="137"/>
      <c r="C56" s="137"/>
      <c r="D56" s="137"/>
      <c r="E56" s="138"/>
      <c r="F56" s="137"/>
      <c r="G56" s="137"/>
      <c r="H56" s="137"/>
      <c r="I56" s="138"/>
      <c r="J56" s="137"/>
      <c r="K56" s="137"/>
      <c r="L56" s="137"/>
      <c r="M56" s="138"/>
      <c r="N56" s="137"/>
      <c r="O56" s="137"/>
      <c r="P56" s="137"/>
      <c r="Q56" s="138"/>
      <c r="R56" s="139">
        <f t="shared" si="7"/>
        <v>0</v>
      </c>
      <c r="S56" s="140">
        <f t="shared" si="9"/>
        <v>0</v>
      </c>
      <c r="T56" s="141"/>
      <c r="U56" s="141"/>
      <c r="V56" s="141"/>
      <c r="W56" s="141"/>
      <c r="X56" s="141"/>
      <c r="Y56" s="142"/>
      <c r="Z56" s="142"/>
      <c r="AA56" s="142"/>
      <c r="AB56" s="142"/>
      <c r="AC56" s="142"/>
      <c r="AD56" s="142"/>
      <c r="AE56" s="142"/>
      <c r="AG56" s="137" t="s">
        <v>258</v>
      </c>
      <c r="AH56" s="137"/>
      <c r="AI56" s="137"/>
      <c r="AJ56" s="137"/>
      <c r="AK56" s="138"/>
      <c r="AL56" s="137"/>
      <c r="AM56" s="137"/>
      <c r="AN56" s="137"/>
      <c r="AO56" s="138"/>
      <c r="AP56" s="137"/>
      <c r="AQ56" s="137"/>
      <c r="AR56" s="137"/>
      <c r="AS56" s="138"/>
      <c r="AT56" s="137"/>
      <c r="AU56" s="137"/>
      <c r="AV56" s="137"/>
      <c r="AW56" s="138"/>
      <c r="AX56" s="139">
        <f t="shared" si="8"/>
        <v>0</v>
      </c>
      <c r="AY56" s="140">
        <f t="shared" si="10"/>
        <v>0</v>
      </c>
      <c r="AZ56" s="142"/>
      <c r="BA56" s="142"/>
      <c r="BB56" s="142"/>
      <c r="BC56" s="142"/>
      <c r="BD56" s="142"/>
      <c r="BE56" s="142"/>
      <c r="BF56" s="142"/>
      <c r="BG56" s="142"/>
      <c r="BH56" s="142"/>
      <c r="BI56" s="142"/>
      <c r="BJ56" s="142"/>
      <c r="BK56" s="142"/>
    </row>
    <row r="57" spans="1:63" ht="15" x14ac:dyDescent="0.25">
      <c r="A57" s="137" t="s">
        <v>259</v>
      </c>
      <c r="B57" s="137"/>
      <c r="C57" s="137"/>
      <c r="D57" s="137"/>
      <c r="E57" s="138"/>
      <c r="F57" s="137"/>
      <c r="G57" s="137"/>
      <c r="H57" s="137"/>
      <c r="I57" s="138"/>
      <c r="J57" s="137"/>
      <c r="K57" s="137"/>
      <c r="L57" s="137"/>
      <c r="M57" s="138"/>
      <c r="N57" s="137"/>
      <c r="O57" s="137"/>
      <c r="P57" s="137"/>
      <c r="Q57" s="138"/>
      <c r="R57" s="139">
        <f t="shared" si="7"/>
        <v>0</v>
      </c>
      <c r="S57" s="140">
        <f t="shared" si="9"/>
        <v>0</v>
      </c>
      <c r="T57" s="141"/>
      <c r="U57" s="141"/>
      <c r="V57" s="141"/>
      <c r="W57" s="141"/>
      <c r="X57" s="141"/>
      <c r="Y57" s="142"/>
      <c r="Z57" s="142"/>
      <c r="AA57" s="142"/>
      <c r="AB57" s="142"/>
      <c r="AC57" s="142"/>
      <c r="AD57" s="142"/>
      <c r="AE57" s="142"/>
      <c r="AG57" s="137" t="s">
        <v>259</v>
      </c>
      <c r="AH57" s="137"/>
      <c r="AI57" s="137"/>
      <c r="AJ57" s="137"/>
      <c r="AK57" s="138"/>
      <c r="AL57" s="137"/>
      <c r="AM57" s="137"/>
      <c r="AN57" s="137"/>
      <c r="AO57" s="138"/>
      <c r="AP57" s="137"/>
      <c r="AQ57" s="137"/>
      <c r="AR57" s="137"/>
      <c r="AS57" s="138"/>
      <c r="AT57" s="137"/>
      <c r="AU57" s="137"/>
      <c r="AV57" s="137"/>
      <c r="AW57" s="138"/>
      <c r="AX57" s="139">
        <f t="shared" si="8"/>
        <v>0</v>
      </c>
      <c r="AY57" s="140">
        <f t="shared" si="10"/>
        <v>0</v>
      </c>
      <c r="AZ57" s="142"/>
      <c r="BA57" s="142"/>
      <c r="BB57" s="142"/>
      <c r="BC57" s="142"/>
      <c r="BD57" s="142"/>
      <c r="BE57" s="142"/>
      <c r="BF57" s="142"/>
      <c r="BG57" s="142"/>
      <c r="BH57" s="142"/>
      <c r="BI57" s="142"/>
      <c r="BJ57" s="142"/>
      <c r="BK57" s="142"/>
    </row>
    <row r="58" spans="1:63" ht="15" x14ac:dyDescent="0.25">
      <c r="A58" s="137" t="s">
        <v>260</v>
      </c>
      <c r="B58" s="137"/>
      <c r="C58" s="137"/>
      <c r="D58" s="137"/>
      <c r="E58" s="138"/>
      <c r="F58" s="137"/>
      <c r="G58" s="137"/>
      <c r="H58" s="137"/>
      <c r="I58" s="138"/>
      <c r="J58" s="137"/>
      <c r="K58" s="137"/>
      <c r="L58" s="137"/>
      <c r="M58" s="138"/>
      <c r="N58" s="137"/>
      <c r="O58" s="137"/>
      <c r="P58" s="137"/>
      <c r="Q58" s="138"/>
      <c r="R58" s="139">
        <f t="shared" si="7"/>
        <v>0</v>
      </c>
      <c r="S58" s="140">
        <f t="shared" si="9"/>
        <v>0</v>
      </c>
      <c r="T58" s="141"/>
      <c r="U58" s="141"/>
      <c r="V58" s="141"/>
      <c r="W58" s="141"/>
      <c r="X58" s="141"/>
      <c r="Y58" s="142"/>
      <c r="Z58" s="142"/>
      <c r="AA58" s="142"/>
      <c r="AB58" s="142"/>
      <c r="AC58" s="142"/>
      <c r="AD58" s="142"/>
      <c r="AE58" s="142"/>
      <c r="AG58" s="137" t="s">
        <v>260</v>
      </c>
      <c r="AH58" s="137"/>
      <c r="AI58" s="137"/>
      <c r="AJ58" s="137"/>
      <c r="AK58" s="138"/>
      <c r="AL58" s="137"/>
      <c r="AM58" s="137"/>
      <c r="AN58" s="137"/>
      <c r="AO58" s="138"/>
      <c r="AP58" s="137"/>
      <c r="AQ58" s="137"/>
      <c r="AR58" s="137"/>
      <c r="AS58" s="138"/>
      <c r="AT58" s="137"/>
      <c r="AU58" s="137"/>
      <c r="AV58" s="137"/>
      <c r="AW58" s="138"/>
      <c r="AX58" s="139">
        <f t="shared" si="8"/>
        <v>0</v>
      </c>
      <c r="AY58" s="140">
        <f t="shared" si="10"/>
        <v>0</v>
      </c>
      <c r="AZ58" s="142"/>
      <c r="BA58" s="142"/>
      <c r="BB58" s="142"/>
      <c r="BC58" s="142"/>
      <c r="BD58" s="142"/>
      <c r="BE58" s="142"/>
      <c r="BF58" s="142"/>
      <c r="BG58" s="142"/>
      <c r="BH58" s="142"/>
      <c r="BI58" s="142"/>
      <c r="BJ58" s="142"/>
      <c r="BK58" s="142"/>
    </row>
    <row r="59" spans="1:63" ht="15" x14ac:dyDescent="0.25">
      <c r="A59" s="137" t="s">
        <v>261</v>
      </c>
      <c r="B59" s="137"/>
      <c r="C59" s="137"/>
      <c r="D59" s="137"/>
      <c r="E59" s="138"/>
      <c r="F59" s="137"/>
      <c r="G59" s="137"/>
      <c r="H59" s="137"/>
      <c r="I59" s="138"/>
      <c r="J59" s="137"/>
      <c r="K59" s="137"/>
      <c r="L59" s="137"/>
      <c r="M59" s="138"/>
      <c r="N59" s="137"/>
      <c r="O59" s="137"/>
      <c r="P59" s="137"/>
      <c r="Q59" s="138"/>
      <c r="R59" s="139">
        <f t="shared" si="7"/>
        <v>0</v>
      </c>
      <c r="S59" s="140">
        <f t="shared" si="9"/>
        <v>0</v>
      </c>
      <c r="T59" s="141"/>
      <c r="U59" s="141"/>
      <c r="V59" s="141"/>
      <c r="W59" s="141"/>
      <c r="X59" s="141"/>
      <c r="Y59" s="142"/>
      <c r="Z59" s="142"/>
      <c r="AA59" s="142"/>
      <c r="AB59" s="142"/>
      <c r="AC59" s="142"/>
      <c r="AD59" s="142"/>
      <c r="AE59" s="142"/>
      <c r="AG59" s="137" t="s">
        <v>261</v>
      </c>
      <c r="AH59" s="137"/>
      <c r="AI59" s="137"/>
      <c r="AJ59" s="137"/>
      <c r="AK59" s="138"/>
      <c r="AL59" s="137"/>
      <c r="AM59" s="137"/>
      <c r="AN59" s="137"/>
      <c r="AO59" s="138"/>
      <c r="AP59" s="137"/>
      <c r="AQ59" s="137"/>
      <c r="AR59" s="137"/>
      <c r="AS59" s="138"/>
      <c r="AT59" s="137"/>
      <c r="AU59" s="137"/>
      <c r="AV59" s="137"/>
      <c r="AW59" s="138"/>
      <c r="AX59" s="139">
        <f t="shared" si="8"/>
        <v>0</v>
      </c>
      <c r="AY59" s="140">
        <f t="shared" si="10"/>
        <v>0</v>
      </c>
      <c r="AZ59" s="142"/>
      <c r="BA59" s="142"/>
      <c r="BB59" s="142"/>
      <c r="BC59" s="142"/>
      <c r="BD59" s="142"/>
      <c r="BE59" s="142"/>
      <c r="BF59" s="142"/>
      <c r="BG59" s="142"/>
      <c r="BH59" s="142"/>
      <c r="BI59" s="142"/>
      <c r="BJ59" s="142"/>
      <c r="BK59" s="142"/>
    </row>
    <row r="60" spans="1:63" ht="15" x14ac:dyDescent="0.25">
      <c r="A60" s="144" t="s">
        <v>262</v>
      </c>
      <c r="B60" s="145">
        <f t="shared" ref="B60:Q60" si="11">SUM(B39:B59)</f>
        <v>0</v>
      </c>
      <c r="C60" s="145">
        <f t="shared" si="11"/>
        <v>0</v>
      </c>
      <c r="D60" s="145">
        <f t="shared" si="11"/>
        <v>0</v>
      </c>
      <c r="E60" s="146">
        <f t="shared" si="11"/>
        <v>0</v>
      </c>
      <c r="F60" s="145">
        <f t="shared" si="11"/>
        <v>0</v>
      </c>
      <c r="G60" s="145">
        <f t="shared" si="11"/>
        <v>0</v>
      </c>
      <c r="H60" s="145">
        <f t="shared" si="11"/>
        <v>0</v>
      </c>
      <c r="I60" s="146">
        <f t="shared" si="11"/>
        <v>0</v>
      </c>
      <c r="J60" s="145">
        <f t="shared" si="11"/>
        <v>100</v>
      </c>
      <c r="K60" s="145">
        <f t="shared" si="11"/>
        <v>120</v>
      </c>
      <c r="L60" s="145">
        <f t="shared" si="11"/>
        <v>150</v>
      </c>
      <c r="M60" s="146">
        <f t="shared" si="11"/>
        <v>227055079</v>
      </c>
      <c r="N60" s="145">
        <f t="shared" si="11"/>
        <v>150</v>
      </c>
      <c r="O60" s="145">
        <f t="shared" si="11"/>
        <v>300</v>
      </c>
      <c r="P60" s="145">
        <f t="shared" si="11"/>
        <v>300</v>
      </c>
      <c r="Q60" s="146">
        <f t="shared" si="11"/>
        <v>30660782</v>
      </c>
      <c r="R60" s="145">
        <f t="shared" ref="R60:AE60" si="12">SUM(R39:R59)</f>
        <v>1120</v>
      </c>
      <c r="S60" s="140">
        <f t="shared" si="12"/>
        <v>257715861</v>
      </c>
      <c r="T60" s="145">
        <f t="shared" si="12"/>
        <v>0</v>
      </c>
      <c r="U60" s="145">
        <f t="shared" si="12"/>
        <v>0</v>
      </c>
      <c r="V60" s="145">
        <f t="shared" si="12"/>
        <v>0</v>
      </c>
      <c r="W60" s="145">
        <f t="shared" si="12"/>
        <v>0</v>
      </c>
      <c r="X60" s="145">
        <f t="shared" si="12"/>
        <v>0</v>
      </c>
      <c r="Y60" s="145">
        <f t="shared" si="12"/>
        <v>0</v>
      </c>
      <c r="Z60" s="145">
        <f t="shared" si="12"/>
        <v>0</v>
      </c>
      <c r="AA60" s="145">
        <f t="shared" si="12"/>
        <v>0</v>
      </c>
      <c r="AB60" s="145">
        <f t="shared" si="12"/>
        <v>0</v>
      </c>
      <c r="AC60" s="145">
        <f t="shared" si="12"/>
        <v>0</v>
      </c>
      <c r="AD60" s="145">
        <f t="shared" si="12"/>
        <v>0</v>
      </c>
      <c r="AE60" s="145">
        <f t="shared" si="12"/>
        <v>0</v>
      </c>
      <c r="AG60" s="144" t="s">
        <v>262</v>
      </c>
      <c r="AH60" s="145">
        <f t="shared" ref="AH60:AW60" si="13">SUM(AH39:AH59)</f>
        <v>0</v>
      </c>
      <c r="AI60" s="145">
        <f t="shared" si="13"/>
        <v>0</v>
      </c>
      <c r="AJ60" s="145">
        <f t="shared" si="13"/>
        <v>0</v>
      </c>
      <c r="AK60" s="146">
        <f t="shared" si="13"/>
        <v>0</v>
      </c>
      <c r="AL60" s="145">
        <f t="shared" si="13"/>
        <v>0</v>
      </c>
      <c r="AM60" s="145">
        <f t="shared" si="13"/>
        <v>0</v>
      </c>
      <c r="AN60" s="145">
        <f t="shared" si="13"/>
        <v>0</v>
      </c>
      <c r="AO60" s="146">
        <f t="shared" si="13"/>
        <v>0</v>
      </c>
      <c r="AP60" s="145">
        <f t="shared" si="13"/>
        <v>286</v>
      </c>
      <c r="AQ60" s="145">
        <f t="shared" si="13"/>
        <v>259</v>
      </c>
      <c r="AR60" s="145">
        <f t="shared" si="13"/>
        <v>303</v>
      </c>
      <c r="AS60" s="146">
        <f t="shared" si="13"/>
        <v>41495203</v>
      </c>
      <c r="AT60" s="145">
        <f t="shared" si="13"/>
        <v>0</v>
      </c>
      <c r="AU60" s="145">
        <f t="shared" si="13"/>
        <v>0</v>
      </c>
      <c r="AV60" s="145">
        <f t="shared" si="13"/>
        <v>0</v>
      </c>
      <c r="AW60" s="146">
        <f t="shared" si="13"/>
        <v>0</v>
      </c>
      <c r="AX60" s="147">
        <f t="shared" ref="AX60:BK60" si="14">SUM(AX39:AX59)</f>
        <v>848</v>
      </c>
      <c r="AY60" s="148">
        <f t="shared" si="14"/>
        <v>41495203</v>
      </c>
      <c r="AZ60" s="145">
        <f t="shared" si="14"/>
        <v>0</v>
      </c>
      <c r="BA60" s="145">
        <f t="shared" si="14"/>
        <v>0</v>
      </c>
      <c r="BB60" s="145">
        <f t="shared" si="14"/>
        <v>0</v>
      </c>
      <c r="BC60" s="145">
        <f t="shared" si="14"/>
        <v>0</v>
      </c>
      <c r="BD60" s="145">
        <f t="shared" si="14"/>
        <v>0</v>
      </c>
      <c r="BE60" s="145">
        <f t="shared" si="14"/>
        <v>0</v>
      </c>
      <c r="BF60" s="145">
        <f t="shared" si="14"/>
        <v>0</v>
      </c>
      <c r="BG60" s="145">
        <f t="shared" si="14"/>
        <v>0</v>
      </c>
      <c r="BH60" s="145">
        <f t="shared" si="14"/>
        <v>0</v>
      </c>
      <c r="BI60" s="145">
        <f t="shared" si="14"/>
        <v>0</v>
      </c>
      <c r="BJ60" s="145">
        <f t="shared" si="14"/>
        <v>0</v>
      </c>
      <c r="BK60" s="145">
        <f t="shared" si="14"/>
        <v>0</v>
      </c>
    </row>
    <row r="63" spans="1:63" ht="31.5" customHeight="1" x14ac:dyDescent="0.25">
      <c r="A63" s="128" t="s">
        <v>222</v>
      </c>
      <c r="B63" s="470" t="s">
        <v>381</v>
      </c>
      <c r="C63" s="471"/>
      <c r="D63" s="471"/>
      <c r="E63" s="471"/>
      <c r="F63" s="471"/>
      <c r="G63" s="471"/>
      <c r="H63" s="471"/>
      <c r="I63" s="471"/>
      <c r="J63" s="471"/>
      <c r="K63" s="471"/>
      <c r="L63" s="471"/>
      <c r="M63" s="471"/>
      <c r="N63" s="471"/>
      <c r="O63" s="471"/>
      <c r="P63" s="471"/>
      <c r="Q63" s="471"/>
      <c r="R63" s="471"/>
      <c r="S63" s="471"/>
      <c r="T63" s="471"/>
      <c r="U63" s="471"/>
      <c r="V63" s="471"/>
      <c r="W63" s="471"/>
      <c r="X63" s="471"/>
      <c r="Y63" s="471"/>
      <c r="Z63" s="471"/>
      <c r="AA63" s="471"/>
      <c r="AB63" s="471"/>
      <c r="AC63" s="471"/>
      <c r="AD63" s="471"/>
      <c r="AE63" s="471"/>
      <c r="AF63" s="471"/>
      <c r="AG63" s="471"/>
      <c r="AH63" s="471"/>
      <c r="AI63" s="471"/>
      <c r="AJ63" s="471"/>
      <c r="AK63" s="471"/>
      <c r="AL63" s="471"/>
      <c r="AM63" s="471"/>
      <c r="AN63" s="471"/>
      <c r="AO63" s="471"/>
      <c r="AP63" s="471"/>
      <c r="AQ63" s="471"/>
      <c r="AR63" s="471"/>
      <c r="AS63" s="471"/>
      <c r="AT63" s="471"/>
      <c r="AU63" s="471"/>
      <c r="AV63" s="471"/>
      <c r="AW63" s="471"/>
      <c r="AX63" s="471"/>
      <c r="AY63" s="471"/>
      <c r="AZ63" s="471"/>
      <c r="BA63" s="471"/>
      <c r="BB63" s="471"/>
      <c r="BC63" s="471"/>
      <c r="BD63" s="471"/>
      <c r="BE63" s="471"/>
      <c r="BF63" s="471"/>
      <c r="BG63" s="471"/>
      <c r="BH63" s="471"/>
      <c r="BI63" s="471"/>
      <c r="BJ63" s="471"/>
      <c r="BK63" s="472"/>
    </row>
    <row r="64" spans="1:63" ht="30" customHeight="1" x14ac:dyDescent="0.25">
      <c r="A64" s="473" t="s">
        <v>223</v>
      </c>
      <c r="B64" s="131" t="s">
        <v>134</v>
      </c>
      <c r="C64" s="131" t="s">
        <v>135</v>
      </c>
      <c r="D64" s="467" t="s">
        <v>136</v>
      </c>
      <c r="E64" s="469"/>
      <c r="F64" s="131" t="s">
        <v>137</v>
      </c>
      <c r="G64" s="131" t="s">
        <v>138</v>
      </c>
      <c r="H64" s="467" t="s">
        <v>139</v>
      </c>
      <c r="I64" s="469"/>
      <c r="J64" s="131" t="s">
        <v>140</v>
      </c>
      <c r="K64" s="131" t="s">
        <v>141</v>
      </c>
      <c r="L64" s="467" t="s">
        <v>142</v>
      </c>
      <c r="M64" s="469"/>
      <c r="N64" s="131" t="s">
        <v>143</v>
      </c>
      <c r="O64" s="131" t="s">
        <v>144</v>
      </c>
      <c r="P64" s="467" t="s">
        <v>145</v>
      </c>
      <c r="Q64" s="469"/>
      <c r="R64" s="467" t="s">
        <v>224</v>
      </c>
      <c r="S64" s="469"/>
      <c r="T64" s="467" t="s">
        <v>225</v>
      </c>
      <c r="U64" s="468"/>
      <c r="V64" s="468"/>
      <c r="W64" s="468"/>
      <c r="X64" s="468"/>
      <c r="Y64" s="469"/>
      <c r="Z64" s="467" t="s">
        <v>226</v>
      </c>
      <c r="AA64" s="468"/>
      <c r="AB64" s="468"/>
      <c r="AC64" s="468"/>
      <c r="AD64" s="468"/>
      <c r="AE64" s="469"/>
      <c r="AG64" s="473" t="s">
        <v>223</v>
      </c>
      <c r="AH64" s="131" t="s">
        <v>134</v>
      </c>
      <c r="AI64" s="131" t="s">
        <v>135</v>
      </c>
      <c r="AJ64" s="467" t="s">
        <v>136</v>
      </c>
      <c r="AK64" s="469"/>
      <c r="AL64" s="131" t="s">
        <v>137</v>
      </c>
      <c r="AM64" s="131" t="s">
        <v>138</v>
      </c>
      <c r="AN64" s="467" t="s">
        <v>139</v>
      </c>
      <c r="AO64" s="469"/>
      <c r="AP64" s="131" t="s">
        <v>140</v>
      </c>
      <c r="AQ64" s="131" t="s">
        <v>141</v>
      </c>
      <c r="AR64" s="467" t="s">
        <v>142</v>
      </c>
      <c r="AS64" s="469"/>
      <c r="AT64" s="131" t="s">
        <v>143</v>
      </c>
      <c r="AU64" s="131" t="s">
        <v>144</v>
      </c>
      <c r="AV64" s="467" t="s">
        <v>145</v>
      </c>
      <c r="AW64" s="469"/>
      <c r="AX64" s="467" t="s">
        <v>224</v>
      </c>
      <c r="AY64" s="469"/>
      <c r="AZ64" s="467" t="s">
        <v>225</v>
      </c>
      <c r="BA64" s="468"/>
      <c r="BB64" s="468"/>
      <c r="BC64" s="468"/>
      <c r="BD64" s="468"/>
      <c r="BE64" s="469"/>
      <c r="BF64" s="467" t="s">
        <v>226</v>
      </c>
      <c r="BG64" s="468"/>
      <c r="BH64" s="468"/>
      <c r="BI64" s="468"/>
      <c r="BJ64" s="468"/>
      <c r="BK64" s="469"/>
    </row>
    <row r="65" spans="1:63" ht="36" customHeight="1" x14ac:dyDescent="0.25">
      <c r="A65" s="474"/>
      <c r="B65" s="125" t="s">
        <v>227</v>
      </c>
      <c r="C65" s="125" t="s">
        <v>227</v>
      </c>
      <c r="D65" s="125" t="s">
        <v>227</v>
      </c>
      <c r="E65" s="125" t="s">
        <v>228</v>
      </c>
      <c r="F65" s="125" t="s">
        <v>227</v>
      </c>
      <c r="G65" s="125" t="s">
        <v>227</v>
      </c>
      <c r="H65" s="125" t="s">
        <v>227</v>
      </c>
      <c r="I65" s="125" t="s">
        <v>228</v>
      </c>
      <c r="J65" s="125" t="s">
        <v>227</v>
      </c>
      <c r="K65" s="125" t="s">
        <v>227</v>
      </c>
      <c r="L65" s="125" t="s">
        <v>227</v>
      </c>
      <c r="M65" s="125" t="s">
        <v>228</v>
      </c>
      <c r="N65" s="125" t="s">
        <v>227</v>
      </c>
      <c r="O65" s="125" t="s">
        <v>227</v>
      </c>
      <c r="P65" s="125" t="s">
        <v>227</v>
      </c>
      <c r="Q65" s="125" t="s">
        <v>228</v>
      </c>
      <c r="R65" s="125" t="s">
        <v>227</v>
      </c>
      <c r="S65" s="125" t="s">
        <v>228</v>
      </c>
      <c r="T65" s="132" t="s">
        <v>229</v>
      </c>
      <c r="U65" s="132" t="s">
        <v>230</v>
      </c>
      <c r="V65" s="132" t="s">
        <v>231</v>
      </c>
      <c r="W65" s="132" t="s">
        <v>232</v>
      </c>
      <c r="X65" s="133" t="s">
        <v>233</v>
      </c>
      <c r="Y65" s="132" t="s">
        <v>234</v>
      </c>
      <c r="Z65" s="125" t="s">
        <v>235</v>
      </c>
      <c r="AA65" s="134" t="s">
        <v>236</v>
      </c>
      <c r="AB65" s="125" t="s">
        <v>237</v>
      </c>
      <c r="AC65" s="125" t="s">
        <v>238</v>
      </c>
      <c r="AD65" s="125" t="s">
        <v>239</v>
      </c>
      <c r="AE65" s="125" t="s">
        <v>240</v>
      </c>
      <c r="AG65" s="474"/>
      <c r="AH65" s="125" t="s">
        <v>227</v>
      </c>
      <c r="AI65" s="125" t="s">
        <v>227</v>
      </c>
      <c r="AJ65" s="125" t="s">
        <v>227</v>
      </c>
      <c r="AK65" s="125" t="s">
        <v>228</v>
      </c>
      <c r="AL65" s="125" t="s">
        <v>227</v>
      </c>
      <c r="AM65" s="125" t="s">
        <v>227</v>
      </c>
      <c r="AN65" s="125" t="s">
        <v>227</v>
      </c>
      <c r="AO65" s="125" t="s">
        <v>228</v>
      </c>
      <c r="AP65" s="125" t="s">
        <v>227</v>
      </c>
      <c r="AQ65" s="125" t="s">
        <v>227</v>
      </c>
      <c r="AR65" s="125" t="s">
        <v>227</v>
      </c>
      <c r="AS65" s="125" t="s">
        <v>228</v>
      </c>
      <c r="AT65" s="125" t="s">
        <v>227</v>
      </c>
      <c r="AU65" s="125" t="s">
        <v>227</v>
      </c>
      <c r="AV65" s="125" t="s">
        <v>227</v>
      </c>
      <c r="AW65" s="125" t="s">
        <v>228</v>
      </c>
      <c r="AX65" s="125" t="s">
        <v>227</v>
      </c>
      <c r="AY65" s="125" t="s">
        <v>228</v>
      </c>
      <c r="AZ65" s="132" t="s">
        <v>229</v>
      </c>
      <c r="BA65" s="132" t="s">
        <v>230</v>
      </c>
      <c r="BB65" s="132" t="s">
        <v>231</v>
      </c>
      <c r="BC65" s="132" t="s">
        <v>232</v>
      </c>
      <c r="BD65" s="133" t="s">
        <v>233</v>
      </c>
      <c r="BE65" s="132" t="s">
        <v>234</v>
      </c>
      <c r="BF65" s="135" t="s">
        <v>235</v>
      </c>
      <c r="BG65" s="136" t="s">
        <v>236</v>
      </c>
      <c r="BH65" s="135" t="s">
        <v>237</v>
      </c>
      <c r="BI65" s="135" t="s">
        <v>238</v>
      </c>
      <c r="BJ65" s="135" t="s">
        <v>239</v>
      </c>
      <c r="BK65" s="135" t="s">
        <v>240</v>
      </c>
    </row>
    <row r="66" spans="1:63" ht="15" x14ac:dyDescent="0.25">
      <c r="A66" s="137" t="s">
        <v>241</v>
      </c>
      <c r="B66" s="137"/>
      <c r="C66" s="137"/>
      <c r="D66" s="137"/>
      <c r="E66" s="138"/>
      <c r="F66" s="137"/>
      <c r="G66" s="137"/>
      <c r="H66" s="137"/>
      <c r="I66" s="138"/>
      <c r="J66" s="229">
        <v>100</v>
      </c>
      <c r="K66" s="229">
        <v>110</v>
      </c>
      <c r="L66" s="229">
        <v>150</v>
      </c>
      <c r="M66" s="228">
        <v>201479012</v>
      </c>
      <c r="N66" s="229">
        <v>200</v>
      </c>
      <c r="O66" s="229">
        <v>300</v>
      </c>
      <c r="P66" s="229">
        <v>300</v>
      </c>
      <c r="Q66" s="228">
        <v>38275895</v>
      </c>
      <c r="R66" s="139">
        <f t="shared" ref="R66:R86" si="15">B66+C66+D66+F66+G66+H66+J66+K66+L66+N66+O66+P66</f>
        <v>1160</v>
      </c>
      <c r="S66" s="231">
        <f>+E66+I66+M66+Q66</f>
        <v>239754907</v>
      </c>
      <c r="T66" s="141"/>
      <c r="U66" s="141"/>
      <c r="V66" s="141"/>
      <c r="W66" s="141"/>
      <c r="X66" s="141"/>
      <c r="Y66" s="142"/>
      <c r="Z66" s="142"/>
      <c r="AA66" s="142"/>
      <c r="AB66" s="142"/>
      <c r="AC66" s="142"/>
      <c r="AD66" s="142"/>
      <c r="AE66" s="143"/>
      <c r="AG66" s="137" t="s">
        <v>241</v>
      </c>
      <c r="AH66" s="137"/>
      <c r="AI66" s="137"/>
      <c r="AJ66" s="137"/>
      <c r="AK66" s="138"/>
      <c r="AL66" s="137"/>
      <c r="AM66" s="137"/>
      <c r="AN66" s="137"/>
      <c r="AO66" s="138"/>
      <c r="AP66" s="229">
        <v>336</v>
      </c>
      <c r="AQ66" s="229">
        <v>186</v>
      </c>
      <c r="AR66" s="229">
        <v>224</v>
      </c>
      <c r="AS66" s="233">
        <f>22645973</f>
        <v>22645973</v>
      </c>
      <c r="AT66" s="229"/>
      <c r="AU66" s="229"/>
      <c r="AV66" s="229"/>
      <c r="AW66" s="228"/>
      <c r="AX66" s="236">
        <f t="shared" ref="AX66:AX86" si="16">AH66+AI66+AJ66+AL66+AM66+AN66+AP66+AQ66+AR66+AT66+AU66+AV66</f>
        <v>746</v>
      </c>
      <c r="AY66" s="239">
        <f>+AK66+AO66+AS66+AW66</f>
        <v>22645973</v>
      </c>
      <c r="AZ66" s="237"/>
      <c r="BA66" s="237"/>
      <c r="BB66" s="237"/>
      <c r="BC66" s="237"/>
      <c r="BD66" s="237"/>
      <c r="BE66" s="237"/>
      <c r="BF66" s="237"/>
      <c r="BG66" s="237"/>
      <c r="BH66" s="237"/>
      <c r="BI66" s="237"/>
      <c r="BJ66" s="237"/>
      <c r="BK66" s="238"/>
    </row>
    <row r="67" spans="1:63" ht="15" x14ac:dyDescent="0.25">
      <c r="A67" s="137" t="s">
        <v>242</v>
      </c>
      <c r="B67" s="137"/>
      <c r="C67" s="137"/>
      <c r="D67" s="137"/>
      <c r="E67" s="138"/>
      <c r="F67" s="137"/>
      <c r="G67" s="137"/>
      <c r="H67" s="137"/>
      <c r="I67" s="138"/>
      <c r="J67" s="137"/>
      <c r="K67" s="137"/>
      <c r="L67" s="137"/>
      <c r="M67" s="138"/>
      <c r="N67" s="137"/>
      <c r="O67" s="137"/>
      <c r="P67" s="137"/>
      <c r="Q67" s="138"/>
      <c r="R67" s="139">
        <f t="shared" si="15"/>
        <v>0</v>
      </c>
      <c r="S67" s="140">
        <f t="shared" ref="S67:S86" si="17">+E67+I67+M67+Q67</f>
        <v>0</v>
      </c>
      <c r="T67" s="141"/>
      <c r="U67" s="141"/>
      <c r="V67" s="141"/>
      <c r="W67" s="141"/>
      <c r="X67" s="141"/>
      <c r="Y67" s="142"/>
      <c r="Z67" s="142"/>
      <c r="AA67" s="142"/>
      <c r="AB67" s="142"/>
      <c r="AC67" s="142"/>
      <c r="AD67" s="142"/>
      <c r="AE67" s="142"/>
      <c r="AG67" s="137" t="s">
        <v>242</v>
      </c>
      <c r="AH67" s="137"/>
      <c r="AI67" s="137"/>
      <c r="AJ67" s="137"/>
      <c r="AK67" s="138"/>
      <c r="AL67" s="137"/>
      <c r="AM67" s="137"/>
      <c r="AN67" s="137"/>
      <c r="AO67" s="138"/>
      <c r="AP67" s="137"/>
      <c r="AQ67" s="137"/>
      <c r="AR67" s="137"/>
      <c r="AS67" s="138"/>
      <c r="AT67" s="137"/>
      <c r="AU67" s="137"/>
      <c r="AV67" s="137"/>
      <c r="AW67" s="138"/>
      <c r="AX67" s="139">
        <f t="shared" si="16"/>
        <v>0</v>
      </c>
      <c r="AY67" s="140">
        <f t="shared" ref="AY67:AY86" si="18">+AK67+AO67+AS67+AW67</f>
        <v>0</v>
      </c>
      <c r="AZ67" s="142"/>
      <c r="BA67" s="142"/>
      <c r="BB67" s="142"/>
      <c r="BC67" s="142"/>
      <c r="BD67" s="142"/>
      <c r="BE67" s="142"/>
      <c r="BF67" s="142"/>
      <c r="BG67" s="142"/>
      <c r="BH67" s="142"/>
      <c r="BI67" s="142"/>
      <c r="BJ67" s="142"/>
      <c r="BK67" s="142"/>
    </row>
    <row r="68" spans="1:63" ht="15" x14ac:dyDescent="0.25">
      <c r="A68" s="137" t="s">
        <v>243</v>
      </c>
      <c r="B68" s="137"/>
      <c r="C68" s="137"/>
      <c r="D68" s="137"/>
      <c r="E68" s="138"/>
      <c r="F68" s="137"/>
      <c r="G68" s="137"/>
      <c r="H68" s="137"/>
      <c r="I68" s="138"/>
      <c r="J68" s="137"/>
      <c r="K68" s="137"/>
      <c r="L68" s="137"/>
      <c r="M68" s="138"/>
      <c r="N68" s="137"/>
      <c r="O68" s="137"/>
      <c r="P68" s="137"/>
      <c r="Q68" s="138"/>
      <c r="R68" s="139">
        <f t="shared" si="15"/>
        <v>0</v>
      </c>
      <c r="S68" s="140">
        <f t="shared" si="17"/>
        <v>0</v>
      </c>
      <c r="T68" s="141"/>
      <c r="U68" s="141"/>
      <c r="V68" s="141"/>
      <c r="W68" s="141"/>
      <c r="X68" s="141"/>
      <c r="Y68" s="142"/>
      <c r="Z68" s="142"/>
      <c r="AA68" s="142"/>
      <c r="AB68" s="142"/>
      <c r="AC68" s="142"/>
      <c r="AD68" s="142"/>
      <c r="AE68" s="142"/>
      <c r="AG68" s="137" t="s">
        <v>243</v>
      </c>
      <c r="AH68" s="137"/>
      <c r="AI68" s="137"/>
      <c r="AJ68" s="137"/>
      <c r="AK68" s="138"/>
      <c r="AL68" s="137"/>
      <c r="AM68" s="137"/>
      <c r="AN68" s="137"/>
      <c r="AO68" s="138"/>
      <c r="AP68" s="137"/>
      <c r="AQ68" s="137"/>
      <c r="AR68" s="137"/>
      <c r="AS68" s="138"/>
      <c r="AT68" s="137"/>
      <c r="AU68" s="137"/>
      <c r="AV68" s="137"/>
      <c r="AW68" s="138"/>
      <c r="AX68" s="139">
        <f t="shared" si="16"/>
        <v>0</v>
      </c>
      <c r="AY68" s="140">
        <f t="shared" si="18"/>
        <v>0</v>
      </c>
      <c r="AZ68" s="142"/>
      <c r="BA68" s="142"/>
      <c r="BB68" s="142"/>
      <c r="BC68" s="142"/>
      <c r="BD68" s="142"/>
      <c r="BE68" s="142"/>
      <c r="BF68" s="142"/>
      <c r="BG68" s="142"/>
      <c r="BH68" s="142"/>
      <c r="BI68" s="142"/>
      <c r="BJ68" s="142"/>
      <c r="BK68" s="142"/>
    </row>
    <row r="69" spans="1:63" ht="15" x14ac:dyDescent="0.25">
      <c r="A69" s="137" t="s">
        <v>244</v>
      </c>
      <c r="B69" s="137"/>
      <c r="C69" s="137"/>
      <c r="D69" s="137"/>
      <c r="E69" s="138"/>
      <c r="F69" s="137"/>
      <c r="G69" s="137"/>
      <c r="H69" s="137"/>
      <c r="I69" s="138"/>
      <c r="J69" s="137"/>
      <c r="K69" s="137"/>
      <c r="L69" s="137"/>
      <c r="M69" s="138"/>
      <c r="N69" s="137"/>
      <c r="O69" s="137"/>
      <c r="P69" s="137"/>
      <c r="Q69" s="138"/>
      <c r="R69" s="139">
        <f t="shared" si="15"/>
        <v>0</v>
      </c>
      <c r="S69" s="140">
        <f t="shared" si="17"/>
        <v>0</v>
      </c>
      <c r="T69" s="141"/>
      <c r="U69" s="141"/>
      <c r="V69" s="141"/>
      <c r="W69" s="141"/>
      <c r="X69" s="141"/>
      <c r="Y69" s="142"/>
      <c r="Z69" s="142"/>
      <c r="AA69" s="142"/>
      <c r="AB69" s="142"/>
      <c r="AC69" s="142"/>
      <c r="AD69" s="142"/>
      <c r="AE69" s="142"/>
      <c r="AG69" s="137" t="s">
        <v>244</v>
      </c>
      <c r="AH69" s="137"/>
      <c r="AI69" s="137"/>
      <c r="AJ69" s="137"/>
      <c r="AK69" s="138"/>
      <c r="AL69" s="137"/>
      <c r="AM69" s="137"/>
      <c r="AN69" s="137"/>
      <c r="AO69" s="138"/>
      <c r="AP69" s="137"/>
      <c r="AQ69" s="137"/>
      <c r="AR69" s="137"/>
      <c r="AS69" s="138"/>
      <c r="AT69" s="137"/>
      <c r="AU69" s="137"/>
      <c r="AV69" s="137"/>
      <c r="AW69" s="138"/>
      <c r="AX69" s="139">
        <f t="shared" si="16"/>
        <v>0</v>
      </c>
      <c r="AY69" s="140">
        <f t="shared" si="18"/>
        <v>0</v>
      </c>
      <c r="AZ69" s="142"/>
      <c r="BA69" s="142"/>
      <c r="BB69" s="142"/>
      <c r="BC69" s="142"/>
      <c r="BD69" s="142"/>
      <c r="BE69" s="142"/>
      <c r="BF69" s="142"/>
      <c r="BG69" s="142"/>
      <c r="BH69" s="142"/>
      <c r="BI69" s="142"/>
      <c r="BJ69" s="142"/>
      <c r="BK69" s="142"/>
    </row>
    <row r="70" spans="1:63" ht="15" x14ac:dyDescent="0.25">
      <c r="A70" s="137" t="s">
        <v>245</v>
      </c>
      <c r="B70" s="137"/>
      <c r="C70" s="137"/>
      <c r="D70" s="137"/>
      <c r="E70" s="138"/>
      <c r="F70" s="137"/>
      <c r="G70" s="137"/>
      <c r="H70" s="137"/>
      <c r="I70" s="138"/>
      <c r="J70" s="137"/>
      <c r="K70" s="137"/>
      <c r="L70" s="137"/>
      <c r="M70" s="138"/>
      <c r="N70" s="137"/>
      <c r="O70" s="137"/>
      <c r="P70" s="137"/>
      <c r="Q70" s="138"/>
      <c r="R70" s="139">
        <f t="shared" si="15"/>
        <v>0</v>
      </c>
      <c r="S70" s="140">
        <f t="shared" si="17"/>
        <v>0</v>
      </c>
      <c r="T70" s="141"/>
      <c r="U70" s="141"/>
      <c r="V70" s="141"/>
      <c r="W70" s="141"/>
      <c r="X70" s="141"/>
      <c r="Y70" s="142"/>
      <c r="Z70" s="142"/>
      <c r="AA70" s="142"/>
      <c r="AB70" s="142"/>
      <c r="AC70" s="142"/>
      <c r="AD70" s="142"/>
      <c r="AE70" s="142"/>
      <c r="AG70" s="137" t="s">
        <v>245</v>
      </c>
      <c r="AH70" s="137"/>
      <c r="AI70" s="137"/>
      <c r="AJ70" s="137"/>
      <c r="AK70" s="138"/>
      <c r="AL70" s="137"/>
      <c r="AM70" s="137"/>
      <c r="AN70" s="137"/>
      <c r="AO70" s="138"/>
      <c r="AP70" s="137"/>
      <c r="AQ70" s="137"/>
      <c r="AR70" s="137"/>
      <c r="AS70" s="138"/>
      <c r="AT70" s="137"/>
      <c r="AU70" s="137"/>
      <c r="AV70" s="137"/>
      <c r="AW70" s="138"/>
      <c r="AX70" s="139">
        <f t="shared" si="16"/>
        <v>0</v>
      </c>
      <c r="AY70" s="140">
        <f t="shared" si="18"/>
        <v>0</v>
      </c>
      <c r="AZ70" s="142"/>
      <c r="BA70" s="142"/>
      <c r="BB70" s="142"/>
      <c r="BC70" s="142"/>
      <c r="BD70" s="142"/>
      <c r="BE70" s="142"/>
      <c r="BF70" s="142"/>
      <c r="BG70" s="142"/>
      <c r="BH70" s="142"/>
      <c r="BI70" s="142"/>
      <c r="BJ70" s="142"/>
      <c r="BK70" s="142"/>
    </row>
    <row r="71" spans="1:63" ht="15" x14ac:dyDescent="0.25">
      <c r="A71" s="137" t="s">
        <v>246</v>
      </c>
      <c r="B71" s="137"/>
      <c r="C71" s="137"/>
      <c r="D71" s="137"/>
      <c r="E71" s="138"/>
      <c r="F71" s="137"/>
      <c r="G71" s="137"/>
      <c r="H71" s="137"/>
      <c r="I71" s="138"/>
      <c r="J71" s="137"/>
      <c r="K71" s="137"/>
      <c r="L71" s="137"/>
      <c r="M71" s="138"/>
      <c r="N71" s="137"/>
      <c r="O71" s="137"/>
      <c r="P71" s="137"/>
      <c r="Q71" s="138"/>
      <c r="R71" s="139">
        <f t="shared" si="15"/>
        <v>0</v>
      </c>
      <c r="S71" s="140">
        <f t="shared" si="17"/>
        <v>0</v>
      </c>
      <c r="T71" s="141"/>
      <c r="U71" s="141"/>
      <c r="V71" s="141"/>
      <c r="W71" s="141"/>
      <c r="X71" s="141"/>
      <c r="Y71" s="142"/>
      <c r="Z71" s="142"/>
      <c r="AA71" s="142"/>
      <c r="AB71" s="142"/>
      <c r="AC71" s="142"/>
      <c r="AD71" s="142"/>
      <c r="AE71" s="142"/>
      <c r="AG71" s="137" t="s">
        <v>246</v>
      </c>
      <c r="AH71" s="137"/>
      <c r="AI71" s="137"/>
      <c r="AJ71" s="137"/>
      <c r="AK71" s="138"/>
      <c r="AL71" s="137"/>
      <c r="AM71" s="137"/>
      <c r="AN71" s="137"/>
      <c r="AO71" s="138"/>
      <c r="AP71" s="137"/>
      <c r="AQ71" s="137"/>
      <c r="AR71" s="137"/>
      <c r="AS71" s="138"/>
      <c r="AT71" s="137"/>
      <c r="AU71" s="137"/>
      <c r="AV71" s="137"/>
      <c r="AW71" s="138"/>
      <c r="AX71" s="139">
        <f t="shared" si="16"/>
        <v>0</v>
      </c>
      <c r="AY71" s="140">
        <f t="shared" si="18"/>
        <v>0</v>
      </c>
      <c r="AZ71" s="142"/>
      <c r="BA71" s="142"/>
      <c r="BB71" s="142"/>
      <c r="BC71" s="142"/>
      <c r="BD71" s="142"/>
      <c r="BE71" s="142"/>
      <c r="BF71" s="142"/>
      <c r="BG71" s="142"/>
      <c r="BH71" s="142"/>
      <c r="BI71" s="142"/>
      <c r="BJ71" s="142"/>
      <c r="BK71" s="142"/>
    </row>
    <row r="72" spans="1:63" ht="15" x14ac:dyDescent="0.25">
      <c r="A72" s="137" t="s">
        <v>247</v>
      </c>
      <c r="B72" s="137"/>
      <c r="C72" s="137"/>
      <c r="D72" s="137"/>
      <c r="E72" s="138"/>
      <c r="F72" s="137"/>
      <c r="G72" s="137"/>
      <c r="H72" s="137"/>
      <c r="I72" s="138"/>
      <c r="J72" s="137"/>
      <c r="K72" s="137"/>
      <c r="L72" s="137"/>
      <c r="M72" s="138"/>
      <c r="N72" s="137"/>
      <c r="O72" s="137"/>
      <c r="P72" s="137"/>
      <c r="Q72" s="138"/>
      <c r="R72" s="139">
        <f t="shared" si="15"/>
        <v>0</v>
      </c>
      <c r="S72" s="140">
        <f t="shared" si="17"/>
        <v>0</v>
      </c>
      <c r="T72" s="141"/>
      <c r="U72" s="141"/>
      <c r="V72" s="141"/>
      <c r="W72" s="141"/>
      <c r="X72" s="141"/>
      <c r="Y72" s="142"/>
      <c r="Z72" s="142"/>
      <c r="AA72" s="142"/>
      <c r="AB72" s="142"/>
      <c r="AC72" s="142"/>
      <c r="AD72" s="142"/>
      <c r="AE72" s="142"/>
      <c r="AG72" s="137" t="s">
        <v>247</v>
      </c>
      <c r="AH72" s="137"/>
      <c r="AI72" s="137"/>
      <c r="AJ72" s="137"/>
      <c r="AK72" s="138"/>
      <c r="AL72" s="137"/>
      <c r="AM72" s="137"/>
      <c r="AN72" s="137"/>
      <c r="AO72" s="138"/>
      <c r="AP72" s="137"/>
      <c r="AQ72" s="137"/>
      <c r="AR72" s="137"/>
      <c r="AS72" s="138"/>
      <c r="AT72" s="137"/>
      <c r="AU72" s="137"/>
      <c r="AV72" s="137"/>
      <c r="AW72" s="138"/>
      <c r="AX72" s="139">
        <f t="shared" si="16"/>
        <v>0</v>
      </c>
      <c r="AY72" s="140">
        <f t="shared" si="18"/>
        <v>0</v>
      </c>
      <c r="AZ72" s="142"/>
      <c r="BA72" s="142"/>
      <c r="BB72" s="142"/>
      <c r="BC72" s="142"/>
      <c r="BD72" s="142"/>
      <c r="BE72" s="142"/>
      <c r="BF72" s="142"/>
      <c r="BG72" s="142"/>
      <c r="BH72" s="142"/>
      <c r="BI72" s="142"/>
      <c r="BJ72" s="142"/>
      <c r="BK72" s="142"/>
    </row>
    <row r="73" spans="1:63" ht="15" x14ac:dyDescent="0.25">
      <c r="A73" s="137" t="s">
        <v>248</v>
      </c>
      <c r="B73" s="137"/>
      <c r="C73" s="137"/>
      <c r="D73" s="137"/>
      <c r="E73" s="138"/>
      <c r="F73" s="137"/>
      <c r="G73" s="137"/>
      <c r="H73" s="137"/>
      <c r="I73" s="138"/>
      <c r="J73" s="137"/>
      <c r="K73" s="137"/>
      <c r="L73" s="137"/>
      <c r="M73" s="138"/>
      <c r="N73" s="137"/>
      <c r="O73" s="137"/>
      <c r="P73" s="137"/>
      <c r="Q73" s="138"/>
      <c r="R73" s="139">
        <f t="shared" si="15"/>
        <v>0</v>
      </c>
      <c r="S73" s="140">
        <f t="shared" si="17"/>
        <v>0</v>
      </c>
      <c r="T73" s="141"/>
      <c r="U73" s="141"/>
      <c r="V73" s="141"/>
      <c r="W73" s="141"/>
      <c r="X73" s="141"/>
      <c r="Y73" s="142"/>
      <c r="Z73" s="142"/>
      <c r="AA73" s="142"/>
      <c r="AB73" s="142"/>
      <c r="AC73" s="142"/>
      <c r="AD73" s="142"/>
      <c r="AE73" s="142"/>
      <c r="AG73" s="137" t="s">
        <v>248</v>
      </c>
      <c r="AH73" s="137"/>
      <c r="AI73" s="137"/>
      <c r="AJ73" s="137"/>
      <c r="AK73" s="138"/>
      <c r="AL73" s="137"/>
      <c r="AM73" s="137"/>
      <c r="AN73" s="137"/>
      <c r="AO73" s="138"/>
      <c r="AP73" s="137"/>
      <c r="AQ73" s="137"/>
      <c r="AR73" s="137"/>
      <c r="AS73" s="138"/>
      <c r="AT73" s="137"/>
      <c r="AU73" s="137"/>
      <c r="AV73" s="137"/>
      <c r="AW73" s="138"/>
      <c r="AX73" s="139">
        <f t="shared" si="16"/>
        <v>0</v>
      </c>
      <c r="AY73" s="140">
        <f t="shared" si="18"/>
        <v>0</v>
      </c>
      <c r="AZ73" s="142"/>
      <c r="BA73" s="142"/>
      <c r="BB73" s="142"/>
      <c r="BC73" s="142"/>
      <c r="BD73" s="142"/>
      <c r="BE73" s="142"/>
      <c r="BF73" s="142"/>
      <c r="BG73" s="142"/>
      <c r="BH73" s="142"/>
      <c r="BI73" s="142"/>
      <c r="BJ73" s="142"/>
      <c r="BK73" s="142"/>
    </row>
    <row r="74" spans="1:63" ht="15" x14ac:dyDescent="0.25">
      <c r="A74" s="137" t="s">
        <v>249</v>
      </c>
      <c r="B74" s="137"/>
      <c r="C74" s="137"/>
      <c r="D74" s="137"/>
      <c r="E74" s="138"/>
      <c r="F74" s="137"/>
      <c r="G74" s="137"/>
      <c r="H74" s="137"/>
      <c r="I74" s="138"/>
      <c r="J74" s="137"/>
      <c r="K74" s="137"/>
      <c r="L74" s="137"/>
      <c r="M74" s="138"/>
      <c r="N74" s="137"/>
      <c r="O74" s="137"/>
      <c r="P74" s="137"/>
      <c r="Q74" s="138"/>
      <c r="R74" s="139">
        <f t="shared" si="15"/>
        <v>0</v>
      </c>
      <c r="S74" s="140">
        <f t="shared" si="17"/>
        <v>0</v>
      </c>
      <c r="T74" s="141"/>
      <c r="U74" s="141"/>
      <c r="V74" s="141"/>
      <c r="W74" s="141"/>
      <c r="X74" s="141"/>
      <c r="Y74" s="142"/>
      <c r="Z74" s="142"/>
      <c r="AA74" s="142"/>
      <c r="AB74" s="142"/>
      <c r="AC74" s="142"/>
      <c r="AD74" s="142"/>
      <c r="AE74" s="142"/>
      <c r="AG74" s="137" t="s">
        <v>249</v>
      </c>
      <c r="AH74" s="137"/>
      <c r="AI74" s="137"/>
      <c r="AJ74" s="137"/>
      <c r="AK74" s="138"/>
      <c r="AL74" s="137"/>
      <c r="AM74" s="137"/>
      <c r="AN74" s="137"/>
      <c r="AO74" s="138"/>
      <c r="AP74" s="137"/>
      <c r="AQ74" s="137"/>
      <c r="AR74" s="137"/>
      <c r="AS74" s="138"/>
      <c r="AT74" s="137"/>
      <c r="AU74" s="137"/>
      <c r="AV74" s="137"/>
      <c r="AW74" s="138"/>
      <c r="AX74" s="139">
        <f t="shared" si="16"/>
        <v>0</v>
      </c>
      <c r="AY74" s="140">
        <f t="shared" si="18"/>
        <v>0</v>
      </c>
      <c r="AZ74" s="142"/>
      <c r="BA74" s="142"/>
      <c r="BB74" s="142"/>
      <c r="BC74" s="142"/>
      <c r="BD74" s="142"/>
      <c r="BE74" s="142"/>
      <c r="BF74" s="142"/>
      <c r="BG74" s="142"/>
      <c r="BH74" s="142"/>
      <c r="BI74" s="137"/>
      <c r="BJ74" s="137"/>
      <c r="BK74" s="137"/>
    </row>
    <row r="75" spans="1:63" ht="15" x14ac:dyDescent="0.25">
      <c r="A75" s="137" t="s">
        <v>250</v>
      </c>
      <c r="B75" s="137"/>
      <c r="C75" s="137"/>
      <c r="D75" s="137"/>
      <c r="E75" s="138"/>
      <c r="F75" s="137"/>
      <c r="G75" s="137"/>
      <c r="H75" s="137"/>
      <c r="I75" s="138"/>
      <c r="J75" s="137"/>
      <c r="K75" s="137"/>
      <c r="L75" s="137"/>
      <c r="M75" s="138"/>
      <c r="N75" s="137"/>
      <c r="O75" s="137"/>
      <c r="P75" s="137"/>
      <c r="Q75" s="138"/>
      <c r="R75" s="139">
        <f t="shared" si="15"/>
        <v>0</v>
      </c>
      <c r="S75" s="140">
        <f t="shared" si="17"/>
        <v>0</v>
      </c>
      <c r="T75" s="141"/>
      <c r="U75" s="141"/>
      <c r="V75" s="141"/>
      <c r="W75" s="141"/>
      <c r="X75" s="141"/>
      <c r="Y75" s="142"/>
      <c r="Z75" s="142"/>
      <c r="AA75" s="142"/>
      <c r="AB75" s="142"/>
      <c r="AC75" s="142"/>
      <c r="AD75" s="142"/>
      <c r="AE75" s="142"/>
      <c r="AG75" s="137" t="s">
        <v>250</v>
      </c>
      <c r="AH75" s="137"/>
      <c r="AI75" s="137"/>
      <c r="AJ75" s="137"/>
      <c r="AK75" s="138"/>
      <c r="AL75" s="137"/>
      <c r="AM75" s="137"/>
      <c r="AN75" s="137"/>
      <c r="AO75" s="138"/>
      <c r="AP75" s="137"/>
      <c r="AQ75" s="137"/>
      <c r="AR75" s="137"/>
      <c r="AS75" s="138"/>
      <c r="AT75" s="137"/>
      <c r="AU75" s="137"/>
      <c r="AV75" s="137"/>
      <c r="AW75" s="138"/>
      <c r="AX75" s="139">
        <f t="shared" si="16"/>
        <v>0</v>
      </c>
      <c r="AY75" s="140">
        <f t="shared" si="18"/>
        <v>0</v>
      </c>
      <c r="AZ75" s="142"/>
      <c r="BA75" s="142"/>
      <c r="BB75" s="142"/>
      <c r="BC75" s="142"/>
      <c r="BD75" s="142"/>
      <c r="BE75" s="142"/>
      <c r="BF75" s="142"/>
      <c r="BG75" s="142"/>
      <c r="BH75" s="142"/>
      <c r="BI75" s="137"/>
      <c r="BJ75" s="137"/>
      <c r="BK75" s="137"/>
    </row>
    <row r="76" spans="1:63" ht="15" x14ac:dyDescent="0.25">
      <c r="A76" s="137" t="s">
        <v>251</v>
      </c>
      <c r="B76" s="137"/>
      <c r="C76" s="137"/>
      <c r="D76" s="137"/>
      <c r="E76" s="138"/>
      <c r="F76" s="137"/>
      <c r="G76" s="137"/>
      <c r="H76" s="137"/>
      <c r="I76" s="138"/>
      <c r="J76" s="137"/>
      <c r="K76" s="137"/>
      <c r="L76" s="137"/>
      <c r="M76" s="138"/>
      <c r="N76" s="137"/>
      <c r="O76" s="137"/>
      <c r="P76" s="137"/>
      <c r="Q76" s="138"/>
      <c r="R76" s="139">
        <f t="shared" si="15"/>
        <v>0</v>
      </c>
      <c r="S76" s="140">
        <f t="shared" si="17"/>
        <v>0</v>
      </c>
      <c r="T76" s="141"/>
      <c r="U76" s="141"/>
      <c r="V76" s="141"/>
      <c r="W76" s="141"/>
      <c r="X76" s="141"/>
      <c r="Y76" s="142"/>
      <c r="Z76" s="142"/>
      <c r="AA76" s="142"/>
      <c r="AB76" s="142"/>
      <c r="AC76" s="142"/>
      <c r="AD76" s="142"/>
      <c r="AE76" s="142"/>
      <c r="AG76" s="137" t="s">
        <v>251</v>
      </c>
      <c r="AH76" s="137"/>
      <c r="AI76" s="137"/>
      <c r="AJ76" s="137"/>
      <c r="AK76" s="138"/>
      <c r="AL76" s="137"/>
      <c r="AM76" s="137"/>
      <c r="AN76" s="137"/>
      <c r="AO76" s="138"/>
      <c r="AP76" s="137"/>
      <c r="AQ76" s="137"/>
      <c r="AR76" s="137"/>
      <c r="AS76" s="138"/>
      <c r="AT76" s="137"/>
      <c r="AU76" s="137"/>
      <c r="AV76" s="137"/>
      <c r="AW76" s="138"/>
      <c r="AX76" s="139">
        <f t="shared" si="16"/>
        <v>0</v>
      </c>
      <c r="AY76" s="140">
        <f t="shared" si="18"/>
        <v>0</v>
      </c>
      <c r="AZ76" s="142"/>
      <c r="BA76" s="142"/>
      <c r="BB76" s="142"/>
      <c r="BC76" s="142"/>
      <c r="BD76" s="142"/>
      <c r="BE76" s="142"/>
      <c r="BF76" s="142"/>
      <c r="BG76" s="142"/>
      <c r="BH76" s="142"/>
      <c r="BI76" s="137"/>
      <c r="BJ76" s="137"/>
      <c r="BK76" s="137"/>
    </row>
    <row r="77" spans="1:63" ht="15" x14ac:dyDescent="0.25">
      <c r="A77" s="137" t="s">
        <v>252</v>
      </c>
      <c r="B77" s="137"/>
      <c r="C77" s="137"/>
      <c r="D77" s="137"/>
      <c r="E77" s="138"/>
      <c r="F77" s="137"/>
      <c r="G77" s="137"/>
      <c r="H77" s="137"/>
      <c r="I77" s="138"/>
      <c r="J77" s="137"/>
      <c r="K77" s="137"/>
      <c r="L77" s="137"/>
      <c r="M77" s="138"/>
      <c r="N77" s="137"/>
      <c r="O77" s="137"/>
      <c r="P77" s="137"/>
      <c r="Q77" s="138"/>
      <c r="R77" s="139">
        <f t="shared" si="15"/>
        <v>0</v>
      </c>
      <c r="S77" s="140">
        <f t="shared" si="17"/>
        <v>0</v>
      </c>
      <c r="T77" s="141"/>
      <c r="U77" s="141"/>
      <c r="V77" s="141"/>
      <c r="W77" s="141"/>
      <c r="X77" s="141"/>
      <c r="Y77" s="142"/>
      <c r="Z77" s="142"/>
      <c r="AA77" s="142"/>
      <c r="AB77" s="142"/>
      <c r="AC77" s="142"/>
      <c r="AD77" s="142"/>
      <c r="AE77" s="142"/>
      <c r="AG77" s="137" t="s">
        <v>252</v>
      </c>
      <c r="AH77" s="137"/>
      <c r="AI77" s="137"/>
      <c r="AJ77" s="137"/>
      <c r="AK77" s="138"/>
      <c r="AL77" s="137"/>
      <c r="AM77" s="137"/>
      <c r="AN77" s="137"/>
      <c r="AO77" s="138"/>
      <c r="AP77" s="137"/>
      <c r="AQ77" s="137"/>
      <c r="AR77" s="137"/>
      <c r="AS77" s="138"/>
      <c r="AT77" s="137"/>
      <c r="AU77" s="137"/>
      <c r="AV77" s="137"/>
      <c r="AW77" s="138"/>
      <c r="AX77" s="139">
        <f t="shared" si="16"/>
        <v>0</v>
      </c>
      <c r="AY77" s="140">
        <f t="shared" si="18"/>
        <v>0</v>
      </c>
      <c r="AZ77" s="142"/>
      <c r="BA77" s="142"/>
      <c r="BB77" s="142"/>
      <c r="BC77" s="142"/>
      <c r="BD77" s="142"/>
      <c r="BE77" s="142"/>
      <c r="BF77" s="142"/>
      <c r="BG77" s="142"/>
      <c r="BH77" s="142"/>
      <c r="BI77" s="142"/>
      <c r="BJ77" s="142"/>
      <c r="BK77" s="142"/>
    </row>
    <row r="78" spans="1:63" ht="15" x14ac:dyDescent="0.25">
      <c r="A78" s="137" t="s">
        <v>253</v>
      </c>
      <c r="B78" s="137"/>
      <c r="C78" s="137"/>
      <c r="D78" s="137"/>
      <c r="E78" s="138"/>
      <c r="F78" s="137"/>
      <c r="G78" s="137"/>
      <c r="H78" s="137"/>
      <c r="I78" s="138"/>
      <c r="J78" s="137"/>
      <c r="K78" s="137"/>
      <c r="L78" s="137"/>
      <c r="M78" s="138"/>
      <c r="N78" s="137"/>
      <c r="O78" s="137"/>
      <c r="P78" s="137"/>
      <c r="Q78" s="138"/>
      <c r="R78" s="139">
        <f t="shared" si="15"/>
        <v>0</v>
      </c>
      <c r="S78" s="140">
        <f t="shared" si="17"/>
        <v>0</v>
      </c>
      <c r="T78" s="141"/>
      <c r="U78" s="141"/>
      <c r="V78" s="141"/>
      <c r="W78" s="141"/>
      <c r="X78" s="141"/>
      <c r="Y78" s="142"/>
      <c r="Z78" s="142"/>
      <c r="AA78" s="142"/>
      <c r="AB78" s="142"/>
      <c r="AC78" s="142"/>
      <c r="AD78" s="142"/>
      <c r="AE78" s="142"/>
      <c r="AG78" s="137" t="s">
        <v>253</v>
      </c>
      <c r="AH78" s="137"/>
      <c r="AI78" s="137"/>
      <c r="AJ78" s="137"/>
      <c r="AK78" s="138"/>
      <c r="AL78" s="137"/>
      <c r="AM78" s="137"/>
      <c r="AN78" s="137"/>
      <c r="AO78" s="138"/>
      <c r="AP78" s="137"/>
      <c r="AQ78" s="137"/>
      <c r="AR78" s="137"/>
      <c r="AS78" s="138"/>
      <c r="AT78" s="137"/>
      <c r="AU78" s="137"/>
      <c r="AV78" s="137"/>
      <c r="AW78" s="138"/>
      <c r="AX78" s="139">
        <f t="shared" si="16"/>
        <v>0</v>
      </c>
      <c r="AY78" s="140">
        <f t="shared" si="18"/>
        <v>0</v>
      </c>
      <c r="AZ78" s="142"/>
      <c r="BA78" s="142"/>
      <c r="BB78" s="142"/>
      <c r="BC78" s="142"/>
      <c r="BD78" s="142"/>
      <c r="BE78" s="142"/>
      <c r="BF78" s="142"/>
      <c r="BG78" s="142"/>
      <c r="BH78" s="142"/>
      <c r="BI78" s="142"/>
      <c r="BJ78" s="142"/>
      <c r="BK78" s="142"/>
    </row>
    <row r="79" spans="1:63" ht="15" x14ac:dyDescent="0.25">
      <c r="A79" s="137" t="s">
        <v>254</v>
      </c>
      <c r="B79" s="137"/>
      <c r="C79" s="137"/>
      <c r="D79" s="137"/>
      <c r="E79" s="138"/>
      <c r="F79" s="137"/>
      <c r="G79" s="137"/>
      <c r="H79" s="137"/>
      <c r="I79" s="138"/>
      <c r="J79" s="137"/>
      <c r="K79" s="137"/>
      <c r="L79" s="137"/>
      <c r="M79" s="138"/>
      <c r="N79" s="137"/>
      <c r="O79" s="137"/>
      <c r="P79" s="137"/>
      <c r="Q79" s="138"/>
      <c r="R79" s="139">
        <f t="shared" si="15"/>
        <v>0</v>
      </c>
      <c r="S79" s="140">
        <f t="shared" si="17"/>
        <v>0</v>
      </c>
      <c r="T79" s="141"/>
      <c r="U79" s="141"/>
      <c r="V79" s="141"/>
      <c r="W79" s="141"/>
      <c r="X79" s="141"/>
      <c r="Y79" s="142"/>
      <c r="Z79" s="142"/>
      <c r="AA79" s="142"/>
      <c r="AB79" s="142"/>
      <c r="AC79" s="142"/>
      <c r="AD79" s="142"/>
      <c r="AE79" s="142"/>
      <c r="AG79" s="137" t="s">
        <v>254</v>
      </c>
      <c r="AH79" s="137"/>
      <c r="AI79" s="137"/>
      <c r="AJ79" s="137"/>
      <c r="AK79" s="138"/>
      <c r="AL79" s="137"/>
      <c r="AM79" s="137"/>
      <c r="AN79" s="137"/>
      <c r="AO79" s="138"/>
      <c r="AP79" s="137"/>
      <c r="AQ79" s="137"/>
      <c r="AR79" s="137"/>
      <c r="AS79" s="138"/>
      <c r="AT79" s="137"/>
      <c r="AU79" s="137"/>
      <c r="AV79" s="137"/>
      <c r="AW79" s="138"/>
      <c r="AX79" s="139">
        <f t="shared" si="16"/>
        <v>0</v>
      </c>
      <c r="AY79" s="140">
        <f t="shared" si="18"/>
        <v>0</v>
      </c>
      <c r="AZ79" s="142"/>
      <c r="BA79" s="142"/>
      <c r="BB79" s="142"/>
      <c r="BC79" s="142"/>
      <c r="BD79" s="142"/>
      <c r="BE79" s="142"/>
      <c r="BF79" s="142"/>
      <c r="BG79" s="142"/>
      <c r="BH79" s="142"/>
      <c r="BI79" s="142"/>
      <c r="BJ79" s="142"/>
      <c r="BK79" s="142"/>
    </row>
    <row r="80" spans="1:63" ht="15" x14ac:dyDescent="0.25">
      <c r="A80" s="137" t="s">
        <v>255</v>
      </c>
      <c r="B80" s="137"/>
      <c r="C80" s="137"/>
      <c r="D80" s="137"/>
      <c r="E80" s="138"/>
      <c r="F80" s="137"/>
      <c r="G80" s="137"/>
      <c r="H80" s="137"/>
      <c r="I80" s="138"/>
      <c r="J80" s="137"/>
      <c r="K80" s="137"/>
      <c r="L80" s="137"/>
      <c r="M80" s="138"/>
      <c r="N80" s="137"/>
      <c r="O80" s="137"/>
      <c r="P80" s="137"/>
      <c r="Q80" s="138"/>
      <c r="R80" s="139">
        <f t="shared" si="15"/>
        <v>0</v>
      </c>
      <c r="S80" s="140">
        <f t="shared" si="17"/>
        <v>0</v>
      </c>
      <c r="T80" s="141"/>
      <c r="U80" s="141"/>
      <c r="V80" s="141"/>
      <c r="W80" s="141"/>
      <c r="X80" s="141"/>
      <c r="Y80" s="142"/>
      <c r="Z80" s="142"/>
      <c r="AA80" s="142"/>
      <c r="AB80" s="142"/>
      <c r="AC80" s="142"/>
      <c r="AD80" s="142"/>
      <c r="AE80" s="142"/>
      <c r="AG80" s="137" t="s">
        <v>255</v>
      </c>
      <c r="AH80" s="137"/>
      <c r="AI80" s="137"/>
      <c r="AJ80" s="137"/>
      <c r="AK80" s="138"/>
      <c r="AL80" s="137"/>
      <c r="AM80" s="137"/>
      <c r="AN80" s="137"/>
      <c r="AO80" s="138"/>
      <c r="AP80" s="137"/>
      <c r="AQ80" s="137"/>
      <c r="AR80" s="137"/>
      <c r="AS80" s="138"/>
      <c r="AT80" s="137"/>
      <c r="AU80" s="137"/>
      <c r="AV80" s="137"/>
      <c r="AW80" s="138"/>
      <c r="AX80" s="139">
        <f t="shared" si="16"/>
        <v>0</v>
      </c>
      <c r="AY80" s="140">
        <f t="shared" si="18"/>
        <v>0</v>
      </c>
      <c r="AZ80" s="142"/>
      <c r="BA80" s="142"/>
      <c r="BB80" s="142"/>
      <c r="BC80" s="142"/>
      <c r="BD80" s="142"/>
      <c r="BE80" s="142"/>
      <c r="BF80" s="142"/>
      <c r="BG80" s="142"/>
      <c r="BH80" s="142"/>
      <c r="BI80" s="142"/>
      <c r="BJ80" s="142"/>
      <c r="BK80" s="142"/>
    </row>
    <row r="81" spans="1:63" ht="15" x14ac:dyDescent="0.25">
      <c r="A81" s="137" t="s">
        <v>256</v>
      </c>
      <c r="B81" s="137"/>
      <c r="C81" s="137"/>
      <c r="D81" s="137"/>
      <c r="E81" s="138"/>
      <c r="F81" s="137"/>
      <c r="G81" s="137"/>
      <c r="H81" s="137"/>
      <c r="I81" s="138"/>
      <c r="J81" s="137"/>
      <c r="K81" s="137"/>
      <c r="L81" s="137"/>
      <c r="M81" s="138"/>
      <c r="N81" s="137"/>
      <c r="O81" s="137"/>
      <c r="P81" s="137"/>
      <c r="Q81" s="138"/>
      <c r="R81" s="139">
        <f t="shared" si="15"/>
        <v>0</v>
      </c>
      <c r="S81" s="140">
        <f t="shared" si="17"/>
        <v>0</v>
      </c>
      <c r="T81" s="141"/>
      <c r="U81" s="141"/>
      <c r="V81" s="141"/>
      <c r="W81" s="141"/>
      <c r="X81" s="141"/>
      <c r="Y81" s="142"/>
      <c r="Z81" s="142"/>
      <c r="AA81" s="142"/>
      <c r="AB81" s="142"/>
      <c r="AC81" s="142"/>
      <c r="AD81" s="142"/>
      <c r="AE81" s="142"/>
      <c r="AG81" s="137" t="s">
        <v>256</v>
      </c>
      <c r="AH81" s="137"/>
      <c r="AI81" s="137"/>
      <c r="AJ81" s="137"/>
      <c r="AK81" s="138"/>
      <c r="AL81" s="137"/>
      <c r="AM81" s="137"/>
      <c r="AN81" s="137"/>
      <c r="AO81" s="138"/>
      <c r="AP81" s="137"/>
      <c r="AQ81" s="137"/>
      <c r="AR81" s="137"/>
      <c r="AS81" s="138"/>
      <c r="AT81" s="137"/>
      <c r="AU81" s="137"/>
      <c r="AV81" s="137"/>
      <c r="AW81" s="138"/>
      <c r="AX81" s="139">
        <f t="shared" si="16"/>
        <v>0</v>
      </c>
      <c r="AY81" s="140">
        <f t="shared" si="18"/>
        <v>0</v>
      </c>
      <c r="AZ81" s="142"/>
      <c r="BA81" s="142"/>
      <c r="BB81" s="142"/>
      <c r="BC81" s="142"/>
      <c r="BD81" s="142"/>
      <c r="BE81" s="142"/>
      <c r="BF81" s="142"/>
      <c r="BG81" s="142"/>
      <c r="BH81" s="142"/>
      <c r="BI81" s="142"/>
      <c r="BJ81" s="142"/>
      <c r="BK81" s="142"/>
    </row>
    <row r="82" spans="1:63" ht="15" x14ac:dyDescent="0.25">
      <c r="A82" s="137" t="s">
        <v>257</v>
      </c>
      <c r="B82" s="137"/>
      <c r="C82" s="137"/>
      <c r="D82" s="137"/>
      <c r="E82" s="138"/>
      <c r="F82" s="137"/>
      <c r="G82" s="137"/>
      <c r="H82" s="137"/>
      <c r="I82" s="138"/>
      <c r="J82" s="137"/>
      <c r="K82" s="137"/>
      <c r="L82" s="137"/>
      <c r="M82" s="138"/>
      <c r="N82" s="137"/>
      <c r="O82" s="137"/>
      <c r="P82" s="137"/>
      <c r="Q82" s="138"/>
      <c r="R82" s="139">
        <f t="shared" si="15"/>
        <v>0</v>
      </c>
      <c r="S82" s="140">
        <f t="shared" si="17"/>
        <v>0</v>
      </c>
      <c r="T82" s="141"/>
      <c r="U82" s="141"/>
      <c r="V82" s="141"/>
      <c r="W82" s="141"/>
      <c r="X82" s="141"/>
      <c r="Y82" s="142"/>
      <c r="Z82" s="142"/>
      <c r="AA82" s="142"/>
      <c r="AB82" s="142"/>
      <c r="AC82" s="142"/>
      <c r="AD82" s="142"/>
      <c r="AE82" s="142"/>
      <c r="AG82" s="137" t="s">
        <v>257</v>
      </c>
      <c r="AH82" s="137"/>
      <c r="AI82" s="137"/>
      <c r="AJ82" s="137"/>
      <c r="AK82" s="138"/>
      <c r="AL82" s="137"/>
      <c r="AM82" s="137"/>
      <c r="AN82" s="137"/>
      <c r="AO82" s="138"/>
      <c r="AP82" s="137"/>
      <c r="AQ82" s="137"/>
      <c r="AR82" s="137"/>
      <c r="AS82" s="138"/>
      <c r="AT82" s="137"/>
      <c r="AU82" s="137"/>
      <c r="AV82" s="137"/>
      <c r="AW82" s="138"/>
      <c r="AX82" s="139">
        <f t="shared" si="16"/>
        <v>0</v>
      </c>
      <c r="AY82" s="140">
        <f t="shared" si="18"/>
        <v>0</v>
      </c>
      <c r="AZ82" s="142"/>
      <c r="BA82" s="142"/>
      <c r="BB82" s="142"/>
      <c r="BC82" s="142"/>
      <c r="BD82" s="142"/>
      <c r="BE82" s="142"/>
      <c r="BF82" s="142"/>
      <c r="BG82" s="142"/>
      <c r="BH82" s="142"/>
      <c r="BI82" s="142"/>
      <c r="BJ82" s="142"/>
      <c r="BK82" s="142"/>
    </row>
    <row r="83" spans="1:63" ht="15" x14ac:dyDescent="0.25">
      <c r="A83" s="137" t="s">
        <v>258</v>
      </c>
      <c r="B83" s="137"/>
      <c r="C83" s="137"/>
      <c r="D83" s="137"/>
      <c r="E83" s="138"/>
      <c r="F83" s="137"/>
      <c r="G83" s="137"/>
      <c r="H83" s="137"/>
      <c r="I83" s="138"/>
      <c r="J83" s="137"/>
      <c r="K83" s="137"/>
      <c r="L83" s="137"/>
      <c r="M83" s="138"/>
      <c r="N83" s="137"/>
      <c r="O83" s="137"/>
      <c r="P83" s="137"/>
      <c r="Q83" s="138"/>
      <c r="R83" s="139">
        <f t="shared" si="15"/>
        <v>0</v>
      </c>
      <c r="S83" s="140">
        <f t="shared" si="17"/>
        <v>0</v>
      </c>
      <c r="T83" s="141"/>
      <c r="U83" s="141"/>
      <c r="V83" s="141"/>
      <c r="W83" s="141"/>
      <c r="X83" s="141"/>
      <c r="Y83" s="142"/>
      <c r="Z83" s="142"/>
      <c r="AA83" s="142"/>
      <c r="AB83" s="142"/>
      <c r="AC83" s="142"/>
      <c r="AD83" s="142"/>
      <c r="AE83" s="142"/>
      <c r="AG83" s="137" t="s">
        <v>258</v>
      </c>
      <c r="AH83" s="137"/>
      <c r="AI83" s="137"/>
      <c r="AJ83" s="137"/>
      <c r="AK83" s="138"/>
      <c r="AL83" s="137"/>
      <c r="AM83" s="137"/>
      <c r="AN83" s="137"/>
      <c r="AO83" s="138"/>
      <c r="AP83" s="137"/>
      <c r="AQ83" s="137"/>
      <c r="AR83" s="137"/>
      <c r="AS83" s="138"/>
      <c r="AT83" s="137"/>
      <c r="AU83" s="137"/>
      <c r="AV83" s="137"/>
      <c r="AW83" s="138"/>
      <c r="AX83" s="139">
        <f t="shared" si="16"/>
        <v>0</v>
      </c>
      <c r="AY83" s="140">
        <f t="shared" si="18"/>
        <v>0</v>
      </c>
      <c r="AZ83" s="142"/>
      <c r="BA83" s="142"/>
      <c r="BB83" s="142"/>
      <c r="BC83" s="142"/>
      <c r="BD83" s="142"/>
      <c r="BE83" s="142"/>
      <c r="BF83" s="142"/>
      <c r="BG83" s="142"/>
      <c r="BH83" s="142"/>
      <c r="BI83" s="142"/>
      <c r="BJ83" s="142"/>
      <c r="BK83" s="142"/>
    </row>
    <row r="84" spans="1:63" ht="15" x14ac:dyDescent="0.25">
      <c r="A84" s="137" t="s">
        <v>259</v>
      </c>
      <c r="B84" s="137"/>
      <c r="C84" s="137"/>
      <c r="D84" s="137"/>
      <c r="E84" s="138"/>
      <c r="F84" s="137"/>
      <c r="G84" s="137"/>
      <c r="H84" s="137"/>
      <c r="I84" s="138"/>
      <c r="J84" s="137"/>
      <c r="K84" s="137"/>
      <c r="L84" s="137"/>
      <c r="M84" s="138"/>
      <c r="N84" s="137"/>
      <c r="O84" s="137"/>
      <c r="P84" s="137"/>
      <c r="Q84" s="138"/>
      <c r="R84" s="139">
        <f t="shared" si="15"/>
        <v>0</v>
      </c>
      <c r="S84" s="140">
        <f t="shared" si="17"/>
        <v>0</v>
      </c>
      <c r="T84" s="141"/>
      <c r="U84" s="141"/>
      <c r="V84" s="141"/>
      <c r="W84" s="141"/>
      <c r="X84" s="141"/>
      <c r="Y84" s="142"/>
      <c r="Z84" s="142"/>
      <c r="AA84" s="142"/>
      <c r="AB84" s="142"/>
      <c r="AC84" s="142"/>
      <c r="AD84" s="142"/>
      <c r="AE84" s="142"/>
      <c r="AG84" s="137" t="s">
        <v>259</v>
      </c>
      <c r="AH84" s="137"/>
      <c r="AI84" s="137"/>
      <c r="AJ84" s="137"/>
      <c r="AK84" s="138"/>
      <c r="AL84" s="137"/>
      <c r="AM84" s="137"/>
      <c r="AN84" s="137"/>
      <c r="AO84" s="138"/>
      <c r="AP84" s="137"/>
      <c r="AQ84" s="137"/>
      <c r="AR84" s="137"/>
      <c r="AS84" s="138"/>
      <c r="AT84" s="137"/>
      <c r="AU84" s="137"/>
      <c r="AV84" s="137"/>
      <c r="AW84" s="138"/>
      <c r="AX84" s="139">
        <f t="shared" si="16"/>
        <v>0</v>
      </c>
      <c r="AY84" s="140">
        <f t="shared" si="18"/>
        <v>0</v>
      </c>
      <c r="AZ84" s="142"/>
      <c r="BA84" s="142"/>
      <c r="BB84" s="142"/>
      <c r="BC84" s="142"/>
      <c r="BD84" s="142"/>
      <c r="BE84" s="142"/>
      <c r="BF84" s="142"/>
      <c r="BG84" s="142"/>
      <c r="BH84" s="142"/>
      <c r="BI84" s="142"/>
      <c r="BJ84" s="142"/>
      <c r="BK84" s="142"/>
    </row>
    <row r="85" spans="1:63" ht="15" x14ac:dyDescent="0.25">
      <c r="A85" s="137" t="s">
        <v>260</v>
      </c>
      <c r="B85" s="137"/>
      <c r="C85" s="137"/>
      <c r="D85" s="137"/>
      <c r="E85" s="138"/>
      <c r="F85" s="137"/>
      <c r="G85" s="137"/>
      <c r="H85" s="137"/>
      <c r="I85" s="138"/>
      <c r="J85" s="137"/>
      <c r="K85" s="137"/>
      <c r="L85" s="137"/>
      <c r="M85" s="138"/>
      <c r="N85" s="137"/>
      <c r="O85" s="137"/>
      <c r="P85" s="137"/>
      <c r="Q85" s="138"/>
      <c r="R85" s="139">
        <f t="shared" si="15"/>
        <v>0</v>
      </c>
      <c r="S85" s="140">
        <f t="shared" si="17"/>
        <v>0</v>
      </c>
      <c r="T85" s="141"/>
      <c r="U85" s="141"/>
      <c r="V85" s="141"/>
      <c r="W85" s="141"/>
      <c r="X85" s="141"/>
      <c r="Y85" s="142"/>
      <c r="Z85" s="142"/>
      <c r="AA85" s="142"/>
      <c r="AB85" s="142"/>
      <c r="AC85" s="142"/>
      <c r="AD85" s="142"/>
      <c r="AE85" s="142"/>
      <c r="AG85" s="137" t="s">
        <v>260</v>
      </c>
      <c r="AH85" s="137"/>
      <c r="AI85" s="137"/>
      <c r="AJ85" s="137"/>
      <c r="AK85" s="138"/>
      <c r="AL85" s="137"/>
      <c r="AM85" s="137"/>
      <c r="AN85" s="137"/>
      <c r="AO85" s="138"/>
      <c r="AP85" s="137"/>
      <c r="AQ85" s="137"/>
      <c r="AR85" s="137"/>
      <c r="AS85" s="138"/>
      <c r="AT85" s="137"/>
      <c r="AU85" s="137"/>
      <c r="AV85" s="137"/>
      <c r="AW85" s="138"/>
      <c r="AX85" s="139">
        <f t="shared" si="16"/>
        <v>0</v>
      </c>
      <c r="AY85" s="140">
        <f t="shared" si="18"/>
        <v>0</v>
      </c>
      <c r="AZ85" s="142"/>
      <c r="BA85" s="142"/>
      <c r="BB85" s="142"/>
      <c r="BC85" s="142"/>
      <c r="BD85" s="142"/>
      <c r="BE85" s="142"/>
      <c r="BF85" s="142"/>
      <c r="BG85" s="142"/>
      <c r="BH85" s="142"/>
      <c r="BI85" s="142"/>
      <c r="BJ85" s="142"/>
      <c r="BK85" s="142"/>
    </row>
    <row r="86" spans="1:63" ht="15" x14ac:dyDescent="0.25">
      <c r="A86" s="137" t="s">
        <v>261</v>
      </c>
      <c r="B86" s="137"/>
      <c r="C86" s="137"/>
      <c r="D86" s="137"/>
      <c r="E86" s="138"/>
      <c r="F86" s="137"/>
      <c r="G86" s="137"/>
      <c r="H86" s="137"/>
      <c r="I86" s="138"/>
      <c r="J86" s="137"/>
      <c r="K86" s="137"/>
      <c r="L86" s="137"/>
      <c r="M86" s="138"/>
      <c r="N86" s="137"/>
      <c r="O86" s="137"/>
      <c r="P86" s="137"/>
      <c r="Q86" s="138"/>
      <c r="R86" s="139">
        <f t="shared" si="15"/>
        <v>0</v>
      </c>
      <c r="S86" s="140">
        <f t="shared" si="17"/>
        <v>0</v>
      </c>
      <c r="T86" s="141"/>
      <c r="U86" s="141"/>
      <c r="V86" s="141"/>
      <c r="W86" s="141"/>
      <c r="X86" s="141"/>
      <c r="Y86" s="142"/>
      <c r="Z86" s="142"/>
      <c r="AA86" s="142"/>
      <c r="AB86" s="142"/>
      <c r="AC86" s="142"/>
      <c r="AD86" s="142"/>
      <c r="AE86" s="142"/>
      <c r="AG86" s="137" t="s">
        <v>261</v>
      </c>
      <c r="AH86" s="137"/>
      <c r="AI86" s="137"/>
      <c r="AJ86" s="137"/>
      <c r="AK86" s="138"/>
      <c r="AL86" s="137"/>
      <c r="AM86" s="137"/>
      <c r="AN86" s="137"/>
      <c r="AO86" s="138"/>
      <c r="AP86" s="137"/>
      <c r="AQ86" s="137"/>
      <c r="AR86" s="137"/>
      <c r="AS86" s="138"/>
      <c r="AT86" s="137"/>
      <c r="AU86" s="137"/>
      <c r="AV86" s="137"/>
      <c r="AW86" s="138"/>
      <c r="AX86" s="139">
        <f t="shared" si="16"/>
        <v>0</v>
      </c>
      <c r="AY86" s="140">
        <f t="shared" si="18"/>
        <v>0</v>
      </c>
      <c r="AZ86" s="142"/>
      <c r="BA86" s="142"/>
      <c r="BB86" s="142"/>
      <c r="BC86" s="142"/>
      <c r="BD86" s="142"/>
      <c r="BE86" s="142"/>
      <c r="BF86" s="142"/>
      <c r="BG86" s="142"/>
      <c r="BH86" s="142"/>
      <c r="BI86" s="142"/>
      <c r="BJ86" s="142"/>
      <c r="BK86" s="142"/>
    </row>
    <row r="87" spans="1:63" ht="15" x14ac:dyDescent="0.25">
      <c r="A87" s="144" t="s">
        <v>262</v>
      </c>
      <c r="B87" s="145">
        <f t="shared" ref="B87:Q87" si="19">SUM(B66:B86)</f>
        <v>0</v>
      </c>
      <c r="C87" s="145">
        <f t="shared" si="19"/>
        <v>0</v>
      </c>
      <c r="D87" s="145">
        <f t="shared" si="19"/>
        <v>0</v>
      </c>
      <c r="E87" s="146">
        <f t="shared" si="19"/>
        <v>0</v>
      </c>
      <c r="F87" s="145">
        <f t="shared" si="19"/>
        <v>0</v>
      </c>
      <c r="G87" s="145">
        <f t="shared" si="19"/>
        <v>0</v>
      </c>
      <c r="H87" s="145">
        <f t="shared" si="19"/>
        <v>0</v>
      </c>
      <c r="I87" s="146">
        <f t="shared" si="19"/>
        <v>0</v>
      </c>
      <c r="J87" s="145">
        <f t="shared" si="19"/>
        <v>100</v>
      </c>
      <c r="K87" s="145">
        <f t="shared" si="19"/>
        <v>110</v>
      </c>
      <c r="L87" s="145">
        <f t="shared" si="19"/>
        <v>150</v>
      </c>
      <c r="M87" s="146">
        <f t="shared" si="19"/>
        <v>201479012</v>
      </c>
      <c r="N87" s="145">
        <f t="shared" si="19"/>
        <v>200</v>
      </c>
      <c r="O87" s="145">
        <f t="shared" si="19"/>
        <v>300</v>
      </c>
      <c r="P87" s="145">
        <f t="shared" si="19"/>
        <v>300</v>
      </c>
      <c r="Q87" s="146">
        <f t="shared" si="19"/>
        <v>38275895</v>
      </c>
      <c r="R87" s="145">
        <f t="shared" ref="R87:AE87" si="20">SUM(R66:R86)</f>
        <v>1160</v>
      </c>
      <c r="S87" s="140">
        <f t="shared" si="20"/>
        <v>239754907</v>
      </c>
      <c r="T87" s="145">
        <f t="shared" si="20"/>
        <v>0</v>
      </c>
      <c r="U87" s="145">
        <f t="shared" si="20"/>
        <v>0</v>
      </c>
      <c r="V87" s="145">
        <f t="shared" si="20"/>
        <v>0</v>
      </c>
      <c r="W87" s="145">
        <f t="shared" si="20"/>
        <v>0</v>
      </c>
      <c r="X87" s="145">
        <f t="shared" si="20"/>
        <v>0</v>
      </c>
      <c r="Y87" s="145">
        <f t="shared" si="20"/>
        <v>0</v>
      </c>
      <c r="Z87" s="145">
        <f t="shared" si="20"/>
        <v>0</v>
      </c>
      <c r="AA87" s="145">
        <f t="shared" si="20"/>
        <v>0</v>
      </c>
      <c r="AB87" s="145">
        <f t="shared" si="20"/>
        <v>0</v>
      </c>
      <c r="AC87" s="145">
        <f t="shared" si="20"/>
        <v>0</v>
      </c>
      <c r="AD87" s="145">
        <f t="shared" si="20"/>
        <v>0</v>
      </c>
      <c r="AE87" s="145">
        <f t="shared" si="20"/>
        <v>0</v>
      </c>
      <c r="AG87" s="144" t="s">
        <v>262</v>
      </c>
      <c r="AH87" s="145">
        <f t="shared" ref="AH87:BK87" si="21">SUM(AH66:AH86)</f>
        <v>0</v>
      </c>
      <c r="AI87" s="145">
        <f t="shared" si="21"/>
        <v>0</v>
      </c>
      <c r="AJ87" s="145">
        <f t="shared" si="21"/>
        <v>0</v>
      </c>
      <c r="AK87" s="146">
        <f t="shared" si="21"/>
        <v>0</v>
      </c>
      <c r="AL87" s="145">
        <f t="shared" si="21"/>
        <v>0</v>
      </c>
      <c r="AM87" s="145">
        <f t="shared" si="21"/>
        <v>0</v>
      </c>
      <c r="AN87" s="145">
        <f t="shared" si="21"/>
        <v>0</v>
      </c>
      <c r="AO87" s="146">
        <f t="shared" si="21"/>
        <v>0</v>
      </c>
      <c r="AP87" s="145">
        <f t="shared" si="21"/>
        <v>336</v>
      </c>
      <c r="AQ87" s="145">
        <f t="shared" si="21"/>
        <v>186</v>
      </c>
      <c r="AR87" s="145">
        <f t="shared" si="21"/>
        <v>224</v>
      </c>
      <c r="AS87" s="146">
        <f t="shared" si="21"/>
        <v>22645973</v>
      </c>
      <c r="AT87" s="145">
        <f t="shared" si="21"/>
        <v>0</v>
      </c>
      <c r="AU87" s="145">
        <f t="shared" si="21"/>
        <v>0</v>
      </c>
      <c r="AV87" s="145">
        <f t="shared" si="21"/>
        <v>0</v>
      </c>
      <c r="AW87" s="146">
        <f t="shared" si="21"/>
        <v>0</v>
      </c>
      <c r="AX87" s="147">
        <f t="shared" si="21"/>
        <v>746</v>
      </c>
      <c r="AY87" s="148">
        <f t="shared" si="21"/>
        <v>22645973</v>
      </c>
      <c r="AZ87" s="145">
        <f t="shared" si="21"/>
        <v>0</v>
      </c>
      <c r="BA87" s="145">
        <f t="shared" si="21"/>
        <v>0</v>
      </c>
      <c r="BB87" s="145">
        <f t="shared" si="21"/>
        <v>0</v>
      </c>
      <c r="BC87" s="145">
        <f t="shared" si="21"/>
        <v>0</v>
      </c>
      <c r="BD87" s="145">
        <f t="shared" si="21"/>
        <v>0</v>
      </c>
      <c r="BE87" s="145">
        <f t="shared" si="21"/>
        <v>0</v>
      </c>
      <c r="BF87" s="145">
        <f t="shared" si="21"/>
        <v>0</v>
      </c>
      <c r="BG87" s="145">
        <f t="shared" si="21"/>
        <v>0</v>
      </c>
      <c r="BH87" s="145">
        <f t="shared" si="21"/>
        <v>0</v>
      </c>
      <c r="BI87" s="145">
        <f t="shared" si="21"/>
        <v>0</v>
      </c>
      <c r="BJ87" s="145">
        <f t="shared" si="21"/>
        <v>0</v>
      </c>
      <c r="BK87" s="145">
        <f t="shared" si="21"/>
        <v>0</v>
      </c>
    </row>
  </sheetData>
  <mergeCells count="62">
    <mergeCell ref="BI4:BK4"/>
    <mergeCell ref="A4:BH4"/>
    <mergeCell ref="BI1:BK1"/>
    <mergeCell ref="BI2:BK2"/>
    <mergeCell ref="BI3:BK3"/>
    <mergeCell ref="A1:BH1"/>
    <mergeCell ref="A2:BH2"/>
    <mergeCell ref="A3:BH3"/>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T9:Y9"/>
    <mergeCell ref="BF37:BK37"/>
    <mergeCell ref="AR9:AS9"/>
    <mergeCell ref="AV9:AW9"/>
    <mergeCell ref="BF9:BK9"/>
    <mergeCell ref="AZ9:BE9"/>
    <mergeCell ref="AX37:AY37"/>
    <mergeCell ref="AZ37:BE37"/>
    <mergeCell ref="AX9:AY9"/>
    <mergeCell ref="B36:BK36"/>
    <mergeCell ref="A37:A38"/>
    <mergeCell ref="D37:E37"/>
    <mergeCell ref="H37:I37"/>
    <mergeCell ref="L37:M37"/>
    <mergeCell ref="P37:Q37"/>
    <mergeCell ref="AZ64:BE64"/>
    <mergeCell ref="AN37:AO37"/>
    <mergeCell ref="AR37:AS37"/>
    <mergeCell ref="AV37:AW37"/>
    <mergeCell ref="R37:S37"/>
    <mergeCell ref="T37:Y37"/>
    <mergeCell ref="Z37:AE37"/>
    <mergeCell ref="AG37:AG38"/>
    <mergeCell ref="AJ37:AK37"/>
    <mergeCell ref="BF64:BK64"/>
    <mergeCell ref="B63:BK63"/>
    <mergeCell ref="A64:A65"/>
    <mergeCell ref="D64:E64"/>
    <mergeCell ref="H64:I64"/>
    <mergeCell ref="L64:M64"/>
    <mergeCell ref="P64:Q64"/>
    <mergeCell ref="R64:S64"/>
    <mergeCell ref="T64:Y64"/>
    <mergeCell ref="Z64:AE64"/>
    <mergeCell ref="AG64:AG65"/>
    <mergeCell ref="AJ64:AK64"/>
    <mergeCell ref="AN64:AO64"/>
    <mergeCell ref="AR64:AS64"/>
    <mergeCell ref="AV64:AW64"/>
    <mergeCell ref="AX64:AY64"/>
  </mergeCells>
  <pageMargins left="0.7" right="0.7" top="0.75" bottom="0.75" header="0.3" footer="0.3"/>
  <pageSetup scale="18"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7" tint="0.39997558519241921"/>
  </sheetPr>
  <dimension ref="A1:F35"/>
  <sheetViews>
    <sheetView zoomScaleNormal="100" workbookViewId="0">
      <selection activeCell="C18" sqref="C18:E18"/>
    </sheetView>
  </sheetViews>
  <sheetFormatPr baseColWidth="10" defaultColWidth="11.42578125" defaultRowHeight="14.25" x14ac:dyDescent="0.2"/>
  <cols>
    <col min="1" max="1" width="21" style="72" customWidth="1"/>
    <col min="2" max="4" width="20.42578125" style="72" customWidth="1"/>
    <col min="5" max="5" width="24.42578125" style="72" customWidth="1"/>
    <col min="6" max="6" width="29.140625" style="72" customWidth="1"/>
    <col min="7" max="16384" width="11.42578125" style="72"/>
  </cols>
  <sheetData>
    <row r="1" spans="1:6" s="15" customFormat="1" ht="16.5" customHeight="1" x14ac:dyDescent="0.25">
      <c r="A1" s="484"/>
      <c r="B1" s="487" t="s">
        <v>121</v>
      </c>
      <c r="C1" s="487"/>
      <c r="D1" s="487"/>
      <c r="E1" s="149" t="s">
        <v>122</v>
      </c>
    </row>
    <row r="2" spans="1:6" s="15" customFormat="1" ht="20.25" customHeight="1" x14ac:dyDescent="0.25">
      <c r="A2" s="485"/>
      <c r="B2" s="488" t="s">
        <v>123</v>
      </c>
      <c r="C2" s="488"/>
      <c r="D2" s="488"/>
      <c r="E2" s="150" t="s">
        <v>124</v>
      </c>
    </row>
    <row r="3" spans="1:6" s="15" customFormat="1" ht="30" customHeight="1" x14ac:dyDescent="0.25">
      <c r="A3" s="485"/>
      <c r="B3" s="489" t="s">
        <v>125</v>
      </c>
      <c r="C3" s="489"/>
      <c r="D3" s="489"/>
      <c r="E3" s="150" t="s">
        <v>126</v>
      </c>
    </row>
    <row r="4" spans="1:6" s="15" customFormat="1" ht="16.5" customHeight="1" thickBot="1" x14ac:dyDescent="0.3">
      <c r="A4" s="486"/>
      <c r="B4" s="299"/>
      <c r="C4" s="299"/>
      <c r="D4" s="299"/>
      <c r="E4" s="151" t="s">
        <v>263</v>
      </c>
    </row>
    <row r="5" spans="1:6" s="15" customFormat="1" ht="9" customHeight="1" thickBot="1" x14ac:dyDescent="0.25">
      <c r="A5" s="72"/>
      <c r="B5" s="72"/>
      <c r="C5" s="72"/>
      <c r="D5" s="72"/>
      <c r="E5" s="72"/>
    </row>
    <row r="6" spans="1:6" ht="14.25" customHeight="1" x14ac:dyDescent="0.2">
      <c r="A6" s="507" t="s">
        <v>264</v>
      </c>
      <c r="B6" s="369"/>
      <c r="C6" s="369"/>
      <c r="D6" s="369"/>
      <c r="E6" s="508"/>
    </row>
    <row r="7" spans="1:6" ht="26.25" customHeight="1" thickBot="1" x14ac:dyDescent="0.25">
      <c r="A7" s="152" t="s">
        <v>265</v>
      </c>
      <c r="B7" s="153" t="s">
        <v>266</v>
      </c>
      <c r="C7" s="490" t="s">
        <v>267</v>
      </c>
      <c r="D7" s="490"/>
      <c r="E7" s="491"/>
    </row>
    <row r="8" spans="1:6" x14ac:dyDescent="0.2">
      <c r="A8" s="217">
        <v>45519</v>
      </c>
      <c r="B8" s="154" t="s">
        <v>436</v>
      </c>
      <c r="C8" s="495" t="s">
        <v>435</v>
      </c>
      <c r="D8" s="496"/>
      <c r="E8" s="497"/>
    </row>
    <row r="9" spans="1:6" x14ac:dyDescent="0.2">
      <c r="A9" s="225">
        <v>45519</v>
      </c>
      <c r="B9" s="156" t="s">
        <v>447</v>
      </c>
      <c r="C9" s="498" t="s">
        <v>448</v>
      </c>
      <c r="D9" s="499"/>
      <c r="E9" s="500"/>
    </row>
    <row r="10" spans="1:6" x14ac:dyDescent="0.2">
      <c r="A10" s="225">
        <v>45569</v>
      </c>
      <c r="B10" s="156" t="s">
        <v>450</v>
      </c>
      <c r="C10" s="498" t="s">
        <v>449</v>
      </c>
      <c r="D10" s="499"/>
      <c r="E10" s="500"/>
    </row>
    <row r="11" spans="1:6" x14ac:dyDescent="0.2">
      <c r="A11" s="254">
        <v>45569</v>
      </c>
      <c r="B11" s="255" t="s">
        <v>451</v>
      </c>
      <c r="C11" s="501" t="s">
        <v>456</v>
      </c>
      <c r="D11" s="502"/>
      <c r="E11" s="503"/>
      <c r="F11" s="232"/>
    </row>
    <row r="12" spans="1:6" x14ac:dyDescent="0.2">
      <c r="A12" s="155"/>
      <c r="B12" s="156"/>
      <c r="C12" s="492"/>
      <c r="D12" s="493"/>
      <c r="E12" s="494"/>
    </row>
    <row r="13" spans="1:6" x14ac:dyDescent="0.2">
      <c r="A13" s="155"/>
      <c r="B13" s="156"/>
      <c r="C13" s="492"/>
      <c r="D13" s="493"/>
      <c r="E13" s="494"/>
    </row>
    <row r="14" spans="1:6" x14ac:dyDescent="0.2">
      <c r="A14" s="155"/>
      <c r="B14" s="156"/>
      <c r="C14" s="492"/>
      <c r="D14" s="493"/>
      <c r="E14" s="494"/>
    </row>
    <row r="15" spans="1:6" x14ac:dyDescent="0.2">
      <c r="A15" s="155"/>
      <c r="B15" s="156"/>
      <c r="C15" s="492"/>
      <c r="D15" s="493"/>
      <c r="E15" s="494"/>
    </row>
    <row r="16" spans="1:6" x14ac:dyDescent="0.2">
      <c r="A16" s="155"/>
      <c r="B16" s="156"/>
      <c r="C16" s="492"/>
      <c r="D16" s="493"/>
      <c r="E16" s="494"/>
    </row>
    <row r="17" spans="1:5" x14ac:dyDescent="0.2">
      <c r="A17" s="155"/>
      <c r="B17" s="156"/>
      <c r="C17" s="492"/>
      <c r="D17" s="493"/>
      <c r="E17" s="494"/>
    </row>
    <row r="18" spans="1:5" x14ac:dyDescent="0.2">
      <c r="A18" s="155"/>
      <c r="B18" s="156"/>
      <c r="C18" s="492"/>
      <c r="D18" s="493"/>
      <c r="E18" s="494"/>
    </row>
    <row r="19" spans="1:5" x14ac:dyDescent="0.2">
      <c r="A19" s="155"/>
      <c r="B19" s="156"/>
      <c r="C19" s="492"/>
      <c r="D19" s="493"/>
      <c r="E19" s="494"/>
    </row>
    <row r="20" spans="1:5" x14ac:dyDescent="0.2">
      <c r="A20" s="155"/>
      <c r="B20" s="156"/>
      <c r="C20" s="492"/>
      <c r="D20" s="493"/>
      <c r="E20" s="494"/>
    </row>
    <row r="21" spans="1:5" x14ac:dyDescent="0.2">
      <c r="A21" s="155"/>
      <c r="B21" s="156"/>
      <c r="C21" s="492"/>
      <c r="D21" s="493"/>
      <c r="E21" s="494"/>
    </row>
    <row r="22" spans="1:5" x14ac:dyDescent="0.2">
      <c r="A22" s="155"/>
      <c r="B22" s="156"/>
      <c r="C22" s="492"/>
      <c r="D22" s="493"/>
      <c r="E22" s="494"/>
    </row>
    <row r="23" spans="1:5" x14ac:dyDescent="0.2">
      <c r="A23" s="155"/>
      <c r="B23" s="156"/>
      <c r="C23" s="492"/>
      <c r="D23" s="493"/>
      <c r="E23" s="494"/>
    </row>
    <row r="24" spans="1:5" x14ac:dyDescent="0.2">
      <c r="A24" s="155"/>
      <c r="B24" s="156"/>
      <c r="C24" s="492"/>
      <c r="D24" s="493"/>
      <c r="E24" s="494"/>
    </row>
    <row r="25" spans="1:5" x14ac:dyDescent="0.2">
      <c r="A25" s="155"/>
      <c r="B25" s="156"/>
      <c r="C25" s="492"/>
      <c r="D25" s="493"/>
      <c r="E25" s="494"/>
    </row>
    <row r="26" spans="1:5" x14ac:dyDescent="0.2">
      <c r="A26" s="155"/>
      <c r="B26" s="156"/>
      <c r="C26" s="492"/>
      <c r="D26" s="493"/>
      <c r="E26" s="494"/>
    </row>
    <row r="27" spans="1:5" x14ac:dyDescent="0.2">
      <c r="A27" s="155"/>
      <c r="B27" s="156"/>
      <c r="C27" s="492"/>
      <c r="D27" s="493"/>
      <c r="E27" s="494"/>
    </row>
    <row r="28" spans="1:5" x14ac:dyDescent="0.2">
      <c r="A28" s="155"/>
      <c r="B28" s="156"/>
      <c r="C28" s="492"/>
      <c r="D28" s="493"/>
      <c r="E28" s="494"/>
    </row>
    <row r="29" spans="1:5" x14ac:dyDescent="0.2">
      <c r="A29" s="155"/>
      <c r="B29" s="156"/>
      <c r="C29" s="492"/>
      <c r="D29" s="493"/>
      <c r="E29" s="494"/>
    </row>
    <row r="30" spans="1:5" x14ac:dyDescent="0.2">
      <c r="A30" s="155"/>
      <c r="B30" s="156"/>
      <c r="C30" s="492"/>
      <c r="D30" s="493"/>
      <c r="E30" s="494"/>
    </row>
    <row r="31" spans="1:5" x14ac:dyDescent="0.2">
      <c r="A31" s="155"/>
      <c r="B31" s="156"/>
      <c r="C31" s="492"/>
      <c r="D31" s="493"/>
      <c r="E31" s="494"/>
    </row>
    <row r="32" spans="1:5" x14ac:dyDescent="0.2">
      <c r="A32" s="155"/>
      <c r="B32" s="156"/>
      <c r="C32" s="492"/>
      <c r="D32" s="493"/>
      <c r="E32" s="494"/>
    </row>
    <row r="33" spans="1:5" x14ac:dyDescent="0.2">
      <c r="A33" s="155"/>
      <c r="B33" s="156"/>
      <c r="C33" s="492"/>
      <c r="D33" s="493"/>
      <c r="E33" s="494"/>
    </row>
    <row r="34" spans="1:5" x14ac:dyDescent="0.2">
      <c r="A34" s="155"/>
      <c r="B34" s="156"/>
      <c r="C34" s="492"/>
      <c r="D34" s="493"/>
      <c r="E34" s="494"/>
    </row>
    <row r="35" spans="1:5" ht="15" thickBot="1" x14ac:dyDescent="0.25">
      <c r="A35" s="157"/>
      <c r="B35" s="158"/>
      <c r="C35" s="504"/>
      <c r="D35" s="505"/>
      <c r="E35" s="506"/>
    </row>
  </sheetData>
  <mergeCells count="34">
    <mergeCell ref="C35:E35"/>
    <mergeCell ref="A6:E6"/>
    <mergeCell ref="C25:E25"/>
    <mergeCell ref="C26:E26"/>
    <mergeCell ref="C27:E27"/>
    <mergeCell ref="C28:E28"/>
    <mergeCell ref="C23:E23"/>
    <mergeCell ref="C24:E24"/>
    <mergeCell ref="C31:E31"/>
    <mergeCell ref="C32:E32"/>
    <mergeCell ref="C33:E33"/>
    <mergeCell ref="C34:E34"/>
    <mergeCell ref="C15:E15"/>
    <mergeCell ref="C16:E16"/>
    <mergeCell ref="C17:E17"/>
    <mergeCell ref="C18:E18"/>
    <mergeCell ref="C29:E29"/>
    <mergeCell ref="C30:E30"/>
    <mergeCell ref="C19:E19"/>
    <mergeCell ref="C20:E20"/>
    <mergeCell ref="C8:E8"/>
    <mergeCell ref="C21:E21"/>
    <mergeCell ref="C22:E22"/>
    <mergeCell ref="C9:E9"/>
    <mergeCell ref="C10:E10"/>
    <mergeCell ref="C11:E11"/>
    <mergeCell ref="C12:E12"/>
    <mergeCell ref="C13:E13"/>
    <mergeCell ref="C14:E14"/>
    <mergeCell ref="A1:A4"/>
    <mergeCell ref="B1:D1"/>
    <mergeCell ref="B2:D2"/>
    <mergeCell ref="B3:D4"/>
    <mergeCell ref="C7:E7"/>
  </mergeCell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CF09A-13C1-4DC6-A2B2-7C8E4BB38F48}">
  <sheetPr codeName="Hoja6"/>
  <dimension ref="A1:J48"/>
  <sheetViews>
    <sheetView workbookViewId="0">
      <selection activeCell="B12" sqref="B12"/>
    </sheetView>
  </sheetViews>
  <sheetFormatPr baseColWidth="10" defaultColWidth="11.42578125" defaultRowHeight="15" x14ac:dyDescent="0.25"/>
  <cols>
    <col min="1" max="1" width="15.42578125" customWidth="1"/>
    <col min="2" max="2" width="70.42578125" customWidth="1"/>
    <col min="3" max="3" width="45.42578125" customWidth="1"/>
    <col min="4" max="4" width="77.42578125" customWidth="1"/>
    <col min="5" max="5" width="15.42578125" customWidth="1"/>
    <col min="6" max="6" width="53.42578125" customWidth="1"/>
    <col min="7" max="7" width="32.42578125" style="7" customWidth="1"/>
    <col min="8" max="8" width="19" style="2" customWidth="1"/>
    <col min="9" max="9" width="29.42578125" style="2" customWidth="1"/>
    <col min="10" max="10" width="36.42578125" style="2" customWidth="1"/>
  </cols>
  <sheetData>
    <row r="1" spans="1:10" ht="25.5" x14ac:dyDescent="0.25">
      <c r="A1" s="9" t="s">
        <v>268</v>
      </c>
      <c r="B1" s="9" t="s">
        <v>14</v>
      </c>
      <c r="C1" s="9" t="s">
        <v>269</v>
      </c>
      <c r="D1" s="9" t="s">
        <v>270</v>
      </c>
      <c r="E1" s="9" t="s">
        <v>271</v>
      </c>
      <c r="F1" s="10" t="s">
        <v>272</v>
      </c>
      <c r="G1" s="10" t="s">
        <v>86</v>
      </c>
      <c r="H1" s="10" t="s">
        <v>273</v>
      </c>
      <c r="I1" s="10" t="s">
        <v>273</v>
      </c>
      <c r="J1" s="10" t="s">
        <v>225</v>
      </c>
    </row>
    <row r="2" spans="1:10" x14ac:dyDescent="0.25">
      <c r="A2" s="11"/>
      <c r="B2" s="11"/>
      <c r="C2" s="11"/>
      <c r="D2" s="11"/>
      <c r="E2" s="11"/>
      <c r="F2" s="12"/>
      <c r="G2" s="3" t="s">
        <v>274</v>
      </c>
      <c r="H2" s="8" t="s">
        <v>275</v>
      </c>
      <c r="I2" s="8" t="s">
        <v>276</v>
      </c>
      <c r="J2" s="8" t="s">
        <v>277</v>
      </c>
    </row>
    <row r="3" spans="1:10" x14ac:dyDescent="0.25">
      <c r="A3" s="8" t="s">
        <v>278</v>
      </c>
      <c r="B3" s="14" t="s">
        <v>279</v>
      </c>
      <c r="C3" s="13" t="s">
        <v>280</v>
      </c>
      <c r="D3" s="8" t="s">
        <v>281</v>
      </c>
      <c r="E3" s="8" t="s">
        <v>282</v>
      </c>
      <c r="F3" s="8" t="s">
        <v>283</v>
      </c>
      <c r="G3" s="8" t="s">
        <v>284</v>
      </c>
      <c r="H3" s="8" t="s">
        <v>285</v>
      </c>
      <c r="I3" s="8" t="s">
        <v>286</v>
      </c>
      <c r="J3" s="8" t="s">
        <v>234</v>
      </c>
    </row>
    <row r="4" spans="1:10" x14ac:dyDescent="0.25">
      <c r="A4" s="8" t="s">
        <v>287</v>
      </c>
      <c r="B4" s="14" t="s">
        <v>288</v>
      </c>
      <c r="C4" s="13" t="s">
        <v>289</v>
      </c>
      <c r="D4" s="8" t="s">
        <v>290</v>
      </c>
      <c r="E4" s="8" t="s">
        <v>291</v>
      </c>
      <c r="F4" s="8" t="s">
        <v>292</v>
      </c>
      <c r="G4" s="8" t="s">
        <v>293</v>
      </c>
      <c r="H4" s="8" t="s">
        <v>294</v>
      </c>
      <c r="I4" s="8" t="s">
        <v>295</v>
      </c>
      <c r="J4" s="8" t="s">
        <v>229</v>
      </c>
    </row>
    <row r="5" spans="1:10" x14ac:dyDescent="0.25">
      <c r="A5" s="8" t="s">
        <v>296</v>
      </c>
      <c r="B5" s="14" t="s">
        <v>297</v>
      </c>
      <c r="C5" s="13" t="s">
        <v>298</v>
      </c>
      <c r="D5" s="8" t="s">
        <v>299</v>
      </c>
      <c r="E5" s="8" t="s">
        <v>300</v>
      </c>
      <c r="F5" s="8" t="s">
        <v>301</v>
      </c>
      <c r="G5" s="8" t="s">
        <v>302</v>
      </c>
      <c r="H5" s="8" t="s">
        <v>303</v>
      </c>
      <c r="I5" s="8" t="s">
        <v>304</v>
      </c>
      <c r="J5" s="8" t="s">
        <v>230</v>
      </c>
    </row>
    <row r="6" spans="1:10" x14ac:dyDescent="0.25">
      <c r="A6" s="8" t="s">
        <v>305</v>
      </c>
      <c r="B6" s="14" t="s">
        <v>306</v>
      </c>
      <c r="C6" s="13" t="s">
        <v>307</v>
      </c>
      <c r="D6" s="8" t="s">
        <v>308</v>
      </c>
      <c r="E6" s="8" t="s">
        <v>309</v>
      </c>
      <c r="F6" s="8" t="s">
        <v>310</v>
      </c>
      <c r="G6" s="8" t="s">
        <v>311</v>
      </c>
      <c r="H6" s="8"/>
      <c r="I6" s="8" t="s">
        <v>312</v>
      </c>
      <c r="J6" s="8" t="s">
        <v>231</v>
      </c>
    </row>
    <row r="7" spans="1:10" x14ac:dyDescent="0.25">
      <c r="A7" s="8"/>
      <c r="B7" s="14" t="s">
        <v>313</v>
      </c>
      <c r="C7" s="13" t="s">
        <v>314</v>
      </c>
      <c r="D7" s="8" t="s">
        <v>315</v>
      </c>
      <c r="E7" s="8" t="s">
        <v>316</v>
      </c>
      <c r="F7" s="8" t="s">
        <v>317</v>
      </c>
      <c r="G7" s="8" t="s">
        <v>318</v>
      </c>
      <c r="H7" s="8"/>
      <c r="I7" s="8" t="s">
        <v>240</v>
      </c>
      <c r="J7" s="8" t="s">
        <v>232</v>
      </c>
    </row>
    <row r="8" spans="1:10" x14ac:dyDescent="0.25">
      <c r="A8" s="8"/>
      <c r="B8" s="14" t="s">
        <v>319</v>
      </c>
      <c r="C8" s="13" t="s">
        <v>320</v>
      </c>
      <c r="D8" s="8" t="s">
        <v>321</v>
      </c>
      <c r="E8" s="8" t="s">
        <v>322</v>
      </c>
      <c r="F8" s="8" t="s">
        <v>323</v>
      </c>
      <c r="G8" s="8" t="s">
        <v>324</v>
      </c>
      <c r="H8" s="8"/>
      <c r="I8" s="8"/>
      <c r="J8" s="8"/>
    </row>
    <row r="9" spans="1:10" x14ac:dyDescent="0.25">
      <c r="C9" s="13" t="s">
        <v>325</v>
      </c>
      <c r="D9" s="8" t="s">
        <v>326</v>
      </c>
      <c r="E9" s="8"/>
      <c r="F9" s="8"/>
      <c r="G9" s="8" t="s">
        <v>327</v>
      </c>
    </row>
    <row r="10" spans="1:10" x14ac:dyDescent="0.25">
      <c r="C10" s="13" t="s">
        <v>328</v>
      </c>
      <c r="D10" s="8" t="s">
        <v>329</v>
      </c>
      <c r="E10" s="8"/>
      <c r="F10" s="8"/>
      <c r="G10" s="8" t="s">
        <v>330</v>
      </c>
    </row>
    <row r="11" spans="1:10" x14ac:dyDescent="0.25">
      <c r="C11" s="13" t="s">
        <v>331</v>
      </c>
      <c r="D11" s="8" t="s">
        <v>332</v>
      </c>
      <c r="E11" s="8"/>
      <c r="F11" s="8"/>
      <c r="G11" s="8" t="s">
        <v>333</v>
      </c>
    </row>
    <row r="12" spans="1:10" x14ac:dyDescent="0.25">
      <c r="C12" s="13" t="s">
        <v>334</v>
      </c>
      <c r="D12" s="8" t="s">
        <v>335</v>
      </c>
      <c r="E12" s="8"/>
      <c r="F12" s="8"/>
      <c r="G12" s="8" t="s">
        <v>336</v>
      </c>
    </row>
    <row r="13" spans="1:10" x14ac:dyDescent="0.25">
      <c r="C13" s="13" t="s">
        <v>337</v>
      </c>
      <c r="D13" s="8" t="s">
        <v>338</v>
      </c>
      <c r="E13" s="8"/>
      <c r="F13" s="8"/>
      <c r="G13" s="8" t="s">
        <v>339</v>
      </c>
    </row>
    <row r="14" spans="1:10" x14ac:dyDescent="0.25">
      <c r="B14" s="1"/>
      <c r="C14" s="13" t="s">
        <v>340</v>
      </c>
      <c r="D14" s="8" t="s">
        <v>341</v>
      </c>
      <c r="E14" s="8"/>
      <c r="F14" s="8"/>
      <c r="G14" s="8" t="s">
        <v>342</v>
      </c>
    </row>
    <row r="15" spans="1:10" x14ac:dyDescent="0.25">
      <c r="B15" s="1"/>
      <c r="C15" s="13" t="s">
        <v>343</v>
      </c>
      <c r="D15" s="8" t="s">
        <v>344</v>
      </c>
      <c r="E15" s="8"/>
      <c r="F15" s="8"/>
      <c r="G15" s="8" t="s">
        <v>345</v>
      </c>
    </row>
    <row r="16" spans="1:10" x14ac:dyDescent="0.25">
      <c r="C16" s="13" t="s">
        <v>346</v>
      </c>
      <c r="D16" s="8"/>
      <c r="E16" s="1"/>
      <c r="G16" s="5"/>
    </row>
    <row r="17" spans="2:7" x14ac:dyDescent="0.25">
      <c r="C17" s="13" t="s">
        <v>347</v>
      </c>
      <c r="D17" s="8"/>
      <c r="E17" s="1"/>
      <c r="G17" s="5"/>
    </row>
    <row r="18" spans="2:7" x14ac:dyDescent="0.25">
      <c r="C18" s="13" t="s">
        <v>348</v>
      </c>
      <c r="D18" s="8"/>
      <c r="E18" s="1"/>
      <c r="G18" s="5"/>
    </row>
    <row r="19" spans="2:7" x14ac:dyDescent="0.25">
      <c r="C19" s="13" t="s">
        <v>349</v>
      </c>
      <c r="D19" s="8"/>
      <c r="E19" s="1"/>
      <c r="G19" s="5"/>
    </row>
    <row r="20" spans="2:7" x14ac:dyDescent="0.25">
      <c r="B20" s="1"/>
      <c r="C20" s="13" t="s">
        <v>350</v>
      </c>
      <c r="D20" s="8"/>
      <c r="E20" s="1"/>
      <c r="G20" s="5"/>
    </row>
    <row r="21" spans="2:7" x14ac:dyDescent="0.25">
      <c r="E21" s="1"/>
      <c r="G21" s="5"/>
    </row>
    <row r="22" spans="2:7" x14ac:dyDescent="0.25">
      <c r="E22" s="1"/>
      <c r="G22" s="5"/>
    </row>
    <row r="23" spans="2:7" x14ac:dyDescent="0.25">
      <c r="G23" s="5"/>
    </row>
    <row r="24" spans="2:7" x14ac:dyDescent="0.25">
      <c r="G24" s="6" t="s">
        <v>351</v>
      </c>
    </row>
    <row r="25" spans="2:7" x14ac:dyDescent="0.25">
      <c r="G25" s="4" t="s">
        <v>352</v>
      </c>
    </row>
    <row r="26" spans="2:7" x14ac:dyDescent="0.25">
      <c r="G26" s="4" t="s">
        <v>353</v>
      </c>
    </row>
    <row r="27" spans="2:7" x14ac:dyDescent="0.25">
      <c r="G27" s="4" t="s">
        <v>354</v>
      </c>
    </row>
    <row r="28" spans="2:7" x14ac:dyDescent="0.25">
      <c r="G28" s="4" t="s">
        <v>355</v>
      </c>
    </row>
    <row r="29" spans="2:7" x14ac:dyDescent="0.25">
      <c r="G29" s="4" t="s">
        <v>356</v>
      </c>
    </row>
    <row r="30" spans="2:7" x14ac:dyDescent="0.25">
      <c r="G30" s="4" t="s">
        <v>357</v>
      </c>
    </row>
    <row r="31" spans="2:7" x14ac:dyDescent="0.25">
      <c r="G31" s="4" t="s">
        <v>358</v>
      </c>
    </row>
    <row r="32" spans="2:7" x14ac:dyDescent="0.25">
      <c r="G32" s="4" t="s">
        <v>359</v>
      </c>
    </row>
    <row r="33" spans="7:7" x14ac:dyDescent="0.25">
      <c r="G33" s="4" t="s">
        <v>360</v>
      </c>
    </row>
    <row r="34" spans="7:7" x14ac:dyDescent="0.25">
      <c r="G34" s="4" t="s">
        <v>361</v>
      </c>
    </row>
    <row r="35" spans="7:7" x14ac:dyDescent="0.25">
      <c r="G35" s="4" t="s">
        <v>362</v>
      </c>
    </row>
    <row r="36" spans="7:7" x14ac:dyDescent="0.25">
      <c r="G36" s="4" t="s">
        <v>363</v>
      </c>
    </row>
    <row r="37" spans="7:7" x14ac:dyDescent="0.25">
      <c r="G37" s="4" t="s">
        <v>364</v>
      </c>
    </row>
    <row r="38" spans="7:7" x14ac:dyDescent="0.25">
      <c r="G38" s="4" t="s">
        <v>365</v>
      </c>
    </row>
    <row r="39" spans="7:7" x14ac:dyDescent="0.25">
      <c r="G39" s="4" t="s">
        <v>366</v>
      </c>
    </row>
    <row r="40" spans="7:7" x14ac:dyDescent="0.25">
      <c r="G40" s="4" t="s">
        <v>367</v>
      </c>
    </row>
    <row r="41" spans="7:7" x14ac:dyDescent="0.25">
      <c r="G41" s="4" t="s">
        <v>368</v>
      </c>
    </row>
    <row r="42" spans="7:7" x14ac:dyDescent="0.25">
      <c r="G42" s="4" t="s">
        <v>369</v>
      </c>
    </row>
    <row r="43" spans="7:7" x14ac:dyDescent="0.25">
      <c r="G43" s="4" t="s">
        <v>370</v>
      </c>
    </row>
    <row r="44" spans="7:7" x14ac:dyDescent="0.25">
      <c r="G44" s="4" t="s">
        <v>371</v>
      </c>
    </row>
    <row r="45" spans="7:7" x14ac:dyDescent="0.25">
      <c r="G45" s="4" t="s">
        <v>372</v>
      </c>
    </row>
    <row r="46" spans="7:7" x14ac:dyDescent="0.25">
      <c r="G46" s="4" t="s">
        <v>373</v>
      </c>
    </row>
    <row r="47" spans="7:7" x14ac:dyDescent="0.25">
      <c r="G47" s="4" t="s">
        <v>374</v>
      </c>
    </row>
    <row r="48" spans="7:7" x14ac:dyDescent="0.25">
      <c r="G48" s="4" t="s">
        <v>375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1" ma:contentTypeDescription="Crear nuevo documento." ma:contentTypeScope="" ma:versionID="488107cbb98b72bba25de7363afedc08">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c55d0115634544180c12a44972026e7"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903479-7641-4B86-9CB1-EF5FF5AC4D6C}"/>
</file>

<file path=customXml/itemProps2.xml><?xml version="1.0" encoding="utf-8"?>
<ds:datastoreItem xmlns:ds="http://schemas.openxmlformats.org/officeDocument/2006/customXml" ds:itemID="{202E8B72-858C-4889-8960-E361352B4DBB}">
  <ds:schemaRefs>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bd95ef6b-5990-4b10-bd7a-7cb80e941752"/>
    <ds:schemaRef ds:uri="http://www.w3.org/XML/1998/namespace"/>
  </ds:schemaRefs>
</ds:datastoreItem>
</file>

<file path=customXml/itemProps3.xml><?xml version="1.0" encoding="utf-8"?>
<ds:datastoreItem xmlns:ds="http://schemas.openxmlformats.org/officeDocument/2006/customXml" ds:itemID="{76725F5B-FF5C-430D-AB20-F37D6003D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Instructivo</vt:lpstr>
      <vt:lpstr>META 1_8221-PA inversión</vt:lpstr>
      <vt:lpstr>META 2</vt:lpstr>
      <vt:lpstr>META 3</vt:lpstr>
      <vt:lpstr>Indicadores PA</vt:lpstr>
      <vt:lpstr>Hoja1</vt:lpstr>
      <vt:lpstr>Territorialización PA</vt:lpstr>
      <vt:lpstr>Control de Cambios</vt:lpstr>
      <vt:lpstr>listas</vt:lpstr>
      <vt:lpstr>'Indicadores PA'!Área_de_impresión</vt:lpstr>
      <vt:lpstr>'META 1_8221-PA inversión'!Área_de_impresión</vt:lpstr>
      <vt:lpstr>'META 2'!Área_de_impresión</vt:lpstr>
      <vt:lpstr>'META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Yuly Emperatriz Sanchez Cancelado</cp:lastModifiedBy>
  <cp:revision/>
  <cp:lastPrinted>2024-10-04T02:25:36Z</cp:lastPrinted>
  <dcterms:created xsi:type="dcterms:W3CDTF">2011-04-26T22:16:52Z</dcterms:created>
  <dcterms:modified xsi:type="dcterms:W3CDTF">2024-11-13T13:55:42Z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ies>
</file>