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3.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4.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ustomProperty5.bin" ContentType="application/vnd.openxmlformats-officedocument.spreadsheetml.customProperty"/>
  <Override PartName="/xl/drawings/drawing4.xml" ContentType="application/vnd.openxmlformats-officedocument.drawing+xml"/>
  <Override PartName="/xl/comments4.xml" ContentType="application/vnd.openxmlformats-officedocument.spreadsheetml.comments+xml"/>
  <Override PartName="/xl/customProperty6.bin" ContentType="application/vnd.openxmlformats-officedocument.spreadsheetml.customProperty"/>
  <Override PartName="/xl/drawings/drawing5.xml" ContentType="application/vnd.openxmlformats-officedocument.drawing+xml"/>
  <Override PartName="/xl/comments5.xml" ContentType="application/vnd.openxmlformats-officedocument.spreadsheetml.comments+xml"/>
  <Override PartName="/xl/customProperty7.bin" ContentType="application/vnd.openxmlformats-officedocument.spreadsheetml.customProperty"/>
  <Override PartName="/xl/drawings/drawing6.xml" ContentType="application/vnd.openxmlformats-officedocument.drawing+xml"/>
  <Override PartName="/xl/comments6.xml" ContentType="application/vnd.openxmlformats-officedocument.spreadsheetml.comments+xml"/>
  <Override PartName="/xl/customProperty8.bin" ContentType="application/vnd.openxmlformats-officedocument.spreadsheetml.customProperty"/>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drawings/drawing7.xml" ContentType="application/vnd.openxmlformats-officedocument.drawing+xml"/>
  <Override PartName="/xl/comments8.xml" ContentType="application/vnd.openxmlformats-officedocument.spreadsheetml.comments+xml"/>
  <Override PartName="/xl/customProperty1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secretariadistritald-my.sharepoint.com/personal/yesanchez_sdmujer_gov_co/Documents/SDM_2024/8210/Plan_Acción_2024/SEGUIMIENTOS PLAN ACCIÓN 2024/"/>
    </mc:Choice>
  </mc:AlternateContent>
  <xr:revisionPtr revIDLastSave="0" documentId="8_{E13F3152-7A59-4EB2-82B2-A0E0144552E0}" xr6:coauthVersionLast="47" xr6:coauthVersionMax="47" xr10:uidLastSave="{00000000-0000-0000-0000-000000000000}"/>
  <bookViews>
    <workbookView xWindow="-120" yWindow="-120" windowWidth="29040" windowHeight="15840" activeTab="6" xr2:uid="{00000000-000D-0000-FFFF-FFFF00000000}"/>
  </bookViews>
  <sheets>
    <sheet name="Instructivo" sheetId="44" r:id="rId1"/>
    <sheet name="Meta1" sheetId="40" r:id="rId2"/>
    <sheet name="Meta 2" sheetId="45" r:id="rId3"/>
    <sheet name="Meta 3" sheetId="46" r:id="rId4"/>
    <sheet name="Meta 4" sheetId="47" r:id="rId5"/>
    <sheet name="Meta 5" sheetId="48" r:id="rId6"/>
    <sheet name="Indicadores PA" sheetId="36" r:id="rId7"/>
    <sheet name="Hoja1" sheetId="42" state="hidden" r:id="rId8"/>
    <sheet name="Territorialización PA" sheetId="37" r:id="rId9"/>
    <sheet name="Control de Cambios" sheetId="41" r:id="rId10"/>
    <sheet name="listas" sheetId="43" state="hidden" r:id="rId11"/>
  </sheets>
  <definedNames>
    <definedName name="_xlnm._FilterDatabase" localSheetId="6" hidden="1">'Indicadores PA'!$B$12:$AW$12</definedName>
    <definedName name="_xlnm.Print_Area" localSheetId="9">'Control de Cambios'!$A$1:$E$35</definedName>
    <definedName name="_xlnm.Print_Area" localSheetId="6">'Indicadores PA'!$B$1:$AW$28</definedName>
    <definedName name="_xlnm.Print_Area" localSheetId="2">'Meta 2'!$A$1:$AE$44</definedName>
    <definedName name="_xlnm.Print_Area" localSheetId="3">'Meta 3'!$A$1:$AE$46</definedName>
    <definedName name="_xlnm.Print_Area" localSheetId="4">'Meta 4'!$A$1:$AE$46</definedName>
    <definedName name="_xlnm.Print_Area" localSheetId="5">'Meta 5'!$A$1:$AE$42</definedName>
    <definedName name="_xlnm.Print_Area" localSheetId="1">Meta1!$A$1:$AE$42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4" i="36" l="1"/>
  <c r="AQ22" i="36" l="1"/>
  <c r="AR18" i="36"/>
  <c r="AQ21" i="36"/>
  <c r="AR16" i="36"/>
  <c r="AQ16" i="36"/>
  <c r="AR15" i="36"/>
  <c r="AQ15" i="36"/>
  <c r="AK17" i="36" l="1"/>
  <c r="AC23" i="45" l="1"/>
  <c r="AC24" i="45"/>
  <c r="AC22" i="45"/>
  <c r="AC23" i="40"/>
  <c r="AC24" i="40"/>
  <c r="AC22" i="40"/>
  <c r="AR24" i="36" l="1"/>
  <c r="Y22" i="36" l="1"/>
  <c r="AB24" i="48" l="1"/>
  <c r="AB24" i="47"/>
  <c r="AB24" i="46"/>
  <c r="P43" i="45"/>
  <c r="P41" i="45"/>
  <c r="X22" i="47" l="1"/>
  <c r="X22" i="46"/>
  <c r="X22" i="48"/>
  <c r="Z24" i="47"/>
  <c r="AA24" i="47"/>
  <c r="AA24" i="46"/>
  <c r="Z24" i="46"/>
  <c r="Y24" i="46"/>
  <c r="Z24" i="48"/>
  <c r="AA24" i="48"/>
  <c r="P42" i="48" l="1"/>
  <c r="P41" i="48"/>
  <c r="P36" i="48"/>
  <c r="P35" i="48"/>
  <c r="P30" i="48"/>
  <c r="AC25" i="48"/>
  <c r="AD25" i="48" s="1"/>
  <c r="N25" i="48"/>
  <c r="O25" i="48" s="1"/>
  <c r="AC24" i="48"/>
  <c r="M24" i="48"/>
  <c r="L24" i="48"/>
  <c r="K24" i="48"/>
  <c r="J24" i="48"/>
  <c r="I24" i="48"/>
  <c r="H24" i="48"/>
  <c r="G24" i="48"/>
  <c r="F24" i="48"/>
  <c r="E24" i="48"/>
  <c r="D24" i="48"/>
  <c r="C24" i="48"/>
  <c r="B24" i="48"/>
  <c r="AC23" i="48"/>
  <c r="N23" i="48"/>
  <c r="O23" i="48" s="1"/>
  <c r="AC22" i="48"/>
  <c r="N22" i="48"/>
  <c r="P46" i="47"/>
  <c r="P45" i="47"/>
  <c r="P44" i="47"/>
  <c r="P43" i="47"/>
  <c r="P42" i="47"/>
  <c r="P41" i="47"/>
  <c r="P36" i="47"/>
  <c r="P35" i="47"/>
  <c r="P30" i="47"/>
  <c r="AC25" i="47"/>
  <c r="N25" i="47"/>
  <c r="O25" i="47" s="1"/>
  <c r="AC24" i="47"/>
  <c r="M24" i="47"/>
  <c r="L24" i="47"/>
  <c r="K24" i="47"/>
  <c r="J24" i="47"/>
  <c r="I24" i="47"/>
  <c r="H24" i="47"/>
  <c r="G24" i="47"/>
  <c r="F24" i="47"/>
  <c r="E24" i="47"/>
  <c r="D24" i="47"/>
  <c r="C24" i="47"/>
  <c r="B24" i="47"/>
  <c r="AC23" i="47"/>
  <c r="AD23" i="47" s="1"/>
  <c r="N23" i="47"/>
  <c r="O23" i="47" s="1"/>
  <c r="AC22" i="47"/>
  <c r="N22" i="47"/>
  <c r="P46" i="46"/>
  <c r="P45" i="46"/>
  <c r="P44" i="46"/>
  <c r="P43" i="46"/>
  <c r="P42" i="46"/>
  <c r="P41" i="46"/>
  <c r="P36" i="46"/>
  <c r="P35" i="46"/>
  <c r="P30" i="46"/>
  <c r="AC25" i="46"/>
  <c r="N25" i="46"/>
  <c r="O25" i="46" s="1"/>
  <c r="AC24" i="46"/>
  <c r="M24" i="46"/>
  <c r="L24" i="46"/>
  <c r="K24" i="46"/>
  <c r="J24" i="46"/>
  <c r="I24" i="46"/>
  <c r="H24" i="46"/>
  <c r="G24" i="46"/>
  <c r="F24" i="46"/>
  <c r="E24" i="46"/>
  <c r="D24" i="46"/>
  <c r="C24" i="46"/>
  <c r="B24" i="46"/>
  <c r="AC23" i="46"/>
  <c r="N23" i="46"/>
  <c r="O23" i="46" s="1"/>
  <c r="AC22" i="46"/>
  <c r="N22" i="46"/>
  <c r="P42" i="45"/>
  <c r="P44" i="45"/>
  <c r="P36" i="45"/>
  <c r="P30" i="45"/>
  <c r="AC25" i="45"/>
  <c r="AD25" i="45" s="1"/>
  <c r="N25" i="45"/>
  <c r="O25" i="45" s="1"/>
  <c r="M24" i="45"/>
  <c r="L24" i="45"/>
  <c r="K24" i="45"/>
  <c r="J24" i="45"/>
  <c r="I24" i="45"/>
  <c r="H24" i="45"/>
  <c r="G24" i="45"/>
  <c r="F24" i="45"/>
  <c r="E24" i="45"/>
  <c r="D24" i="45"/>
  <c r="C24" i="45"/>
  <c r="B24" i="45"/>
  <c r="AD23" i="45"/>
  <c r="N23" i="45"/>
  <c r="O23" i="45" s="1"/>
  <c r="N22" i="45"/>
  <c r="N24" i="47" l="1"/>
  <c r="AE25" i="47"/>
  <c r="N24" i="48"/>
  <c r="AE23" i="48"/>
  <c r="AD23" i="48"/>
  <c r="AE25" i="48"/>
  <c r="AE23" i="47"/>
  <c r="AD25" i="47"/>
  <c r="N24" i="46"/>
  <c r="AE25" i="46"/>
  <c r="AE23" i="46"/>
  <c r="AD23" i="46"/>
  <c r="AD25" i="46"/>
  <c r="N24" i="45"/>
  <c r="AE23" i="45"/>
  <c r="AE25" i="45"/>
  <c r="M24" i="40" l="1"/>
  <c r="L24" i="40"/>
  <c r="K24" i="40"/>
  <c r="J24" i="40"/>
  <c r="I24" i="40"/>
  <c r="H24" i="40"/>
  <c r="G24" i="40"/>
  <c r="F24" i="40"/>
  <c r="E24" i="40"/>
  <c r="D24" i="40"/>
  <c r="C24" i="40"/>
  <c r="B24" i="40"/>
  <c r="AR17" i="36" l="1"/>
  <c r="AQ20" i="36"/>
  <c r="AQ19" i="36"/>
  <c r="AQ18" i="36"/>
  <c r="AQ17" i="36"/>
  <c r="AQ14" i="36"/>
  <c r="AR14" i="36" s="1"/>
  <c r="N22" i="40"/>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X38" i="37"/>
  <c r="S38" i="37"/>
  <c r="R38" i="37"/>
  <c r="AY37" i="37"/>
  <c r="AY58" i="37"/>
  <c r="AX37" i="37"/>
  <c r="S37"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5" i="40"/>
  <c r="N23" i="40"/>
  <c r="O23" i="40" s="1"/>
  <c r="T32" i="37"/>
  <c r="U32" i="37"/>
  <c r="V32" i="37"/>
  <c r="W32" i="37"/>
  <c r="X32" i="37"/>
  <c r="AZ32" i="37"/>
  <c r="BA32" i="37"/>
  <c r="BB32" i="37"/>
  <c r="BC32" i="37"/>
  <c r="BD32" i="37"/>
  <c r="BE32" i="37"/>
  <c r="AC25" i="40"/>
  <c r="AD23" i="40"/>
  <c r="N25" i="40"/>
  <c r="O25" i="40" s="1"/>
  <c r="N24" i="40"/>
  <c r="P42" i="40"/>
  <c r="P41"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S32" i="37" l="1"/>
  <c r="AY32" i="37"/>
  <c r="R58" i="37"/>
  <c r="R32" i="37"/>
  <c r="AX32" i="37"/>
  <c r="AX58" i="37"/>
  <c r="S58" i="37"/>
  <c r="AE25" i="40"/>
  <c r="AD25" i="40"/>
  <c r="AE23"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1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1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1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100-000005000000}">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00000000-0006-0000-0100-000006000000}">
      <text>
        <r>
          <rPr>
            <sz val="9"/>
            <color indexed="81"/>
            <rFont val="Tahoma"/>
            <family val="2"/>
          </rPr>
          <t>En este campo se diligencia el nombre de la actividad del proyecto de inversión</t>
        </r>
      </text>
    </comment>
    <comment ref="A21" authorId="0" shapeId="0" xr:uid="{00000000-0006-0000-0100-000007000000}">
      <text>
        <r>
          <rPr>
            <sz val="9"/>
            <color indexed="81"/>
            <rFont val="Tahoma"/>
            <family val="2"/>
          </rPr>
          <t>Valor de la reserva constituida al inicio de la vigencia</t>
        </r>
      </text>
    </comment>
    <comment ref="AD21" authorId="0" shapeId="0" xr:uid="{00000000-0006-0000-0100-000008000000}">
      <text>
        <r>
          <rPr>
            <sz val="9"/>
            <color indexed="81"/>
            <rFont val="Tahoma"/>
            <family val="2"/>
          </rPr>
          <t>Ajustar las sumatorias en las formulas de compromisos y giros según el periodo según corresponda</t>
        </r>
      </text>
    </comment>
    <comment ref="A22" authorId="0" shapeId="0" xr:uid="{00000000-0006-0000-0100-000009000000}">
      <text>
        <r>
          <rPr>
            <sz val="9"/>
            <color indexed="81"/>
            <rFont val="Tahoma"/>
            <family val="2"/>
          </rPr>
          <t>Programación de acuerdo de desempleo en la ejecución de giros para cada mes de la vigencia.</t>
        </r>
      </text>
    </comment>
    <comment ref="A23" authorId="0" shapeId="0" xr:uid="{00000000-0006-0000-0100-00000A000000}">
      <text>
        <r>
          <rPr>
            <sz val="9"/>
            <color indexed="81"/>
            <rFont val="Tahoma"/>
            <family val="2"/>
          </rPr>
          <t>Liberaciones de reservas realizadas en cada mes de la vigencia.</t>
        </r>
      </text>
    </comment>
    <comment ref="A24" authorId="0" shapeId="0" xr:uid="{00000000-0006-0000-0100-00000B000000}">
      <text>
        <r>
          <rPr>
            <sz val="9"/>
            <color indexed="81"/>
            <rFont val="Tahoma"/>
            <family val="2"/>
          </rPr>
          <t>Reserva definitiva después de liberaciones.</t>
        </r>
      </text>
    </comment>
    <comment ref="A25" authorId="0" shapeId="0" xr:uid="{00000000-0006-0000-0100-00000C000000}">
      <text>
        <r>
          <rPr>
            <sz val="9"/>
            <color indexed="81"/>
            <rFont val="Tahoma"/>
            <family val="2"/>
          </rPr>
          <t>Ejecución de los giros de la reserva para mes</t>
        </r>
      </text>
    </comment>
    <comment ref="A28" authorId="2" shapeId="0" xr:uid="{00000000-0006-0000-0100-00000D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100-00000E000000}">
      <text>
        <r>
          <rPr>
            <sz val="9"/>
            <color indexed="81"/>
            <rFont val="Tahoma"/>
            <family val="2"/>
          </rPr>
          <t>Se diligencia el rezago reportado al corte de diciembre de la vigencia anterior</t>
        </r>
      </text>
    </comment>
    <comment ref="A33" authorId="2" shapeId="0" xr:uid="{00000000-0006-0000-0100-00000F000000}">
      <text>
        <r>
          <rPr>
            <sz val="9"/>
            <color indexed="81"/>
            <rFont val="Tahoma"/>
            <family val="2"/>
          </rPr>
          <t>En este campo se diligencia el nombre de la actividad del proyecto de inversión</t>
        </r>
      </text>
    </comment>
    <comment ref="B33" authorId="2" shapeId="0" xr:uid="{00000000-0006-0000-0100-000010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100-000011000000}">
      <text>
        <r>
          <rPr>
            <sz val="9"/>
            <color rgb="FF000000"/>
            <rFont val="Tahoma"/>
            <family val="2"/>
          </rPr>
          <t>Se diligencia la programación mensual de la actividad proyecto de inversión</t>
        </r>
      </text>
    </comment>
    <comment ref="A39" authorId="2" shapeId="0" xr:uid="{00000000-0006-0000-0100-000012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100-000013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2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2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2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200-000005000000}">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00000000-0006-0000-0200-000006000000}">
      <text>
        <r>
          <rPr>
            <sz val="9"/>
            <color indexed="81"/>
            <rFont val="Tahoma"/>
            <family val="2"/>
          </rPr>
          <t>En este campo se diligencia el nombre de la actividad del proyecto de inversión</t>
        </r>
      </text>
    </comment>
    <comment ref="A21" authorId="0" shapeId="0" xr:uid="{00000000-0006-0000-0200-000007000000}">
      <text>
        <r>
          <rPr>
            <sz val="9"/>
            <color indexed="81"/>
            <rFont val="Tahoma"/>
            <family val="2"/>
          </rPr>
          <t>Valor de la reserva constituida al inicio de la vigencia</t>
        </r>
      </text>
    </comment>
    <comment ref="AD21" authorId="0" shapeId="0" xr:uid="{00000000-0006-0000-0200-000008000000}">
      <text>
        <r>
          <rPr>
            <sz val="9"/>
            <color indexed="81"/>
            <rFont val="Tahoma"/>
            <family val="2"/>
          </rPr>
          <t>Ajustar las sumatorias en las formulas de compromisos y giros según el periodo según corresponda</t>
        </r>
      </text>
    </comment>
    <comment ref="A22" authorId="0" shapeId="0" xr:uid="{00000000-0006-0000-0200-000009000000}">
      <text>
        <r>
          <rPr>
            <sz val="9"/>
            <color indexed="81"/>
            <rFont val="Tahoma"/>
            <family val="2"/>
          </rPr>
          <t>Programación de acuerdo de desempleño en la ejecución de giros para cada mes de la vigencia.</t>
        </r>
      </text>
    </comment>
    <comment ref="A23" authorId="0" shapeId="0" xr:uid="{00000000-0006-0000-0200-00000A000000}">
      <text>
        <r>
          <rPr>
            <sz val="9"/>
            <color indexed="81"/>
            <rFont val="Tahoma"/>
            <family val="2"/>
          </rPr>
          <t>Liberaciones de reservas realizadas en cada mes de la vigencia.</t>
        </r>
      </text>
    </comment>
    <comment ref="A24" authorId="0" shapeId="0" xr:uid="{00000000-0006-0000-0200-00000B000000}">
      <text>
        <r>
          <rPr>
            <sz val="9"/>
            <color indexed="81"/>
            <rFont val="Tahoma"/>
            <family val="2"/>
          </rPr>
          <t>Reserva definitiva despues de liberaciones.</t>
        </r>
      </text>
    </comment>
    <comment ref="A25" authorId="0" shapeId="0" xr:uid="{00000000-0006-0000-0200-00000C000000}">
      <text>
        <r>
          <rPr>
            <sz val="9"/>
            <color indexed="81"/>
            <rFont val="Tahoma"/>
            <family val="2"/>
          </rPr>
          <t>Ejecución de los giros de la reserva para mes</t>
        </r>
      </text>
    </comment>
    <comment ref="A28" authorId="2" shapeId="0" xr:uid="{00000000-0006-0000-0200-00000D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200-00000E000000}">
      <text>
        <r>
          <rPr>
            <sz val="9"/>
            <color indexed="81"/>
            <rFont val="Tahoma"/>
            <family val="2"/>
          </rPr>
          <t>Se diligencia el rezago reportado al corte de diciembre de la vigencia anterior</t>
        </r>
      </text>
    </comment>
    <comment ref="A33" authorId="2" shapeId="0" xr:uid="{00000000-0006-0000-0200-00000F000000}">
      <text>
        <r>
          <rPr>
            <sz val="9"/>
            <color indexed="81"/>
            <rFont val="Tahoma"/>
            <family val="2"/>
          </rPr>
          <t>En este campo se diligencia el nombre de la actividad del proyecto de inversión</t>
        </r>
      </text>
    </comment>
    <comment ref="B33" authorId="2" shapeId="0" xr:uid="{00000000-0006-0000-0200-000010000000}">
      <text>
        <r>
          <rPr>
            <sz val="9"/>
            <color rgb="FF000000"/>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200-000011000000}">
      <text>
        <r>
          <rPr>
            <sz val="9"/>
            <color indexed="81"/>
            <rFont val="Tahoma"/>
            <family val="2"/>
          </rPr>
          <t>Se diligencia la programación mensual de la actividad proyecto de inversión</t>
        </r>
      </text>
    </comment>
    <comment ref="A39" authorId="2" shapeId="0" xr:uid="{00000000-0006-0000-0200-000012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200-000013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300-000001000000}">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1" authorId="1" shapeId="0" xr:uid="{00000000-0006-0000-0300-000002000000}">
      <text>
        <r>
          <rPr>
            <sz val="9"/>
            <color rgb="FF000000"/>
            <rFont val="Tahoma"/>
            <family val="2"/>
          </rPr>
          <t xml:space="preserve">En este campo seleccionar de la lista desplegable el nombre del proyecto asignado y cargado en la ficha EBI de MGA.
</t>
        </r>
      </text>
    </comment>
    <comment ref="A15" authorId="0" shapeId="0" xr:uid="{00000000-0006-0000-0300-000003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3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3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300-000006000000}">
      <text>
        <r>
          <rPr>
            <sz val="9"/>
            <color rgb="FF000000"/>
            <rFont val="Tahoma"/>
            <family val="2"/>
          </rPr>
          <t>En este campo se diligencia el nombre de la actividad del proyecto de inversión</t>
        </r>
      </text>
    </comment>
    <comment ref="A21" authorId="0" shapeId="0" xr:uid="{00000000-0006-0000-0300-000007000000}">
      <text>
        <r>
          <rPr>
            <sz val="9"/>
            <color rgb="FF000000"/>
            <rFont val="Tahoma"/>
            <family val="2"/>
          </rPr>
          <t>Valor de la reserva constituida al inicio de la vigencia</t>
        </r>
      </text>
    </comment>
    <comment ref="AD21" authorId="0" shapeId="0" xr:uid="{00000000-0006-0000-0300-000008000000}">
      <text>
        <r>
          <rPr>
            <sz val="9"/>
            <color rgb="FF000000"/>
            <rFont val="Tahoma"/>
            <family val="2"/>
          </rPr>
          <t>Ajustar las sumatorias en las formulas de compromisos y giros según el periodo según corresponda</t>
        </r>
      </text>
    </comment>
    <comment ref="A22" authorId="0" shapeId="0" xr:uid="{00000000-0006-0000-0300-000009000000}">
      <text>
        <r>
          <rPr>
            <sz val="9"/>
            <color rgb="FF000000"/>
            <rFont val="Tahoma"/>
            <family val="2"/>
          </rPr>
          <t>Programación de acuerdo de desempleo en la ejecución de giros para cada mes de la vigencia.</t>
        </r>
      </text>
    </comment>
    <comment ref="A23" authorId="0" shapeId="0" xr:uid="{00000000-0006-0000-0300-00000A000000}">
      <text>
        <r>
          <rPr>
            <sz val="9"/>
            <color rgb="FF000000"/>
            <rFont val="Tahoma"/>
            <family val="2"/>
          </rPr>
          <t>Liberaciones de reservas realizadas en cada mes de la vigencia.</t>
        </r>
      </text>
    </comment>
    <comment ref="A24" authorId="0" shapeId="0" xr:uid="{00000000-0006-0000-0300-00000B000000}">
      <text>
        <r>
          <rPr>
            <sz val="9"/>
            <color rgb="FF000000"/>
            <rFont val="Tahoma"/>
            <family val="2"/>
          </rPr>
          <t>Reserva definitiva después de liberaciones.</t>
        </r>
      </text>
    </comment>
    <comment ref="A25" authorId="0" shapeId="0" xr:uid="{00000000-0006-0000-0300-00000C000000}">
      <text>
        <r>
          <rPr>
            <sz val="9"/>
            <color rgb="FF000000"/>
            <rFont val="Tahoma"/>
            <family val="2"/>
          </rPr>
          <t>Ejecución de los giros de la reserva para mes</t>
        </r>
      </text>
    </comment>
    <comment ref="A28" authorId="2" shapeId="0" xr:uid="{00000000-0006-0000-0300-00000D000000}">
      <text>
        <r>
          <rPr>
            <sz val="9"/>
            <color rgb="FF000000"/>
            <rFont val="Tahoma"/>
            <family val="2"/>
          </rPr>
          <t>En este campo se diligencia el nombre de la actividad del proyecto que se reportó con rezago en su cumplimiento físico en la vigencia anterior</t>
        </r>
      </text>
    </comment>
    <comment ref="B28" authorId="2" shapeId="0" xr:uid="{00000000-0006-0000-0300-00000E000000}">
      <text>
        <r>
          <rPr>
            <sz val="9"/>
            <color rgb="FF000000"/>
            <rFont val="Tahoma"/>
            <family val="2"/>
          </rPr>
          <t>Se diligencia el rezago reportado al corte de diciembre de la vigencia anterior</t>
        </r>
      </text>
    </comment>
    <comment ref="A33" authorId="2" shapeId="0" xr:uid="{00000000-0006-0000-0300-00000F000000}">
      <text>
        <r>
          <rPr>
            <sz val="9"/>
            <color rgb="FF000000"/>
            <rFont val="Tahoma"/>
            <family val="2"/>
          </rPr>
          <t>En este campo se diligencia el nombre de la actividad del proyecto de inversión</t>
        </r>
      </text>
    </comment>
    <comment ref="B33" authorId="2" shapeId="0" xr:uid="{00000000-0006-0000-0300-000010000000}">
      <text>
        <r>
          <rPr>
            <sz val="9"/>
            <color rgb="FF000000"/>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300-000011000000}">
      <text>
        <r>
          <rPr>
            <sz val="9"/>
            <color rgb="FF000000"/>
            <rFont val="Tahoma"/>
            <family val="2"/>
          </rPr>
          <t>Se diligencia la programación mensual de la actividad proyecto de inversión</t>
        </r>
      </text>
    </comment>
    <comment ref="A39" authorId="2" shapeId="0" xr:uid="{00000000-0006-0000-0300-000012000000}">
      <text>
        <r>
          <rPr>
            <sz val="9"/>
            <color rgb="FF000000"/>
            <rFont val="Tahoma"/>
            <family val="2"/>
          </rPr>
          <t>En este campo se diligencia el nombre de la tarea definida para la gestión de cumplimiento de la actividad del proyecto de inversión</t>
        </r>
      </text>
    </comment>
    <comment ref="B39" authorId="2" shapeId="0" xr:uid="{00000000-0006-0000-0300-000013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400-000001000000}">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1" authorId="1" shapeId="0" xr:uid="{00000000-0006-0000-0400-000002000000}">
      <text>
        <r>
          <rPr>
            <sz val="9"/>
            <color rgb="FF000000"/>
            <rFont val="Tahoma"/>
            <family val="2"/>
          </rPr>
          <t xml:space="preserve">En este campo seleccionar de la lista desplegable el nombre del proyecto asignado y cargado en la ficha EBI de MGA.
</t>
        </r>
      </text>
    </comment>
    <comment ref="A15" authorId="0" shapeId="0" xr:uid="{00000000-0006-0000-0400-000003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4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4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400-000006000000}">
      <text>
        <r>
          <rPr>
            <sz val="9"/>
            <color rgb="FF000000"/>
            <rFont val="Tahoma"/>
            <family val="2"/>
          </rPr>
          <t>En este campo se diligencia el nombre de la actividad del proyecto de inversión</t>
        </r>
      </text>
    </comment>
    <comment ref="A21" authorId="0" shapeId="0" xr:uid="{00000000-0006-0000-0400-000007000000}">
      <text>
        <r>
          <rPr>
            <sz val="9"/>
            <color rgb="FF000000"/>
            <rFont val="Tahoma"/>
            <family val="2"/>
          </rPr>
          <t>Valor de la reserva constituida al inicio de la vigencia</t>
        </r>
      </text>
    </comment>
    <comment ref="AD21" authorId="0" shapeId="0" xr:uid="{00000000-0006-0000-0400-000008000000}">
      <text>
        <r>
          <rPr>
            <sz val="9"/>
            <color rgb="FF000000"/>
            <rFont val="Tahoma"/>
            <family val="2"/>
          </rPr>
          <t>Ajustar las sumatorias en las formulas de compromisos y giros según el periodo según corresponda</t>
        </r>
      </text>
    </comment>
    <comment ref="A22" authorId="0" shapeId="0" xr:uid="{00000000-0006-0000-0400-000009000000}">
      <text>
        <r>
          <rPr>
            <sz val="9"/>
            <color rgb="FF000000"/>
            <rFont val="Tahoma"/>
            <family val="2"/>
          </rPr>
          <t>Programación de acuerdo de desempleo en la ejecución de giros para cada mes de la vigencia.</t>
        </r>
      </text>
    </comment>
    <comment ref="A23" authorId="0" shapeId="0" xr:uid="{00000000-0006-0000-0400-00000A000000}">
      <text>
        <r>
          <rPr>
            <sz val="9"/>
            <color rgb="FF000000"/>
            <rFont val="Tahoma"/>
            <family val="2"/>
          </rPr>
          <t>Liberaciones de reservas realizadas en cada mes de la vigencia.</t>
        </r>
      </text>
    </comment>
    <comment ref="A24" authorId="0" shapeId="0" xr:uid="{00000000-0006-0000-0400-00000B000000}">
      <text>
        <r>
          <rPr>
            <sz val="9"/>
            <color rgb="FF000000"/>
            <rFont val="Tahoma"/>
            <family val="2"/>
          </rPr>
          <t>Reserva definitiva después de liberaciones.</t>
        </r>
      </text>
    </comment>
    <comment ref="A25" authorId="0" shapeId="0" xr:uid="{00000000-0006-0000-0400-00000C000000}">
      <text>
        <r>
          <rPr>
            <sz val="9"/>
            <color rgb="FF000000"/>
            <rFont val="Tahoma"/>
            <family val="2"/>
          </rPr>
          <t>Ejecución de los giros de la reserva para mes</t>
        </r>
      </text>
    </comment>
    <comment ref="A28" authorId="2" shapeId="0" xr:uid="{00000000-0006-0000-0400-00000D000000}">
      <text>
        <r>
          <rPr>
            <sz val="9"/>
            <color rgb="FF000000"/>
            <rFont val="Tahoma"/>
            <family val="2"/>
          </rPr>
          <t>En este campo se diligencia el nombre de la actividad del proyecto que se reportó con rezago en su cumplimiento físico en la vigencia anterior</t>
        </r>
      </text>
    </comment>
    <comment ref="B28" authorId="2" shapeId="0" xr:uid="{00000000-0006-0000-0400-00000E000000}">
      <text>
        <r>
          <rPr>
            <sz val="9"/>
            <color rgb="FF000000"/>
            <rFont val="Tahoma"/>
            <family val="2"/>
          </rPr>
          <t>Se diligencia el rezago reportado al corte de diciembre de la vigencia anterior</t>
        </r>
      </text>
    </comment>
    <comment ref="A33" authorId="2" shapeId="0" xr:uid="{00000000-0006-0000-0400-00000F000000}">
      <text>
        <r>
          <rPr>
            <sz val="9"/>
            <color rgb="FF000000"/>
            <rFont val="Tahoma"/>
            <family val="2"/>
          </rPr>
          <t>En este campo se diligencia el nombre de la actividad del proyecto de inversión</t>
        </r>
      </text>
    </comment>
    <comment ref="B33" authorId="2" shapeId="0" xr:uid="{00000000-0006-0000-0400-000010000000}">
      <text>
        <r>
          <rPr>
            <sz val="9"/>
            <color rgb="FF000000"/>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400-000011000000}">
      <text>
        <r>
          <rPr>
            <sz val="9"/>
            <color rgb="FF000000"/>
            <rFont val="Tahoma"/>
            <family val="2"/>
          </rPr>
          <t>Se diligencia la programación mensual de la actividad proyecto de inversión</t>
        </r>
      </text>
    </comment>
    <comment ref="A39" authorId="2" shapeId="0" xr:uid="{00000000-0006-0000-0400-000012000000}">
      <text>
        <r>
          <rPr>
            <sz val="9"/>
            <color rgb="FF000000"/>
            <rFont val="Tahoma"/>
            <family val="2"/>
          </rPr>
          <t>En este campo se diligencia el nombre de la tarea definida para la gestión de cumplimiento de la actividad del proyecto de inversión</t>
        </r>
      </text>
    </comment>
    <comment ref="B39" authorId="2" shapeId="0" xr:uid="{00000000-0006-0000-0400-000013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s>
  <commentList>
    <comment ref="K7"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5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5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5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500-000005000000}">
      <text>
        <r>
          <rPr>
            <sz val="9"/>
            <color indexed="81"/>
            <rFont val="Tahoma"/>
            <family val="2"/>
          </rPr>
          <t xml:space="preserve">En este campo seleccionar de la lista desplegable la meta Plan de Desarrollo vigente, bajo la cual se encuentra articulado el proyecto de inversión </t>
        </r>
      </text>
    </comment>
    <comment ref="A17" authorId="2" shapeId="0" xr:uid="{00000000-0006-0000-0500-000006000000}">
      <text>
        <r>
          <rPr>
            <sz val="9"/>
            <color indexed="81"/>
            <rFont val="Tahoma"/>
            <family val="2"/>
          </rPr>
          <t>En este campo se diligencia el nombre de la actividad del proyecto de inversión</t>
        </r>
      </text>
    </comment>
    <comment ref="A21" authorId="0" shapeId="0" xr:uid="{00000000-0006-0000-0500-000007000000}">
      <text>
        <r>
          <rPr>
            <sz val="9"/>
            <color indexed="81"/>
            <rFont val="Tahoma"/>
            <family val="2"/>
          </rPr>
          <t>Valor de la reserva constituida al inicio de la vigencia</t>
        </r>
      </text>
    </comment>
    <comment ref="AD21" authorId="0" shapeId="0" xr:uid="{00000000-0006-0000-0500-000008000000}">
      <text>
        <r>
          <rPr>
            <sz val="9"/>
            <color indexed="81"/>
            <rFont val="Tahoma"/>
            <family val="2"/>
          </rPr>
          <t>Ajustar las sumatorias en las formulas de compromisos y giros según el periodo según corresponda</t>
        </r>
      </text>
    </comment>
    <comment ref="A22" authorId="0" shapeId="0" xr:uid="{00000000-0006-0000-0500-000009000000}">
      <text>
        <r>
          <rPr>
            <sz val="9"/>
            <color indexed="81"/>
            <rFont val="Tahoma"/>
            <family val="2"/>
          </rPr>
          <t>Programación de acuerdo de desempleño en la ejecución de giros para cada mes de la vigencia.</t>
        </r>
      </text>
    </comment>
    <comment ref="A23" authorId="0" shapeId="0" xr:uid="{00000000-0006-0000-0500-00000A000000}">
      <text>
        <r>
          <rPr>
            <sz val="9"/>
            <color indexed="81"/>
            <rFont val="Tahoma"/>
            <family val="2"/>
          </rPr>
          <t>Liberaciones de reservas realizadas en cada mes de la vigencia.</t>
        </r>
      </text>
    </comment>
    <comment ref="A24" authorId="0" shapeId="0" xr:uid="{00000000-0006-0000-0500-00000B000000}">
      <text>
        <r>
          <rPr>
            <sz val="9"/>
            <color indexed="81"/>
            <rFont val="Tahoma"/>
            <family val="2"/>
          </rPr>
          <t>Reserva definitiva despues de liberaciones.</t>
        </r>
      </text>
    </comment>
    <comment ref="A25" authorId="0" shapeId="0" xr:uid="{00000000-0006-0000-0500-00000C000000}">
      <text>
        <r>
          <rPr>
            <sz val="9"/>
            <color indexed="81"/>
            <rFont val="Tahoma"/>
            <family val="2"/>
          </rPr>
          <t>Ejecución de los giros de la reserva para mes</t>
        </r>
      </text>
    </comment>
    <comment ref="A28" authorId="2" shapeId="0" xr:uid="{00000000-0006-0000-0500-00000D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500-00000E000000}">
      <text>
        <r>
          <rPr>
            <sz val="9"/>
            <color indexed="81"/>
            <rFont val="Tahoma"/>
            <family val="2"/>
          </rPr>
          <t>Se diligencia el rezago reportado al corte de diciembre de la vigencia anterior</t>
        </r>
      </text>
    </comment>
    <comment ref="A33" authorId="2" shapeId="0" xr:uid="{00000000-0006-0000-0500-00000F000000}">
      <text>
        <r>
          <rPr>
            <sz val="9"/>
            <color indexed="81"/>
            <rFont val="Tahoma"/>
            <family val="2"/>
          </rPr>
          <t>En este campo se diligencia el nombre de la actividad del proyecto de inversión</t>
        </r>
      </text>
    </comment>
    <comment ref="B33" authorId="2" shapeId="0" xr:uid="{00000000-0006-0000-0500-000010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500-000011000000}">
      <text>
        <r>
          <rPr>
            <sz val="9"/>
            <color rgb="FF000000"/>
            <rFont val="Tahoma"/>
            <family val="2"/>
          </rPr>
          <t>Se diligencia la programación mensual de la actividad proyecto de inversión</t>
        </r>
      </text>
    </comment>
    <comment ref="A39" authorId="2" shapeId="0" xr:uid="{00000000-0006-0000-0500-000012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500-000013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S5" authorId="0" shapeId="0" xr:uid="{00000000-0006-0000-0600-000001000000}">
      <text>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T5" authorId="1" shapeId="0" xr:uid="{00000000-0006-0000-0600-000002000000}">
      <text>
        <r>
          <rPr>
            <sz val="10"/>
            <color indexed="81"/>
            <rFont val="Tahoma"/>
            <family val="2"/>
          </rPr>
          <t>En este campo se diligencia el link o la ruta donde se puede consultar las evidencias que soportan la ejecución reportada</t>
        </r>
      </text>
    </comment>
    <comment ref="AU5" authorId="0" shapeId="0" xr:uid="{00000000-0006-0000-0600-000003000000}">
      <text>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V5" authorId="0" shapeId="0" xr:uid="{00000000-0006-0000-0600-000004000000}">
      <text>
        <r>
          <rPr>
            <sz val="10"/>
            <color rgb="FF000000"/>
            <rFont val="Tahoma"/>
            <family val="2"/>
          </rPr>
          <t>Relacionar el detalle del retraso, en coherencia con la programación de cada periodo. De presentarse esta situación es obligatorio diligenciar este campo.</t>
        </r>
      </text>
    </comment>
    <comment ref="AW5" authorId="0" shapeId="0" xr:uid="{00000000-0006-0000-0600-000005000000}">
      <text>
        <r>
          <rPr>
            <sz val="10"/>
            <color indexed="8"/>
            <rFont val="Tahoma"/>
            <family val="2"/>
          </rPr>
          <t xml:space="preserve">Relacionar la descripción de las alternativas de solución </t>
        </r>
      </text>
    </comment>
    <comment ref="B9" authorId="2" shapeId="0" xr:uid="{00000000-0006-0000-0600-000006000000}">
      <text>
        <r>
          <rPr>
            <sz val="10"/>
            <color indexed="81"/>
            <rFont val="Tahoma"/>
            <family val="2"/>
          </rPr>
          <t>Relacionar el producto PMR asociado</t>
        </r>
      </text>
    </comment>
    <comment ref="B10" authorId="2" shapeId="0" xr:uid="{00000000-0006-0000-0600-000007000000}">
      <text>
        <r>
          <rPr>
            <sz val="10"/>
            <color indexed="81"/>
            <rFont val="Tahoma"/>
            <family val="2"/>
          </rPr>
          <t>Relacionar el objetivo estratégico asociado</t>
        </r>
      </text>
    </comment>
    <comment ref="B11" authorId="0" shapeId="0" xr:uid="{00000000-0006-0000-0600-000008000000}">
      <text>
        <r>
          <rPr>
            <sz val="10"/>
            <color indexed="8"/>
            <rFont val="Tahoma"/>
            <family val="2"/>
          </rPr>
          <t xml:space="preserve">Seleccionar el nivel del indicador a reportar y relacionar el código asignado del indicador a medir segun: SEGPLAN, PMR, número de tarea, etc.
</t>
        </r>
      </text>
    </comment>
    <comment ref="E11" authorId="0" shapeId="0" xr:uid="{00000000-0006-0000-0600-000009000000}">
      <text>
        <r>
          <rPr>
            <sz val="10"/>
            <color indexed="8"/>
            <rFont val="Tahoma"/>
            <family val="2"/>
          </rPr>
          <t>Corresponde a la meta PDD o actividad del  proyecto articulada con el indicador de tarea a medir.
Así mismo, se podrá establecer la meta para los indicadores POA.</t>
        </r>
      </text>
    </comment>
    <comment ref="F11" authorId="0" shapeId="0" xr:uid="{00000000-0006-0000-0600-00000A000000}">
      <text>
        <r>
          <rPr>
            <sz val="10"/>
            <color rgb="FF000000"/>
            <rFont val="Tahoma"/>
            <family val="2"/>
          </rPr>
          <t xml:space="preserve">Detallar la expresión cualitativa del indicador.
</t>
        </r>
        <r>
          <rPr>
            <sz val="10"/>
            <color rgb="FF000000"/>
            <rFont val="Tahoma"/>
            <family val="2"/>
          </rPr>
          <t>Objeto + condición deseada del objeto (verbo conjugado) + elementos adicionales de contexto descriptivo</t>
        </r>
      </text>
    </comment>
    <comment ref="G11" authorId="2" shapeId="0" xr:uid="{00000000-0006-0000-0600-00000B000000}">
      <text>
        <r>
          <rPr>
            <sz val="10"/>
            <color indexed="81"/>
            <rFont val="Tahoma"/>
            <family val="2"/>
          </rPr>
          <t>Define la representación matemática del cálculo del indicador.</t>
        </r>
      </text>
    </comment>
    <comment ref="H11" authorId="0" shapeId="0" xr:uid="{00000000-0006-0000-0600-00000C000000}">
      <text>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I11" authorId="2" shapeId="0" xr:uid="{00000000-0006-0000-0600-00000D000000}">
      <text>
        <r>
          <rPr>
            <sz val="10"/>
            <color indexed="81"/>
            <rFont val="Tahoma"/>
            <family val="2"/>
          </rPr>
          <t>Valor de la meta programada de acuerdo con el indicador formulado y el parámetro de referencia para determinar la magnitud</t>
        </r>
      </text>
    </comment>
    <comment ref="J11" authorId="2" shapeId="0" xr:uid="{00000000-0006-0000-0600-00000E000000}">
      <text>
        <r>
          <rPr>
            <sz val="10"/>
            <color indexed="81"/>
            <rFont val="Tahoma"/>
            <family val="2"/>
          </rPr>
          <t xml:space="preserve">Parámetro de referencia para determinar la magnitud y el tipo de unidad del indicador.  </t>
        </r>
      </text>
    </comment>
    <comment ref="K11" authorId="0" shapeId="0" xr:uid="{00000000-0006-0000-0600-00000F000000}">
      <text>
        <r>
          <rPr>
            <sz val="10"/>
            <color indexed="8"/>
            <rFont val="Tahoma"/>
            <family val="2"/>
          </rPr>
          <t>Describe los pasos o el proceso para calcular el indicador</t>
        </r>
      </text>
    </comment>
    <comment ref="L11" authorId="2" shapeId="0" xr:uid="{00000000-0006-0000-0600-000010000000}">
      <text>
        <r>
          <rPr>
            <sz val="10"/>
            <color rgb="FF000000"/>
            <rFont val="Tahoma"/>
            <family val="2"/>
          </rPr>
          <t xml:space="preserve">Dependencia responsable de la medición y reporte del indicador. </t>
        </r>
      </text>
    </comment>
    <comment ref="M11" authorId="2" shapeId="0" xr:uid="{00000000-0006-0000-0600-000011000000}">
      <text>
        <r>
          <rPr>
            <sz val="10"/>
            <color indexed="81"/>
            <rFont val="Tahoma"/>
            <family val="2"/>
          </rPr>
          <t>Para los indicadores POA, únicamente diligenciar la vigencia a formular.</t>
        </r>
        <r>
          <rPr>
            <sz val="9"/>
            <color indexed="81"/>
            <rFont val="Tahoma"/>
            <family val="2"/>
          </rPr>
          <t xml:space="preserve">
</t>
        </r>
      </text>
    </comment>
    <comment ref="Q11" authorId="0" shapeId="0" xr:uid="{00000000-0006-0000-0600-000012000000}">
      <text>
        <r>
          <rPr>
            <sz val="10"/>
            <color indexed="8"/>
            <rFont val="Tahoma"/>
            <family val="2"/>
          </rPr>
          <t xml:space="preserve">Se debe establecer la periodicidad de la medicicion del indicador y del reporte del seguimiento </t>
        </r>
      </text>
    </comment>
    <comment ref="R11" authorId="2" shapeId="0" xr:uid="{00000000-0006-0000-0600-000013000000}">
      <text>
        <r>
          <rPr>
            <sz val="10"/>
            <color indexed="81"/>
            <rFont val="Tahoma"/>
            <family val="2"/>
          </rPr>
          <t>Se debe especificar cuáles serán los soportes que validan los resultados del indicador, así como la fuente o sistema de información del cual provienen los datos.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Rocío López</author>
    <author>LEGION</author>
  </authors>
  <commentList>
    <comment ref="A5" authorId="0" shapeId="0" xr:uid="{00000000-0006-0000-0800-000001000000}">
      <text>
        <r>
          <rPr>
            <sz val="10"/>
            <color indexed="81"/>
            <rFont val="Tahoma"/>
            <family val="2"/>
          </rPr>
          <t>En esta sección se diligencia la programación de la territorialización</t>
        </r>
      </text>
    </comment>
    <comment ref="AG5" authorId="0" shapeId="0" xr:uid="{00000000-0006-0000-0800-000002000000}">
      <text>
        <r>
          <rPr>
            <sz val="10"/>
            <color indexed="81"/>
            <rFont val="Tahoma"/>
            <family val="2"/>
          </rPr>
          <t>En esta sección se diligencia el avance mensual a la territorialización programada</t>
        </r>
      </text>
    </comment>
    <comment ref="A7" authorId="0" shapeId="0" xr:uid="{00000000-0006-0000-0800-000003000000}">
      <text>
        <r>
          <rPr>
            <sz val="9"/>
            <color indexed="81"/>
            <rFont val="Tahoma"/>
            <family val="2"/>
          </rPr>
          <t>Se diligencia el nombre del indicador o actividad a territorializar</t>
        </r>
      </text>
    </comment>
    <comment ref="B10" authorId="1" shapeId="0" xr:uid="{00000000-0006-0000-0800-000004000000}">
      <text>
        <r>
          <rPr>
            <sz val="9"/>
            <color indexed="81"/>
            <rFont val="Tahoma"/>
            <family val="2"/>
          </rPr>
          <t xml:space="preserve">En estos campos se debe relacionar la magnitud programada de manera mensual, para cada localidad.
</t>
        </r>
      </text>
    </comment>
    <comment ref="E10" authorId="1" shapeId="0" xr:uid="{00000000-0006-0000-0800-000005000000}">
      <text>
        <r>
          <rPr>
            <sz val="9"/>
            <color indexed="81"/>
            <rFont val="Tahoma"/>
            <family val="2"/>
          </rPr>
          <t xml:space="preserve">En estos campo se debe relacionar el presupuesto programado de manera trimestral, para cada localidad, por temas de reporte en el sistema SEGPLAN.
</t>
        </r>
      </text>
    </comment>
    <comment ref="AH10" authorId="1" shapeId="0" xr:uid="{00000000-0006-0000-0800-000006000000}">
      <text>
        <r>
          <rPr>
            <sz val="9"/>
            <color indexed="81"/>
            <rFont val="Tahoma"/>
            <family val="2"/>
          </rPr>
          <t>En este campo se debe relacionar la magnitud  ejecutada de manera mensual, para cada localidad.</t>
        </r>
      </text>
    </comment>
    <comment ref="AK10" authorId="1" shapeId="0" xr:uid="{00000000-0006-0000-0800-000007000000}">
      <text>
        <r>
          <rPr>
            <sz val="9"/>
            <color indexed="81"/>
            <rFont val="Tahoma"/>
            <family val="2"/>
          </rPr>
          <t>En este campo se debe relacionar el presupuesto  ejecutado de manera trimestral, para cada localidad, por temas de reporte en el sistema SEGPLAN.</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900-000001000000}">
      <text>
        <r>
          <rPr>
            <sz val="9"/>
            <color indexed="81"/>
            <rFont val="Tahoma"/>
            <family val="2"/>
          </rPr>
          <t>Fecha en la que el cambio solicitado al plan de acción es aprobado</t>
        </r>
      </text>
    </comment>
    <comment ref="B7" authorId="0" shapeId="0" xr:uid="{00000000-0006-0000-0900-000002000000}">
      <text>
        <r>
          <rPr>
            <sz val="9"/>
            <color indexed="81"/>
            <rFont val="Tahoma"/>
            <family val="2"/>
          </rPr>
          <t>Descripción de los cambios realizados en la actialización que corresponda</t>
        </r>
      </text>
    </comment>
    <comment ref="C7" authorId="0" shapeId="0" xr:uid="{00000000-0006-0000-0900-000003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<sst xmlns="http://schemas.openxmlformats.org/spreadsheetml/2006/main" count="1550" uniqueCount="510">
  <si>
    <t>SECRETARÍA DISTRITAL DE LA MUJER</t>
  </si>
  <si>
    <t>Código: DE-FO-5</t>
  </si>
  <si>
    <t xml:space="preserve">DIRECCIONAMIENTO ESTRATEGICO </t>
  </si>
  <si>
    <t xml:space="preserve">FORMULACIÓN Y SEGUIMIENTO  PLAN DE ACCIÓN </t>
  </si>
  <si>
    <t>PERIODO REPORTADO</t>
  </si>
  <si>
    <t>FECHA DE REPORTE</t>
  </si>
  <si>
    <t>TIPO DE REPORTE</t>
  </si>
  <si>
    <t>FORMULACION</t>
  </si>
  <si>
    <t>ACTUALIZACION</t>
  </si>
  <si>
    <t>SEGUIMIENTO</t>
  </si>
  <si>
    <t>NOMBRE DEL PROYECTO</t>
  </si>
  <si>
    <t>PROGRAMA</t>
  </si>
  <si>
    <t>EJECUCIÓN PRESUPUESTAL DEL PROYECTO</t>
  </si>
  <si>
    <t>RESERVA CONSTITUIDA</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</si>
  <si>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</si>
  <si>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</si>
  <si>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</si>
  <si>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</si>
  <si>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</si>
  <si>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</si>
  <si>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</si>
  <si>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</si>
  <si>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</si>
  <si>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</si>
  <si>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</si>
  <si>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</si>
  <si>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</si>
  <si>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</si>
  <si>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TOTAL</t>
  </si>
  <si>
    <t>AVANCE</t>
  </si>
  <si>
    <t>AVANCE PERIODO</t>
  </si>
  <si>
    <t>AVANCE TOTAL</t>
  </si>
  <si>
    <t>PROGRAMACION DE GIROS</t>
  </si>
  <si>
    <t>PROGRAMACION DE COMPROMISOS</t>
  </si>
  <si>
    <t>LIBERACIONES</t>
  </si>
  <si>
    <t>COMPROMISOS</t>
  </si>
  <si>
    <t>RESERVA DEFINITIVA</t>
  </si>
  <si>
    <t>GIROS</t>
  </si>
  <si>
    <t>PROG.</t>
  </si>
  <si>
    <t>AVANCE MENSUAL</t>
  </si>
  <si>
    <t>DESCRIPCIÓN CUALITATIVA  DE LA RESERVA PRESUPUESTAL</t>
  </si>
  <si>
    <t>EXPLICACIÓN: Información correspondiente a reservas presupuestales.</t>
  </si>
  <si>
    <t>Especificar las anulaciones, liberaciones, entre otros de la reserva presupuestal</t>
  </si>
  <si>
    <t>Avances y Logros Mensual (2.000 caracteres)</t>
  </si>
  <si>
    <t>Avances y Logros Acumulado 
(2.000 caracteres)</t>
  </si>
  <si>
    <t>Retrasos y Alternativas de solución (1.000 caracteres)</t>
  </si>
  <si>
    <t>Beneficios</t>
  </si>
  <si>
    <t>Programación</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</si>
  <si>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</si>
  <si>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</si>
  <si>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</si>
  <si>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</si>
  <si>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</si>
  <si>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</si>
  <si>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</si>
  <si>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</si>
  <si>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</si>
  <si>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</si>
  <si>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</si>
  <si>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</si>
  <si>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</si>
  <si>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</si>
  <si>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</si>
  <si>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</si>
  <si>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</si>
  <si>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</si>
  <si>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</si>
  <si>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</si>
  <si>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</si>
  <si>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</si>
  <si>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*Incluir tantas filas sean necesarias</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</si>
  <si>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</si>
  <si>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</si>
  <si>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</si>
  <si>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</si>
  <si>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</si>
  <si>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</si>
  <si>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</si>
  <si>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</si>
  <si>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</si>
  <si>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</si>
  <si>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NIVEL</t>
  </si>
  <si>
    <t xml:space="preserve"> META</t>
  </si>
  <si>
    <t>FORMULA DEL INDICADOR</t>
  </si>
  <si>
    <t>TIPO DE ANUALIZACIÓN  (Según aplique)</t>
  </si>
  <si>
    <t xml:space="preserve">DESCRIPCIÓN DE LA MEDICIÓN </t>
  </si>
  <si>
    <t>RESPONSABLE DE LA MEDICIÓN</t>
  </si>
  <si>
    <t>PROGRAMACIÓN ANUAL</t>
  </si>
  <si>
    <t>PERIODICIDAD</t>
  </si>
  <si>
    <t>MEDIOS DE VERIFICACIÓN Y FUENTES DE INFORMACIÓN</t>
  </si>
  <si>
    <t>PROGRAMACIÓN</t>
  </si>
  <si>
    <t>PMR</t>
  </si>
  <si>
    <t>MAGNITUD EJECUTADA</t>
  </si>
  <si>
    <t>AVANCE %</t>
  </si>
  <si>
    <t>ELABORÓ</t>
  </si>
  <si>
    <t>Firma:</t>
  </si>
  <si>
    <t>APROBÓ (Según aplique Gerenta de proyecto, Lider técnica y responsable de proceso)</t>
  </si>
  <si>
    <t>REVISÓ OFICINA ASESORA DE PLANEACIÓN</t>
  </si>
  <si>
    <t xml:space="preserve">VoBo. </t>
  </si>
  <si>
    <t>Nombre:</t>
  </si>
  <si>
    <t xml:space="preserve">Cargo: </t>
  </si>
  <si>
    <t>Código: DE-FO-05</t>
  </si>
  <si>
    <t xml:space="preserve">FORMULACIÓN Y SEGUIMIENTO PLAN DE ACCIÓN </t>
  </si>
  <si>
    <t>ANEXO - TERRITORIALIZACIÓN</t>
  </si>
  <si>
    <t>Página 3 de 4</t>
  </si>
  <si>
    <t xml:space="preserve">SEGUIMIENTO </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</si>
  <si>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</si>
  <si>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</si>
  <si>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</si>
  <si>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</si>
  <si>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</si>
  <si>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</si>
  <si>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</si>
  <si>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</si>
  <si>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</si>
  <si>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</si>
  <si>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</si>
  <si>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</si>
  <si>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</si>
  <si>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</si>
  <si>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</si>
  <si>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</si>
  <si>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</si>
  <si>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</si>
  <si>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</si>
  <si>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</si>
  <si>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</si>
  <si>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</si>
  <si>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</si>
  <si>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</si>
  <si>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</si>
  <si>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</si>
  <si>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</si>
  <si>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</si>
  <si>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</si>
  <si>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</si>
  <si>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</si>
  <si>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</si>
  <si>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</si>
  <si>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</si>
  <si>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</si>
  <si>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</si>
  <si>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</si>
  <si>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</si>
  <si>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</si>
  <si>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</si>
  <si>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CONTROL DE CAMBIOS EN EL PLAN DE ACCIÓN</t>
  </si>
  <si>
    <t>Fecha de aprobación</t>
  </si>
  <si>
    <t>Cambio</t>
  </si>
  <si>
    <t>Justificación del cambio</t>
  </si>
  <si>
    <t>UNIDAD DE MEDIDA</t>
  </si>
  <si>
    <t xml:space="preserve">TIPO DE ANUALIZACIÓN </t>
  </si>
  <si>
    <t>Infancia (Menor de 12 años)</t>
  </si>
  <si>
    <t xml:space="preserve">Discapacidad </t>
  </si>
  <si>
    <t>Juventud (Entre 12 y 14 años)</t>
  </si>
  <si>
    <t>Juventud (Entre 15 y 28 años)</t>
  </si>
  <si>
    <t>Adultez (Entre 29 y 59 años)</t>
  </si>
  <si>
    <t>Mayores (Igual o superior a 60 años)</t>
  </si>
  <si>
    <t>INDICADORES PDD</t>
  </si>
  <si>
    <t>9. Número de mujeres formadas en los Centros de Inclusión Digital</t>
  </si>
  <si>
    <t>10. Porcentaje de avance en el diseño y acompañamiento de la estrategia de emprendimiento y empleabilidad para la autonomía económica de las mujeres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</si>
  <si>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</si>
  <si>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</si>
  <si>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</si>
  <si>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</si>
  <si>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39. Número de sectores que implementan acciones afirmativas con enfoque diferencial para desarrollar capacidades y promover los derechos de las mujeres en todas sus diversidades</t>
  </si>
  <si>
    <t>40. Política Pública de Mujeres y Equidad de Género implementada en articulación con los sectores responsables en su Plan de Acción</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</si>
  <si>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</si>
  <si>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</si>
  <si>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55. Porcentaje de avance en la definición técnica y coordinación para la implementación del sistema distrital de cuidado</t>
  </si>
  <si>
    <t>58. Estrategias de manzanas del cuidado y unidades móviles de servicios del cuidado implementadas</t>
  </si>
  <si>
    <t>324. Efectividad en la atención de la Línea Púrpura</t>
  </si>
  <si>
    <t>325. Número de Casas Refugio en operación</t>
  </si>
  <si>
    <t>326. Número de estrategias de comunicación y divulgación con enfoque de género, diferencial e interseccional diseñadas e implementadas</t>
  </si>
  <si>
    <t>327. Número de mujeres atendidas con perspectiva de género y derechos de las mujeres a través de Casas de Justicia y espacios de atención integral de la Fiscalía (CAPIV, CAIVAS)</t>
  </si>
  <si>
    <t>328. Número de URIs con estrategia de atención semi permanente para la protección de las mujeres víctimas de violencia y acceso a la justicia implementada</t>
  </si>
  <si>
    <t>329. Acciones estratégicas realizadas en el marco de los componentes del Sistema SOFIA</t>
  </si>
  <si>
    <t>487. Porcentaje de avance en la creación y fortalecimiento de infraestructura tecnológica del OMEG para la articulación con los sectores distritales</t>
  </si>
  <si>
    <t>489. Investigaciones realizadas</t>
  </si>
  <si>
    <t>431. Porcentaje de instancias con participación paritaria en el Distrito</t>
  </si>
  <si>
    <t>459. Número de mujeres vinculadas a procesos de formación para el desarrollo de capacidades de incidencia, liderazgo, empoderamiento y participación política de las mujeres</t>
  </si>
  <si>
    <t>461. Documento de lineamiento de presupuesto participativo sensible al género, formulado y adoptado</t>
  </si>
  <si>
    <t>567. Número de buenas prácticas de gestión administrativa y organizacionales implementadas</t>
  </si>
  <si>
    <t>DESCRIPCIÓN DEL INDICADOR</t>
  </si>
  <si>
    <t>Planes decreto 612</t>
  </si>
  <si>
    <t>Unidad de medida</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</si>
  <si>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</si>
  <si>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</si>
  <si>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</si>
  <si>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</si>
  <si>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</si>
  <si>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</si>
  <si>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</si>
  <si>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</si>
  <si>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</si>
  <si>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</si>
  <si>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</si>
  <si>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</si>
  <si>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Número</t>
  </si>
  <si>
    <t>Procentaje</t>
  </si>
  <si>
    <t>suma</t>
  </si>
  <si>
    <t>creciente</t>
  </si>
  <si>
    <t>decreciente</t>
  </si>
  <si>
    <t>constante</t>
  </si>
  <si>
    <t>Página 4 de 4</t>
  </si>
  <si>
    <t>Versión: 13</t>
  </si>
  <si>
    <t>Página 1 de 4</t>
  </si>
  <si>
    <t>OBJETIVO ESTRATÉGICO</t>
  </si>
  <si>
    <t>META PDD</t>
  </si>
  <si>
    <t>ACTIVIDAD MGA</t>
  </si>
  <si>
    <t>PONDERACIÓN ACTIVIDAD</t>
  </si>
  <si>
    <t>REPORTE TAREAS VIGENCIA (Ejecución vigencia)</t>
  </si>
  <si>
    <t>DESCRIPCIÓN DE LA TAREA</t>
  </si>
  <si>
    <t>DESCRIPCIÓN CUALITATIVA DEL AVANCE POR TAREA</t>
  </si>
  <si>
    <t>Meta PDD</t>
  </si>
  <si>
    <t>Cargo: Jefe Oficina Asesora de Planeación</t>
  </si>
  <si>
    <t>Tarea</t>
  </si>
  <si>
    <t>INDICADOR / ACTIVIDAD:</t>
  </si>
  <si>
    <t>DESCRIPCIÓN DE LA ACTIVIDAD (Reserva)</t>
  </si>
  <si>
    <t xml:space="preserve">REPORTE ACTIVIDADES VIGENCIA ANTERIOR - Pendientes de cumplir por contratos sin ejecutar a 31.DIC (Reservas Presupuestales) </t>
  </si>
  <si>
    <t>DESCRIPCIÓN CUALITATIVA DEL AVANCE POR ACTIVIDAD
(Logros y beneficios, y retrasos y alternativas de solución (2.000 caracteres))</t>
  </si>
  <si>
    <t>AVANCE DE LA ACTIVIDAD</t>
  </si>
  <si>
    <t>En este campo se pone el link o la ruta donde se puede consultar las evidencias que soportan la ejecución de las tareas.</t>
  </si>
  <si>
    <t xml:space="preserve">MAGNITUD CUATRIENIO
(Únicamente para indicadores PDD y PMR. Se debe diligenciar "A demanda" cuando aplique en los indicadores de tareas) </t>
  </si>
  <si>
    <t>FECHA DE REPORTE:</t>
  </si>
  <si>
    <t>En este campo se debe relacionar el presupuesto programado y ejecutado de manera trimestral, para cada localidad, por temas de reporte en el sistema SEGPLAN.</t>
  </si>
  <si>
    <t>PRESUPUESTO</t>
  </si>
  <si>
    <t>En este campo se debe relacionar la magnitud programada y ejecutada de manera mensual, para cada localidad.</t>
  </si>
  <si>
    <t>MAGNITUD</t>
  </si>
  <si>
    <t>DESCRIPCIÓN</t>
  </si>
  <si>
    <t>PESTAÑA No. 3 TERRITORIALIZACIÓN</t>
  </si>
  <si>
    <t xml:space="preserve">Relacionar la descripción de las alternativas de solución </t>
  </si>
  <si>
    <t>SOLUCIONES PROPUESTAS PARA RESOLVER LOS RETRASOS Y 
FACTORES LIMITANTES PARA EL CUMPLIMIENTO</t>
  </si>
  <si>
    <t>Relacionar el detalle del retraso, en coherencia con la programación de cada periodo. De presentarse esta situación es obligatorio diligenciar este campo.</t>
  </si>
  <si>
    <t>En este campo se diligencia el link o la ruta donde se puede consultar las evidencias que soportan la ejecución reportada.</t>
  </si>
  <si>
    <t>Este campo contiene dos columnas:
- MAGNITUD EJECUTADA: Correspondiente al avance acumulado de la meta a la fecha del reporte.
- % AVANCE: Formula que calcula el avance de la magnitud ejecutada a la fecha del reporte sobre la meta de la vigencia.</t>
  </si>
  <si>
    <t>En este campo se debe relacionar la programación horizontal del desarrollo de las acciones de acuerdo a la medicición del indicador</t>
  </si>
  <si>
    <t>Se refiere a los soportes que validan los resultados del indicador, así como la fuente o sistema de información del cual provienen los datos</t>
  </si>
  <si>
    <t>Define la temporalidad con la cual se reporta la información (mensual, bimestral, trimestral, semestral o anual).</t>
  </si>
  <si>
    <t>Se diligencia según la magnitud del cuatrenio, la prgramación esperada por vigencia para cumplir con el total esperado.</t>
  </si>
  <si>
    <t xml:space="preserve">Dependencia responsable de la medición y reporte del indicador. </t>
  </si>
  <si>
    <t>Describe los pasos o el proceso para calcular el indicador. Esta descripción menciona los siguientes temas: • ¿Cómo es el procesamiento de los datos y cuál es la fuente de los mismos? • ¿En qué consiste el cálculo del indicador (si es una transformación de variables, cómo se debe realizar)? • De ser posible, una descripción de las variables utilizadas en el cálculo. or ejemplo: si el indicador es “Aulas con equipamientos para clases de TIC”, se debe definir qué se entiende por “equipamientos para clases de TIC”.</t>
  </si>
  <si>
    <t>Parámetro de referencia para determinar la magnitud y el tipo de unidad del indicador.  Ejemplo: Número de personas, Porcentaje de atenciones, etc.</t>
  </si>
  <si>
    <t>Valor de la meta programada de acuerdo con el indicador formulado y el parámetro de referencia para determinar la magnitud</t>
  </si>
  <si>
    <t xml:space="preserve">MAGNITUD CUATRIENIO
(Únicamente para indicadores PDD y PMR. 
Se debe diligenciar "A demanda" cuando aplique en los indicadores de tareas) </t>
  </si>
  <si>
    <t>En coherencia con los mediciones establecidas por la SDH, Corresponde a:
Suma 
Creciente
Decreciente
Constante</t>
  </si>
  <si>
    <t>Define la representación matemática del cálculo del indicador.</t>
  </si>
  <si>
    <t>Detallar la expresión cualitativa del indicador.
Objeto + condición deseada del objeto (verbo conjugado) + elementos adicionales de contexto descriptivo</t>
  </si>
  <si>
    <t>Corresponde a la meta PDD o actividad del  proyecto articulada con el indicador de tarea a medir.
Así mismo, se podrá establecer la meta para los indicadores POA.</t>
  </si>
  <si>
    <t xml:space="preserve">META </t>
  </si>
  <si>
    <t>Seleccionar el nivel del indicador a reportar y relacionar el código asignado del indicador a medir segun: SEGPLAN, PMR, número de tarea, etc.</t>
  </si>
  <si>
    <t xml:space="preserve">En estos campos se debe diligenciar el detalle de la estructura Plan de Desarrollo vigente, bajo la cual se encuentra articulado el proyecto de inversión </t>
  </si>
  <si>
    <t>OBJETIVO ESTRATEGICO</t>
  </si>
  <si>
    <t>Relacionar el producto PMR asociado</t>
  </si>
  <si>
    <t>PRODUCTO INSTITUCIONAL (PMR)</t>
  </si>
  <si>
    <t>En este campo se debe diligenciar la fecha en que es radicado ante la OAP el intrumento.</t>
  </si>
  <si>
    <t xml:space="preserve">DESCRIPCIÓN </t>
  </si>
  <si>
    <t>ITEM</t>
  </si>
  <si>
    <t>PESTAÑA - Indicadores PA</t>
  </si>
  <si>
    <t>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</si>
  <si>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Logros y beneficios y Retrasos y alternativas de solución (2.000 caracteres) (Tareas)</t>
  </si>
  <si>
    <t>Se diligencia la magnitud alcanzada durante el periodo reportado, a fin de cumplir la programación relizada para la tarea.</t>
  </si>
  <si>
    <t>Ejecución (Tareas)</t>
  </si>
  <si>
    <t>Corresponde a las magnitudes que se mediran para cuantificar la tarea, lo que se espera alcanzar en un periodo de tiempo a través de la ejecución o desempeño de las actividades.</t>
  </si>
  <si>
    <t>Programación (Tareas)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</si>
  <si>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</si>
  <si>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En este campo se deberá diligenciar lo relacionando con los beneficio, de forma acumulada e integrada. IMPORTANTE: Se debe diligenciar la descripción cualitativa de manera acumulada de manera ejecutiva, sin replicar toda la información mes a mes de los seguimientos.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</si>
  <si>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</si>
  <si>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En este campo se deberá diligenciar lo relacionando a los logros y avances acumulados a la fecha del reporte en coherencia con lo registrado en el avance cuantitativo de la actividad (Columnas P).  Se recomienda dejar la información que se considere estratégica y de mayor relevancia. IMPORTANTE: Se debe diligenciar la descripción cualitativa de manera acumulada de manera ejecutiva, sin replicar toda la información mes a mes de los seguimientos.</t>
  </si>
  <si>
    <t xml:space="preserve"> En este campo se deberá diligenciar lo relacionando a los logros y avances del mes en coherencia con lo registrado en el avance cuantitativo de la actividad (Columnas D a la O). Se recomienda dejar la información que se considere estratégica y de mayor relevancia.</t>
  </si>
  <si>
    <t>Se diligencia la magnitud alcanzada durante el periodo reportado, a fin de cumplir la programación relizada para la actividad</t>
  </si>
  <si>
    <t>Corresponde a las magnitudes que se mediran para cuantificar el bien o servicio, lo que se espera alcanzar en un periodo de tiempo a través de la ejecución o desempeño de las actividades.</t>
  </si>
  <si>
    <t>Valor porcentual asignado a la actividad dentro del plan de acción. Es necesario tener en cuenta que la sumatoria de las ponderaciones de las actividades de un plan de acción debe ser igual al 100%</t>
  </si>
  <si>
    <t>DESCRIPCIÓN CUALITATIVA  DE LA RESERVA PRESUPUESTAL (Reservas)</t>
  </si>
  <si>
    <t>DESCRIPCIÓN CUALITATIVA DEL AVANCE POR ACTIVIDAD (Reservas)</t>
  </si>
  <si>
    <t>Se diligencia la programación mensaul para el cumplimiento del rezago de la actividad.</t>
  </si>
  <si>
    <t>AVANCE MENSUAL (Reservas)</t>
  </si>
  <si>
    <t>Se diligencia el rezago reportado al corte de diciembre de la vigencia anterior.</t>
  </si>
  <si>
    <t>En este campo se diligencia el nombre de la actividad del proyecto que se reportó con rezago en su cumplimiento físico en la vigencia anterior.</t>
  </si>
  <si>
    <t>Se diligencia los giros efectivamente ejecutdos para cada actividad.  Este dato debe coincidir con las ejecuciones de CRP en BOGDATA.</t>
  </si>
  <si>
    <t>Se diligencia la programación de giros correspondiente a cada actividad. Para este campo, los insumos son la programación del proyecto coincidente con el PAC.</t>
  </si>
  <si>
    <t>Se diligencian los compromisos efectivamente ejecutados para cada atividad. Este dato debe coincidir con las ejecuciones de CRP en BOGDATA.</t>
  </si>
  <si>
    <t>Se diligencia la programación de compromisos correspondiente a cada actividad. Para este campo, los insumos son la programación del proyecto coincidente con la programación PAABS.</t>
  </si>
  <si>
    <t>Se diligencia la ejecución efectiva de los giros de la reserva para cada mes.</t>
  </si>
  <si>
    <t>Reserva definitiva despues de liberaciones. Valor btenido despues de restar las liberaciones a los giros programados. (Formulado)</t>
  </si>
  <si>
    <t>Liberaciones de reservas realizadas en cada mes de la vigencia.</t>
  </si>
  <si>
    <t>Valor de la reserva constituida al inicio de la vigencia.</t>
  </si>
  <si>
    <t>En este campo se diligencia el nombre de la actividad del proyecto de inversiónn</t>
  </si>
  <si>
    <t>En este campo se diligencia el nombre del proyecto asignado y cargado en la ficha EBI de MGA.</t>
  </si>
  <si>
    <t>En este campo se diligencia el mes al cual corresponde el reporte enviado.</t>
  </si>
  <si>
    <t>PESTAÑA - PA inversión</t>
  </si>
  <si>
    <t>OBJETIVOS PDD</t>
  </si>
  <si>
    <t>METAS PDD</t>
  </si>
  <si>
    <t>PROYECTO</t>
  </si>
  <si>
    <t>Cod Producto</t>
  </si>
  <si>
    <t>Producto PMR</t>
  </si>
  <si>
    <t>1. Bogotá avanza en seguridad</t>
  </si>
  <si>
    <t>1.02. Cero tolerancia a las violencias contra las mujeres y basadas en género</t>
  </si>
  <si>
    <t>37. Asegurar que el 100% de los casos de representación jurídica ejercida por la SDMujer que requieran servicios de psicología forense y acompañamiento psicosocial, accedan a los mismos.</t>
  </si>
  <si>
    <t>06</t>
  </si>
  <si>
    <t>Servicios de prevención, atención y acogida para el fortalecimiento del derecho de las mujeres a una vida libre de violencias</t>
  </si>
  <si>
    <t>2.12. Bogotá cuida a su gente</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</si>
  <si>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</si>
  <si>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8222 - Fortalecimiento de los servicios y estrategias con enfoque diferencial en el sector público y privado que vinculen a la ciudadanía y a las mujeres en sus diferencias y diversidad en Bogotá D.C.</t>
  </si>
  <si>
    <t>07</t>
  </si>
  <si>
    <t>Servicio de información estadística en temas de género. Concertado SASP</t>
  </si>
  <si>
    <t>3. Bogotá confia en su potencial</t>
  </si>
  <si>
    <t>3.17. Formación para el trabajo y acceso a oportunidades educativas</t>
  </si>
  <si>
    <t>39. Implementar en 6 casas refugio, los servicios con enfoque diferencial, brindando atención a mujeres víctimas de violencia y sus sistemas familiares dependientes. Entre otras, incluyendo una casa para mujeres de la ruralidad y campesinas y, un modelo intermedio.</t>
  </si>
  <si>
    <t>8207 - Implementación de una estrategia de comunicación para la promoción de los derechos de las mujeres, la prevención y atención de las violencias de género en Bogotá D.C.</t>
  </si>
  <si>
    <t>08</t>
  </si>
  <si>
    <t>Servicio de promoción de la garantía de derechos</t>
  </si>
  <si>
    <t>5. Bogotá confía en su gobierno</t>
  </si>
  <si>
    <t>3.18. Ciencia, tecnología e innovación-CTel para desarrollar nuestro potencial y promover el de nuestros vecinos regionales</t>
  </si>
  <si>
    <t>41. Garantizar la prestación de servicios socio jurídicos y psicosociales especializados, de manera ágil, clara y oportuna, al 100% de las mujeres víctimas de violencia, remitidas a través de las estrategias línea púrpura, agencia mujer, sistema de alertas tempranas y hospitales, entre otros.</t>
  </si>
  <si>
    <t>8225 - Mejoramiento del modelo de operación por procesos de la Secretaría Distrital de la Mujer en Bogotá D.C.</t>
  </si>
  <si>
    <t>09</t>
  </si>
  <si>
    <t>Servicio de educación informal</t>
  </si>
  <si>
    <t>3.20. Promoción del emprendimiento formal, equitativo e incluyente</t>
  </si>
  <si>
    <t>42. Implementar un modelo integral de prevención y atención de violencias contra las mujeres en el transporte público y en el espacio público peatonal para el encuentro, construyendo entornos seguros e incluyentes.</t>
  </si>
  <si>
    <t>8181 - Producción de Información sobre los derechos de las mujeres para potenciar la toma de decisiones en Bogotá D.C.</t>
  </si>
  <si>
    <t>10</t>
  </si>
  <si>
    <t xml:space="preserve">	Servicio de formación para la participación ciudadana y liderazgo político.</t>
  </si>
  <si>
    <t>5.33. Fortalecimiento institucional para un gobierno confiable</t>
  </si>
  <si>
    <t>43. Aumentar a 2 unidades de operación la estrategia Casa de Todas, una sede física y una móvil.</t>
  </si>
  <si>
    <t>8232 - Implementación de estrategias para el empoderamiento económico de las mujeres en toda su diversidad en Bogotá D.C.</t>
  </si>
  <si>
    <t>11</t>
  </si>
  <si>
    <t>Servicio de coordinación del Sistema Distrital de Cuidado  y servicios complementarios.</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</si>
  <si>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</si>
  <si>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8190 - Desarrollo de capacidades digitales para potenciar la inclusión social de las mujeres en zonas urbanas y rurales en Bogotá D.C.</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</si>
  <si>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</si>
  <si>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8205 - Fortalecimiento de la estrategia de acogida, atención y prevención de violencias contra las mujeres en el espacio público y privado en Bogotá D.C.</t>
  </si>
  <si>
    <t>105. Alcanzar 31 manzanas de cuidado en operación fortaleciendo los servicios actuales e implementando nuevas estrategias lideradas por la SDMujer, en el marco del Sistema Distrital de Cuidado.</t>
  </si>
  <si>
    <t>8210 - Consolidación de la Estrategia de Justicia de Género como mecanismo para promover los derechos de las mujeres a una vida libre de violencias en Bogotá D.C.</t>
  </si>
  <si>
    <t>106. Mantener en funcionamiento el modelo de casas de igualdad de oportunidades para las mujeres en las 20 localidades, fortaleciendo la atención en los territorios urbanos y rurales.</t>
  </si>
  <si>
    <t>8200 - Implementación de las políticas públicas PPMYEG y PPASP para la garantía de los derechos de las mujeres, la transversalización del enfoque de género y la igualdad en Bogotá D.C.</t>
  </si>
  <si>
    <t>107. Desarrollar 4 estrategias de empoderamiento para promover capacidades, liderazgos, participación, incidencia política y transformación de imaginarios culturales, que reproducen los estereotipos de género, en los territorios urbanos y rurales.</t>
  </si>
  <si>
    <t>8219 - Fortalecimiento a la implementación, seguimiento y coordinación del Sistema Distrital de Cuidado en Bogotá D.C.</t>
  </si>
  <si>
    <t>108. Consolidar 1 estrategia de transversalización de la Política Pública de Mujeres y Equidad de Género (PPMYEG), en las 20 localidades, con actores territoriales para reducir las brechas de género.</t>
  </si>
  <si>
    <t>8223 - Implementación de estrategias de participación, territorialización y transversalización de la Política Pública de Mujeres y Equidad de Género a nivel local en Bogotá D.C</t>
  </si>
  <si>
    <t>192. Cualificar 9000 mujeres, en sus diferencias y diversidades, en herramientas para la autonomía económica.</t>
  </si>
  <si>
    <t>8198 - Implementación de la estrategia de transformación cultural de la Secretaría Distrital de la Mujer en Bogotá D.C.</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</si>
  <si>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</si>
  <si>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194. Desarrollar 16 estudios y/o investigaciones del Observatorio de Mujeres y Equidad de Género - OMEG- que den cuenta de la situación de derechos de las mujeres, con datos diversificados para la toma de decisiones.</t>
  </si>
  <si>
    <t>355. Lograr al menos 92 puntos del índice de Gestión Pública Distrital.</t>
  </si>
  <si>
    <t>400. Formar 27.000 mujeres en habilidades digitales a través de los Centros de Inclusión Digital – CID, en zonas rurales y urbanas.</t>
  </si>
  <si>
    <t>432. Vincular a 9000 mujeres en estrategias de empoderamiento social y político que aportan a la promoción y garantía de sus derechos.</t>
  </si>
  <si>
    <t>En este campo se debe reportar el avance del desarrollo de acciones de acuerdo a la medición del indicador.
El avance cuantitativo debe tener relación con la meta programada</t>
  </si>
  <si>
    <t>En este campo se diligencia la meta Plan de Desarrollo vigente, bajo la cual se encuentra articulado el proyecto de inversión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</si>
  <si>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</si>
  <si>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Los avances cualitativos no deben incluir siglas, deben ser claros, concisos y redactados en lenguaje claro, que permita la lectura de cualquier persona o grupo de valor.
Relacionar la descripción cualitativa del cumplimiento en coherencia con el avance del indicador.
De presentarse el mismo reporte (meta 1..n) indicarlo. ejemplo: avance reportado en proyecto XXX, actividad 1.</t>
  </si>
  <si>
    <t>En este campo se diligencia el nombre de la actividad del proyecto de inversión. (Igual Actividad MGA)</t>
  </si>
  <si>
    <t>Relacionar la descripción cualitativa del cumplimiento en coherencia con el avance del indicador.
De presentarse el mismo reporte (meta 1..n) indicarlo. ejemplo: avance reportado en proyecto XXX, actividad 1.
El avance cualitativo debe tener relación con el alcance de la actividad y las evidencias que soportan el cumplimiento
IMPORTANTE: Se debe diligenciar la descripción cualitativa de manera acumulada de manera ejecutiva, sin replicar toda la información mes a mes de los seguimientos.</t>
  </si>
  <si>
    <t>Fecha de Emisión: 28/06/2024</t>
  </si>
  <si>
    <t>Mujeres</t>
  </si>
  <si>
    <t>Mujeres, hijos e hijas</t>
  </si>
  <si>
    <t>Intervenciones</t>
  </si>
  <si>
    <t>Consultas</t>
  </si>
  <si>
    <t>Casas</t>
  </si>
  <si>
    <t>Personas</t>
  </si>
  <si>
    <t>Atenciones</t>
  </si>
  <si>
    <t>Orientaciones y asesorías</t>
  </si>
  <si>
    <t>Orientaciones</t>
  </si>
  <si>
    <t>Estudios y/o investigaciones</t>
  </si>
  <si>
    <t>Contenidos</t>
  </si>
  <si>
    <t>Casos nuevos</t>
  </si>
  <si>
    <t>Ciudadanos y ciudadanas</t>
  </si>
  <si>
    <t>Porcentaje</t>
  </si>
  <si>
    <t xml:space="preserve">Creciente </t>
  </si>
  <si>
    <t>Decreciente</t>
  </si>
  <si>
    <t xml:space="preserve">Constante </t>
  </si>
  <si>
    <t>Suma</t>
  </si>
  <si>
    <t>2. Bogotá confía en su bien-estar</t>
  </si>
  <si>
    <r>
      <t>8221</t>
    </r>
    <r>
      <rPr>
        <sz val="11"/>
        <color rgb="FF000000"/>
        <rFont val="Calibri"/>
        <family val="2"/>
        <scheme val="minor"/>
      </rPr>
      <t xml:space="preserve"> - Ampliación de los servicios con enfoque diferencial para la atención a mujeres que ejercen actividades sexuales pagadas (ASP) en Bogotá D.C.</t>
    </r>
  </si>
  <si>
    <t>Información correspondiente a reservas presupuestales.</t>
  </si>
  <si>
    <r>
      <rPr>
        <sz val="11"/>
        <color indexed="8"/>
        <rFont val="Arial"/>
        <family val="2"/>
      </rPr>
      <t>En este campo se selecciona según aplique.</t>
    </r>
    <r>
      <rPr>
        <b/>
        <sz val="11"/>
        <color indexed="8"/>
        <rFont val="Arial"/>
        <family val="2"/>
      </rPr>
      <t xml:space="preserve">
Programación: </t>
    </r>
    <r>
      <rPr>
        <sz val="11"/>
        <color indexed="8"/>
        <rFont val="Arial"/>
        <family val="2"/>
      </rPr>
      <t xml:space="preserve">Corresponde al proceso de formulación del plan de acción, el cual se realiza una vez por vigencia. </t>
    </r>
    <r>
      <rPr>
        <b/>
        <sz val="11"/>
        <color indexed="8"/>
        <rFont val="Arial"/>
        <family val="2"/>
      </rPr>
      <t xml:space="preserve">
Actualización: </t>
    </r>
    <r>
      <rPr>
        <sz val="11"/>
        <color indexed="8"/>
        <rFont val="Arial"/>
        <family val="2"/>
      </rPr>
      <t xml:space="preserve">Corresponde al proceso mediante el cual la gerencia del proyecto modifica o ajusta la información contenida en la formulación. 
</t>
    </r>
    <r>
      <rPr>
        <b/>
        <sz val="11"/>
        <color indexed="8"/>
        <rFont val="Arial"/>
        <family val="2"/>
      </rPr>
      <t xml:space="preserve">Seguimiento: </t>
    </r>
    <r>
      <rPr>
        <sz val="11"/>
        <color indexed="8"/>
        <rFont val="Arial"/>
        <family val="2"/>
      </rPr>
      <t xml:space="preserve">Corresponde al proceso de reporte de avance de las metas y actividades programadas. </t>
    </r>
  </si>
  <si>
    <t>X</t>
  </si>
  <si>
    <t>Iniciar 3500 casos de representación jurídica asignados por el Comité Técnico de Representación Jurídica</t>
  </si>
  <si>
    <t>Iniciar la representación judicial y/o administrativa de casos nuevos</t>
  </si>
  <si>
    <t>Acompañar el 100% de los casos de representación jurídica que requieran el apoyo de psicología forense</t>
  </si>
  <si>
    <t>Brindar a 40000 mujeres orientación y asesoría jurídica en los espacios con presencia de la SDMujer</t>
  </si>
  <si>
    <t>Realizar a 15000 mujeres acompañamiento psicosocial en los espacios con presencia de la SDMujer</t>
  </si>
  <si>
    <t>Gestionar 5000 activaciones de rutas y servicios de la oferta distrital para la atención integral a mujeres</t>
  </si>
  <si>
    <t>Aumentar a (22) espacios interinstitucionales los servicios jurídicos y psicosociales dirigidos a mujeres víctimas de violencia fortaleciendo el modelo de ruta integral y la oferta de acompañamiento psico jurídico en los Centros de Atención de Fiscalía y URIs</t>
  </si>
  <si>
    <t>Reportes simisional</t>
  </si>
  <si>
    <t>Mensual</t>
  </si>
  <si>
    <t>Coordinadora Dinamizadoras</t>
  </si>
  <si>
    <t>Coordinadoras Orientación y Asesoría jurídica</t>
  </si>
  <si>
    <t>Coordinadoras litigio - Coordinadora Psicosocial</t>
  </si>
  <si>
    <t>Coordinadoras litigio</t>
  </si>
  <si>
    <t>Número de mujeres atendidas con perspectiva de género y derechos de las mujeres a través de los espacios donde tiene presencia los equipos de la SFCO</t>
  </si>
  <si>
    <t>Sumatoria de mujeres (se eliminan duplicados de manera acumulada) que acudan a cualquiera de estos espacios.</t>
  </si>
  <si>
    <t>Casos con representación iniciada por el equipo de litigio de la sdmujer.</t>
  </si>
  <si>
    <t>número</t>
  </si>
  <si>
    <t>A demanda</t>
  </si>
  <si>
    <t>Se contabilizan las mujeres que acuden a estos espacios a recibir atención; solo se cuentan una vez en la vigencia, es decir que si la mujer acuede por ejemplo en 3 ocasiones, no importa el punto de atención se entiendi como una mujer que recibe los servicios.</t>
  </si>
  <si>
    <t xml:space="preserve">Se contabilizan las atenciones reportadas como REPRESENTACIÓN en el simisional, mensualmente </t>
  </si>
  <si>
    <t>Relación entre casos en representación que requieren atencion psicosocial con los casos que reciben el acompañamiento</t>
  </si>
  <si>
    <t>Casos con seguimiento psicosocial indican decisión de voluntad de mujer para el servicio psicosocial/ casos de representación que en seguimiento se evidencie articulación con atención psicosocial</t>
  </si>
  <si>
    <t>Cargo: Contratistas Instrumentos Planeación / Financiera</t>
  </si>
  <si>
    <t>Nombre: JULIANA CORTÉS GUERRA</t>
  </si>
  <si>
    <t>Cargo: GERENTA PROYECTO DE INVERSIÓN</t>
  </si>
  <si>
    <t>1.1. Iniciar la representación judicial y/o administrativa de casos nuevos</t>
  </si>
  <si>
    <t>2.2 Casos de representación con inicio acompañamiento Psicosocial</t>
  </si>
  <si>
    <t>2.1  Casos de representación con inicio de acompañamiento Psicologia Forense</t>
  </si>
  <si>
    <t>5.1 Gestionar activaciones de rutas y servicios de la oferta distrital para la atención integral a mujeres</t>
  </si>
  <si>
    <t>Incremento en el número de espacios interinstitucionales con servicios jurídicos y psicosociales dirigido a mujeres mantenidos</t>
  </si>
  <si>
    <t>Número de espacios interinstitucionales con servicios jurídicos y psicosociales dirigido a mujeres mantenidos</t>
  </si>
  <si>
    <t>Subsecretaria Fortalecimiento de Capacidades y Oportunidades</t>
  </si>
  <si>
    <t>Inicio de casos de representación en procesos penales</t>
  </si>
  <si>
    <t>Inicio de casos de representación en procesos administrativos</t>
  </si>
  <si>
    <t>Sumatoria de casos de represenación en procesos administrativos</t>
  </si>
  <si>
    <t xml:space="preserve">Participar en espacios de articulación intrainstitucional  e interinstitucional, en el marco de Justicia de Género. </t>
  </si>
  <si>
    <t>Espacios de articulación intrainstitucional  e interinstitucional, en el marco de Justicia de Género realizados</t>
  </si>
  <si>
    <t>(Número de comités + reuniones de articulación en los que se participa /Número de comités  + reuniones de espacios de articulación programados)*100</t>
  </si>
  <si>
    <t>Casos escalonados por espacio institucional</t>
  </si>
  <si>
    <t>Sumatoria de casos de escalonados registrados</t>
  </si>
  <si>
    <t>Secretaría técnica comité de representación</t>
  </si>
  <si>
    <t>Realizar en cada uno de los espacios institucionales, el escalonamiento  de casos para una posible representación</t>
  </si>
  <si>
    <t xml:space="preserve">Casos asignados para representación por asignación directa </t>
  </si>
  <si>
    <t>Casos asignados para representación por asignación directa de acuerdo con Res. 314 de 2022</t>
  </si>
  <si>
    <t>Sumatoria de casos asignados por representación dirercta URI + Sumatoria de casos asiganación directa Ruta Integral</t>
  </si>
  <si>
    <t>Sumatoria de casos de representación en procesos penales</t>
  </si>
  <si>
    <t>Coordinadoras espacios</t>
  </si>
  <si>
    <t>Trimestral</t>
  </si>
  <si>
    <t xml:space="preserve"> Realizar las acciones para dinamizar los servicios en Casas de Justicia con Ruta Integral</t>
  </si>
  <si>
    <t>Acciones para dinamizar los servicios en Casas de Justicia con Ruta Integral</t>
  </si>
  <si>
    <t>Sumatoria acciones de articulación por espacio en Ruta integral</t>
  </si>
  <si>
    <t>Suma las acciones de articulación con diferentes actores, organizaciones y/o entidades de incidencia local en el territorio.</t>
  </si>
  <si>
    <t>Creciente</t>
  </si>
  <si>
    <t>Sumatoria de casos de representación registrados</t>
  </si>
  <si>
    <t>Se reporta el número de espacios insitucionales en los que tiene presencia la SDMujer prestando los servicios juridicos y psicosociales en el marco de la estrategia de justicia de genero, bajo la Resolución 314 de 2022</t>
  </si>
  <si>
    <t>Casos de representación en procesos administrativos</t>
  </si>
  <si>
    <t>Casos iniciados de representación en procesos penales</t>
  </si>
  <si>
    <t>Sumatoria de casos iniciados en representación en procesos penales/ total de procesos penales asignados</t>
  </si>
  <si>
    <t>Sumatoria de casos de representación iniciados en procesos administrativos/ total de procesos administrativos asignados</t>
  </si>
  <si>
    <t>Suma la participación en los Comité directivos de Justicia de Genero, mas reuniones de articulaciones con Fiscalia, Seguridas, en el marco de los convenios en relación con las solicitudes y/o programación de asistencia a estos espacios de articulación</t>
  </si>
  <si>
    <t xml:space="preserve">Las mujeres se benefician con poder acceder al servicio de orientación y asesoría jurídica con enfoque de género y de derecho de las mujeres; adicionalmente, en los casos que la mujer manifieste su voluntariedad y se cumpla con los criterios de la Resolución 314 de 2022, pueden acceder al escalonamiento del caso para contar con abogada de representación. </t>
  </si>
  <si>
    <t>Las ciudadanas se benefician al contar con el acompañamiento psicosocial gratuito</t>
  </si>
  <si>
    <t xml:space="preserve">Las mujeres pueden acceder al servicio gratuito de representación jurídica, siempre que cumplan con los criterios establecidos, favoreciendo el acceso a la justicia y el restablecimiento de sus derechos o de sus familias en caso de feminicidio. 
</t>
  </si>
  <si>
    <t>Las mujeres al recibir atención con abordaje psicojurídico, asistencia técnico legal y psicojurídica,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</si>
  <si>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No se presentan retrasos</t>
  </si>
  <si>
    <t>x</t>
  </si>
  <si>
    <t>hgh</t>
  </si>
  <si>
    <t>Se mantiene la dificultad en la implementación del SIMISIONAL 2.0, por intermitencia del sistema, demoras en la parametrizacion de los servicios, profesionales y puntos de atención. Aunando en lo anterior, aún no se cuenta con la totalidad de la información migrada para efectos de asociar los seguimentos a las representaciones. Al inicio del mes aún no se tenía opción de reportes para representación, por lo que se encuentra información de representaciones creadas en los reportes de atenciones y en los reportes de escalonamientos. Por lo tanto, la cifra de casos de representación con acompañamiento psicosocial es indicativa en el entendido que aún puede presentar cambio la información registrada. La cifra correcta se obtendrá una vez estabilizado el sistema.</t>
  </si>
  <si>
    <t>Se mantiene la dificultad en la implementación del SIMISIONAL 2.0, por intermitencia del sistema, evidenciando que se registran atenciones y seguimientos y no quedan guardadas o no es posible encontrarlas después, lo que genera dobles registros. Por lo tanto, la cifra de acompañamientos psicosociales es indicativa en el entendido que aún puede presentar cambio la información registrada. La cifra correcta se obtendrá una vez estabilizado el sistema.</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</si>
  <si>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</si>
  <si>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Mide los casos de representación en los que se acepta y se brinda el acompañamiento psicosocial y/o de perito forense</t>
  </si>
  <si>
    <t>En agosto 28 mujeres recibieron acompañamiento psicosocial en CAF. (No se cuentan duplicados)</t>
  </si>
  <si>
    <t xml:space="preserve">En agosto 281 mujeres recibieron acompañamiento psicosocial en las Casas de Justicia . (No se cuentan duplicados). Específicamente, en Casas de Justicia con Ruta Integral 187 y en Casas Modelo Tradicional 94. </t>
  </si>
  <si>
    <t xml:space="preserve">Desde el proceso de dinamización, a 152 mujeres se les activó ruta social, (una mujer puede tener mas de una activación de ruta) evidenciando la labor constante y pertinente de los equipos en la atención integral, real y efectiva a la ciudadanía. Así mismo, se registraron 324 seguimientos efectivos a 284 mujeres en relación al avance del trámite de la ruta social activada. </t>
  </si>
  <si>
    <t>Se mantiene la dificultad en la implementación del SIMISIONAL 2.0, por intermitencia del sistema, demoras en la parametrización de los servicios, profesionales y puntos de atención. Aunando en lo anterior, aún no se cuenta con la totalidad de la información migrada para efectos de asociar los seguimientos a las representaciones. Al inicio del mes aún no se tenía opción de reportes para representación, por lo que se encuentra información de representaciones creadas en los reportes de atenciones y en los reportes de escalonamientos. Por lo tanto, la cifra de casos de representación es indicativa en el entendido que aún puede presentar cambio la información registrada. La cifra correcta se obtendrá una vez estabilizado el sistema.</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</si>
  <si>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</si>
  <si>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</si>
  <si>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3.1  Brindar los servicios de orientación y/o asesoría jurídica al 100% de las mujeres que demandan de estos servicios de la SDMujer en Centros de Atención de Fiscalía CAF</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</si>
  <si>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</si>
  <si>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</si>
  <si>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</si>
  <si>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julio fueron remitas desde la estrategia URI  40 mujeres para recibir acompañamiento psicosocial. ( No se cuentan duplicados)</t>
  </si>
  <si>
    <t>Se cuenta con el equipo psicosocial para atender a las mujeres que ingresan a alguna de las 5 URI, al CAF (Caivas y Capiv) y a las 7 casas de justicia con ruta integral o a las 8 casas de justicia con el modelo de atención tradicional.
En agosto 349 mujeres recibieron acompañamiento psicosocial en el marco de la estrategia de justicia de género en los espacios institucionales (No se cuentan duplicados)</t>
  </si>
  <si>
    <t xml:space="preserve">Desde la dinamización de la ruta integral se realizaron 17 procesos de articulación en los territorios con el fin de identificar los actores, organizaciones y/o entidades de incidencia local, logrando el reconocimiento de la ruta integral en los distintos barrios y dando a conocer los servicios en las localidades de Ciudad Bolívar, Kennedy, Fontibón, Bosa, Barrios Unidos, Suba y San Cristóbal. </t>
  </si>
  <si>
    <t>Para el mes de agosto del 2024 fueron escalonados 73 casos a los cuales se les dio el siguiente tramite:
Asignaciones directas: 31 casos.
Asignaciones de URI: 4 casos
Asignaciones de Ruta integral: 18 casos
Asignaciones por comité de fecha 21 y 28 de agosto de julio: 9 casos
Devoluciones: 5
Casos pendientes para el próximo comité (4 septiembre 2024): 6</t>
  </si>
  <si>
    <t>Sumatoria de casos asignados por representación directa URI + Sumatoria de casos asignación directa Ruta Integral</t>
  </si>
  <si>
    <t>En el mes de agosto se asignaron 31 caso de manera Directa</t>
  </si>
  <si>
    <t>Nombre:Lina Tatiana Carrillo Cruz</t>
  </si>
  <si>
    <t>Cargo: Contratista Lideresa Técnica del Proyecto 8210</t>
  </si>
  <si>
    <t>Nombre: María del Pilar Duarte</t>
  </si>
  <si>
    <t xml:space="preserve">Asegurar que el 100% de los casos de representación jurídica ejercida por la SDMUJER que requieran servicios de psicología forense y acompañamiento psicosocial accedan a los mismos </t>
  </si>
  <si>
    <t>Se mantiene la articulación con Fiscalía General de la Nación, Personería y Procuraduría con miras a fortalecer y luchar en contra de los obstáculos que a diario se presentan en litigio.
En el mes de agosto se dió inicio a 17 Representaciones, de las cuales 5 en procesos penales, 2 en procesos de familia y 10 en procesos administrativos.</t>
  </si>
  <si>
    <t>Del total de casos asignados para representar en procesos penales, se evidencia el inicio de representación.</t>
  </si>
  <si>
    <t>Del total de casos asignados para representar en procesos adminitrativos, se evidencia el inicio de representación.</t>
  </si>
  <si>
    <t>En el mes de los casos de representación, se evidencia que  se realizó contacto efectivo para iniciar y/o continuar con el proceso de acompañamiento psicosocial.,</t>
  </si>
  <si>
    <t>Número de mujeres con atención psicosocial a través de los espacios donde tiene presencia los equipos de la SFCO</t>
  </si>
  <si>
    <t>Se contabilizan las mujeres que acuden a estos espacios a recibir atención; solo se cuentan una vez en la vigencia, es decir que si la mujer acuede por ejemplo en 3 ocasiones, no importa el punto de atención se entiende como una mujer que recibe los servicios.</t>
  </si>
  <si>
    <t>Coordinadora Psicosocial</t>
  </si>
  <si>
    <t>Número de activaciones de rutas y servicios de la oferta distrital de las mujeres a través de los espacios donde tiene presencia los equipos de la SFCO</t>
  </si>
  <si>
    <t>Se mantiene la articulación con Fiscalía General de la Nación, Personería y Procuraduría con miras a fortalecer y luchar en contra de los obstáculos que a diario se presentan en litigio.
En el mes de Julio se dió inicio a 120 Representaciones, de las cuales 23 en procesos penales, 2 en familia y 95 en procesos administrativo.
En el mes de agosto se dió inicio a 17 Representaciones, de las cuales 5 en procesos penales, 2 en procesos de familia y 10 en procesos administrativos. 
Para un avance total de la meta por los meses de Julio y Agosto de 137 representaciones.</t>
  </si>
  <si>
    <t>Se cuenta con el equipo de 2 peritos forenses y de 3 profesionales en psicología para acompañar en los casos que cuenten con la voluntariedad de la ciudadana. 
En el mes de julio de los 120 casos de representación, se evidencia que en 58 se realizó contacto efectivo para iniciar y/o continuar con el proceso de acompañamiento psicosocial.
En el mes de agosto de los 17 casos de representación, se evidencia que se realizó contacto efectivo para iniciar y/o continuar con el proceso de acompañamiento psicosocial.</t>
  </si>
  <si>
    <t>Se mantiene la articulación con Fiscalía General de la Nación, Personería y Procuraduría con miras a fortalecer y luchar en contra de los obstáculos que a diario se presentan en litigio.
En el mes de julio se dio inicio a 120 Representaciones, de las cuales 23 en procesos penales, 2 en familia y 95 en procesos administrativos. En el mes de agosto se dió inicio a 17 Representaciones, de las cuales 5 en procesos penales, 2 en procesos de familia y 10 en procesos administrativos. 
Para un avance total de la meta por los meses de Julio y Agosto de 137 representaciones.</t>
  </si>
  <si>
    <t>Se cuenta con el equipo de 2 peritos forenses, 
 Para el momento de la medición,  no se identifican registros por las peritos forenses en SIMISIONAL 2,0.</t>
  </si>
  <si>
    <t>Indicador no programado para este mes</t>
  </si>
  <si>
    <t>https://secretariadistritald-my.sharepoint.com/:x:/g/personal/ltcarrillo_sdmujer_gov_co/ET9byD09d-xIv_z7WZorlScB3eGT1uwYChrCBXihIAtDwg?e=aL8qpm</t>
  </si>
  <si>
    <t>https://secretariadistritald-my.sharepoint.com/:x:/g/personal/ltcarrillo_sdmujer_gov_co/Eb6XTW1O7jBAiQNNQ_xArrABjhUOIrCGIXC3gYfg6PZsOQ?e=wtniH6</t>
  </si>
  <si>
    <t>https://secretariadistritald-my.sharepoint.com/:x:/g/personal/ltcarrillo_sdmujer_gov_co/ER_BIn6-nHpLpnX4EwLPfksB8DIkbQbGKsksNno4qIZKXQ?e=zz1pWP</t>
  </si>
  <si>
    <t>En el mes de julio desde el proceso de dinamización, a 231 mujeres se les activó ruta social, (una mujer puede tener mas de una activación de ruta) evidenciando la labor constante y pertinente de los equipos en la atención integral, real y efectiva a la ciudadanía. Así mismo, se registraron 678 seguimientos efectivos a 535 mujeres en relación al avance del trámite de la ruta social activada. 
Para el mes de agosto desde el proceso de dinamización, a 152 mujeres se les activó ruta social, (una mujer puede tener mas de una activación de ruta) evidenciando la labor constante y pertinente de los equipos en la atención integral, real y efectiva a la ciudadanía. Así mismo, se registraron 324 seguimientos efectivos a 284 mujeres en relación al avance del trámite de la ruta social activada. 
Para un toal de 383 activaciones de ruta social.</t>
  </si>
  <si>
    <t>https://secretariadistritald-my.sharepoint.com/:x:/g/personal/ltcarrillo_sdmujer_gov_co/EbR3p_MxxdBBi0fAcj-60pIB3lLlGzKLq0MdfHmlBbFPPA?e=AA3JEh</t>
  </si>
  <si>
    <t>Se cuenta con el equipo de abogadas de orientación y asesoría para atender a las mujeres que ingresan a alguna de las 5 URI, al CAF (Caivas y Capiv) y a las 7 casas de justicia con ruta integral oa las 8 casas de justicia con el modelo de atención tradicional.
En agosto acudieron 87 personas al CAF para recibir atención jurídica, por primera vez a este espacio; 650 personas a las casas de justicia específicamente, en Casas de justicia con ruta integral 482 y en casas modelo tradicional 168 y en relación con URI 27 personas.</t>
  </si>
  <si>
    <t>https://secretariadistritald-my.sharepoint.com/:x:/g/personal/ltcarrillo_sdmujer_gov_co/EblGP2G2-Z1Nl9OmdrzGEokBL3RS3evvfAmK0XCukik0WA?e=cl5TM9</t>
  </si>
  <si>
    <t>https://secretariadistritald-my.sharepoint.com/:x:/g/personal/ltcarrillo_sdmujer_gov_co/Ee4NPZTCJDdAkL0ByAwvVKkBWvW0tpg9tZIs-hpp2DKhXQ?e=AhEmCB</t>
  </si>
  <si>
    <t>Se cuenta con el equipo de abogadas de orientación y asesoría para atender a las mujeres que ingresan a alguna de las 5 URI, al CAF (Caivas y Capiv) y a las 7 Casas de Justicia con Ruta Integral o a las 8 Casas de Justicia con el modelo de atención tradicional.
En julio acudieron 112 personas al CAF para recibir atención jurídica, por primera vez a este espacio; 1185 personas a las casas de justicia específicamente, en Casas de justicia con ruta integral 795 y en casas modelo tradicional 390 y en relación con URI 255 personas.
En agosto acudieron 87 personas al CAF para recibir atención jurídica, por primera vez a este espacio; 650 personas a las casas de justicia específicamente, en Casas de justicia con ruta integral 482 y en casas modelo tradicional 168 y en relación con URI 27 personas.</t>
  </si>
  <si>
    <t xml:space="preserve">
En julio acudieron 112 personas al CAF para recibir atención jurídica, por primera vez a este espacio; 1185 personas a las casas de justicia específicamente, en Casas de justicia con ruta integral 795 y en casas modelo tradicional 390 y en relación con URI 255 personas.
En agosto acudieron 87 personas al CAF para recibir atención jurídica, por primera vez a este espacio; 650 personas a las casas de justicia específicamente, en Casas de justicia con ruta integral 482 y en casas modelo tradicional 168 y en relación con URI 27 personas."			
			</t>
  </si>
  <si>
    <t>En julio  760 mujeres recibieron acompañamiento psicosocial en el marco de la estrategia de justicia de género en los espacios intitucioales (No se cuentan duplicados)
En agosto 349 mujeres recibieron acompañamiento psicosocial en el marco de la estrategia de justicia de género en los espacios institucionales (No se cuentan duplicados) Para un toal de 1109 mujeres con acompañamiento psicosocial.</t>
  </si>
  <si>
    <t xml:space="preserve">"En el mes de julio desde el proceso de dinamización, a 231 mujeres se les activó ruta social, (una mujer puede tener mas de una activación de ruta) evidenciando la labor constante y pertinente de los equipos en la atención integral, real y efectiva a la ciudadanía. Así mismo, se registraron 678 seguimientos efectivos a 535 mujeres en relación al avance del trámite de la ruta social activada. 
Para el mes de agosto desde el proceso de dinamización, a 152 mujeres se les activó ruta social, (una mujer puede tener mas de una activación de ruta) evidenciando la labor constante y pertinente de los equipos en la atención integral, real y efectiva a la ciudadanía. Así mismo, se registraron 324 seguimientos efectivos a 284 mujeres en relación al avance del trámite de la ruta social activada. 
Para un toal de 383 activaciones de ruta social."			
			</t>
  </si>
  <si>
    <t>Para los meses de julio y agosto en lo concerniente a los casos de representación, se evidencia que  se realizó contacto efectivo para iniciar y/o continuar con el proceso de acompañamiento psicosocial.,</t>
  </si>
  <si>
    <t>Del total de casos asignados para representar en procesos penales para los meses de julio y agosto, se evidencia el inicio de representación.</t>
  </si>
  <si>
    <t>Del total de casos asignados para representar en procesos administrativos para los meses de julio y agosto, se evidencia el inicio de representación.</t>
  </si>
  <si>
    <t>Se lleva un avance total de la meta de 204 casos escalonados de acuerdo a los reportes de los meses de julio y agosto.</t>
  </si>
  <si>
    <t>Se registra una asignación de 71 casos de manera Directa de acuerdo a los reportes de lo meses de julio y agosto.</t>
  </si>
  <si>
    <t>Se lleva un total de 45 procesos de articulación realizandos en los meses de julio y agosto.</t>
  </si>
  <si>
    <t xml:space="preserve">Se mantiene la dificultad en la implementación del SIMISIONAL 2.0, por intermitencia del sistema, demoras en la parametrización de los servicios, profesionales y puntos de atención. Aunando en lo anterior, aún no se cuenta con la totalidad de la información migrada para efectos de asociar los seguimientos a las representaciones. Al inicio del mes aún no se tenía opción de reportes para representación, por lo que se encuentra información de representaciones creadas en los reportes de atenciones y en los reportes de escalonamientos. Por lo tanto, la cifra de casos de representación es indicativa en el entendido que aún puede presentar cambio la información registrada. La cifra correcta se obtendrá una vez estabilizado el sistema.			
			</t>
  </si>
  <si>
    <t>En el mes de julio de los 120 casos de representación, se evidencia que en 58 se realizó contacto efectivo para iniciar y/o continuar con el proceso de acompañamiento psicosocial.
En el mes de agosto de los 17 casos de representación, se evidencia que se realizó contacto efectivo para iniciar y/o continuar con el proceso de acompañamiento psicosocial.</t>
  </si>
  <si>
    <t>En julio acudieron 112 personas al CAF para recibir atención jurídica, por primera vez a este espacio; 1185 personas a las casas de justicia específicamente, en Casas de justicia con ruta integral 795 y en casas modelo tradicional 390 y en relación con URI 255 personas.
En agosto acudieron 87 personas al CAF para recibir atención jurídica, por primera vez a este espacio; 650 personas a las casas de justicia específicamente, en Casas de justicia con ruta integral 482 y en casas modelo tradicional 168 y en relación con URI 27 personas.</t>
  </si>
  <si>
    <t>En julio y agosto acudieron 199 personas al CAF para recibir atención jurídica, por primera vez a este espacio. (No se cuentan duplicados)</t>
  </si>
  <si>
    <t>En julio y agosto fueron remitidas desde la estrategia URI  282 personas  para recibir atención jurídica, por primera vez a este espacio. ( No se cuentan duplicados)</t>
  </si>
  <si>
    <t>Se cuenta con el equipo psicosocial para atender a las mujeres que ingresan a alguna de las 5 URI, al CAF (Caivas y Capiv) y a las 7 casas de justicia con ruta integral o a las 8 casas de justicia con el modelo de atención tradicional.
En julio  760 mujeres recibieron acompañamiento psicosocial en el marco de la estrategia de justicia de género en los espacios institucionales (No se cuentan duplicados)
En agosto 349 mujeres recibieron acompañamiento psicosocial en el marco de la estrategia de justicia de género en los espacios institucionales (No se cuentan duplicados) Para un toal de 1109 mujeres con acompañamiento psicosocial.</t>
  </si>
  <si>
    <t>Se cuenta con el equipo de abogadas de litigio para atender los casos que son por asignación directa (URI y Ruta Integral), así como con el equipo de litigio en procesos administrativos (Medidas de Protección) y en procesos penales.
En lo transcurrido para los meses de julio y agosto se dió inicio a 137 Representaciones, de las cuales se discriminan de la siguiente forma 28 en procesos penales, 4 en procesos de familia y 105 en procesos administrativos.</t>
  </si>
  <si>
    <t>Se cuenta con el equipo de 2 peritos forenses y de 3 profesionales en psicología para acompañar en los casos que cuenten con la voluntariedad de la ciudadana. 
En lo transcurrido del periodo julio y agosto de los 137 casos de Representación se evidencia que en 75 casos se realizó contacto efectivo para iniciar y/o continuar con el proceso de acompañamiento psicosocial.</t>
  </si>
  <si>
    <t>Se cuenta con el equipo de abogadas de orientación y asesoría para atender a las mujeres que ingresan a alguna de las 5 URI, al CAF (Caivas y Capiv) y a las 7 casas de justicia con ruta integral o a las 8 casas de justicia con el modelo de atención tradicional.
En lo transcurrido de los meses de julio y agosto acudieron 199 personas al CAF para recibir atención jurídica, por primera vez en este espacio; 1835 personas a las casas de justicia especificamente, en Casas de Justicia con Ruta Integral 1277 y en casas modelo tradicional 558 y en relación con URI 282 personas.</t>
  </si>
  <si>
    <t>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
En lo transcurrido de los meses de julio y agosto 1109 mujeres recibieron acompañamiento psicosocial en el marco de la estrategia de justicia de género en los espacios institucionales.</t>
  </si>
  <si>
    <t xml:space="preserve">Se cuenta con el equipo de dinamizadoras para cada una de las 7 casas de justicia con ruta integral. Desde el proceso de dinamización, a 383 mujeres se les activó ruta social, (una mujer puede tener mas de una activación de ruta) evidenciando la labor constante y pertinente de los equipos en la atención integral, real y efectiva a la ciudadanía. Así mismo, se registraron 1002 seguimientos efectivos a 819 mujeres en relación al avance del trámite de la ruta social activada.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</si>
</sst>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164" formatCode="_-&quot;$&quot;* #,##0.00_-;\-&quot;$&quot;* #,##0.00_-;_-&quot;$&quot;* &quot;-&quot;??_-;_-@_-"/>
    <numFmt numFmtId="165" formatCode="#,##0\ &quot;€&quot;;\-#,##0\ &quot;€&quot;"/>
    <numFmt numFmtId="166" formatCode="_-* #,##0\ &quot;€&quot;_-;\-* #,##0\ &quot;€&quot;_-;_-* &quot;-&quot;\ &quot;€&quot;_-;_-@_-"/>
    <numFmt numFmtId="167" formatCode="_-* #,##0.00\ &quot;€&quot;_-;\-* #,##0.00\ &quot;€&quot;_-;_-* &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s>
  <fonts count="48" x14ac:knownFonts="1">
    <font>
      <sz val="11"/>
      <color theme="1"/>
      <name val="Calibri"/>
      <family val="2"/>
      <scheme val="minor"/>
    </font>
    <font>
      <sz val="11"/>
      <color indexed="8"/>
      <name val="Calibri"/>
      <family val="2"/>
    </font>
    <font>
      <sz val="10"/>
      <name val="Arial"/>
      <family val="2"/>
    </font>
    <font>
      <sz val="10"/>
      <name val="Arial Narrow"/>
      <family val="2"/>
    </font>
    <font>
      <sz val="10"/>
      <name val="Arial Narrow"/>
      <family val="2"/>
    </font>
    <font>
      <sz val="10"/>
      <color indexed="8"/>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sz val="11"/>
      <color theme="1"/>
      <name val="Times New Roman"/>
      <family val="1"/>
    </font>
    <font>
      <b/>
      <sz val="11"/>
      <color theme="1"/>
      <name val="Times New Roman"/>
      <family val="1"/>
    </font>
    <font>
      <sz val="11"/>
      <color rgb="FF000000"/>
      <name val="Times New Roman"/>
      <family val="1"/>
    </font>
    <font>
      <sz val="10"/>
      <color indexed="81"/>
      <name val="Tahoma"/>
      <family val="2"/>
    </font>
    <font>
      <b/>
      <sz val="10"/>
      <color theme="1"/>
      <name val="Arial"/>
      <family val="2"/>
    </font>
    <font>
      <sz val="11"/>
      <color rgb="FF000000"/>
      <name val="Aptos Narrow"/>
      <family val="2"/>
    </font>
    <font>
      <sz val="11"/>
      <color rgb="FF000000"/>
      <name val="Calibri"/>
      <family val="2"/>
      <scheme val="minor"/>
    </font>
    <font>
      <sz val="11"/>
      <name val="Arial"/>
      <family val="2"/>
    </font>
    <font>
      <b/>
      <sz val="11"/>
      <name val="Arial"/>
      <family val="2"/>
    </font>
    <font>
      <b/>
      <sz val="12"/>
      <name val="Arial"/>
      <family val="2"/>
    </font>
    <font>
      <sz val="11"/>
      <color theme="1"/>
      <name val="Arial"/>
      <family val="2"/>
    </font>
    <font>
      <b/>
      <sz val="12"/>
      <color theme="1"/>
      <name val="Arial"/>
      <family val="2"/>
    </font>
    <font>
      <b/>
      <sz val="11"/>
      <color indexed="10"/>
      <name val="Arial"/>
      <family val="2"/>
    </font>
    <font>
      <b/>
      <sz val="18"/>
      <color theme="0" tint="-0.34998626667073579"/>
      <name val="Arial"/>
      <family val="2"/>
    </font>
    <font>
      <b/>
      <sz val="11"/>
      <color theme="0" tint="-0.34998626667073579"/>
      <name val="Arial"/>
      <family val="2"/>
    </font>
    <font>
      <b/>
      <sz val="11"/>
      <color theme="1"/>
      <name val="Arial"/>
      <family val="2"/>
    </font>
    <font>
      <b/>
      <i/>
      <sz val="11"/>
      <name val="Arial"/>
      <family val="2"/>
    </font>
    <font>
      <b/>
      <sz val="11"/>
      <color theme="0"/>
      <name val="Arial"/>
      <family val="2"/>
    </font>
    <font>
      <b/>
      <sz val="11"/>
      <color indexed="8"/>
      <name val="Arial"/>
      <family val="2"/>
    </font>
    <font>
      <sz val="11"/>
      <color indexed="8"/>
      <name val="Arial"/>
      <family val="2"/>
    </font>
    <font>
      <b/>
      <sz val="10"/>
      <name val="Arial"/>
      <family val="2"/>
    </font>
    <font>
      <sz val="10"/>
      <color rgb="FF000000"/>
      <name val="Arial"/>
      <family val="2"/>
    </font>
    <font>
      <sz val="9"/>
      <color rgb="FF000000"/>
      <name val="Tahoma"/>
      <family val="2"/>
    </font>
    <font>
      <sz val="10"/>
      <color rgb="FF000000"/>
      <name val="Tahoma"/>
      <family val="2"/>
    </font>
    <font>
      <sz val="10"/>
      <color theme="1"/>
      <name val="Arial"/>
      <family val="2"/>
    </font>
    <font>
      <strike/>
      <sz val="10"/>
      <color theme="1"/>
      <name val="Arial"/>
      <family val="2"/>
    </font>
    <font>
      <sz val="10"/>
      <color rgb="FFFF0000"/>
      <name val="Arial"/>
      <family val="2"/>
    </font>
    <font>
      <u/>
      <sz val="11"/>
      <color theme="10"/>
      <name val="Calibri"/>
      <family val="2"/>
      <scheme val="minor"/>
    </font>
    <font>
      <sz val="11"/>
      <color theme="0"/>
      <name val="Arial"/>
      <family val="2"/>
    </font>
  </fonts>
  <fills count="21">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71">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s>
  <cellStyleXfs count="35">
    <xf numFmtId="0" fontId="0" fillId="0" borderId="0"/>
    <xf numFmtId="0" fontId="8" fillId="3" borderId="62" applyNumberFormat="0" applyAlignment="0" applyProtection="0"/>
    <xf numFmtId="49" fontId="10" fillId="0" borderId="0" applyFill="0" applyBorder="0" applyProtection="0">
      <alignment horizontal="left" vertical="center"/>
    </xf>
    <xf numFmtId="0" fontId="11" fillId="4" borderId="63" applyNumberFormat="0" applyFont="0" applyFill="0" applyAlignment="0"/>
    <xf numFmtId="0" fontId="11" fillId="4" borderId="64" applyNumberFormat="0" applyFont="0" applyFill="0" applyAlignment="0"/>
    <xf numFmtId="0" fontId="13" fillId="5" borderId="0" applyNumberFormat="0" applyProtection="0">
      <alignment horizontal="left" wrapText="1" indent="4"/>
    </xf>
    <xf numFmtId="0" fontId="14" fillId="5" borderId="0" applyNumberFormat="0" applyProtection="0">
      <alignment horizontal="left" wrapText="1" indent="4"/>
    </xf>
    <xf numFmtId="0" fontId="12" fillId="6" borderId="0" applyNumberFormat="0" applyBorder="0" applyAlignment="0" applyProtection="0"/>
    <xf numFmtId="16" fontId="15" fillId="0" borderId="0" applyFont="0" applyFill="0" applyBorder="0" applyAlignment="0">
      <alignment horizontal="left"/>
    </xf>
    <xf numFmtId="0" fontId="16" fillId="7" borderId="0" applyNumberFormat="0" applyBorder="0" applyProtection="0">
      <alignment horizontal="center" vertical="center"/>
    </xf>
    <xf numFmtId="16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9" fontId="3"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71" fontId="2" fillId="0" borderId="0" applyFont="0" applyFill="0" applyBorder="0" applyAlignment="0" applyProtection="0"/>
    <xf numFmtId="170" fontId="8" fillId="0" borderId="0" applyFont="0" applyFill="0" applyBorder="0" applyAlignment="0" applyProtection="0"/>
    <xf numFmtId="164" fontId="1" fillId="0" borderId="0" applyFont="0" applyFill="0" applyBorder="0" applyAlignment="0" applyProtection="0"/>
    <xf numFmtId="165" fontId="11" fillId="0" borderId="0" applyFont="0" applyFill="0" applyBorder="0" applyAlignment="0" applyProtection="0"/>
    <xf numFmtId="0" fontId="17" fillId="8" borderId="0" applyNumberFormat="0" applyBorder="0" applyAlignment="0" applyProtection="0"/>
    <xf numFmtId="0" fontId="2" fillId="0" borderId="0"/>
    <xf numFmtId="0" fontId="2" fillId="0" borderId="0"/>
    <xf numFmtId="0" fontId="11" fillId="0" borderId="0"/>
    <xf numFmtId="0" fontId="4" fillId="0" borderId="0"/>
    <xf numFmtId="0" fontId="3" fillId="0" borderId="0"/>
    <xf numFmtId="0" fontId="2" fillId="0" borderId="0"/>
    <xf numFmtId="9" fontId="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4" fillId="0" borderId="0" applyFill="0" applyBorder="0">
      <alignment wrapText="1"/>
    </xf>
    <xf numFmtId="0" fontId="9" fillId="0" borderId="0"/>
    <xf numFmtId="0" fontId="18" fillId="5" borderId="0" applyNumberFormat="0" applyBorder="0" applyProtection="0">
      <alignment horizontal="left" indent="1"/>
    </xf>
    <xf numFmtId="0" fontId="46" fillId="0" borderId="0" applyNumberFormat="0" applyFill="0" applyBorder="0" applyAlignment="0" applyProtection="0"/>
  </cellStyleXfs>
  <cellXfs count="426">
    <xf numFmtId="0" fontId="0" fillId="0" borderId="0" xfId="0"/>
    <xf numFmtId="0" fontId="0" fillId="0" borderId="0" xfId="0" applyAlignment="1">
      <alignment vertical="center"/>
    </xf>
    <xf numFmtId="0" fontId="19" fillId="0" borderId="0" xfId="0" applyFont="1" applyAlignment="1">
      <alignment vertical="center"/>
    </xf>
    <xf numFmtId="0" fontId="21" fillId="0" borderId="6" xfId="0" applyFont="1" applyBorder="1" applyAlignment="1">
      <alignmen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20" fillId="10" borderId="6" xfId="0" applyFont="1" applyFill="1" applyBorder="1" applyAlignment="1">
      <alignment vertical="center"/>
    </xf>
    <xf numFmtId="0" fontId="19" fillId="0" borderId="0" xfId="0" applyFont="1" applyAlignment="1">
      <alignment horizontal="left" vertical="center"/>
    </xf>
    <xf numFmtId="0" fontId="0" fillId="0" borderId="6" xfId="0" applyBorder="1"/>
    <xf numFmtId="0" fontId="23" fillId="18" borderId="58" xfId="0" applyFont="1" applyFill="1" applyBorder="1" applyAlignment="1">
      <alignment horizontal="center" vertical="center"/>
    </xf>
    <xf numFmtId="0" fontId="23" fillId="18" borderId="6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xf numFmtId="0" fontId="0" fillId="0" borderId="12" xfId="0" applyBorder="1" applyAlignment="1">
      <alignment vertical="center"/>
    </xf>
    <xf numFmtId="0" fontId="29" fillId="0" borderId="0" xfId="0" applyFont="1" applyAlignment="1">
      <alignment vertical="center"/>
    </xf>
    <xf numFmtId="0" fontId="27" fillId="0" borderId="5" xfId="22" applyFont="1" applyBorder="1" applyAlignment="1">
      <alignment horizontal="center" vertical="center" wrapText="1"/>
    </xf>
    <xf numFmtId="0" fontId="27" fillId="9" borderId="65" xfId="22" applyFont="1" applyFill="1" applyBorder="1" applyAlignment="1">
      <alignment vertical="center" wrapText="1"/>
    </xf>
    <xf numFmtId="0" fontId="27" fillId="9" borderId="67" xfId="22" applyFont="1" applyFill="1" applyBorder="1" applyAlignment="1">
      <alignment vertical="center" wrapText="1"/>
    </xf>
    <xf numFmtId="0" fontId="27" fillId="9" borderId="68" xfId="22" applyFont="1" applyFill="1" applyBorder="1" applyAlignment="1">
      <alignment vertical="center" wrapText="1"/>
    </xf>
    <xf numFmtId="0" fontId="27" fillId="9" borderId="0" xfId="22" applyFont="1" applyFill="1" applyAlignment="1">
      <alignment vertical="center" wrapText="1"/>
    </xf>
    <xf numFmtId="0" fontId="31" fillId="9" borderId="0" xfId="22" applyFont="1" applyFill="1" applyAlignment="1">
      <alignment vertical="center" wrapText="1"/>
    </xf>
    <xf numFmtId="0" fontId="26" fillId="9" borderId="0" xfId="22" applyFont="1" applyFill="1" applyAlignment="1">
      <alignment vertical="center" wrapText="1"/>
    </xf>
    <xf numFmtId="0" fontId="26" fillId="9" borderId="2" xfId="22" applyFont="1" applyFill="1" applyBorder="1" applyAlignment="1">
      <alignment vertical="center" wrapText="1"/>
    </xf>
    <xf numFmtId="0" fontId="27" fillId="9" borderId="1" xfId="22" applyFont="1" applyFill="1" applyBorder="1" applyAlignment="1">
      <alignment vertical="center" wrapText="1"/>
    </xf>
    <xf numFmtId="0" fontId="27" fillId="0" borderId="1" xfId="22" applyFont="1" applyBorder="1" applyAlignment="1">
      <alignment vertical="center" wrapText="1"/>
    </xf>
    <xf numFmtId="0" fontId="27" fillId="0" borderId="0" xfId="22" applyFont="1" applyAlignment="1">
      <alignment vertical="center" wrapText="1"/>
    </xf>
    <xf numFmtId="0" fontId="27" fillId="0" borderId="0" xfId="22"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wrapText="1"/>
    </xf>
    <xf numFmtId="0" fontId="29" fillId="0" borderId="0" xfId="0" applyFont="1" applyAlignment="1">
      <alignment horizontal="center" vertical="center"/>
    </xf>
    <xf numFmtId="0" fontId="31" fillId="0" borderId="0" xfId="22" applyFont="1" applyAlignment="1">
      <alignment vertical="center" wrapText="1"/>
    </xf>
    <xf numFmtId="0" fontId="26" fillId="0" borderId="0" xfId="22" applyFont="1" applyAlignment="1">
      <alignment vertical="center" wrapText="1"/>
    </xf>
    <xf numFmtId="0" fontId="26" fillId="0" borderId="2" xfId="22" applyFont="1" applyBorder="1" applyAlignment="1">
      <alignment vertical="center" wrapText="1"/>
    </xf>
    <xf numFmtId="0" fontId="27" fillId="0" borderId="2" xfId="22" applyFont="1" applyBorder="1" applyAlignment="1">
      <alignment horizontal="center" vertical="center" wrapText="1"/>
    </xf>
    <xf numFmtId="0" fontId="27" fillId="9" borderId="1" xfId="22" applyFont="1" applyFill="1" applyBorder="1" applyAlignment="1">
      <alignment horizontal="center" vertical="center" wrapText="1"/>
    </xf>
    <xf numFmtId="0" fontId="27" fillId="9" borderId="66" xfId="22" applyFont="1" applyFill="1" applyBorder="1" applyAlignment="1">
      <alignment horizontal="center" vertical="center" wrapText="1"/>
    </xf>
    <xf numFmtId="0" fontId="35" fillId="9" borderId="0" xfId="22" applyFont="1" applyFill="1" applyAlignment="1">
      <alignment horizontal="center" vertical="center" wrapText="1"/>
    </xf>
    <xf numFmtId="0" fontId="27" fillId="9" borderId="0" xfId="22" applyFont="1" applyFill="1" applyAlignment="1">
      <alignment horizontal="center" vertical="center" wrapText="1"/>
    </xf>
    <xf numFmtId="0" fontId="35" fillId="0" borderId="0" xfId="22" applyFont="1" applyAlignment="1">
      <alignment horizontal="center" vertical="center" wrapText="1"/>
    </xf>
    <xf numFmtId="0" fontId="27" fillId="2" borderId="0" xfId="22"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4" fontId="29" fillId="0" borderId="0" xfId="0" applyNumberFormat="1" applyFont="1" applyAlignment="1">
      <alignment vertical="center"/>
    </xf>
    <xf numFmtId="0" fontId="27" fillId="13" borderId="18" xfId="22" applyFont="1" applyFill="1" applyBorder="1" applyAlignment="1">
      <alignment horizontal="center" vertical="center" wrapText="1"/>
    </xf>
    <xf numFmtId="0" fontId="27" fillId="13" borderId="24" xfId="22" applyFont="1" applyFill="1" applyBorder="1" applyAlignment="1">
      <alignment horizontal="center" vertical="center" wrapText="1"/>
    </xf>
    <xf numFmtId="0" fontId="27" fillId="13" borderId="25" xfId="22" applyFont="1" applyFill="1" applyBorder="1" applyAlignment="1">
      <alignment horizontal="center" vertical="center" wrapText="1"/>
    </xf>
    <xf numFmtId="0" fontId="27" fillId="13" borderId="26" xfId="22" applyFont="1" applyFill="1" applyBorder="1" applyAlignment="1">
      <alignment horizontal="center" vertical="center" wrapText="1"/>
    </xf>
    <xf numFmtId="0" fontId="27" fillId="12" borderId="0" xfId="22" applyFont="1" applyFill="1" applyAlignment="1">
      <alignment vertical="center" wrapText="1"/>
    </xf>
    <xf numFmtId="0" fontId="27" fillId="13" borderId="19" xfId="22" applyFont="1" applyFill="1" applyBorder="1" applyAlignment="1">
      <alignment horizontal="center" vertical="center" wrapText="1"/>
    </xf>
    <xf numFmtId="0" fontId="27" fillId="13" borderId="31" xfId="22" applyFont="1" applyFill="1" applyBorder="1" applyAlignment="1">
      <alignment horizontal="center" vertical="center" wrapText="1"/>
    </xf>
    <xf numFmtId="174" fontId="29" fillId="0" borderId="0" xfId="14" applyNumberFormat="1" applyFont="1" applyBorder="1" applyAlignment="1">
      <alignment vertical="center"/>
    </xf>
    <xf numFmtId="0" fontId="27" fillId="13" borderId="20" xfId="22" applyFont="1" applyFill="1" applyBorder="1" applyAlignment="1">
      <alignment vertical="center" wrapText="1"/>
    </xf>
    <xf numFmtId="172" fontId="29" fillId="0" borderId="14" xfId="10" applyNumberFormat="1" applyFont="1" applyBorder="1" applyAlignment="1">
      <alignment vertical="center"/>
    </xf>
    <xf numFmtId="172" fontId="29" fillId="0" borderId="4" xfId="10" applyNumberFormat="1" applyFont="1" applyBorder="1" applyAlignment="1">
      <alignment vertical="center"/>
    </xf>
    <xf numFmtId="172" fontId="29" fillId="0" borderId="15" xfId="10" applyNumberFormat="1" applyFont="1" applyBorder="1" applyAlignment="1">
      <alignment vertical="center"/>
    </xf>
    <xf numFmtId="172" fontId="29" fillId="0" borderId="20" xfId="10" applyNumberFormat="1" applyFont="1" applyBorder="1" applyAlignment="1">
      <alignment vertical="center"/>
    </xf>
    <xf numFmtId="172" fontId="29" fillId="0" borderId="21" xfId="10" applyNumberFormat="1" applyFont="1" applyBorder="1" applyAlignment="1">
      <alignment vertical="center"/>
    </xf>
    <xf numFmtId="172" fontId="29" fillId="0" borderId="22" xfId="10" applyNumberFormat="1" applyFont="1" applyBorder="1" applyAlignment="1">
      <alignment vertical="center"/>
    </xf>
    <xf numFmtId="0" fontId="27" fillId="13" borderId="13" xfId="22" applyFont="1" applyFill="1" applyBorder="1" applyAlignment="1">
      <alignment vertical="center" wrapText="1"/>
    </xf>
    <xf numFmtId="172" fontId="29" fillId="0" borderId="13" xfId="10" applyNumberFormat="1" applyFont="1" applyBorder="1" applyAlignment="1">
      <alignment vertical="center"/>
    </xf>
    <xf numFmtId="172" fontId="29" fillId="0" borderId="6" xfId="10" applyNumberFormat="1" applyFont="1" applyBorder="1" applyAlignment="1">
      <alignment vertical="center"/>
    </xf>
    <xf numFmtId="9" fontId="29" fillId="0" borderId="12" xfId="28" applyFont="1" applyBorder="1" applyAlignment="1">
      <alignment vertical="center"/>
    </xf>
    <xf numFmtId="9" fontId="29" fillId="0" borderId="16" xfId="28" applyFont="1" applyBorder="1" applyAlignment="1">
      <alignment vertical="center"/>
    </xf>
    <xf numFmtId="172" fontId="29" fillId="0" borderId="12" xfId="10" applyNumberFormat="1" applyFont="1" applyBorder="1" applyAlignment="1">
      <alignment vertical="center"/>
    </xf>
    <xf numFmtId="172" fontId="29" fillId="0" borderId="16" xfId="10" applyNumberFormat="1" applyFont="1" applyBorder="1" applyAlignment="1">
      <alignment vertical="center"/>
    </xf>
    <xf numFmtId="0" fontId="27" fillId="13" borderId="23" xfId="22" applyFont="1" applyFill="1" applyBorder="1" applyAlignment="1">
      <alignment vertical="center" wrapText="1"/>
    </xf>
    <xf numFmtId="172" fontId="29" fillId="0" borderId="23" xfId="10" applyNumberFormat="1" applyFont="1" applyBorder="1" applyAlignment="1">
      <alignment vertical="center"/>
    </xf>
    <xf numFmtId="172" fontId="29" fillId="0" borderId="5" xfId="10" applyNumberFormat="1" applyFont="1" applyBorder="1" applyAlignment="1">
      <alignment vertical="center"/>
    </xf>
    <xf numFmtId="172" fontId="29" fillId="0" borderId="27" xfId="10" applyNumberFormat="1" applyFont="1" applyBorder="1" applyAlignment="1">
      <alignment vertical="center"/>
    </xf>
    <xf numFmtId="9" fontId="29" fillId="0" borderId="28" xfId="28" applyFont="1" applyBorder="1" applyAlignment="1">
      <alignment vertical="center"/>
    </xf>
    <xf numFmtId="0" fontId="29" fillId="0" borderId="0" xfId="0" applyFont="1"/>
    <xf numFmtId="0" fontId="27" fillId="13" borderId="6" xfId="22" applyFont="1" applyFill="1" applyBorder="1" applyAlignment="1">
      <alignment horizontal="center" vertical="center" wrapText="1"/>
    </xf>
    <xf numFmtId="0" fontId="26" fillId="0" borderId="23" xfId="22" applyFont="1" applyBorder="1" applyAlignment="1">
      <alignment horizontal="left" vertical="center" wrapText="1"/>
    </xf>
    <xf numFmtId="168" fontId="27" fillId="0" borderId="5" xfId="11" applyFont="1" applyFill="1" applyBorder="1" applyAlignment="1" applyProtection="1">
      <alignment horizontal="center" vertical="center" wrapText="1"/>
    </xf>
    <xf numFmtId="0" fontId="26" fillId="0" borderId="1" xfId="22" applyFont="1" applyBorder="1" applyAlignment="1">
      <alignment horizontal="left" vertical="center" wrapText="1"/>
    </xf>
    <xf numFmtId="3" fontId="27" fillId="0" borderId="0" xfId="22" applyNumberFormat="1" applyFont="1" applyAlignment="1">
      <alignment horizontal="center" vertical="center" wrapText="1"/>
    </xf>
    <xf numFmtId="168" fontId="27" fillId="0" borderId="0" xfId="11" applyFont="1" applyFill="1" applyBorder="1" applyAlignment="1" applyProtection="1">
      <alignment horizontal="center" vertical="center" wrapText="1"/>
    </xf>
    <xf numFmtId="166" fontId="29" fillId="0" borderId="0" xfId="15" applyFont="1" applyAlignment="1">
      <alignment vertical="center"/>
    </xf>
    <xf numFmtId="0" fontId="27" fillId="0" borderId="3" xfId="22" applyFont="1" applyBorder="1" applyAlignment="1">
      <alignment horizontal="center" vertical="center" wrapText="1"/>
    </xf>
    <xf numFmtId="0" fontId="27" fillId="0" borderId="4" xfId="22" applyFont="1" applyBorder="1" applyAlignment="1">
      <alignment horizontal="left" vertical="center" wrapText="1"/>
    </xf>
    <xf numFmtId="169" fontId="27" fillId="0" borderId="3" xfId="10" applyFont="1" applyFill="1" applyBorder="1" applyAlignment="1" applyProtection="1">
      <alignment horizontal="center" vertical="center" wrapText="1"/>
    </xf>
    <xf numFmtId="0" fontId="27" fillId="10" borderId="5" xfId="22" applyFont="1" applyFill="1" applyBorder="1" applyAlignment="1">
      <alignment horizontal="left" vertical="center" wrapText="1"/>
    </xf>
    <xf numFmtId="173" fontId="27" fillId="10" borderId="5" xfId="28" applyNumberFormat="1" applyFont="1" applyFill="1" applyBorder="1" applyAlignment="1" applyProtection="1">
      <alignment vertical="center" wrapText="1"/>
    </xf>
    <xf numFmtId="9" fontId="27" fillId="10" borderId="5" xfId="28" applyFont="1" applyFill="1" applyBorder="1" applyAlignment="1" applyProtection="1">
      <alignment horizontal="center" vertical="center" wrapText="1"/>
    </xf>
    <xf numFmtId="166" fontId="34" fillId="0" borderId="0" xfId="15" applyFont="1" applyAlignment="1">
      <alignment vertical="center"/>
    </xf>
    <xf numFmtId="0" fontId="27" fillId="0" borderId="6" xfId="22" applyFont="1" applyBorder="1" applyAlignment="1">
      <alignment horizontal="left" vertical="center" wrapText="1"/>
    </xf>
    <xf numFmtId="9" fontId="26" fillId="0" borderId="6" xfId="29" applyFont="1" applyFill="1" applyBorder="1" applyAlignment="1" applyProtection="1">
      <alignment horizontal="center" vertical="center" wrapText="1"/>
      <protection locked="0"/>
    </xf>
    <xf numFmtId="9" fontId="27" fillId="0" borderId="6" xfId="22" applyNumberFormat="1" applyFont="1" applyBorder="1" applyAlignment="1">
      <alignment horizontal="center" vertical="center" wrapText="1"/>
    </xf>
    <xf numFmtId="0" fontId="34" fillId="0" borderId="0" xfId="0" applyFont="1" applyAlignment="1">
      <alignment vertical="center"/>
    </xf>
    <xf numFmtId="0" fontId="27" fillId="10" borderId="6" xfId="22" applyFont="1" applyFill="1" applyBorder="1" applyAlignment="1">
      <alignment horizontal="left" vertical="center" wrapText="1"/>
    </xf>
    <xf numFmtId="9" fontId="26" fillId="10" borderId="6" xfId="28" applyFont="1" applyFill="1" applyBorder="1" applyAlignment="1" applyProtection="1">
      <alignment horizontal="center" vertical="center" wrapText="1"/>
      <protection locked="0"/>
    </xf>
    <xf numFmtId="0" fontId="29" fillId="0" borderId="0" xfId="0" applyFont="1" applyAlignment="1">
      <alignment horizontal="left" vertical="center"/>
    </xf>
    <xf numFmtId="0" fontId="34" fillId="14" borderId="6" xfId="0" applyFont="1" applyFill="1" applyBorder="1" applyAlignment="1">
      <alignment horizontal="left" vertical="center"/>
    </xf>
    <xf numFmtId="0" fontId="34" fillId="14" borderId="6" xfId="0" applyFont="1" applyFill="1" applyBorder="1" applyAlignment="1">
      <alignment horizontal="center" vertical="center"/>
    </xf>
    <xf numFmtId="0" fontId="34" fillId="0" borderId="6" xfId="0" applyFont="1" applyBorder="1" applyAlignment="1">
      <alignment horizontal="left" vertical="center"/>
    </xf>
    <xf numFmtId="0" fontId="29" fillId="0" borderId="3" xfId="0" applyFont="1" applyBorder="1" applyAlignment="1">
      <alignment horizontal="left" vertical="center"/>
    </xf>
    <xf numFmtId="0" fontId="37" fillId="0" borderId="3" xfId="0" applyFont="1" applyBorder="1" applyAlignment="1">
      <alignment horizontal="left" vertical="center" wrapText="1"/>
    </xf>
    <xf numFmtId="0" fontId="29" fillId="0" borderId="6" xfId="0" applyFont="1" applyBorder="1" applyAlignment="1">
      <alignment vertical="center" wrapText="1"/>
    </xf>
    <xf numFmtId="0" fontId="29" fillId="0" borderId="4" xfId="0" applyFont="1" applyBorder="1" applyAlignment="1">
      <alignment vertical="center" wrapText="1"/>
    </xf>
    <xf numFmtId="0" fontId="34" fillId="16" borderId="6" xfId="0" applyFont="1" applyFill="1" applyBorder="1" applyAlignment="1">
      <alignment horizontal="left" vertical="center"/>
    </xf>
    <xf numFmtId="0" fontId="29" fillId="16" borderId="4" xfId="0" applyFont="1" applyFill="1" applyBorder="1" applyAlignment="1">
      <alignment vertical="center" wrapText="1"/>
    </xf>
    <xf numFmtId="0" fontId="29" fillId="0" borderId="4" xfId="0" applyFont="1" applyBorder="1" applyAlignment="1">
      <alignment horizontal="left" vertical="center" wrapText="1"/>
    </xf>
    <xf numFmtId="0" fontId="29" fillId="16" borderId="4" xfId="0" applyFont="1" applyFill="1" applyBorder="1" applyAlignment="1">
      <alignment horizontal="left" vertical="center" wrapText="1"/>
    </xf>
    <xf numFmtId="0" fontId="34" fillId="0" borderId="6" xfId="0" applyFont="1" applyBorder="1" applyAlignment="1">
      <alignment horizontal="left" vertical="center" wrapText="1"/>
    </xf>
    <xf numFmtId="0" fontId="34" fillId="16" borderId="6" xfId="0" applyFont="1" applyFill="1" applyBorder="1" applyAlignment="1">
      <alignment horizontal="left" vertical="center" wrapText="1"/>
    </xf>
    <xf numFmtId="0" fontId="34" fillId="0" borderId="6" xfId="0" applyFont="1" applyBorder="1" applyAlignment="1">
      <alignment vertical="center" wrapText="1"/>
    </xf>
    <xf numFmtId="0" fontId="29" fillId="0" borderId="6" xfId="0" applyFont="1" applyBorder="1" applyAlignment="1">
      <alignment horizontal="left" vertical="center" wrapText="1"/>
    </xf>
    <xf numFmtId="0" fontId="26" fillId="9" borderId="6" xfId="0" applyFont="1" applyFill="1" applyBorder="1" applyAlignment="1">
      <alignment horizontal="left" vertical="center" wrapText="1"/>
    </xf>
    <xf numFmtId="0" fontId="34" fillId="10" borderId="6" xfId="0" applyFont="1" applyFill="1" applyBorder="1" applyAlignment="1">
      <alignment horizontal="center" vertical="center" wrapText="1"/>
    </xf>
    <xf numFmtId="0" fontId="34" fillId="0" borderId="6" xfId="0" applyFont="1" applyBorder="1" applyAlignment="1">
      <alignment horizontal="center" vertical="center" wrapText="1"/>
    </xf>
    <xf numFmtId="0" fontId="29" fillId="0" borderId="6" xfId="0" applyFont="1" applyBorder="1" applyAlignment="1">
      <alignment horizontal="center" vertical="center"/>
    </xf>
    <xf numFmtId="0" fontId="29" fillId="0" borderId="29" xfId="0" applyFont="1" applyBorder="1" applyAlignment="1">
      <alignment horizontal="center" vertical="center"/>
    </xf>
    <xf numFmtId="0" fontId="34" fillId="10" borderId="29" xfId="0" applyFont="1" applyFill="1" applyBorder="1" applyAlignment="1">
      <alignment vertical="center"/>
    </xf>
    <xf numFmtId="0" fontId="34" fillId="10" borderId="7" xfId="0" applyFont="1" applyFill="1" applyBorder="1" applyAlignment="1">
      <alignment vertical="center"/>
    </xf>
    <xf numFmtId="0" fontId="34" fillId="10" borderId="8" xfId="0" applyFont="1" applyFill="1" applyBorder="1" applyAlignment="1">
      <alignment vertical="center"/>
    </xf>
    <xf numFmtId="0" fontId="29" fillId="0" borderId="30" xfId="0" applyFont="1" applyBorder="1" applyAlignment="1">
      <alignment horizontal="center" vertical="center"/>
    </xf>
    <xf numFmtId="0" fontId="34" fillId="10" borderId="30" xfId="0" applyFont="1" applyFill="1" applyBorder="1" applyAlignment="1">
      <alignment vertical="center"/>
    </xf>
    <xf numFmtId="0" fontId="34" fillId="10" borderId="0" xfId="0" applyFont="1" applyFill="1" applyAlignment="1">
      <alignment vertical="center"/>
    </xf>
    <xf numFmtId="0" fontId="34" fillId="10" borderId="9" xfId="0" applyFont="1" applyFill="1" applyBorder="1" applyAlignment="1">
      <alignment vertical="center"/>
    </xf>
    <xf numFmtId="0" fontId="29" fillId="0" borderId="15" xfId="0" applyFont="1" applyBorder="1" applyAlignment="1">
      <alignment horizontal="center" vertical="center"/>
    </xf>
    <xf numFmtId="0" fontId="34" fillId="10" borderId="15" xfId="0" applyFont="1" applyFill="1" applyBorder="1" applyAlignment="1">
      <alignment vertical="center"/>
    </xf>
    <xf numFmtId="0" fontId="34" fillId="10" borderId="10" xfId="0" applyFont="1" applyFill="1" applyBorder="1" applyAlignment="1">
      <alignment vertical="center"/>
    </xf>
    <xf numFmtId="0" fontId="34" fillId="10" borderId="11" xfId="0" applyFont="1" applyFill="1" applyBorder="1" applyAlignment="1">
      <alignment vertical="center"/>
    </xf>
    <xf numFmtId="0" fontId="27" fillId="10" borderId="3" xfId="0" applyFont="1" applyFill="1" applyBorder="1" applyAlignment="1">
      <alignment horizontal="center" vertical="center" wrapText="1"/>
    </xf>
    <xf numFmtId="9" fontId="34" fillId="10" borderId="6" xfId="28" applyFont="1" applyFill="1" applyBorder="1" applyAlignment="1">
      <alignment horizontal="center" vertical="center" wrapText="1"/>
    </xf>
    <xf numFmtId="9" fontId="29" fillId="0" borderId="0" xfId="28" applyFont="1" applyAlignment="1">
      <alignment vertical="center"/>
    </xf>
    <xf numFmtId="0" fontId="27" fillId="13" borderId="6" xfId="0" applyFont="1" applyFill="1" applyBorder="1" applyAlignment="1">
      <alignment horizontal="left" vertical="center" wrapText="1"/>
    </xf>
    <xf numFmtId="0" fontId="27" fillId="13" borderId="6" xfId="0" applyFont="1" applyFill="1" applyBorder="1" applyAlignment="1">
      <alignment vertical="center" wrapText="1"/>
    </xf>
    <xf numFmtId="0" fontId="38" fillId="9" borderId="0" xfId="0" applyFont="1" applyFill="1" applyAlignment="1">
      <alignment vertical="center"/>
    </xf>
    <xf numFmtId="0" fontId="38" fillId="9" borderId="0" xfId="0" applyFont="1" applyFill="1" applyAlignment="1">
      <alignment horizontal="center" vertical="center"/>
    </xf>
    <xf numFmtId="0" fontId="27" fillId="10" borderId="12" xfId="0" applyFont="1" applyFill="1" applyBorder="1" applyAlignment="1">
      <alignment horizontal="center" vertical="center" wrapText="1"/>
    </xf>
    <xf numFmtId="0" fontId="39" fillId="10" borderId="17" xfId="0" applyFont="1" applyFill="1" applyBorder="1" applyAlignment="1">
      <alignment horizontal="center" vertical="center" wrapText="1"/>
    </xf>
    <xf numFmtId="0" fontId="39" fillId="10" borderId="4" xfId="0" applyFont="1" applyFill="1" applyBorder="1" applyAlignment="1">
      <alignment horizontal="center" vertical="center" wrapText="1"/>
    </xf>
    <xf numFmtId="49" fontId="27" fillId="10" borderId="3" xfId="0" applyNumberFormat="1" applyFont="1" applyFill="1" applyBorder="1" applyAlignment="1">
      <alignment horizontal="center" vertical="center" wrapText="1"/>
    </xf>
    <xf numFmtId="0" fontId="39" fillId="10" borderId="3" xfId="0" applyFont="1" applyFill="1" applyBorder="1" applyAlignment="1">
      <alignment horizontal="center" vertical="center" wrapText="1"/>
    </xf>
    <xf numFmtId="49" fontId="39" fillId="10" borderId="3" xfId="0" applyNumberFormat="1" applyFont="1" applyFill="1" applyBorder="1" applyAlignment="1">
      <alignment horizontal="center" vertical="center" wrapText="1"/>
    </xf>
    <xf numFmtId="0" fontId="38" fillId="0" borderId="6" xfId="0" applyFont="1" applyBorder="1" applyAlignment="1">
      <alignment vertical="center"/>
    </xf>
    <xf numFmtId="176" fontId="38" fillId="0" borderId="6" xfId="14" applyNumberFormat="1" applyFont="1" applyBorder="1" applyAlignment="1">
      <alignment vertical="center"/>
    </xf>
    <xf numFmtId="0" fontId="38" fillId="12" borderId="6" xfId="0" applyFont="1" applyFill="1" applyBorder="1" applyAlignment="1">
      <alignment horizontal="center" vertical="center"/>
    </xf>
    <xf numFmtId="175" fontId="37" fillId="11" borderId="6" xfId="15" applyNumberFormat="1" applyFont="1" applyFill="1" applyBorder="1" applyAlignment="1">
      <alignment horizontal="center" vertical="center"/>
    </xf>
    <xf numFmtId="175" fontId="37" fillId="0" borderId="6" xfId="15" applyNumberFormat="1" applyFont="1" applyFill="1" applyBorder="1" applyAlignment="1">
      <alignment horizontal="center" vertical="center"/>
    </xf>
    <xf numFmtId="0" fontId="37" fillId="0" borderId="6" xfId="0" applyFont="1" applyBorder="1" applyAlignment="1">
      <alignment vertical="center"/>
    </xf>
    <xf numFmtId="0" fontId="37" fillId="0" borderId="6" xfId="0" applyFont="1" applyBorder="1" applyAlignment="1">
      <alignment vertical="center" wrapText="1"/>
    </xf>
    <xf numFmtId="0" fontId="37" fillId="11" borderId="6" xfId="0" applyFont="1" applyFill="1" applyBorder="1" applyAlignment="1">
      <alignment horizontal="left" vertical="center"/>
    </xf>
    <xf numFmtId="0" fontId="37" fillId="11" borderId="6" xfId="0" applyFont="1" applyFill="1" applyBorder="1" applyAlignment="1">
      <alignment horizontal="center" vertical="center"/>
    </xf>
    <xf numFmtId="176" fontId="37" fillId="11" borderId="6" xfId="14" applyNumberFormat="1" applyFont="1" applyFill="1" applyBorder="1" applyAlignment="1">
      <alignment horizontal="center" vertical="center"/>
    </xf>
    <xf numFmtId="0" fontId="37" fillId="12" borderId="6" xfId="0" applyFont="1" applyFill="1" applyBorder="1" applyAlignment="1">
      <alignment horizontal="center" vertical="center"/>
    </xf>
    <xf numFmtId="175" fontId="37" fillId="11" borderId="6" xfId="0" applyNumberFormat="1" applyFont="1" applyFill="1" applyBorder="1" applyAlignment="1">
      <alignment horizontal="center" vertical="center"/>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30" fillId="0" borderId="28" xfId="0" applyFont="1" applyBorder="1" applyAlignment="1">
      <alignment horizontal="left" vertical="center" wrapText="1"/>
    </xf>
    <xf numFmtId="0" fontId="27" fillId="13" borderId="23" xfId="22" applyFont="1" applyFill="1" applyBorder="1" applyAlignment="1">
      <alignment horizontal="center" vertical="center" wrapText="1"/>
    </xf>
    <xf numFmtId="0" fontId="27" fillId="13" borderId="5" xfId="22" applyFont="1" applyFill="1" applyBorder="1" applyAlignment="1">
      <alignment horizontal="center" vertical="center" wrapText="1"/>
    </xf>
    <xf numFmtId="0" fontId="29" fillId="0" borderId="14" xfId="0" applyFont="1" applyBorder="1"/>
    <xf numFmtId="0" fontId="29" fillId="0" borderId="4" xfId="0" applyFont="1" applyBorder="1"/>
    <xf numFmtId="0" fontId="29" fillId="0" borderId="13" xfId="0" applyFont="1" applyBorder="1"/>
    <xf numFmtId="0" fontId="29" fillId="0" borderId="6" xfId="0" applyFont="1" applyBorder="1"/>
    <xf numFmtId="0" fontId="29" fillId="0" borderId="23" xfId="0" applyFont="1" applyBorder="1"/>
    <xf numFmtId="0" fontId="29" fillId="0" borderId="5" xfId="0" applyFont="1" applyBorder="1"/>
    <xf numFmtId="0" fontId="26" fillId="0" borderId="0" xfId="0" applyFont="1" applyAlignment="1">
      <alignment vertical="center"/>
    </xf>
    <xf numFmtId="0" fontId="26" fillId="0" borderId="0" xfId="22" applyFont="1" applyAlignment="1">
      <alignment horizontal="center" vertical="center" wrapText="1"/>
    </xf>
    <xf numFmtId="0" fontId="26" fillId="0" borderId="2" xfId="22" applyFont="1" applyBorder="1" applyAlignment="1">
      <alignment horizontal="center" vertical="center" wrapText="1"/>
    </xf>
    <xf numFmtId="166" fontId="26" fillId="0" borderId="0" xfId="15" applyFont="1" applyAlignment="1">
      <alignment vertical="center"/>
    </xf>
    <xf numFmtId="9" fontId="26" fillId="10" borderId="5" xfId="30" applyFont="1" applyFill="1" applyBorder="1" applyAlignment="1" applyProtection="1">
      <alignment vertical="center" wrapText="1"/>
    </xf>
    <xf numFmtId="9" fontId="27" fillId="0" borderId="3" xfId="22" applyNumberFormat="1" applyFont="1" applyBorder="1" applyAlignment="1">
      <alignment horizontal="center" vertical="center" wrapText="1"/>
    </xf>
    <xf numFmtId="0" fontId="40" fillId="0" borderId="6" xfId="0" applyFont="1" applyBorder="1" applyAlignment="1">
      <alignment vertical="center" wrapText="1"/>
    </xf>
    <xf numFmtId="0" fontId="43" fillId="0" borderId="6" xfId="0" applyFont="1" applyBorder="1" applyAlignment="1">
      <alignment vertical="center" wrapText="1"/>
    </xf>
    <xf numFmtId="0" fontId="43" fillId="0" borderId="6" xfId="0" applyFont="1" applyBorder="1" applyAlignment="1">
      <alignment horizontal="center" vertical="center"/>
    </xf>
    <xf numFmtId="0" fontId="43" fillId="0" borderId="12" xfId="0" applyFont="1" applyBorder="1" applyAlignment="1">
      <alignment horizontal="center" vertical="center"/>
    </xf>
    <xf numFmtId="0" fontId="43" fillId="0" borderId="6" xfId="0" applyFont="1" applyBorder="1" applyAlignment="1">
      <alignment horizontal="center" vertical="center" wrapText="1"/>
    </xf>
    <xf numFmtId="168" fontId="43" fillId="0" borderId="6" xfId="11" applyFont="1" applyBorder="1" applyAlignment="1">
      <alignment horizontal="center" vertical="center" wrapText="1"/>
    </xf>
    <xf numFmtId="0" fontId="43" fillId="0" borderId="6" xfId="0" applyFont="1" applyBorder="1" applyAlignment="1">
      <alignment vertical="center"/>
    </xf>
    <xf numFmtId="9" fontId="43" fillId="0" borderId="6" xfId="28" applyFont="1" applyBorder="1" applyAlignment="1">
      <alignment vertical="center"/>
    </xf>
    <xf numFmtId="0" fontId="43" fillId="0" borderId="0" xfId="0" applyFont="1"/>
    <xf numFmtId="0" fontId="43" fillId="0" borderId="0" xfId="0" applyFont="1" applyAlignment="1">
      <alignment vertical="center"/>
    </xf>
    <xf numFmtId="0" fontId="44" fillId="0" borderId="6" xfId="0" applyFont="1" applyBorder="1" applyAlignment="1">
      <alignment horizontal="center" vertical="center"/>
    </xf>
    <xf numFmtId="0" fontId="2" fillId="0" borderId="3" xfId="22" applyBorder="1" applyAlignment="1">
      <alignment horizontal="center" vertical="center" wrapText="1"/>
    </xf>
    <xf numFmtId="0" fontId="45" fillId="0" borderId="6" xfId="0" applyFont="1" applyBorder="1" applyAlignment="1">
      <alignment vertical="center" wrapText="1"/>
    </xf>
    <xf numFmtId="9" fontId="43" fillId="0" borderId="6" xfId="0" applyNumberFormat="1" applyFont="1" applyBorder="1" applyAlignment="1">
      <alignment horizontal="center" vertical="center"/>
    </xf>
    <xf numFmtId="9" fontId="43" fillId="0" borderId="6" xfId="0" applyNumberFormat="1" applyFont="1" applyBorder="1" applyAlignment="1">
      <alignment vertical="center"/>
    </xf>
    <xf numFmtId="1" fontId="27" fillId="10" borderId="5" xfId="28" applyNumberFormat="1" applyFont="1" applyFill="1" applyBorder="1" applyAlignment="1" applyProtection="1">
      <alignment horizontal="center" vertical="center" wrapText="1"/>
    </xf>
    <xf numFmtId="173" fontId="27" fillId="10" borderId="5" xfId="28" applyNumberFormat="1" applyFont="1" applyFill="1" applyBorder="1" applyAlignment="1" applyProtection="1">
      <alignment horizontal="center" vertical="center" wrapText="1"/>
    </xf>
    <xf numFmtId="1" fontId="27" fillId="10" borderId="6" xfId="28" applyNumberFormat="1" applyFont="1" applyFill="1" applyBorder="1" applyAlignment="1" applyProtection="1">
      <alignment horizontal="center" vertical="center" wrapText="1"/>
      <protection locked="0"/>
    </xf>
    <xf numFmtId="0" fontId="47" fillId="0" borderId="0" xfId="0" applyFont="1" applyAlignment="1">
      <alignment vertical="center"/>
    </xf>
    <xf numFmtId="9" fontId="43" fillId="0" borderId="6" xfId="28" applyFont="1" applyBorder="1" applyAlignment="1">
      <alignment vertical="center" wrapText="1"/>
    </xf>
    <xf numFmtId="0" fontId="43" fillId="0" borderId="6" xfId="28" applyNumberFormat="1" applyFont="1" applyBorder="1" applyAlignment="1">
      <alignment vertical="center" wrapText="1"/>
    </xf>
    <xf numFmtId="0" fontId="46" fillId="0" borderId="6" xfId="34" applyNumberFormat="1" applyBorder="1" applyAlignment="1">
      <alignment vertical="center" wrapText="1"/>
    </xf>
    <xf numFmtId="9" fontId="46" fillId="0" borderId="6" xfId="34" applyNumberFormat="1" applyBorder="1" applyAlignment="1">
      <alignment vertical="center" wrapText="1"/>
    </xf>
    <xf numFmtId="9" fontId="43" fillId="0" borderId="6" xfId="28" applyFont="1" applyFill="1" applyBorder="1" applyAlignment="1">
      <alignment vertical="center"/>
    </xf>
    <xf numFmtId="0" fontId="26" fillId="9" borderId="1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6" fillId="17" borderId="12" xfId="0" applyFont="1" applyFill="1" applyBorder="1" applyAlignment="1">
      <alignment horizontal="center" vertical="center"/>
    </xf>
    <xf numFmtId="0" fontId="36" fillId="17" borderId="39" xfId="0" applyFont="1" applyFill="1" applyBorder="1" applyAlignment="1">
      <alignment horizontal="center" vertical="center"/>
    </xf>
    <xf numFmtId="0" fontId="34" fillId="15" borderId="12" xfId="0" applyFont="1" applyFill="1" applyBorder="1" applyAlignment="1">
      <alignment horizontal="left" vertical="center" wrapText="1"/>
    </xf>
    <xf numFmtId="0" fontId="34" fillId="15" borderId="39" xfId="0" applyFont="1" applyFill="1" applyBorder="1" applyAlignment="1">
      <alignment horizontal="left" vertical="center" wrapText="1"/>
    </xf>
    <xf numFmtId="0" fontId="34" fillId="19" borderId="12" xfId="0" applyFont="1" applyFill="1" applyBorder="1" applyAlignment="1">
      <alignment horizontal="center" vertical="center"/>
    </xf>
    <xf numFmtId="0" fontId="34" fillId="19" borderId="39" xfId="0" applyFont="1" applyFill="1" applyBorder="1" applyAlignment="1">
      <alignment horizontal="center" vertical="center"/>
    </xf>
    <xf numFmtId="9" fontId="46" fillId="0" borderId="29" xfId="34" applyNumberFormat="1" applyBorder="1" applyAlignment="1">
      <alignment horizontal="center" vertical="center" wrapText="1"/>
    </xf>
    <xf numFmtId="9" fontId="26" fillId="0" borderId="7" xfId="22" applyNumberFormat="1" applyFont="1" applyBorder="1" applyAlignment="1">
      <alignment horizontal="center" vertical="center" wrapText="1"/>
    </xf>
    <xf numFmtId="9" fontId="26" fillId="0" borderId="59" xfId="22" applyNumberFormat="1" applyFont="1" applyBorder="1" applyAlignment="1">
      <alignment horizontal="center" vertical="center" wrapText="1"/>
    </xf>
    <xf numFmtId="9" fontId="26" fillId="0" borderId="15" xfId="22" applyNumberFormat="1" applyFont="1" applyBorder="1" applyAlignment="1">
      <alignment horizontal="center" vertical="center" wrapText="1"/>
    </xf>
    <xf numFmtId="9" fontId="26" fillId="0" borderId="10" xfId="22" applyNumberFormat="1" applyFont="1" applyBorder="1" applyAlignment="1">
      <alignment horizontal="center" vertical="center" wrapText="1"/>
    </xf>
    <xf numFmtId="9" fontId="26" fillId="0" borderId="60" xfId="22" applyNumberFormat="1" applyFont="1" applyBorder="1" applyAlignment="1">
      <alignment horizontal="center" vertical="center" wrapText="1"/>
    </xf>
    <xf numFmtId="9" fontId="26" fillId="0" borderId="29" xfId="22" applyNumberFormat="1" applyFont="1" applyBorder="1" applyAlignment="1">
      <alignment horizontal="left" vertical="center" wrapText="1"/>
    </xf>
    <xf numFmtId="9" fontId="26" fillId="0" borderId="7" xfId="22" applyNumberFormat="1" applyFont="1" applyBorder="1" applyAlignment="1">
      <alignment horizontal="left" vertical="center" wrapText="1"/>
    </xf>
    <xf numFmtId="9" fontId="26" fillId="0" borderId="8" xfId="22" applyNumberFormat="1" applyFont="1" applyBorder="1" applyAlignment="1">
      <alignment horizontal="left" vertical="center" wrapText="1"/>
    </xf>
    <xf numFmtId="9" fontId="26" fillId="0" borderId="15" xfId="22" applyNumberFormat="1" applyFont="1" applyBorder="1" applyAlignment="1">
      <alignment horizontal="left" vertical="center" wrapText="1"/>
    </xf>
    <xf numFmtId="9" fontId="26" fillId="0" borderId="10" xfId="22" applyNumberFormat="1" applyFont="1" applyBorder="1" applyAlignment="1">
      <alignment horizontal="left" vertical="center" wrapText="1"/>
    </xf>
    <xf numFmtId="9" fontId="26" fillId="0" borderId="11" xfId="22" applyNumberFormat="1" applyFont="1" applyBorder="1" applyAlignment="1">
      <alignment horizontal="left" vertical="center" wrapText="1"/>
    </xf>
    <xf numFmtId="0" fontId="27" fillId="0" borderId="58" xfId="22" applyFont="1" applyBorder="1" applyAlignment="1">
      <alignment horizontal="center" vertical="center" wrapText="1"/>
    </xf>
    <xf numFmtId="0" fontId="27" fillId="0" borderId="18" xfId="22" applyFont="1" applyBorder="1" applyAlignment="1">
      <alignment horizontal="center" vertical="center" wrapText="1"/>
    </xf>
    <xf numFmtId="9" fontId="27" fillId="0" borderId="3" xfId="22" applyNumberFormat="1" applyFont="1" applyBorder="1" applyAlignment="1">
      <alignment horizontal="center" vertical="center" wrapText="1"/>
    </xf>
    <xf numFmtId="0" fontId="27" fillId="0" borderId="19" xfId="22" applyFont="1" applyBorder="1" applyAlignment="1">
      <alignment horizontal="center" vertical="center" wrapText="1"/>
    </xf>
    <xf numFmtId="0" fontId="27" fillId="13" borderId="20" xfId="22" applyFont="1" applyFill="1" applyBorder="1" applyAlignment="1">
      <alignment horizontal="center" vertical="center" wrapText="1"/>
    </xf>
    <xf numFmtId="0" fontId="27" fillId="13" borderId="13" xfId="22" applyFont="1" applyFill="1" applyBorder="1" applyAlignment="1">
      <alignment horizontal="center" vertical="center" wrapText="1"/>
    </xf>
    <xf numFmtId="0" fontId="27" fillId="13" borderId="21" xfId="22" applyFont="1" applyFill="1" applyBorder="1" applyAlignment="1">
      <alignment horizontal="center" vertical="center" wrapText="1"/>
    </xf>
    <xf numFmtId="0" fontId="27" fillId="13" borderId="6" xfId="22" applyFont="1" applyFill="1" applyBorder="1" applyAlignment="1">
      <alignment horizontal="center" vertical="center" wrapText="1"/>
    </xf>
    <xf numFmtId="2" fontId="26" fillId="0" borderId="13" xfId="22" applyNumberFormat="1" applyFont="1" applyBorder="1" applyAlignment="1">
      <alignment vertical="center" wrapText="1"/>
    </xf>
    <xf numFmtId="9" fontId="26" fillId="0" borderId="6" xfId="28" applyFont="1" applyBorder="1" applyAlignment="1">
      <alignment horizontal="center" vertical="center" wrapText="1"/>
    </xf>
    <xf numFmtId="0" fontId="27" fillId="0" borderId="35" xfId="22" applyFont="1" applyBorder="1" applyAlignment="1">
      <alignment horizontal="center" vertical="center" wrapText="1"/>
    </xf>
    <xf numFmtId="0" fontId="27" fillId="0" borderId="36" xfId="22" applyFont="1" applyBorder="1" applyAlignment="1">
      <alignment horizontal="center" vertical="center" wrapText="1"/>
    </xf>
    <xf numFmtId="0" fontId="27" fillId="0" borderId="37" xfId="22" applyFont="1" applyBorder="1" applyAlignment="1">
      <alignment horizontal="center" vertical="center" wrapText="1"/>
    </xf>
    <xf numFmtId="0" fontId="27" fillId="13" borderId="12" xfId="22" applyFont="1" applyFill="1" applyBorder="1" applyAlignment="1">
      <alignment horizontal="center" vertical="center" wrapText="1"/>
    </xf>
    <xf numFmtId="0" fontId="27" fillId="13" borderId="38" xfId="22" applyFont="1" applyFill="1" applyBorder="1" applyAlignment="1">
      <alignment horizontal="center" vertical="center" wrapText="1"/>
    </xf>
    <xf numFmtId="0" fontId="27" fillId="13" borderId="39" xfId="22" applyFont="1" applyFill="1" applyBorder="1" applyAlignment="1">
      <alignment horizontal="center" vertical="center" wrapText="1"/>
    </xf>
    <xf numFmtId="0" fontId="27" fillId="13" borderId="40" xfId="22" applyFont="1" applyFill="1" applyBorder="1" applyAlignment="1">
      <alignment horizontal="center" vertical="center" wrapText="1"/>
    </xf>
    <xf numFmtId="0" fontId="27" fillId="13" borderId="4" xfId="22" applyFont="1" applyFill="1" applyBorder="1" applyAlignment="1">
      <alignment horizontal="center" vertical="center" wrapText="1"/>
    </xf>
    <xf numFmtId="0" fontId="27" fillId="13" borderId="41" xfId="22" applyFont="1" applyFill="1" applyBorder="1" applyAlignment="1">
      <alignment horizontal="center" vertical="center" wrapText="1"/>
    </xf>
    <xf numFmtId="0" fontId="27" fillId="13" borderId="42" xfId="22" applyFont="1" applyFill="1" applyBorder="1" applyAlignment="1">
      <alignment horizontal="center" vertical="center" wrapText="1"/>
    </xf>
    <xf numFmtId="0" fontId="27" fillId="13" borderId="43" xfId="22" applyFont="1" applyFill="1" applyBorder="1" applyAlignment="1">
      <alignment horizontal="center" vertical="center" wrapText="1"/>
    </xf>
    <xf numFmtId="9" fontId="26" fillId="0" borderId="29" xfId="30" applyFont="1" applyFill="1" applyBorder="1" applyAlignment="1" applyProtection="1">
      <alignment horizontal="center" vertical="center" wrapText="1"/>
    </xf>
    <xf numFmtId="9" fontId="26" fillId="0" borderId="7" xfId="30" applyFont="1" applyFill="1" applyBorder="1" applyAlignment="1" applyProtection="1">
      <alignment horizontal="center" vertical="center" wrapText="1"/>
    </xf>
    <xf numFmtId="9" fontId="26" fillId="0" borderId="8" xfId="30" applyFont="1" applyFill="1" applyBorder="1" applyAlignment="1" applyProtection="1">
      <alignment horizontal="center" vertical="center" wrapText="1"/>
    </xf>
    <xf numFmtId="9" fontId="26" fillId="0" borderId="44" xfId="30" applyFont="1" applyFill="1" applyBorder="1" applyAlignment="1" applyProtection="1">
      <alignment horizontal="center" vertical="center" wrapText="1"/>
    </xf>
    <xf numFmtId="9" fontId="26" fillId="0" borderId="45" xfId="30" applyFont="1" applyFill="1" applyBorder="1" applyAlignment="1" applyProtection="1">
      <alignment horizontal="center" vertical="center" wrapText="1"/>
    </xf>
    <xf numFmtId="9" fontId="26" fillId="0" borderId="46" xfId="30" applyFont="1" applyFill="1" applyBorder="1" applyAlignment="1" applyProtection="1">
      <alignment horizontal="center" vertical="center" wrapText="1"/>
    </xf>
    <xf numFmtId="9" fontId="26" fillId="0" borderId="6" xfId="30" applyFont="1" applyFill="1" applyBorder="1" applyAlignment="1" applyProtection="1">
      <alignment horizontal="center" vertical="center" wrapText="1"/>
    </xf>
    <xf numFmtId="9" fontId="26" fillId="0" borderId="5" xfId="30" applyFont="1" applyFill="1" applyBorder="1" applyAlignment="1" applyProtection="1">
      <alignment horizontal="center" vertical="center" wrapText="1"/>
    </xf>
    <xf numFmtId="9" fontId="26" fillId="0" borderId="16" xfId="30" applyFont="1" applyFill="1" applyBorder="1" applyAlignment="1" applyProtection="1">
      <alignment horizontal="center" vertical="center" wrapText="1"/>
    </xf>
    <xf numFmtId="9" fontId="26" fillId="0" borderId="28" xfId="30" applyFont="1" applyFill="1" applyBorder="1" applyAlignment="1" applyProtection="1">
      <alignment horizontal="center" vertical="center" wrapText="1"/>
    </xf>
    <xf numFmtId="0" fontId="27" fillId="13" borderId="22" xfId="22" applyFont="1" applyFill="1" applyBorder="1" applyAlignment="1">
      <alignment horizontal="center" vertical="center" wrapText="1"/>
    </xf>
    <xf numFmtId="0" fontId="27" fillId="13" borderId="52" xfId="22" applyFont="1" applyFill="1" applyBorder="1" applyAlignment="1">
      <alignment horizontal="center" vertical="center" wrapText="1"/>
    </xf>
    <xf numFmtId="0" fontId="27" fillId="9" borderId="20" xfId="22" applyFont="1" applyFill="1" applyBorder="1" applyAlignment="1">
      <alignment horizontal="center" vertical="center" wrapText="1"/>
    </xf>
    <xf numFmtId="0" fontId="27" fillId="9" borderId="21" xfId="22" applyFont="1" applyFill="1" applyBorder="1" applyAlignment="1">
      <alignment horizontal="center" vertical="center" wrapText="1"/>
    </xf>
    <xf numFmtId="0" fontId="27" fillId="9" borderId="22" xfId="22" applyFont="1" applyFill="1" applyBorder="1" applyAlignment="1">
      <alignment horizontal="center" vertical="center" wrapText="1"/>
    </xf>
    <xf numFmtId="0" fontId="27" fillId="13" borderId="16" xfId="22" applyFont="1" applyFill="1" applyBorder="1" applyAlignment="1">
      <alignment horizontal="center" vertical="center" wrapText="1"/>
    </xf>
    <xf numFmtId="0" fontId="26" fillId="13" borderId="6" xfId="22" applyFont="1" applyFill="1" applyBorder="1" applyAlignment="1">
      <alignment horizontal="center" vertical="center" wrapText="1"/>
    </xf>
    <xf numFmtId="0" fontId="27" fillId="13" borderId="35" xfId="22" applyFont="1" applyFill="1" applyBorder="1" applyAlignment="1">
      <alignment horizontal="left" vertical="center" wrapText="1"/>
    </xf>
    <xf numFmtId="0" fontId="27" fillId="13" borderId="37" xfId="22" applyFont="1" applyFill="1" applyBorder="1" applyAlignment="1">
      <alignment horizontal="left" vertical="center" wrapText="1"/>
    </xf>
    <xf numFmtId="0" fontId="27" fillId="13" borderId="1" xfId="22" applyFont="1" applyFill="1" applyBorder="1" applyAlignment="1">
      <alignment horizontal="left" vertical="center" wrapText="1"/>
    </xf>
    <xf numFmtId="0" fontId="27" fillId="13" borderId="2" xfId="22" applyFont="1" applyFill="1" applyBorder="1" applyAlignment="1">
      <alignment horizontal="left" vertical="center" wrapText="1"/>
    </xf>
    <xf numFmtId="0" fontId="27" fillId="13" borderId="47" xfId="22" applyFont="1" applyFill="1" applyBorder="1" applyAlignment="1">
      <alignment horizontal="left" vertical="center" wrapText="1"/>
    </xf>
    <xf numFmtId="0" fontId="27" fillId="13" borderId="48" xfId="22" applyFont="1" applyFill="1" applyBorder="1" applyAlignment="1">
      <alignment horizontal="left" vertical="center" wrapText="1"/>
    </xf>
    <xf numFmtId="0" fontId="27" fillId="13" borderId="36" xfId="22" applyFont="1" applyFill="1" applyBorder="1" applyAlignment="1">
      <alignment horizontal="left" vertical="center" wrapText="1"/>
    </xf>
    <xf numFmtId="0" fontId="27" fillId="13" borderId="0" xfId="22" applyFont="1" applyFill="1" applyAlignment="1">
      <alignment horizontal="left" vertical="center" wrapText="1"/>
    </xf>
    <xf numFmtId="0" fontId="27" fillId="13" borderId="45" xfId="22" applyFont="1" applyFill="1" applyBorder="1" applyAlignment="1">
      <alignment horizontal="left" vertical="center" wrapText="1"/>
    </xf>
    <xf numFmtId="0" fontId="27" fillId="13" borderId="32" xfId="22" applyFont="1" applyFill="1" applyBorder="1" applyAlignment="1">
      <alignment horizontal="left" vertical="center" wrapText="1"/>
    </xf>
    <xf numFmtId="0" fontId="27" fillId="13" borderId="34" xfId="22" applyFont="1" applyFill="1" applyBorder="1" applyAlignment="1">
      <alignment horizontal="left"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7" fillId="0" borderId="1" xfId="22" applyFont="1" applyBorder="1" applyAlignment="1">
      <alignment horizontal="center" vertical="center" wrapText="1"/>
    </xf>
    <xf numFmtId="0" fontId="27"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47" xfId="22" applyFont="1" applyBorder="1" applyAlignment="1">
      <alignment horizontal="center" vertical="center" wrapText="1"/>
    </xf>
    <xf numFmtId="0" fontId="27" fillId="0" borderId="45" xfId="22" applyFont="1" applyBorder="1" applyAlignment="1">
      <alignment horizontal="center" vertical="center" wrapText="1"/>
    </xf>
    <xf numFmtId="0" fontId="27" fillId="0" borderId="48" xfId="22" applyFont="1" applyBorder="1" applyAlignment="1">
      <alignment horizontal="center" vertical="center" wrapText="1"/>
    </xf>
    <xf numFmtId="0" fontId="35" fillId="0" borderId="32" xfId="22" applyFont="1" applyBorder="1" applyAlignment="1">
      <alignment horizontal="center" vertical="center" wrapText="1"/>
    </xf>
    <xf numFmtId="0" fontId="35" fillId="0" borderId="33" xfId="22" applyFont="1" applyBorder="1" applyAlignment="1">
      <alignment horizontal="center" vertical="center" wrapText="1"/>
    </xf>
    <xf numFmtId="0" fontId="35" fillId="0" borderId="34" xfId="22"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14" fontId="33" fillId="0" borderId="35" xfId="0" applyNumberFormat="1" applyFont="1" applyBorder="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27" fillId="13" borderId="32" xfId="22" applyFont="1" applyFill="1" applyBorder="1" applyAlignment="1">
      <alignment horizontal="center" vertical="center" wrapText="1"/>
    </xf>
    <xf numFmtId="0" fontId="27" fillId="13" borderId="34" xfId="22" applyFont="1" applyFill="1" applyBorder="1" applyAlignment="1">
      <alignment horizontal="center" vertical="center" wrapText="1"/>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26" fillId="0" borderId="35"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47" xfId="22" applyFont="1" applyBorder="1" applyAlignment="1">
      <alignment horizontal="center" vertical="center" wrapText="1"/>
    </xf>
    <xf numFmtId="0" fontId="27" fillId="0" borderId="24" xfId="22" applyFont="1" applyBorder="1" applyAlignment="1">
      <alignment horizontal="center" vertical="center"/>
    </xf>
    <xf numFmtId="0" fontId="27" fillId="0" borderId="25" xfId="22" applyFont="1" applyBorder="1" applyAlignment="1">
      <alignment horizontal="center" vertical="center"/>
    </xf>
    <xf numFmtId="0" fontId="27" fillId="0" borderId="26" xfId="22" applyFont="1" applyBorder="1" applyAlignment="1">
      <alignment horizontal="center" vertical="center"/>
    </xf>
    <xf numFmtId="0" fontId="27" fillId="0" borderId="20" xfId="22" applyFont="1" applyBorder="1" applyAlignment="1">
      <alignment horizontal="center" vertical="center" wrapText="1"/>
    </xf>
    <xf numFmtId="0" fontId="27" fillId="0" borderId="21" xfId="22" applyFont="1" applyBorder="1" applyAlignment="1">
      <alignment horizontal="center" vertical="center" wrapText="1"/>
    </xf>
    <xf numFmtId="0" fontId="27" fillId="0" borderId="22" xfId="22" applyFont="1" applyBorder="1" applyAlignment="1">
      <alignment horizontal="center" vertical="center" wrapText="1"/>
    </xf>
    <xf numFmtId="0" fontId="27" fillId="0" borderId="23" xfId="22" applyFont="1" applyBorder="1" applyAlignment="1">
      <alignment horizontal="center" vertical="center" wrapText="1"/>
    </xf>
    <xf numFmtId="0" fontId="27" fillId="0" borderId="5" xfId="22" applyFont="1" applyBorder="1" applyAlignment="1">
      <alignment horizontal="center" vertical="center" wrapText="1"/>
    </xf>
    <xf numFmtId="0" fontId="27" fillId="0" borderId="28" xfId="22"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27" fillId="0" borderId="32" xfId="22" applyFont="1" applyBorder="1" applyAlignment="1">
      <alignment horizontal="center" vertical="center" wrapText="1"/>
    </xf>
    <xf numFmtId="0" fontId="27" fillId="0" borderId="33" xfId="22" applyFont="1" applyBorder="1" applyAlignment="1">
      <alignment horizontal="center" vertical="center" wrapText="1"/>
    </xf>
    <xf numFmtId="0" fontId="27" fillId="0" borderId="34" xfId="22" applyFont="1" applyBorder="1" applyAlignment="1">
      <alignment horizontal="center" vertical="center" wrapText="1"/>
    </xf>
    <xf numFmtId="0" fontId="26" fillId="0" borderId="5" xfId="22" applyFont="1" applyBorder="1" applyAlignment="1">
      <alignment horizontal="center" vertical="center" wrapText="1"/>
    </xf>
    <xf numFmtId="0" fontId="26" fillId="0" borderId="28" xfId="22" applyFont="1" applyBorder="1" applyAlignment="1">
      <alignment horizontal="center" vertical="center" wrapText="1"/>
    </xf>
    <xf numFmtId="0" fontId="27" fillId="13" borderId="47" xfId="22" applyFont="1" applyFill="1" applyBorder="1" applyAlignment="1">
      <alignment horizontal="center" vertical="center" wrapText="1"/>
    </xf>
    <xf numFmtId="0" fontId="27" fillId="13" borderId="45" xfId="22" applyFont="1" applyFill="1" applyBorder="1" applyAlignment="1">
      <alignment horizontal="center" vertical="center" wrapText="1"/>
    </xf>
    <xf numFmtId="0" fontId="27" fillId="13" borderId="48" xfId="22" applyFont="1" applyFill="1" applyBorder="1" applyAlignment="1">
      <alignment horizontal="center" vertical="center" wrapText="1"/>
    </xf>
    <xf numFmtId="0" fontId="27" fillId="13" borderId="33" xfId="22" applyFont="1" applyFill="1" applyBorder="1" applyAlignment="1">
      <alignment horizontal="center" vertical="center" wrapText="1"/>
    </xf>
    <xf numFmtId="0" fontId="27" fillId="0" borderId="24" xfId="22" applyFont="1" applyBorder="1" applyAlignment="1">
      <alignment horizontal="center" vertical="center" wrapText="1"/>
    </xf>
    <xf numFmtId="0" fontId="27" fillId="0" borderId="25" xfId="22" applyFont="1" applyBorder="1" applyAlignment="1">
      <alignment horizontal="center" vertical="center" wrapText="1"/>
    </xf>
    <xf numFmtId="0" fontId="27" fillId="0" borderId="26" xfId="22" applyFont="1" applyBorder="1" applyAlignment="1">
      <alignment horizontal="center" vertical="center" wrapText="1"/>
    </xf>
    <xf numFmtId="3" fontId="27" fillId="0" borderId="5" xfId="22" applyNumberFormat="1" applyFont="1" applyBorder="1" applyAlignment="1">
      <alignment horizontal="center" vertical="center" wrapText="1"/>
    </xf>
    <xf numFmtId="0" fontId="27" fillId="9" borderId="45" xfId="22" applyFont="1" applyFill="1" applyBorder="1" applyAlignment="1">
      <alignment horizontal="left" vertical="center" wrapText="1"/>
    </xf>
    <xf numFmtId="9" fontId="26" fillId="0" borderId="29" xfId="22" applyNumberFormat="1" applyFont="1" applyBorder="1" applyAlignment="1">
      <alignment horizontal="center" vertical="center" wrapText="1"/>
    </xf>
    <xf numFmtId="9" fontId="26" fillId="0" borderId="8" xfId="22" applyNumberFormat="1" applyFont="1" applyBorder="1" applyAlignment="1">
      <alignment horizontal="center" vertical="center" wrapText="1"/>
    </xf>
    <xf numFmtId="9" fontId="26" fillId="0" borderId="11" xfId="22" applyNumberFormat="1" applyFont="1" applyBorder="1" applyAlignment="1">
      <alignment horizontal="center" vertical="center" wrapText="1"/>
    </xf>
    <xf numFmtId="9" fontId="26" fillId="20" borderId="29" xfId="30" applyFont="1" applyFill="1" applyBorder="1" applyAlignment="1" applyProtection="1">
      <alignment horizontal="center" vertical="center" wrapText="1"/>
    </xf>
    <xf numFmtId="9" fontId="26" fillId="20" borderId="7" xfId="30" applyFont="1" applyFill="1" applyBorder="1" applyAlignment="1" applyProtection="1">
      <alignment horizontal="center" vertical="center" wrapText="1"/>
    </xf>
    <xf numFmtId="9" fontId="26" fillId="20" borderId="8" xfId="30" applyFont="1" applyFill="1" applyBorder="1" applyAlignment="1" applyProtection="1">
      <alignment horizontal="center" vertical="center" wrapText="1"/>
    </xf>
    <xf numFmtId="9" fontId="26" fillId="20" borderId="44" xfId="30" applyFont="1" applyFill="1" applyBorder="1" applyAlignment="1" applyProtection="1">
      <alignment horizontal="center" vertical="center" wrapText="1"/>
    </xf>
    <xf numFmtId="9" fontId="26" fillId="20" borderId="45" xfId="30" applyFont="1" applyFill="1" applyBorder="1" applyAlignment="1" applyProtection="1">
      <alignment horizontal="center" vertical="center" wrapText="1"/>
    </xf>
    <xf numFmtId="9" fontId="26" fillId="20" borderId="46" xfId="30" applyFont="1" applyFill="1" applyBorder="1" applyAlignment="1" applyProtection="1">
      <alignment horizontal="center" vertical="center" wrapText="1"/>
    </xf>
    <xf numFmtId="9" fontId="26" fillId="20" borderId="6" xfId="30" applyFont="1" applyFill="1" applyBorder="1" applyAlignment="1" applyProtection="1">
      <alignment horizontal="center" vertical="center" wrapText="1"/>
    </xf>
    <xf numFmtId="9" fontId="26" fillId="20" borderId="5" xfId="30" applyFont="1" applyFill="1" applyBorder="1" applyAlignment="1" applyProtection="1">
      <alignment horizontal="center" vertical="center" wrapText="1"/>
    </xf>
    <xf numFmtId="9" fontId="26" fillId="20" borderId="29" xfId="22" applyNumberFormat="1" applyFont="1" applyFill="1" applyBorder="1" applyAlignment="1">
      <alignment horizontal="center" vertical="center" wrapText="1"/>
    </xf>
    <xf numFmtId="9" fontId="26" fillId="20" borderId="7" xfId="22" applyNumberFormat="1" applyFont="1" applyFill="1" applyBorder="1" applyAlignment="1">
      <alignment horizontal="center" vertical="center" wrapText="1"/>
    </xf>
    <xf numFmtId="9" fontId="26" fillId="20" borderId="8" xfId="22" applyNumberFormat="1" applyFont="1" applyFill="1" applyBorder="1" applyAlignment="1">
      <alignment horizontal="center" vertical="center" wrapText="1"/>
    </xf>
    <xf numFmtId="9" fontId="26" fillId="20" borderId="15" xfId="22" applyNumberFormat="1" applyFont="1" applyFill="1" applyBorder="1" applyAlignment="1">
      <alignment horizontal="center" vertical="center" wrapText="1"/>
    </xf>
    <xf numFmtId="9" fontId="26" fillId="20" borderId="10" xfId="22" applyNumberFormat="1" applyFont="1" applyFill="1" applyBorder="1" applyAlignment="1">
      <alignment horizontal="center" vertical="center" wrapText="1"/>
    </xf>
    <xf numFmtId="9" fontId="26" fillId="20" borderId="11" xfId="22" applyNumberFormat="1" applyFont="1" applyFill="1" applyBorder="1" applyAlignment="1">
      <alignment horizontal="center" vertical="center" wrapText="1"/>
    </xf>
    <xf numFmtId="0" fontId="46" fillId="0" borderId="29" xfId="34" applyNumberFormat="1" applyBorder="1" applyAlignment="1">
      <alignment horizontal="center" vertical="center" wrapText="1"/>
    </xf>
    <xf numFmtId="0" fontId="26" fillId="0" borderId="7" xfId="22" applyFont="1" applyBorder="1" applyAlignment="1">
      <alignment horizontal="center" vertical="center" wrapText="1"/>
    </xf>
    <xf numFmtId="0" fontId="26" fillId="0" borderId="59" xfId="22" applyFont="1" applyBorder="1" applyAlignment="1">
      <alignment horizontal="center" vertical="center" wrapText="1"/>
    </xf>
    <xf numFmtId="0" fontId="26" fillId="0" borderId="15" xfId="22" applyFont="1" applyBorder="1" applyAlignment="1">
      <alignment horizontal="center" vertical="center" wrapText="1"/>
    </xf>
    <xf numFmtId="0" fontId="26" fillId="0" borderId="10" xfId="22" applyFont="1" applyBorder="1" applyAlignment="1">
      <alignment horizontal="center" vertical="center" wrapText="1"/>
    </xf>
    <xf numFmtId="0" fontId="26" fillId="0" borderId="60" xfId="22" applyFont="1" applyBorder="1" applyAlignment="1">
      <alignment horizontal="center" vertical="center" wrapText="1"/>
    </xf>
    <xf numFmtId="0" fontId="27" fillId="0" borderId="43" xfId="0" applyFont="1" applyBorder="1" applyAlignment="1">
      <alignment horizontal="left" vertical="center" wrapText="1"/>
    </xf>
    <xf numFmtId="0" fontId="27" fillId="0" borderId="21" xfId="0" applyFont="1" applyBorder="1" applyAlignment="1">
      <alignment horizontal="left" vertical="center" wrapText="1"/>
    </xf>
    <xf numFmtId="0" fontId="28" fillId="0" borderId="7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2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27" fillId="9" borderId="6" xfId="22" applyFont="1" applyFill="1" applyBorder="1" applyAlignment="1">
      <alignment horizontal="left" vertical="center" wrapText="1"/>
    </xf>
    <xf numFmtId="0" fontId="34" fillId="12" borderId="6" xfId="22" applyFont="1" applyFill="1" applyBorder="1" applyAlignment="1">
      <alignment horizontal="center" vertical="center" wrapText="1"/>
    </xf>
    <xf numFmtId="0" fontId="27" fillId="12" borderId="6" xfId="22" applyFont="1" applyFill="1" applyBorder="1" applyAlignment="1">
      <alignment horizontal="center" vertical="center" wrapText="1"/>
    </xf>
    <xf numFmtId="0" fontId="27" fillId="9" borderId="6" xfId="22" applyFont="1" applyFill="1" applyBorder="1" applyAlignment="1">
      <alignment horizontal="left" vertical="center"/>
    </xf>
    <xf numFmtId="0" fontId="34" fillId="10" borderId="29" xfId="0" applyFont="1" applyFill="1" applyBorder="1" applyAlignment="1">
      <alignment horizontal="center" vertical="center"/>
    </xf>
    <xf numFmtId="0" fontId="34" fillId="10" borderId="7" xfId="0" applyFont="1" applyFill="1" applyBorder="1" applyAlignment="1">
      <alignment horizontal="center" vertical="center"/>
    </xf>
    <xf numFmtId="0" fontId="34" fillId="10" borderId="8"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0" xfId="0" applyFont="1" applyFill="1" applyAlignment="1">
      <alignment horizontal="center" vertical="center"/>
    </xf>
    <xf numFmtId="0" fontId="34" fillId="10" borderId="9" xfId="0" applyFont="1" applyFill="1" applyBorder="1" applyAlignment="1">
      <alignment horizontal="center" vertical="center"/>
    </xf>
    <xf numFmtId="0" fontId="34" fillId="10" borderId="15" xfId="0" applyFont="1" applyFill="1" applyBorder="1" applyAlignment="1">
      <alignment horizontal="center" vertical="center"/>
    </xf>
    <xf numFmtId="0" fontId="34" fillId="10" borderId="10" xfId="0" applyFont="1" applyFill="1" applyBorder="1" applyAlignment="1">
      <alignment horizontal="center" vertical="center"/>
    </xf>
    <xf numFmtId="0" fontId="34" fillId="10" borderId="11" xfId="0" applyFont="1" applyFill="1" applyBorder="1" applyAlignment="1">
      <alignment horizontal="center" vertical="center"/>
    </xf>
    <xf numFmtId="0" fontId="34" fillId="10" borderId="3"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34" fillId="10" borderId="4" xfId="0" applyFont="1" applyFill="1" applyBorder="1" applyAlignment="1">
      <alignment horizontal="center" vertical="center" wrapText="1"/>
    </xf>
    <xf numFmtId="0" fontId="34" fillId="10" borderId="12" xfId="0" applyFont="1" applyFill="1" applyBorder="1" applyAlignment="1">
      <alignment horizontal="center" vertical="center"/>
    </xf>
    <xf numFmtId="0" fontId="34" fillId="10" borderId="38" xfId="0" applyFont="1" applyFill="1" applyBorder="1" applyAlignment="1">
      <alignment horizontal="center" vertical="center"/>
    </xf>
    <xf numFmtId="0" fontId="34" fillId="10" borderId="39" xfId="0" applyFont="1" applyFill="1" applyBorder="1" applyAlignment="1">
      <alignment horizontal="center" vertical="center"/>
    </xf>
    <xf numFmtId="0" fontId="34" fillId="10" borderId="6" xfId="0" applyFont="1" applyFill="1" applyBorder="1" applyAlignment="1">
      <alignment horizontal="center" vertical="center" wrapText="1"/>
    </xf>
    <xf numFmtId="0" fontId="34" fillId="10" borderId="12" xfId="0" applyFont="1" applyFill="1" applyBorder="1" applyAlignment="1">
      <alignment horizontal="center" vertical="center" wrapText="1"/>
    </xf>
    <xf numFmtId="0" fontId="34" fillId="10" borderId="38" xfId="0" applyFont="1" applyFill="1" applyBorder="1" applyAlignment="1">
      <alignment horizontal="center" vertical="center" wrapText="1"/>
    </xf>
    <xf numFmtId="0" fontId="29" fillId="0" borderId="6" xfId="0" applyFont="1" applyBorder="1" applyAlignment="1">
      <alignment horizontal="left" vertical="center"/>
    </xf>
    <xf numFmtId="0" fontId="29" fillId="0" borderId="12" xfId="0" applyFont="1" applyBorder="1" applyAlignment="1">
      <alignment horizontal="left" vertical="center"/>
    </xf>
    <xf numFmtId="0" fontId="29" fillId="0" borderId="38" xfId="0" applyFont="1" applyBorder="1" applyAlignment="1">
      <alignment horizontal="left" vertical="center"/>
    </xf>
    <xf numFmtId="0" fontId="29" fillId="0" borderId="10" xfId="0" applyFont="1" applyBorder="1" applyAlignment="1">
      <alignment horizontal="left" vertical="center"/>
    </xf>
    <xf numFmtId="0" fontId="29" fillId="0" borderId="39" xfId="0" applyFont="1" applyBorder="1" applyAlignment="1">
      <alignment horizontal="left" vertical="center"/>
    </xf>
    <xf numFmtId="0" fontId="34" fillId="10" borderId="39"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17"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34" fillId="0" borderId="29"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6" xfId="0" applyFont="1" applyBorder="1" applyAlignment="1">
      <alignment horizontal="center" vertical="center"/>
    </xf>
    <xf numFmtId="0" fontId="27" fillId="0" borderId="6" xfId="0" applyFont="1" applyBorder="1" applyAlignment="1">
      <alignment vertical="center" wrapText="1"/>
    </xf>
    <xf numFmtId="0" fontId="37" fillId="13" borderId="4" xfId="0" applyFont="1" applyFill="1" applyBorder="1" applyAlignment="1">
      <alignment horizontal="center" vertical="center"/>
    </xf>
    <xf numFmtId="0" fontId="37" fillId="13" borderId="6" xfId="0" applyFont="1" applyFill="1" applyBorder="1" applyAlignment="1">
      <alignment horizontal="center" vertical="center"/>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27" fillId="0" borderId="6" xfId="0" applyFont="1" applyBorder="1" applyAlignment="1">
      <alignment horizontal="center" vertical="center"/>
    </xf>
    <xf numFmtId="0" fontId="27" fillId="10" borderId="38"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9" fillId="0" borderId="27" xfId="0" applyFont="1" applyBorder="1" applyAlignment="1">
      <alignment horizontal="center"/>
    </xf>
    <xf numFmtId="0" fontId="29" fillId="0" borderId="61" xfId="0" applyFont="1" applyBorder="1" applyAlignment="1">
      <alignment horizontal="center"/>
    </xf>
    <xf numFmtId="0" fontId="29" fillId="0" borderId="54" xfId="0" applyFont="1" applyBorder="1" applyAlignment="1">
      <alignment horizontal="center"/>
    </xf>
    <xf numFmtId="0" fontId="27" fillId="13" borderId="49" xfId="22" applyFont="1" applyFill="1" applyBorder="1" applyAlignment="1">
      <alignment horizontal="center" vertical="center" wrapText="1"/>
    </xf>
    <xf numFmtId="0" fontId="27" fillId="13" borderId="50" xfId="22" applyFont="1" applyFill="1" applyBorder="1" applyAlignment="1">
      <alignment horizontal="center" vertical="center" wrapText="1"/>
    </xf>
    <xf numFmtId="0" fontId="29" fillId="0" borderId="12" xfId="0" applyFont="1" applyBorder="1" applyAlignment="1">
      <alignment horizontal="center"/>
    </xf>
    <xf numFmtId="0" fontId="29" fillId="0" borderId="38" xfId="0" applyFont="1" applyBorder="1" applyAlignment="1">
      <alignment horizontal="center"/>
    </xf>
    <xf numFmtId="0" fontId="29" fillId="0" borderId="52" xfId="0" applyFont="1" applyBorder="1" applyAlignment="1">
      <alignment horizontal="center"/>
    </xf>
    <xf numFmtId="0" fontId="29" fillId="0" borderId="15" xfId="0" applyFont="1" applyBorder="1" applyAlignment="1">
      <alignment horizontal="center"/>
    </xf>
    <xf numFmtId="0" fontId="29" fillId="0" borderId="10" xfId="0" applyFont="1" applyBorder="1" applyAlignment="1">
      <alignment horizontal="center"/>
    </xf>
    <xf numFmtId="0" fontId="29" fillId="0" borderId="60" xfId="0" applyFont="1" applyBorder="1" applyAlignment="1">
      <alignment horizontal="center"/>
    </xf>
    <xf numFmtId="0" fontId="26" fillId="0" borderId="20" xfId="22" applyFont="1" applyBorder="1" applyAlignment="1">
      <alignment horizontal="center" vertical="center" wrapText="1"/>
    </xf>
    <xf numFmtId="0" fontId="26" fillId="0" borderId="13" xfId="22" applyFont="1" applyBorder="1" applyAlignment="1">
      <alignment horizontal="center" vertical="center" wrapText="1"/>
    </xf>
    <xf numFmtId="0" fontId="26" fillId="0" borderId="23" xfId="22" applyFont="1" applyBorder="1" applyAlignment="1">
      <alignment horizontal="center" vertical="center" wrapText="1"/>
    </xf>
    <xf numFmtId="0" fontId="27" fillId="0" borderId="21" xfId="22" applyFont="1" applyBorder="1" applyAlignment="1">
      <alignment horizontal="center" vertical="center"/>
    </xf>
    <xf numFmtId="0" fontId="27" fillId="0" borderId="6" xfId="22" applyFont="1" applyBorder="1" applyAlignment="1">
      <alignment horizontal="center" vertical="center"/>
    </xf>
    <xf numFmtId="0" fontId="27" fillId="0" borderId="6" xfId="22" applyFont="1" applyBorder="1" applyAlignment="1">
      <alignment horizontal="center" vertical="center" wrapText="1"/>
    </xf>
    <xf numFmtId="0" fontId="27" fillId="13" borderId="5" xfId="22" applyFont="1" applyFill="1" applyBorder="1" applyAlignment="1">
      <alignment horizontal="center" vertical="center" wrapText="1"/>
    </xf>
    <xf numFmtId="0" fontId="27" fillId="13" borderId="28" xfId="22" applyFont="1" applyFill="1" applyBorder="1" applyAlignment="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B000000}"/>
    <cellStyle name="Millares 2" xfId="13" xr:uid="{00000000-0005-0000-0000-00000C000000}"/>
    <cellStyle name="Moneda" xfId="14" builtinId="4"/>
    <cellStyle name="Moneda [0]" xfId="15" builtinId="7"/>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orcentaje"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1" defaultTableStyle="TableStyleMedium9" defaultPivotStyle="PivotStyleLight16">
    <tableStyle name="Invisible" pivot="0" table="0" count="0" xr9:uid="{88F1DF23-3FC4-49C5-B858-E14021A44DD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B5C1539-DC85-4996-B718-AEA4CE28B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8109D4-38C1-4F17-9969-0CE163BFF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560AC76-1CB7-432D-8FA7-A2BED7432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893E68F-FBE9-4E23-AEA6-EA3227897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5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358140</xdr:colOff>
      <xdr:row>25</xdr:row>
      <xdr:rowOff>22860</xdr:rowOff>
    </xdr:from>
    <xdr:to>
      <xdr:col>4</xdr:col>
      <xdr:colOff>1005840</xdr:colOff>
      <xdr:row>25</xdr:row>
      <xdr:rowOff>607060</xdr:rowOff>
    </xdr:to>
    <xdr:pic>
      <xdr:nvPicPr>
        <xdr:cNvPr id="2" name="Imagen 1">
          <a:extLst>
            <a:ext uri="{FF2B5EF4-FFF2-40B4-BE49-F238E27FC236}">
              <a16:creationId xmlns:a16="http://schemas.microsoft.com/office/drawing/2014/main" id="{A5AA26A6-5873-44F8-8C9D-6D3348A8B7E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628900" y="18699480"/>
          <a:ext cx="1409700" cy="5842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0.bin"/><Relationship Id="rId1" Type="http://schemas.openxmlformats.org/officeDocument/2006/relationships/printerSettings" Target="../printerSettings/printerSettings9.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x:/g/personal/ltcarrillo_sdmujer_gov_co/ET9byD09d-xIv_z7WZorlScB3eGT1uwYChrCBXihIAtDwg?e=aL8qp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x:/g/personal/ltcarrillo_sdmujer_gov_co/ET9byD09d-xIv_z7WZorlScB3eGT1uwYChrCBXihIAtDwg?e=aL8qp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x:/g/personal/ltcarrillo_sdmujer_gov_co/Eb6XTW1O7jBAiQNNQ_xArrABjhUOIrCGIXC3gYfg6PZsOQ?e=wtniH6" TargetMode="External"/><Relationship Id="rId7" Type="http://schemas.openxmlformats.org/officeDocument/2006/relationships/vmlDrawing" Target="../drawings/vmlDrawing3.vml"/><Relationship Id="rId2" Type="http://schemas.openxmlformats.org/officeDocument/2006/relationships/hyperlink" Target="../../../../../../../../../../../../../:x:/g/personal/ltcarrillo_sdmujer_gov_co/Eb6XTW1O7jBAiQNNQ_xArrABjhUOIrCGIXC3gYfg6PZsOQ?e=wtniH6" TargetMode="External"/><Relationship Id="rId1" Type="http://schemas.openxmlformats.org/officeDocument/2006/relationships/hyperlink" Target="../../../../../../../../../../../../../:x:/g/personal/ltcarrillo_sdmujer_gov_co/Eb6XTW1O7jBAiQNNQ_xArrABjhUOIrCGIXC3gYfg6PZsOQ?e=wtniH6" TargetMode="External"/><Relationship Id="rId6" Type="http://schemas.openxmlformats.org/officeDocument/2006/relationships/drawing" Target="../drawings/drawing3.x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x:/g/personal/ltcarrillo_sdmujer_gov_co/ER_BIn6-nHpLpnX4EwLPfksB8DIkbQbGKsksNno4qIZKXQ?e=zz1pWP" TargetMode="External"/><Relationship Id="rId7" Type="http://schemas.openxmlformats.org/officeDocument/2006/relationships/vmlDrawing" Target="../drawings/vmlDrawing4.vml"/><Relationship Id="rId2" Type="http://schemas.openxmlformats.org/officeDocument/2006/relationships/hyperlink" Target="../../../../../../../../../../../../../:x:/g/personal/ltcarrillo_sdmujer_gov_co/ER_BIn6-nHpLpnX4EwLPfksB8DIkbQbGKsksNno4qIZKXQ?e=zz1pWP" TargetMode="External"/><Relationship Id="rId1" Type="http://schemas.openxmlformats.org/officeDocument/2006/relationships/hyperlink" Target="../../../../../../../../../../../../../:x:/g/personal/ltcarrillo_sdmujer_gov_co/ER_BIn6-nHpLpnX4EwLPfksB8DIkbQbGKsksNno4qIZKXQ?e=zz1pWP" TargetMode="External"/><Relationship Id="rId6" Type="http://schemas.openxmlformats.org/officeDocument/2006/relationships/drawing" Target="../drawings/drawing4.xml"/><Relationship Id="rId5" Type="http://schemas.openxmlformats.org/officeDocument/2006/relationships/customProperty" Target="../customProperty5.bin"/><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6.bin"/><Relationship Id="rId1" Type="http://schemas.openxmlformats.org/officeDocument/2006/relationships/hyperlink" Target="../../../../../../../../../../../../../:x:/g/personal/ltcarrillo_sdmujer_gov_co/EbR3p_MxxdBBi0fAcj-60pIB3lLlGzKLq0MdfHmlBbFPPA?e=AA3JEh"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hyperlink" Target="../../../../../../../../../../../../../:x:/g/personal/ltcarrillo_sdmujer_gov_co/EblGP2G2-Z1Nl9OmdrzGEokBL3RS3evvfAmK0XCukik0WA?e=cl5TM9" TargetMode="External"/><Relationship Id="rId13" Type="http://schemas.openxmlformats.org/officeDocument/2006/relationships/vmlDrawing" Target="../drawings/vmlDrawing6.vml"/><Relationship Id="rId3" Type="http://schemas.openxmlformats.org/officeDocument/2006/relationships/hyperlink" Target="../../../../../../../../../../../../../:x:/g/personal/ltcarrillo_sdmujer_gov_co/ET9byD09d-xIv_z7WZorlScB3eGT1uwYChrCBXihIAtDwg?e=aL8qpm" TargetMode="External"/><Relationship Id="rId7" Type="http://schemas.openxmlformats.org/officeDocument/2006/relationships/hyperlink" Target="../../../../../../../../../../../../../:x:/g/personal/ltcarrillo_sdmujer_gov_co/EblGP2G2-Z1Nl9OmdrzGEokBL3RS3evvfAmK0XCukik0WA?e=cl5TM9" TargetMode="External"/><Relationship Id="rId12" Type="http://schemas.openxmlformats.org/officeDocument/2006/relationships/drawing" Target="../drawings/drawing6.xml"/><Relationship Id="rId2" Type="http://schemas.openxmlformats.org/officeDocument/2006/relationships/hyperlink" Target="../../../../../../../../../../../../../:x:/g/personal/ltcarrillo_sdmujer_gov_co/EbR3p_MxxdBBi0fAcj-60pIB3lLlGzKLq0MdfHmlBbFPPA?e=AA3JEh" TargetMode="External"/><Relationship Id="rId1" Type="http://schemas.openxmlformats.org/officeDocument/2006/relationships/hyperlink" Target="../../../../../../../../../../../../../:x:/g/personal/ltcarrillo_sdmujer_gov_co/ER_BIn6-nHpLpnX4EwLPfksB8DIkbQbGKsksNno4qIZKXQ?e=zz1pWP" TargetMode="External"/><Relationship Id="rId6" Type="http://schemas.openxmlformats.org/officeDocument/2006/relationships/hyperlink" Target="../../../../../../../../../../../../../:x:/g/personal/ltcarrillo_sdmujer_gov_co/ET9byD09d-xIv_z7WZorlScB3eGT1uwYChrCBXihIAtDwg?e=aL8qpm" TargetMode="External"/><Relationship Id="rId11" Type="http://schemas.openxmlformats.org/officeDocument/2006/relationships/customProperty" Target="../customProperty7.bin"/><Relationship Id="rId5" Type="http://schemas.openxmlformats.org/officeDocument/2006/relationships/hyperlink" Target="../../../../../../../../../../../../../:x:/g/personal/ltcarrillo_sdmujer_gov_co/ET9byD09d-xIv_z7WZorlScB3eGT1uwYChrCBXihIAtDwg?e=aL8qpm" TargetMode="External"/><Relationship Id="rId10" Type="http://schemas.openxmlformats.org/officeDocument/2006/relationships/printerSettings" Target="../printerSettings/printerSettings7.bin"/><Relationship Id="rId4" Type="http://schemas.openxmlformats.org/officeDocument/2006/relationships/hyperlink" Target="../../../../../../../../../../../../../:x:/g/personal/ltcarrillo_sdmujer_gov_co/ET9byD09d-xIv_z7WZorlScB3eGT1uwYChrCBXihIAtDwg?e=aL8qpm" TargetMode="External"/><Relationship Id="rId9" Type="http://schemas.openxmlformats.org/officeDocument/2006/relationships/hyperlink" Target="../../../../../../../../../../../../../:x:/g/personal/ltcarrillo_sdmujer_gov_co/Ee4NPZTCJDdAkL0ByAwvVKkBWvW0tpg9tZIs-hpp2DKhXQ?e=AhEmCB" TargetMode="External"/><Relationship Id="rId1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tabColor theme="6" tint="0.39997558519241921"/>
    <pageSetUpPr fitToPage="1"/>
  </sheetPr>
  <dimension ref="A1:B74"/>
  <sheetViews>
    <sheetView topLeftCell="A43" zoomScale="90" zoomScaleNormal="90" workbookViewId="0">
      <selection activeCell="B62" sqref="B62"/>
    </sheetView>
  </sheetViews>
  <sheetFormatPr baseColWidth="10" defaultColWidth="10.7109375" defaultRowHeight="14.25" x14ac:dyDescent="0.25"/>
  <cols>
    <col min="1" max="1" width="72" style="93" bestFit="1" customWidth="1"/>
    <col min="2" max="2" width="78.42578125" style="93" customWidth="1"/>
    <col min="3" max="3" width="10.7109375" style="93"/>
    <col min="4" max="4" width="31.140625" style="93" customWidth="1"/>
    <col min="5" max="5" width="70.140625" style="93" customWidth="1"/>
    <col min="6" max="6" width="17.42578125" style="93" customWidth="1"/>
    <col min="7" max="8" width="21.7109375" style="93" customWidth="1"/>
    <col min="9" max="9" width="19.42578125" style="93" customWidth="1"/>
    <col min="10" max="10" width="42" style="93" customWidth="1"/>
    <col min="11" max="256" width="10.7109375" style="93"/>
    <col min="257" max="257" width="72" style="93" bestFit="1" customWidth="1"/>
    <col min="258" max="258" width="78.42578125" style="93" customWidth="1"/>
    <col min="259" max="259" width="10.7109375" style="93"/>
    <col min="260" max="260" width="31.140625" style="93" customWidth="1"/>
    <col min="261" max="261" width="70.140625" style="93" customWidth="1"/>
    <col min="262" max="262" width="17.42578125" style="93" customWidth="1"/>
    <col min="263" max="264" width="21.7109375" style="93" customWidth="1"/>
    <col min="265" max="265" width="19.42578125" style="93" customWidth="1"/>
    <col min="266" max="266" width="42" style="93" customWidth="1"/>
    <col min="267" max="512" width="10.7109375" style="93"/>
    <col min="513" max="513" width="72" style="93" bestFit="1" customWidth="1"/>
    <col min="514" max="514" width="78.42578125" style="93" customWidth="1"/>
    <col min="515" max="515" width="10.7109375" style="93"/>
    <col min="516" max="516" width="31.140625" style="93" customWidth="1"/>
    <col min="517" max="517" width="70.140625" style="93" customWidth="1"/>
    <col min="518" max="518" width="17.42578125" style="93" customWidth="1"/>
    <col min="519" max="520" width="21.7109375" style="93" customWidth="1"/>
    <col min="521" max="521" width="19.42578125" style="93" customWidth="1"/>
    <col min="522" max="522" width="42" style="93" customWidth="1"/>
    <col min="523" max="768" width="10.7109375" style="93"/>
    <col min="769" max="769" width="72" style="93" bestFit="1" customWidth="1"/>
    <col min="770" max="770" width="78.42578125" style="93" customWidth="1"/>
    <col min="771" max="771" width="10.7109375" style="93"/>
    <col min="772" max="772" width="31.140625" style="93" customWidth="1"/>
    <col min="773" max="773" width="70.140625" style="93" customWidth="1"/>
    <col min="774" max="774" width="17.42578125" style="93" customWidth="1"/>
    <col min="775" max="776" width="21.7109375" style="93" customWidth="1"/>
    <col min="777" max="777" width="19.42578125" style="93" customWidth="1"/>
    <col min="778" max="778" width="42" style="93" customWidth="1"/>
    <col min="779" max="1024" width="10.7109375" style="93"/>
    <col min="1025" max="1025" width="72" style="93" bestFit="1" customWidth="1"/>
    <col min="1026" max="1026" width="78.42578125" style="93" customWidth="1"/>
    <col min="1027" max="1027" width="10.7109375" style="93"/>
    <col min="1028" max="1028" width="31.140625" style="93" customWidth="1"/>
    <col min="1029" max="1029" width="70.140625" style="93" customWidth="1"/>
    <col min="1030" max="1030" width="17.42578125" style="93" customWidth="1"/>
    <col min="1031" max="1032" width="21.7109375" style="93" customWidth="1"/>
    <col min="1033" max="1033" width="19.42578125" style="93" customWidth="1"/>
    <col min="1034" max="1034" width="42" style="93" customWidth="1"/>
    <col min="1035" max="1280" width="10.7109375" style="93"/>
    <col min="1281" max="1281" width="72" style="93" bestFit="1" customWidth="1"/>
    <col min="1282" max="1282" width="78.42578125" style="93" customWidth="1"/>
    <col min="1283" max="1283" width="10.7109375" style="93"/>
    <col min="1284" max="1284" width="31.140625" style="93" customWidth="1"/>
    <col min="1285" max="1285" width="70.140625" style="93" customWidth="1"/>
    <col min="1286" max="1286" width="17.42578125" style="93" customWidth="1"/>
    <col min="1287" max="1288" width="21.7109375" style="93" customWidth="1"/>
    <col min="1289" max="1289" width="19.42578125" style="93" customWidth="1"/>
    <col min="1290" max="1290" width="42" style="93" customWidth="1"/>
    <col min="1291" max="1536" width="10.7109375" style="93"/>
    <col min="1537" max="1537" width="72" style="93" bestFit="1" customWidth="1"/>
    <col min="1538" max="1538" width="78.42578125" style="93" customWidth="1"/>
    <col min="1539" max="1539" width="10.7109375" style="93"/>
    <col min="1540" max="1540" width="31.140625" style="93" customWidth="1"/>
    <col min="1541" max="1541" width="70.140625" style="93" customWidth="1"/>
    <col min="1542" max="1542" width="17.42578125" style="93" customWidth="1"/>
    <col min="1543" max="1544" width="21.7109375" style="93" customWidth="1"/>
    <col min="1545" max="1545" width="19.42578125" style="93" customWidth="1"/>
    <col min="1546" max="1546" width="42" style="93" customWidth="1"/>
    <col min="1547" max="1792" width="10.7109375" style="93"/>
    <col min="1793" max="1793" width="72" style="93" bestFit="1" customWidth="1"/>
    <col min="1794" max="1794" width="78.42578125" style="93" customWidth="1"/>
    <col min="1795" max="1795" width="10.7109375" style="93"/>
    <col min="1796" max="1796" width="31.140625" style="93" customWidth="1"/>
    <col min="1797" max="1797" width="70.140625" style="93" customWidth="1"/>
    <col min="1798" max="1798" width="17.42578125" style="93" customWidth="1"/>
    <col min="1799" max="1800" width="21.7109375" style="93" customWidth="1"/>
    <col min="1801" max="1801" width="19.42578125" style="93" customWidth="1"/>
    <col min="1802" max="1802" width="42" style="93" customWidth="1"/>
    <col min="1803" max="2048" width="10.7109375" style="93"/>
    <col min="2049" max="2049" width="72" style="93" bestFit="1" customWidth="1"/>
    <col min="2050" max="2050" width="78.42578125" style="93" customWidth="1"/>
    <col min="2051" max="2051" width="10.7109375" style="93"/>
    <col min="2052" max="2052" width="31.140625" style="93" customWidth="1"/>
    <col min="2053" max="2053" width="70.140625" style="93" customWidth="1"/>
    <col min="2054" max="2054" width="17.42578125" style="93" customWidth="1"/>
    <col min="2055" max="2056" width="21.7109375" style="93" customWidth="1"/>
    <col min="2057" max="2057" width="19.42578125" style="93" customWidth="1"/>
    <col min="2058" max="2058" width="42" style="93" customWidth="1"/>
    <col min="2059" max="2304" width="10.7109375" style="93"/>
    <col min="2305" max="2305" width="72" style="93" bestFit="1" customWidth="1"/>
    <col min="2306" max="2306" width="78.42578125" style="93" customWidth="1"/>
    <col min="2307" max="2307" width="10.7109375" style="93"/>
    <col min="2308" max="2308" width="31.140625" style="93" customWidth="1"/>
    <col min="2309" max="2309" width="70.140625" style="93" customWidth="1"/>
    <col min="2310" max="2310" width="17.42578125" style="93" customWidth="1"/>
    <col min="2311" max="2312" width="21.7109375" style="93" customWidth="1"/>
    <col min="2313" max="2313" width="19.42578125" style="93" customWidth="1"/>
    <col min="2314" max="2314" width="42" style="93" customWidth="1"/>
    <col min="2315" max="2560" width="10.7109375" style="93"/>
    <col min="2561" max="2561" width="72" style="93" bestFit="1" customWidth="1"/>
    <col min="2562" max="2562" width="78.42578125" style="93" customWidth="1"/>
    <col min="2563" max="2563" width="10.7109375" style="93"/>
    <col min="2564" max="2564" width="31.140625" style="93" customWidth="1"/>
    <col min="2565" max="2565" width="70.140625" style="93" customWidth="1"/>
    <col min="2566" max="2566" width="17.42578125" style="93" customWidth="1"/>
    <col min="2567" max="2568" width="21.7109375" style="93" customWidth="1"/>
    <col min="2569" max="2569" width="19.42578125" style="93" customWidth="1"/>
    <col min="2570" max="2570" width="42" style="93" customWidth="1"/>
    <col min="2571" max="2816" width="10.7109375" style="93"/>
    <col min="2817" max="2817" width="72" style="93" bestFit="1" customWidth="1"/>
    <col min="2818" max="2818" width="78.42578125" style="93" customWidth="1"/>
    <col min="2819" max="2819" width="10.7109375" style="93"/>
    <col min="2820" max="2820" width="31.140625" style="93" customWidth="1"/>
    <col min="2821" max="2821" width="70.140625" style="93" customWidth="1"/>
    <col min="2822" max="2822" width="17.42578125" style="93" customWidth="1"/>
    <col min="2823" max="2824" width="21.7109375" style="93" customWidth="1"/>
    <col min="2825" max="2825" width="19.42578125" style="93" customWidth="1"/>
    <col min="2826" max="2826" width="42" style="93" customWidth="1"/>
    <col min="2827" max="3072" width="10.7109375" style="93"/>
    <col min="3073" max="3073" width="72" style="93" bestFit="1" customWidth="1"/>
    <col min="3074" max="3074" width="78.42578125" style="93" customWidth="1"/>
    <col min="3075" max="3075" width="10.7109375" style="93"/>
    <col min="3076" max="3076" width="31.140625" style="93" customWidth="1"/>
    <col min="3077" max="3077" width="70.140625" style="93" customWidth="1"/>
    <col min="3078" max="3078" width="17.42578125" style="93" customWidth="1"/>
    <col min="3079" max="3080" width="21.7109375" style="93" customWidth="1"/>
    <col min="3081" max="3081" width="19.42578125" style="93" customWidth="1"/>
    <col min="3082" max="3082" width="42" style="93" customWidth="1"/>
    <col min="3083" max="3328" width="10.7109375" style="93"/>
    <col min="3329" max="3329" width="72" style="93" bestFit="1" customWidth="1"/>
    <col min="3330" max="3330" width="78.42578125" style="93" customWidth="1"/>
    <col min="3331" max="3331" width="10.7109375" style="93"/>
    <col min="3332" max="3332" width="31.140625" style="93" customWidth="1"/>
    <col min="3333" max="3333" width="70.140625" style="93" customWidth="1"/>
    <col min="3334" max="3334" width="17.42578125" style="93" customWidth="1"/>
    <col min="3335" max="3336" width="21.7109375" style="93" customWidth="1"/>
    <col min="3337" max="3337" width="19.42578125" style="93" customWidth="1"/>
    <col min="3338" max="3338" width="42" style="93" customWidth="1"/>
    <col min="3339" max="3584" width="10.7109375" style="93"/>
    <col min="3585" max="3585" width="72" style="93" bestFit="1" customWidth="1"/>
    <col min="3586" max="3586" width="78.42578125" style="93" customWidth="1"/>
    <col min="3587" max="3587" width="10.7109375" style="93"/>
    <col min="3588" max="3588" width="31.140625" style="93" customWidth="1"/>
    <col min="3589" max="3589" width="70.140625" style="93" customWidth="1"/>
    <col min="3590" max="3590" width="17.42578125" style="93" customWidth="1"/>
    <col min="3591" max="3592" width="21.7109375" style="93" customWidth="1"/>
    <col min="3593" max="3593" width="19.42578125" style="93" customWidth="1"/>
    <col min="3594" max="3594" width="42" style="93" customWidth="1"/>
    <col min="3595" max="3840" width="10.7109375" style="93"/>
    <col min="3841" max="3841" width="72" style="93" bestFit="1" customWidth="1"/>
    <col min="3842" max="3842" width="78.42578125" style="93" customWidth="1"/>
    <col min="3843" max="3843" width="10.7109375" style="93"/>
    <col min="3844" max="3844" width="31.140625" style="93" customWidth="1"/>
    <col min="3845" max="3845" width="70.140625" style="93" customWidth="1"/>
    <col min="3846" max="3846" width="17.42578125" style="93" customWidth="1"/>
    <col min="3847" max="3848" width="21.7109375" style="93" customWidth="1"/>
    <col min="3849" max="3849" width="19.42578125" style="93" customWidth="1"/>
    <col min="3850" max="3850" width="42" style="93" customWidth="1"/>
    <col min="3851" max="4096" width="10.7109375" style="93"/>
    <col min="4097" max="4097" width="72" style="93" bestFit="1" customWidth="1"/>
    <col min="4098" max="4098" width="78.42578125" style="93" customWidth="1"/>
    <col min="4099" max="4099" width="10.7109375" style="93"/>
    <col min="4100" max="4100" width="31.140625" style="93" customWidth="1"/>
    <col min="4101" max="4101" width="70.140625" style="93" customWidth="1"/>
    <col min="4102" max="4102" width="17.42578125" style="93" customWidth="1"/>
    <col min="4103" max="4104" width="21.7109375" style="93" customWidth="1"/>
    <col min="4105" max="4105" width="19.42578125" style="93" customWidth="1"/>
    <col min="4106" max="4106" width="42" style="93" customWidth="1"/>
    <col min="4107" max="4352" width="10.7109375" style="93"/>
    <col min="4353" max="4353" width="72" style="93" bestFit="1" customWidth="1"/>
    <col min="4354" max="4354" width="78.42578125" style="93" customWidth="1"/>
    <col min="4355" max="4355" width="10.7109375" style="93"/>
    <col min="4356" max="4356" width="31.140625" style="93" customWidth="1"/>
    <col min="4357" max="4357" width="70.140625" style="93" customWidth="1"/>
    <col min="4358" max="4358" width="17.42578125" style="93" customWidth="1"/>
    <col min="4359" max="4360" width="21.7109375" style="93" customWidth="1"/>
    <col min="4361" max="4361" width="19.42578125" style="93" customWidth="1"/>
    <col min="4362" max="4362" width="42" style="93" customWidth="1"/>
    <col min="4363" max="4608" width="10.7109375" style="93"/>
    <col min="4609" max="4609" width="72" style="93" bestFit="1" customWidth="1"/>
    <col min="4610" max="4610" width="78.42578125" style="93" customWidth="1"/>
    <col min="4611" max="4611" width="10.7109375" style="93"/>
    <col min="4612" max="4612" width="31.140625" style="93" customWidth="1"/>
    <col min="4613" max="4613" width="70.140625" style="93" customWidth="1"/>
    <col min="4614" max="4614" width="17.42578125" style="93" customWidth="1"/>
    <col min="4615" max="4616" width="21.7109375" style="93" customWidth="1"/>
    <col min="4617" max="4617" width="19.42578125" style="93" customWidth="1"/>
    <col min="4618" max="4618" width="42" style="93" customWidth="1"/>
    <col min="4619" max="4864" width="10.7109375" style="93"/>
    <col min="4865" max="4865" width="72" style="93" bestFit="1" customWidth="1"/>
    <col min="4866" max="4866" width="78.42578125" style="93" customWidth="1"/>
    <col min="4867" max="4867" width="10.7109375" style="93"/>
    <col min="4868" max="4868" width="31.140625" style="93" customWidth="1"/>
    <col min="4869" max="4869" width="70.140625" style="93" customWidth="1"/>
    <col min="4870" max="4870" width="17.42578125" style="93" customWidth="1"/>
    <col min="4871" max="4872" width="21.7109375" style="93" customWidth="1"/>
    <col min="4873" max="4873" width="19.42578125" style="93" customWidth="1"/>
    <col min="4874" max="4874" width="42" style="93" customWidth="1"/>
    <col min="4875" max="5120" width="10.7109375" style="93"/>
    <col min="5121" max="5121" width="72" style="93" bestFit="1" customWidth="1"/>
    <col min="5122" max="5122" width="78.42578125" style="93" customWidth="1"/>
    <col min="5123" max="5123" width="10.7109375" style="93"/>
    <col min="5124" max="5124" width="31.140625" style="93" customWidth="1"/>
    <col min="5125" max="5125" width="70.140625" style="93" customWidth="1"/>
    <col min="5126" max="5126" width="17.42578125" style="93" customWidth="1"/>
    <col min="5127" max="5128" width="21.7109375" style="93" customWidth="1"/>
    <col min="5129" max="5129" width="19.42578125" style="93" customWidth="1"/>
    <col min="5130" max="5130" width="42" style="93" customWidth="1"/>
    <col min="5131" max="5376" width="10.7109375" style="93"/>
    <col min="5377" max="5377" width="72" style="93" bestFit="1" customWidth="1"/>
    <col min="5378" max="5378" width="78.42578125" style="93" customWidth="1"/>
    <col min="5379" max="5379" width="10.7109375" style="93"/>
    <col min="5380" max="5380" width="31.140625" style="93" customWidth="1"/>
    <col min="5381" max="5381" width="70.140625" style="93" customWidth="1"/>
    <col min="5382" max="5382" width="17.42578125" style="93" customWidth="1"/>
    <col min="5383" max="5384" width="21.7109375" style="93" customWidth="1"/>
    <col min="5385" max="5385" width="19.42578125" style="93" customWidth="1"/>
    <col min="5386" max="5386" width="42" style="93" customWidth="1"/>
    <col min="5387" max="5632" width="10.7109375" style="93"/>
    <col min="5633" max="5633" width="72" style="93" bestFit="1" customWidth="1"/>
    <col min="5634" max="5634" width="78.42578125" style="93" customWidth="1"/>
    <col min="5635" max="5635" width="10.7109375" style="93"/>
    <col min="5636" max="5636" width="31.140625" style="93" customWidth="1"/>
    <col min="5637" max="5637" width="70.140625" style="93" customWidth="1"/>
    <col min="5638" max="5638" width="17.42578125" style="93" customWidth="1"/>
    <col min="5639" max="5640" width="21.7109375" style="93" customWidth="1"/>
    <col min="5641" max="5641" width="19.42578125" style="93" customWidth="1"/>
    <col min="5642" max="5642" width="42" style="93" customWidth="1"/>
    <col min="5643" max="5888" width="10.7109375" style="93"/>
    <col min="5889" max="5889" width="72" style="93" bestFit="1" customWidth="1"/>
    <col min="5890" max="5890" width="78.42578125" style="93" customWidth="1"/>
    <col min="5891" max="5891" width="10.7109375" style="93"/>
    <col min="5892" max="5892" width="31.140625" style="93" customWidth="1"/>
    <col min="5893" max="5893" width="70.140625" style="93" customWidth="1"/>
    <col min="5894" max="5894" width="17.42578125" style="93" customWidth="1"/>
    <col min="5895" max="5896" width="21.7109375" style="93" customWidth="1"/>
    <col min="5897" max="5897" width="19.42578125" style="93" customWidth="1"/>
    <col min="5898" max="5898" width="42" style="93" customWidth="1"/>
    <col min="5899" max="6144" width="10.7109375" style="93"/>
    <col min="6145" max="6145" width="72" style="93" bestFit="1" customWidth="1"/>
    <col min="6146" max="6146" width="78.42578125" style="93" customWidth="1"/>
    <col min="6147" max="6147" width="10.7109375" style="93"/>
    <col min="6148" max="6148" width="31.140625" style="93" customWidth="1"/>
    <col min="6149" max="6149" width="70.140625" style="93" customWidth="1"/>
    <col min="6150" max="6150" width="17.42578125" style="93" customWidth="1"/>
    <col min="6151" max="6152" width="21.7109375" style="93" customWidth="1"/>
    <col min="6153" max="6153" width="19.42578125" style="93" customWidth="1"/>
    <col min="6154" max="6154" width="42" style="93" customWidth="1"/>
    <col min="6155" max="6400" width="10.7109375" style="93"/>
    <col min="6401" max="6401" width="72" style="93" bestFit="1" customWidth="1"/>
    <col min="6402" max="6402" width="78.42578125" style="93" customWidth="1"/>
    <col min="6403" max="6403" width="10.7109375" style="93"/>
    <col min="6404" max="6404" width="31.140625" style="93" customWidth="1"/>
    <col min="6405" max="6405" width="70.140625" style="93" customWidth="1"/>
    <col min="6406" max="6406" width="17.42578125" style="93" customWidth="1"/>
    <col min="6407" max="6408" width="21.7109375" style="93" customWidth="1"/>
    <col min="6409" max="6409" width="19.42578125" style="93" customWidth="1"/>
    <col min="6410" max="6410" width="42" style="93" customWidth="1"/>
    <col min="6411" max="6656" width="10.7109375" style="93"/>
    <col min="6657" max="6657" width="72" style="93" bestFit="1" customWidth="1"/>
    <col min="6658" max="6658" width="78.42578125" style="93" customWidth="1"/>
    <col min="6659" max="6659" width="10.7109375" style="93"/>
    <col min="6660" max="6660" width="31.140625" style="93" customWidth="1"/>
    <col min="6661" max="6661" width="70.140625" style="93" customWidth="1"/>
    <col min="6662" max="6662" width="17.42578125" style="93" customWidth="1"/>
    <col min="6663" max="6664" width="21.7109375" style="93" customWidth="1"/>
    <col min="6665" max="6665" width="19.42578125" style="93" customWidth="1"/>
    <col min="6666" max="6666" width="42" style="93" customWidth="1"/>
    <col min="6667" max="6912" width="10.7109375" style="93"/>
    <col min="6913" max="6913" width="72" style="93" bestFit="1" customWidth="1"/>
    <col min="6914" max="6914" width="78.42578125" style="93" customWidth="1"/>
    <col min="6915" max="6915" width="10.7109375" style="93"/>
    <col min="6916" max="6916" width="31.140625" style="93" customWidth="1"/>
    <col min="6917" max="6917" width="70.140625" style="93" customWidth="1"/>
    <col min="6918" max="6918" width="17.42578125" style="93" customWidth="1"/>
    <col min="6919" max="6920" width="21.7109375" style="93" customWidth="1"/>
    <col min="6921" max="6921" width="19.42578125" style="93" customWidth="1"/>
    <col min="6922" max="6922" width="42" style="93" customWidth="1"/>
    <col min="6923" max="7168" width="10.7109375" style="93"/>
    <col min="7169" max="7169" width="72" style="93" bestFit="1" customWidth="1"/>
    <col min="7170" max="7170" width="78.42578125" style="93" customWidth="1"/>
    <col min="7171" max="7171" width="10.7109375" style="93"/>
    <col min="7172" max="7172" width="31.140625" style="93" customWidth="1"/>
    <col min="7173" max="7173" width="70.140625" style="93" customWidth="1"/>
    <col min="7174" max="7174" width="17.42578125" style="93" customWidth="1"/>
    <col min="7175" max="7176" width="21.7109375" style="93" customWidth="1"/>
    <col min="7177" max="7177" width="19.42578125" style="93" customWidth="1"/>
    <col min="7178" max="7178" width="42" style="93" customWidth="1"/>
    <col min="7179" max="7424" width="10.7109375" style="93"/>
    <col min="7425" max="7425" width="72" style="93" bestFit="1" customWidth="1"/>
    <col min="7426" max="7426" width="78.42578125" style="93" customWidth="1"/>
    <col min="7427" max="7427" width="10.7109375" style="93"/>
    <col min="7428" max="7428" width="31.140625" style="93" customWidth="1"/>
    <col min="7429" max="7429" width="70.140625" style="93" customWidth="1"/>
    <col min="7430" max="7430" width="17.42578125" style="93" customWidth="1"/>
    <col min="7431" max="7432" width="21.7109375" style="93" customWidth="1"/>
    <col min="7433" max="7433" width="19.42578125" style="93" customWidth="1"/>
    <col min="7434" max="7434" width="42" style="93" customWidth="1"/>
    <col min="7435" max="7680" width="10.7109375" style="93"/>
    <col min="7681" max="7681" width="72" style="93" bestFit="1" customWidth="1"/>
    <col min="7682" max="7682" width="78.42578125" style="93" customWidth="1"/>
    <col min="7683" max="7683" width="10.7109375" style="93"/>
    <col min="7684" max="7684" width="31.140625" style="93" customWidth="1"/>
    <col min="7685" max="7685" width="70.140625" style="93" customWidth="1"/>
    <col min="7686" max="7686" width="17.42578125" style="93" customWidth="1"/>
    <col min="7687" max="7688" width="21.7109375" style="93" customWidth="1"/>
    <col min="7689" max="7689" width="19.42578125" style="93" customWidth="1"/>
    <col min="7690" max="7690" width="42" style="93" customWidth="1"/>
    <col min="7691" max="7936" width="10.7109375" style="93"/>
    <col min="7937" max="7937" width="72" style="93" bestFit="1" customWidth="1"/>
    <col min="7938" max="7938" width="78.42578125" style="93" customWidth="1"/>
    <col min="7939" max="7939" width="10.7109375" style="93"/>
    <col min="7940" max="7940" width="31.140625" style="93" customWidth="1"/>
    <col min="7941" max="7941" width="70.140625" style="93" customWidth="1"/>
    <col min="7942" max="7942" width="17.42578125" style="93" customWidth="1"/>
    <col min="7943" max="7944" width="21.7109375" style="93" customWidth="1"/>
    <col min="7945" max="7945" width="19.42578125" style="93" customWidth="1"/>
    <col min="7946" max="7946" width="42" style="93" customWidth="1"/>
    <col min="7947" max="8192" width="10.7109375" style="93"/>
    <col min="8193" max="8193" width="72" style="93" bestFit="1" customWidth="1"/>
    <col min="8194" max="8194" width="78.42578125" style="93" customWidth="1"/>
    <col min="8195" max="8195" width="10.7109375" style="93"/>
    <col min="8196" max="8196" width="31.140625" style="93" customWidth="1"/>
    <col min="8197" max="8197" width="70.140625" style="93" customWidth="1"/>
    <col min="8198" max="8198" width="17.42578125" style="93" customWidth="1"/>
    <col min="8199" max="8200" width="21.7109375" style="93" customWidth="1"/>
    <col min="8201" max="8201" width="19.42578125" style="93" customWidth="1"/>
    <col min="8202" max="8202" width="42" style="93" customWidth="1"/>
    <col min="8203" max="8448" width="10.7109375" style="93"/>
    <col min="8449" max="8449" width="72" style="93" bestFit="1" customWidth="1"/>
    <col min="8450" max="8450" width="78.42578125" style="93" customWidth="1"/>
    <col min="8451" max="8451" width="10.7109375" style="93"/>
    <col min="8452" max="8452" width="31.140625" style="93" customWidth="1"/>
    <col min="8453" max="8453" width="70.140625" style="93" customWidth="1"/>
    <col min="8454" max="8454" width="17.42578125" style="93" customWidth="1"/>
    <col min="8455" max="8456" width="21.7109375" style="93" customWidth="1"/>
    <col min="8457" max="8457" width="19.42578125" style="93" customWidth="1"/>
    <col min="8458" max="8458" width="42" style="93" customWidth="1"/>
    <col min="8459" max="8704" width="10.7109375" style="93"/>
    <col min="8705" max="8705" width="72" style="93" bestFit="1" customWidth="1"/>
    <col min="8706" max="8706" width="78.42578125" style="93" customWidth="1"/>
    <col min="8707" max="8707" width="10.7109375" style="93"/>
    <col min="8708" max="8708" width="31.140625" style="93" customWidth="1"/>
    <col min="8709" max="8709" width="70.140625" style="93" customWidth="1"/>
    <col min="8710" max="8710" width="17.42578125" style="93" customWidth="1"/>
    <col min="8711" max="8712" width="21.7109375" style="93" customWidth="1"/>
    <col min="8713" max="8713" width="19.42578125" style="93" customWidth="1"/>
    <col min="8714" max="8714" width="42" style="93" customWidth="1"/>
    <col min="8715" max="8960" width="10.7109375" style="93"/>
    <col min="8961" max="8961" width="72" style="93" bestFit="1" customWidth="1"/>
    <col min="8962" max="8962" width="78.42578125" style="93" customWidth="1"/>
    <col min="8963" max="8963" width="10.7109375" style="93"/>
    <col min="8964" max="8964" width="31.140625" style="93" customWidth="1"/>
    <col min="8965" max="8965" width="70.140625" style="93" customWidth="1"/>
    <col min="8966" max="8966" width="17.42578125" style="93" customWidth="1"/>
    <col min="8967" max="8968" width="21.7109375" style="93" customWidth="1"/>
    <col min="8969" max="8969" width="19.42578125" style="93" customWidth="1"/>
    <col min="8970" max="8970" width="42" style="93" customWidth="1"/>
    <col min="8971" max="9216" width="10.7109375" style="93"/>
    <col min="9217" max="9217" width="72" style="93" bestFit="1" customWidth="1"/>
    <col min="9218" max="9218" width="78.42578125" style="93" customWidth="1"/>
    <col min="9219" max="9219" width="10.7109375" style="93"/>
    <col min="9220" max="9220" width="31.140625" style="93" customWidth="1"/>
    <col min="9221" max="9221" width="70.140625" style="93" customWidth="1"/>
    <col min="9222" max="9222" width="17.42578125" style="93" customWidth="1"/>
    <col min="9223" max="9224" width="21.7109375" style="93" customWidth="1"/>
    <col min="9225" max="9225" width="19.42578125" style="93" customWidth="1"/>
    <col min="9226" max="9226" width="42" style="93" customWidth="1"/>
    <col min="9227" max="9472" width="10.7109375" style="93"/>
    <col min="9473" max="9473" width="72" style="93" bestFit="1" customWidth="1"/>
    <col min="9474" max="9474" width="78.42578125" style="93" customWidth="1"/>
    <col min="9475" max="9475" width="10.7109375" style="93"/>
    <col min="9476" max="9476" width="31.140625" style="93" customWidth="1"/>
    <col min="9477" max="9477" width="70.140625" style="93" customWidth="1"/>
    <col min="9478" max="9478" width="17.42578125" style="93" customWidth="1"/>
    <col min="9479" max="9480" width="21.7109375" style="93" customWidth="1"/>
    <col min="9481" max="9481" width="19.42578125" style="93" customWidth="1"/>
    <col min="9482" max="9482" width="42" style="93" customWidth="1"/>
    <col min="9483" max="9728" width="10.7109375" style="93"/>
    <col min="9729" max="9729" width="72" style="93" bestFit="1" customWidth="1"/>
    <col min="9730" max="9730" width="78.42578125" style="93" customWidth="1"/>
    <col min="9731" max="9731" width="10.7109375" style="93"/>
    <col min="9732" max="9732" width="31.140625" style="93" customWidth="1"/>
    <col min="9733" max="9733" width="70.140625" style="93" customWidth="1"/>
    <col min="9734" max="9734" width="17.42578125" style="93" customWidth="1"/>
    <col min="9735" max="9736" width="21.7109375" style="93" customWidth="1"/>
    <col min="9737" max="9737" width="19.42578125" style="93" customWidth="1"/>
    <col min="9738" max="9738" width="42" style="93" customWidth="1"/>
    <col min="9739" max="9984" width="10.7109375" style="93"/>
    <col min="9985" max="9985" width="72" style="93" bestFit="1" customWidth="1"/>
    <col min="9986" max="9986" width="78.42578125" style="93" customWidth="1"/>
    <col min="9987" max="9987" width="10.7109375" style="93"/>
    <col min="9988" max="9988" width="31.140625" style="93" customWidth="1"/>
    <col min="9989" max="9989" width="70.140625" style="93" customWidth="1"/>
    <col min="9990" max="9990" width="17.42578125" style="93" customWidth="1"/>
    <col min="9991" max="9992" width="21.7109375" style="93" customWidth="1"/>
    <col min="9993" max="9993" width="19.42578125" style="93" customWidth="1"/>
    <col min="9994" max="9994" width="42" style="93" customWidth="1"/>
    <col min="9995" max="10240" width="10.7109375" style="93"/>
    <col min="10241" max="10241" width="72" style="93" bestFit="1" customWidth="1"/>
    <col min="10242" max="10242" width="78.42578125" style="93" customWidth="1"/>
    <col min="10243" max="10243" width="10.7109375" style="93"/>
    <col min="10244" max="10244" width="31.140625" style="93" customWidth="1"/>
    <col min="10245" max="10245" width="70.140625" style="93" customWidth="1"/>
    <col min="10246" max="10246" width="17.42578125" style="93" customWidth="1"/>
    <col min="10247" max="10248" width="21.7109375" style="93" customWidth="1"/>
    <col min="10249" max="10249" width="19.42578125" style="93" customWidth="1"/>
    <col min="10250" max="10250" width="42" style="93" customWidth="1"/>
    <col min="10251" max="10496" width="10.7109375" style="93"/>
    <col min="10497" max="10497" width="72" style="93" bestFit="1" customWidth="1"/>
    <col min="10498" max="10498" width="78.42578125" style="93" customWidth="1"/>
    <col min="10499" max="10499" width="10.7109375" style="93"/>
    <col min="10500" max="10500" width="31.140625" style="93" customWidth="1"/>
    <col min="10501" max="10501" width="70.140625" style="93" customWidth="1"/>
    <col min="10502" max="10502" width="17.42578125" style="93" customWidth="1"/>
    <col min="10503" max="10504" width="21.7109375" style="93" customWidth="1"/>
    <col min="10505" max="10505" width="19.42578125" style="93" customWidth="1"/>
    <col min="10506" max="10506" width="42" style="93" customWidth="1"/>
    <col min="10507" max="10752" width="10.7109375" style="93"/>
    <col min="10753" max="10753" width="72" style="93" bestFit="1" customWidth="1"/>
    <col min="10754" max="10754" width="78.42578125" style="93" customWidth="1"/>
    <col min="10755" max="10755" width="10.7109375" style="93"/>
    <col min="10756" max="10756" width="31.140625" style="93" customWidth="1"/>
    <col min="10757" max="10757" width="70.140625" style="93" customWidth="1"/>
    <col min="10758" max="10758" width="17.42578125" style="93" customWidth="1"/>
    <col min="10759" max="10760" width="21.7109375" style="93" customWidth="1"/>
    <col min="10761" max="10761" width="19.42578125" style="93" customWidth="1"/>
    <col min="10762" max="10762" width="42" style="93" customWidth="1"/>
    <col min="10763" max="11008" width="10.7109375" style="93"/>
    <col min="11009" max="11009" width="72" style="93" bestFit="1" customWidth="1"/>
    <col min="11010" max="11010" width="78.42578125" style="93" customWidth="1"/>
    <col min="11011" max="11011" width="10.7109375" style="93"/>
    <col min="11012" max="11012" width="31.140625" style="93" customWidth="1"/>
    <col min="11013" max="11013" width="70.140625" style="93" customWidth="1"/>
    <col min="11014" max="11014" width="17.42578125" style="93" customWidth="1"/>
    <col min="11015" max="11016" width="21.7109375" style="93" customWidth="1"/>
    <col min="11017" max="11017" width="19.42578125" style="93" customWidth="1"/>
    <col min="11018" max="11018" width="42" style="93" customWidth="1"/>
    <col min="11019" max="11264" width="10.7109375" style="93"/>
    <col min="11265" max="11265" width="72" style="93" bestFit="1" customWidth="1"/>
    <col min="11266" max="11266" width="78.42578125" style="93" customWidth="1"/>
    <col min="11267" max="11267" width="10.7109375" style="93"/>
    <col min="11268" max="11268" width="31.140625" style="93" customWidth="1"/>
    <col min="11269" max="11269" width="70.140625" style="93" customWidth="1"/>
    <col min="11270" max="11270" width="17.42578125" style="93" customWidth="1"/>
    <col min="11271" max="11272" width="21.7109375" style="93" customWidth="1"/>
    <col min="11273" max="11273" width="19.42578125" style="93" customWidth="1"/>
    <col min="11274" max="11274" width="42" style="93" customWidth="1"/>
    <col min="11275" max="11520" width="10.7109375" style="93"/>
    <col min="11521" max="11521" width="72" style="93" bestFit="1" customWidth="1"/>
    <col min="11522" max="11522" width="78.42578125" style="93" customWidth="1"/>
    <col min="11523" max="11523" width="10.7109375" style="93"/>
    <col min="11524" max="11524" width="31.140625" style="93" customWidth="1"/>
    <col min="11525" max="11525" width="70.140625" style="93" customWidth="1"/>
    <col min="11526" max="11526" width="17.42578125" style="93" customWidth="1"/>
    <col min="11527" max="11528" width="21.7109375" style="93" customWidth="1"/>
    <col min="11529" max="11529" width="19.42578125" style="93" customWidth="1"/>
    <col min="11530" max="11530" width="42" style="93" customWidth="1"/>
    <col min="11531" max="11776" width="10.7109375" style="93"/>
    <col min="11777" max="11777" width="72" style="93" bestFit="1" customWidth="1"/>
    <col min="11778" max="11778" width="78.42578125" style="93" customWidth="1"/>
    <col min="11779" max="11779" width="10.7109375" style="93"/>
    <col min="11780" max="11780" width="31.140625" style="93" customWidth="1"/>
    <col min="11781" max="11781" width="70.140625" style="93" customWidth="1"/>
    <col min="11782" max="11782" width="17.42578125" style="93" customWidth="1"/>
    <col min="11783" max="11784" width="21.7109375" style="93" customWidth="1"/>
    <col min="11785" max="11785" width="19.42578125" style="93" customWidth="1"/>
    <col min="11786" max="11786" width="42" style="93" customWidth="1"/>
    <col min="11787" max="12032" width="10.7109375" style="93"/>
    <col min="12033" max="12033" width="72" style="93" bestFit="1" customWidth="1"/>
    <col min="12034" max="12034" width="78.42578125" style="93" customWidth="1"/>
    <col min="12035" max="12035" width="10.7109375" style="93"/>
    <col min="12036" max="12036" width="31.140625" style="93" customWidth="1"/>
    <col min="12037" max="12037" width="70.140625" style="93" customWidth="1"/>
    <col min="12038" max="12038" width="17.42578125" style="93" customWidth="1"/>
    <col min="12039" max="12040" width="21.7109375" style="93" customWidth="1"/>
    <col min="12041" max="12041" width="19.42578125" style="93" customWidth="1"/>
    <col min="12042" max="12042" width="42" style="93" customWidth="1"/>
    <col min="12043" max="12288" width="10.7109375" style="93"/>
    <col min="12289" max="12289" width="72" style="93" bestFit="1" customWidth="1"/>
    <col min="12290" max="12290" width="78.42578125" style="93" customWidth="1"/>
    <col min="12291" max="12291" width="10.7109375" style="93"/>
    <col min="12292" max="12292" width="31.140625" style="93" customWidth="1"/>
    <col min="12293" max="12293" width="70.140625" style="93" customWidth="1"/>
    <col min="12294" max="12294" width="17.42578125" style="93" customWidth="1"/>
    <col min="12295" max="12296" width="21.7109375" style="93" customWidth="1"/>
    <col min="12297" max="12297" width="19.42578125" style="93" customWidth="1"/>
    <col min="12298" max="12298" width="42" style="93" customWidth="1"/>
    <col min="12299" max="12544" width="10.7109375" style="93"/>
    <col min="12545" max="12545" width="72" style="93" bestFit="1" customWidth="1"/>
    <col min="12546" max="12546" width="78.42578125" style="93" customWidth="1"/>
    <col min="12547" max="12547" width="10.7109375" style="93"/>
    <col min="12548" max="12548" width="31.140625" style="93" customWidth="1"/>
    <col min="12549" max="12549" width="70.140625" style="93" customWidth="1"/>
    <col min="12550" max="12550" width="17.42578125" style="93" customWidth="1"/>
    <col min="12551" max="12552" width="21.7109375" style="93" customWidth="1"/>
    <col min="12553" max="12553" width="19.42578125" style="93" customWidth="1"/>
    <col min="12554" max="12554" width="42" style="93" customWidth="1"/>
    <col min="12555" max="12800" width="10.7109375" style="93"/>
    <col min="12801" max="12801" width="72" style="93" bestFit="1" customWidth="1"/>
    <col min="12802" max="12802" width="78.42578125" style="93" customWidth="1"/>
    <col min="12803" max="12803" width="10.7109375" style="93"/>
    <col min="12804" max="12804" width="31.140625" style="93" customWidth="1"/>
    <col min="12805" max="12805" width="70.140625" style="93" customWidth="1"/>
    <col min="12806" max="12806" width="17.42578125" style="93" customWidth="1"/>
    <col min="12807" max="12808" width="21.7109375" style="93" customWidth="1"/>
    <col min="12809" max="12809" width="19.42578125" style="93" customWidth="1"/>
    <col min="12810" max="12810" width="42" style="93" customWidth="1"/>
    <col min="12811" max="13056" width="10.7109375" style="93"/>
    <col min="13057" max="13057" width="72" style="93" bestFit="1" customWidth="1"/>
    <col min="13058" max="13058" width="78.42578125" style="93" customWidth="1"/>
    <col min="13059" max="13059" width="10.7109375" style="93"/>
    <col min="13060" max="13060" width="31.140625" style="93" customWidth="1"/>
    <col min="13061" max="13061" width="70.140625" style="93" customWidth="1"/>
    <col min="13062" max="13062" width="17.42578125" style="93" customWidth="1"/>
    <col min="13063" max="13064" width="21.7109375" style="93" customWidth="1"/>
    <col min="13065" max="13065" width="19.42578125" style="93" customWidth="1"/>
    <col min="13066" max="13066" width="42" style="93" customWidth="1"/>
    <col min="13067" max="13312" width="10.7109375" style="93"/>
    <col min="13313" max="13313" width="72" style="93" bestFit="1" customWidth="1"/>
    <col min="13314" max="13314" width="78.42578125" style="93" customWidth="1"/>
    <col min="13315" max="13315" width="10.7109375" style="93"/>
    <col min="13316" max="13316" width="31.140625" style="93" customWidth="1"/>
    <col min="13317" max="13317" width="70.140625" style="93" customWidth="1"/>
    <col min="13318" max="13318" width="17.42578125" style="93" customWidth="1"/>
    <col min="13319" max="13320" width="21.7109375" style="93" customWidth="1"/>
    <col min="13321" max="13321" width="19.42578125" style="93" customWidth="1"/>
    <col min="13322" max="13322" width="42" style="93" customWidth="1"/>
    <col min="13323" max="13568" width="10.7109375" style="93"/>
    <col min="13569" max="13569" width="72" style="93" bestFit="1" customWidth="1"/>
    <col min="13570" max="13570" width="78.42578125" style="93" customWidth="1"/>
    <col min="13571" max="13571" width="10.7109375" style="93"/>
    <col min="13572" max="13572" width="31.140625" style="93" customWidth="1"/>
    <col min="13573" max="13573" width="70.140625" style="93" customWidth="1"/>
    <col min="13574" max="13574" width="17.42578125" style="93" customWidth="1"/>
    <col min="13575" max="13576" width="21.7109375" style="93" customWidth="1"/>
    <col min="13577" max="13577" width="19.42578125" style="93" customWidth="1"/>
    <col min="13578" max="13578" width="42" style="93" customWidth="1"/>
    <col min="13579" max="13824" width="10.7109375" style="93"/>
    <col min="13825" max="13825" width="72" style="93" bestFit="1" customWidth="1"/>
    <col min="13826" max="13826" width="78.42578125" style="93" customWidth="1"/>
    <col min="13827" max="13827" width="10.7109375" style="93"/>
    <col min="13828" max="13828" width="31.140625" style="93" customWidth="1"/>
    <col min="13829" max="13829" width="70.140625" style="93" customWidth="1"/>
    <col min="13830" max="13830" width="17.42578125" style="93" customWidth="1"/>
    <col min="13831" max="13832" width="21.7109375" style="93" customWidth="1"/>
    <col min="13833" max="13833" width="19.42578125" style="93" customWidth="1"/>
    <col min="13834" max="13834" width="42" style="93" customWidth="1"/>
    <col min="13835" max="14080" width="10.7109375" style="93"/>
    <col min="14081" max="14081" width="72" style="93" bestFit="1" customWidth="1"/>
    <col min="14082" max="14082" width="78.42578125" style="93" customWidth="1"/>
    <col min="14083" max="14083" width="10.7109375" style="93"/>
    <col min="14084" max="14084" width="31.140625" style="93" customWidth="1"/>
    <col min="14085" max="14085" width="70.140625" style="93" customWidth="1"/>
    <col min="14086" max="14086" width="17.42578125" style="93" customWidth="1"/>
    <col min="14087" max="14088" width="21.7109375" style="93" customWidth="1"/>
    <col min="14089" max="14089" width="19.42578125" style="93" customWidth="1"/>
    <col min="14090" max="14090" width="42" style="93" customWidth="1"/>
    <col min="14091" max="14336" width="10.7109375" style="93"/>
    <col min="14337" max="14337" width="72" style="93" bestFit="1" customWidth="1"/>
    <col min="14338" max="14338" width="78.42578125" style="93" customWidth="1"/>
    <col min="14339" max="14339" width="10.7109375" style="93"/>
    <col min="14340" max="14340" width="31.140625" style="93" customWidth="1"/>
    <col min="14341" max="14341" width="70.140625" style="93" customWidth="1"/>
    <col min="14342" max="14342" width="17.42578125" style="93" customWidth="1"/>
    <col min="14343" max="14344" width="21.7109375" style="93" customWidth="1"/>
    <col min="14345" max="14345" width="19.42578125" style="93" customWidth="1"/>
    <col min="14346" max="14346" width="42" style="93" customWidth="1"/>
    <col min="14347" max="14592" width="10.7109375" style="93"/>
    <col min="14593" max="14593" width="72" style="93" bestFit="1" customWidth="1"/>
    <col min="14594" max="14594" width="78.42578125" style="93" customWidth="1"/>
    <col min="14595" max="14595" width="10.7109375" style="93"/>
    <col min="14596" max="14596" width="31.140625" style="93" customWidth="1"/>
    <col min="14597" max="14597" width="70.140625" style="93" customWidth="1"/>
    <col min="14598" max="14598" width="17.42578125" style="93" customWidth="1"/>
    <col min="14599" max="14600" width="21.7109375" style="93" customWidth="1"/>
    <col min="14601" max="14601" width="19.42578125" style="93" customWidth="1"/>
    <col min="14602" max="14602" width="42" style="93" customWidth="1"/>
    <col min="14603" max="14848" width="10.7109375" style="93"/>
    <col min="14849" max="14849" width="72" style="93" bestFit="1" customWidth="1"/>
    <col min="14850" max="14850" width="78.42578125" style="93" customWidth="1"/>
    <col min="14851" max="14851" width="10.7109375" style="93"/>
    <col min="14852" max="14852" width="31.140625" style="93" customWidth="1"/>
    <col min="14853" max="14853" width="70.140625" style="93" customWidth="1"/>
    <col min="14854" max="14854" width="17.42578125" style="93" customWidth="1"/>
    <col min="14855" max="14856" width="21.7109375" style="93" customWidth="1"/>
    <col min="14857" max="14857" width="19.42578125" style="93" customWidth="1"/>
    <col min="14858" max="14858" width="42" style="93" customWidth="1"/>
    <col min="14859" max="15104" width="10.7109375" style="93"/>
    <col min="15105" max="15105" width="72" style="93" bestFit="1" customWidth="1"/>
    <col min="15106" max="15106" width="78.42578125" style="93" customWidth="1"/>
    <col min="15107" max="15107" width="10.7109375" style="93"/>
    <col min="15108" max="15108" width="31.140625" style="93" customWidth="1"/>
    <col min="15109" max="15109" width="70.140625" style="93" customWidth="1"/>
    <col min="15110" max="15110" width="17.42578125" style="93" customWidth="1"/>
    <col min="15111" max="15112" width="21.7109375" style="93" customWidth="1"/>
    <col min="15113" max="15113" width="19.42578125" style="93" customWidth="1"/>
    <col min="15114" max="15114" width="42" style="93" customWidth="1"/>
    <col min="15115" max="15360" width="10.7109375" style="93"/>
    <col min="15361" max="15361" width="72" style="93" bestFit="1" customWidth="1"/>
    <col min="15362" max="15362" width="78.42578125" style="93" customWidth="1"/>
    <col min="15363" max="15363" width="10.7109375" style="93"/>
    <col min="15364" max="15364" width="31.140625" style="93" customWidth="1"/>
    <col min="15365" max="15365" width="70.140625" style="93" customWidth="1"/>
    <col min="15366" max="15366" width="17.42578125" style="93" customWidth="1"/>
    <col min="15367" max="15368" width="21.7109375" style="93" customWidth="1"/>
    <col min="15369" max="15369" width="19.42578125" style="93" customWidth="1"/>
    <col min="15370" max="15370" width="42" style="93" customWidth="1"/>
    <col min="15371" max="15616" width="10.7109375" style="93"/>
    <col min="15617" max="15617" width="72" style="93" bestFit="1" customWidth="1"/>
    <col min="15618" max="15618" width="78.42578125" style="93" customWidth="1"/>
    <col min="15619" max="15619" width="10.7109375" style="93"/>
    <col min="15620" max="15620" width="31.140625" style="93" customWidth="1"/>
    <col min="15621" max="15621" width="70.140625" style="93" customWidth="1"/>
    <col min="15622" max="15622" width="17.42578125" style="93" customWidth="1"/>
    <col min="15623" max="15624" width="21.7109375" style="93" customWidth="1"/>
    <col min="15625" max="15625" width="19.42578125" style="93" customWidth="1"/>
    <col min="15626" max="15626" width="42" style="93" customWidth="1"/>
    <col min="15627" max="15872" width="10.7109375" style="93"/>
    <col min="15873" max="15873" width="72" style="93" bestFit="1" customWidth="1"/>
    <col min="15874" max="15874" width="78.42578125" style="93" customWidth="1"/>
    <col min="15875" max="15875" width="10.7109375" style="93"/>
    <col min="15876" max="15876" width="31.140625" style="93" customWidth="1"/>
    <col min="15877" max="15877" width="70.140625" style="93" customWidth="1"/>
    <col min="15878" max="15878" width="17.42578125" style="93" customWidth="1"/>
    <col min="15879" max="15880" width="21.7109375" style="93" customWidth="1"/>
    <col min="15881" max="15881" width="19.42578125" style="93" customWidth="1"/>
    <col min="15882" max="15882" width="42" style="93" customWidth="1"/>
    <col min="15883" max="16128" width="10.7109375" style="93"/>
    <col min="16129" max="16129" width="72" style="93" bestFit="1" customWidth="1"/>
    <col min="16130" max="16130" width="78.42578125" style="93" customWidth="1"/>
    <col min="16131" max="16131" width="10.7109375" style="93"/>
    <col min="16132" max="16132" width="31.140625" style="93" customWidth="1"/>
    <col min="16133" max="16133" width="70.140625" style="93" customWidth="1"/>
    <col min="16134" max="16134" width="17.42578125" style="93" customWidth="1"/>
    <col min="16135" max="16136" width="21.7109375" style="93" customWidth="1"/>
    <col min="16137" max="16137" width="19.42578125" style="93" customWidth="1"/>
    <col min="16138" max="16138" width="42" style="93" customWidth="1"/>
    <col min="16139" max="16384" width="10.7109375" style="93"/>
  </cols>
  <sheetData>
    <row r="1" spans="1:2" ht="25.5" customHeight="1" x14ac:dyDescent="0.25">
      <c r="A1" s="193" t="s">
        <v>71</v>
      </c>
      <c r="B1" s="194"/>
    </row>
    <row r="2" spans="1:2" ht="25.5" customHeight="1" x14ac:dyDescent="0.25">
      <c r="A2" s="195" t="s">
        <v>290</v>
      </c>
      <c r="B2" s="196"/>
    </row>
    <row r="3" spans="1:2" ht="15" x14ac:dyDescent="0.25">
      <c r="A3" s="94" t="s">
        <v>257</v>
      </c>
      <c r="B3" s="95" t="s">
        <v>256</v>
      </c>
    </row>
    <row r="4" spans="1:2" ht="15" x14ac:dyDescent="0.25">
      <c r="A4" s="96" t="s">
        <v>4</v>
      </c>
      <c r="B4" s="97" t="s">
        <v>289</v>
      </c>
    </row>
    <row r="5" spans="1:2" ht="15" x14ac:dyDescent="0.25">
      <c r="A5" s="96" t="s">
        <v>5</v>
      </c>
      <c r="B5" s="97" t="s">
        <v>255</v>
      </c>
    </row>
    <row r="6" spans="1:2" ht="103.5" x14ac:dyDescent="0.25">
      <c r="A6" s="96" t="s">
        <v>6</v>
      </c>
      <c r="B6" s="98" t="s">
        <v>375</v>
      </c>
    </row>
    <row r="7" spans="1:2" ht="40.5" customHeight="1" x14ac:dyDescent="0.25">
      <c r="A7" s="96" t="s">
        <v>10</v>
      </c>
      <c r="B7" s="99" t="s">
        <v>288</v>
      </c>
    </row>
    <row r="8" spans="1:2" ht="29.25" customHeight="1" x14ac:dyDescent="0.25">
      <c r="A8" s="96" t="s">
        <v>207</v>
      </c>
      <c r="B8" s="99" t="s">
        <v>251</v>
      </c>
    </row>
    <row r="9" spans="1:2" ht="38.25" customHeight="1" x14ac:dyDescent="0.25">
      <c r="A9" s="96" t="s">
        <v>11</v>
      </c>
      <c r="B9" s="99" t="s">
        <v>251</v>
      </c>
    </row>
    <row r="10" spans="1:2" ht="28.5" x14ac:dyDescent="0.25">
      <c r="A10" s="96" t="s">
        <v>208</v>
      </c>
      <c r="B10" s="100" t="s">
        <v>348</v>
      </c>
    </row>
    <row r="11" spans="1:2" ht="15" x14ac:dyDescent="0.25">
      <c r="A11" s="96" t="s">
        <v>209</v>
      </c>
      <c r="B11" s="100" t="s">
        <v>287</v>
      </c>
    </row>
    <row r="12" spans="1:2" ht="8.25" customHeight="1" x14ac:dyDescent="0.25">
      <c r="A12" s="101"/>
      <c r="B12" s="102"/>
    </row>
    <row r="13" spans="1:2" ht="15" x14ac:dyDescent="0.25">
      <c r="A13" s="96" t="s">
        <v>13</v>
      </c>
      <c r="B13" s="103" t="s">
        <v>286</v>
      </c>
    </row>
    <row r="14" spans="1:2" ht="15" x14ac:dyDescent="0.25">
      <c r="A14" s="96" t="s">
        <v>34</v>
      </c>
      <c r="B14" s="103" t="s">
        <v>285</v>
      </c>
    </row>
    <row r="15" spans="1:2" ht="28.5" x14ac:dyDescent="0.25">
      <c r="A15" s="96" t="s">
        <v>36</v>
      </c>
      <c r="B15" s="103" t="s">
        <v>284</v>
      </c>
    </row>
    <row r="16" spans="1:2" ht="15" x14ac:dyDescent="0.25">
      <c r="A16" s="96" t="s">
        <v>37</v>
      </c>
      <c r="B16" s="103" t="s">
        <v>283</v>
      </c>
    </row>
    <row r="17" spans="1:2" ht="8.25" customHeight="1" x14ac:dyDescent="0.25">
      <c r="A17" s="101"/>
      <c r="B17" s="104"/>
    </row>
    <row r="18" spans="1:2" ht="42.75" x14ac:dyDescent="0.25">
      <c r="A18" s="96" t="s">
        <v>33</v>
      </c>
      <c r="B18" s="103" t="s">
        <v>282</v>
      </c>
    </row>
    <row r="19" spans="1:2" ht="28.5" x14ac:dyDescent="0.25">
      <c r="A19" s="96" t="s">
        <v>35</v>
      </c>
      <c r="B19" s="103" t="s">
        <v>281</v>
      </c>
    </row>
    <row r="20" spans="1:2" ht="42.75" x14ac:dyDescent="0.25">
      <c r="A20" s="96" t="s">
        <v>32</v>
      </c>
      <c r="B20" s="103" t="s">
        <v>280</v>
      </c>
    </row>
    <row r="21" spans="1:2" ht="28.5" x14ac:dyDescent="0.25">
      <c r="A21" s="96" t="s">
        <v>37</v>
      </c>
      <c r="B21" s="103" t="s">
        <v>279</v>
      </c>
    </row>
    <row r="22" spans="1:2" ht="8.25" customHeight="1" x14ac:dyDescent="0.25">
      <c r="A22" s="101"/>
      <c r="B22" s="104"/>
    </row>
    <row r="23" spans="1:2" ht="31.5" customHeight="1" x14ac:dyDescent="0.25">
      <c r="A23" s="96" t="s">
        <v>218</v>
      </c>
      <c r="B23" s="103" t="s">
        <v>278</v>
      </c>
    </row>
    <row r="24" spans="1:2" ht="15" x14ac:dyDescent="0.25">
      <c r="A24" s="96" t="s">
        <v>38</v>
      </c>
      <c r="B24" s="103" t="s">
        <v>277</v>
      </c>
    </row>
    <row r="25" spans="1:2" ht="20.100000000000001" customHeight="1" x14ac:dyDescent="0.25">
      <c r="A25" s="96" t="s">
        <v>276</v>
      </c>
      <c r="B25" s="103" t="s">
        <v>275</v>
      </c>
    </row>
    <row r="26" spans="1:2" ht="29.1" customHeight="1" x14ac:dyDescent="0.25">
      <c r="A26" s="96" t="s">
        <v>274</v>
      </c>
      <c r="B26" s="103" t="s">
        <v>374</v>
      </c>
    </row>
    <row r="27" spans="1:2" ht="20.85" customHeight="1" x14ac:dyDescent="0.25">
      <c r="A27" s="96" t="s">
        <v>273</v>
      </c>
      <c r="B27" s="103" t="s">
        <v>42</v>
      </c>
    </row>
    <row r="28" spans="1:2" ht="8.25" customHeight="1" x14ac:dyDescent="0.25">
      <c r="A28" s="101"/>
      <c r="B28" s="104"/>
    </row>
    <row r="29" spans="1:2" ht="28.5" x14ac:dyDescent="0.25">
      <c r="A29" s="96" t="s">
        <v>50</v>
      </c>
      <c r="B29" s="103" t="s">
        <v>351</v>
      </c>
    </row>
    <row r="30" spans="1:2" ht="42.75" x14ac:dyDescent="0.25">
      <c r="A30" s="96" t="s">
        <v>210</v>
      </c>
      <c r="B30" s="103" t="s">
        <v>272</v>
      </c>
    </row>
    <row r="31" spans="1:2" ht="42.75" x14ac:dyDescent="0.25">
      <c r="A31" s="96" t="s">
        <v>47</v>
      </c>
      <c r="B31" s="103" t="s">
        <v>271</v>
      </c>
    </row>
    <row r="32" spans="1:2" ht="28.5" x14ac:dyDescent="0.25">
      <c r="A32" s="96" t="s">
        <v>48</v>
      </c>
      <c r="B32" s="103" t="s">
        <v>270</v>
      </c>
    </row>
    <row r="33" spans="1:2" ht="57" x14ac:dyDescent="0.25">
      <c r="A33" s="96" t="s">
        <v>43</v>
      </c>
      <c r="B33" s="103" t="s">
        <v>269</v>
      </c>
    </row>
    <row r="34" spans="1:2" ht="85.35" customHeight="1" x14ac:dyDescent="0.25">
      <c r="A34" s="105" t="s">
        <v>44</v>
      </c>
      <c r="B34" s="103" t="s">
        <v>268</v>
      </c>
    </row>
    <row r="35" spans="1:2" ht="81.599999999999994" customHeight="1" x14ac:dyDescent="0.25">
      <c r="A35" s="105" t="s">
        <v>45</v>
      </c>
      <c r="B35" s="103" t="s">
        <v>267</v>
      </c>
    </row>
    <row r="36" spans="1:2" ht="54" customHeight="1" x14ac:dyDescent="0.25">
      <c r="A36" s="105" t="s">
        <v>46</v>
      </c>
      <c r="B36" s="103" t="s">
        <v>266</v>
      </c>
    </row>
    <row r="37" spans="1:2" ht="8.25" customHeight="1" x14ac:dyDescent="0.25">
      <c r="A37" s="106"/>
      <c r="B37" s="104"/>
    </row>
    <row r="38" spans="1:2" ht="71.25" x14ac:dyDescent="0.25">
      <c r="A38" s="105" t="s">
        <v>212</v>
      </c>
      <c r="B38" s="103" t="s">
        <v>265</v>
      </c>
    </row>
    <row r="39" spans="1:2" ht="42.75" x14ac:dyDescent="0.25">
      <c r="A39" s="105" t="s">
        <v>264</v>
      </c>
      <c r="B39" s="103" t="s">
        <v>263</v>
      </c>
    </row>
    <row r="40" spans="1:2" ht="28.5" x14ac:dyDescent="0.25">
      <c r="A40" s="105" t="s">
        <v>262</v>
      </c>
      <c r="B40" s="103" t="s">
        <v>261</v>
      </c>
    </row>
    <row r="41" spans="1:2" ht="71.25" x14ac:dyDescent="0.25">
      <c r="A41" s="105" t="s">
        <v>260</v>
      </c>
      <c r="B41" s="103" t="s">
        <v>259</v>
      </c>
    </row>
    <row r="42" spans="1:2" ht="28.5" x14ac:dyDescent="0.25">
      <c r="A42" s="96" t="s">
        <v>69</v>
      </c>
      <c r="B42" s="103" t="s">
        <v>222</v>
      </c>
    </row>
    <row r="43" spans="1:2" ht="15" x14ac:dyDescent="0.25">
      <c r="A43" s="105"/>
      <c r="B43" s="107"/>
    </row>
    <row r="44" spans="1:2" ht="25.5" customHeight="1" x14ac:dyDescent="0.25">
      <c r="A44" s="195" t="s">
        <v>258</v>
      </c>
      <c r="B44" s="196"/>
    </row>
    <row r="45" spans="1:2" ht="15" x14ac:dyDescent="0.25">
      <c r="A45" s="94" t="s">
        <v>257</v>
      </c>
      <c r="B45" s="95" t="s">
        <v>256</v>
      </c>
    </row>
    <row r="46" spans="1:2" ht="15" x14ac:dyDescent="0.25">
      <c r="A46" s="96" t="s">
        <v>5</v>
      </c>
      <c r="B46" s="97" t="s">
        <v>255</v>
      </c>
    </row>
    <row r="47" spans="1:2" ht="103.5" x14ac:dyDescent="0.25">
      <c r="A47" s="96" t="s">
        <v>6</v>
      </c>
      <c r="B47" s="98" t="s">
        <v>375</v>
      </c>
    </row>
    <row r="48" spans="1:2" ht="15" x14ac:dyDescent="0.25">
      <c r="A48" s="96" t="s">
        <v>254</v>
      </c>
      <c r="B48" s="108" t="s">
        <v>253</v>
      </c>
    </row>
    <row r="49" spans="1:2" ht="37.5" customHeight="1" x14ac:dyDescent="0.25">
      <c r="A49" s="96" t="s">
        <v>252</v>
      </c>
      <c r="B49" s="108" t="s">
        <v>251</v>
      </c>
    </row>
    <row r="50" spans="1:2" ht="28.5" x14ac:dyDescent="0.25">
      <c r="A50" s="96" t="s">
        <v>81</v>
      </c>
      <c r="B50" s="108" t="s">
        <v>250</v>
      </c>
    </row>
    <row r="51" spans="1:2" ht="42.75" x14ac:dyDescent="0.25">
      <c r="A51" s="96" t="s">
        <v>249</v>
      </c>
      <c r="B51" s="109" t="s">
        <v>248</v>
      </c>
    </row>
    <row r="52" spans="1:2" ht="42.75" x14ac:dyDescent="0.25">
      <c r="A52" s="96" t="s">
        <v>183</v>
      </c>
      <c r="B52" s="109" t="s">
        <v>247</v>
      </c>
    </row>
    <row r="53" spans="1:2" ht="15" x14ac:dyDescent="0.25">
      <c r="A53" s="96" t="s">
        <v>83</v>
      </c>
      <c r="B53" s="109" t="s">
        <v>246</v>
      </c>
    </row>
    <row r="54" spans="1:2" ht="71.25" x14ac:dyDescent="0.25">
      <c r="A54" s="96" t="s">
        <v>84</v>
      </c>
      <c r="B54" s="109" t="s">
        <v>245</v>
      </c>
    </row>
    <row r="55" spans="1:2" ht="60" x14ac:dyDescent="0.25">
      <c r="A55" s="105" t="s">
        <v>244</v>
      </c>
      <c r="B55" s="109" t="s">
        <v>243</v>
      </c>
    </row>
    <row r="56" spans="1:2" ht="28.5" x14ac:dyDescent="0.25">
      <c r="A56" s="96" t="s">
        <v>150</v>
      </c>
      <c r="B56" s="109" t="s">
        <v>242</v>
      </c>
    </row>
    <row r="57" spans="1:2" ht="99.75" x14ac:dyDescent="0.25">
      <c r="A57" s="96" t="s">
        <v>85</v>
      </c>
      <c r="B57" s="109" t="s">
        <v>241</v>
      </c>
    </row>
    <row r="58" spans="1:2" ht="15" x14ac:dyDescent="0.25">
      <c r="A58" s="96" t="s">
        <v>86</v>
      </c>
      <c r="B58" s="109" t="s">
        <v>240</v>
      </c>
    </row>
    <row r="59" spans="1:2" ht="28.5" x14ac:dyDescent="0.25">
      <c r="A59" s="96" t="s">
        <v>87</v>
      </c>
      <c r="B59" s="109" t="s">
        <v>239</v>
      </c>
    </row>
    <row r="60" spans="1:2" ht="28.5" x14ac:dyDescent="0.25">
      <c r="A60" s="96" t="s">
        <v>88</v>
      </c>
      <c r="B60" s="109" t="s">
        <v>238</v>
      </c>
    </row>
    <row r="61" spans="1:2" ht="28.5" x14ac:dyDescent="0.25">
      <c r="A61" s="96" t="s">
        <v>89</v>
      </c>
      <c r="B61" s="109" t="s">
        <v>237</v>
      </c>
    </row>
    <row r="62" spans="1:2" ht="28.5" x14ac:dyDescent="0.25">
      <c r="A62" s="96" t="s">
        <v>90</v>
      </c>
      <c r="B62" s="109" t="s">
        <v>236</v>
      </c>
    </row>
    <row r="63" spans="1:2" ht="42.75" x14ac:dyDescent="0.25">
      <c r="A63" s="96" t="s">
        <v>29</v>
      </c>
      <c r="B63" s="109" t="s">
        <v>347</v>
      </c>
    </row>
    <row r="64" spans="1:2" ht="79.5" customHeight="1" x14ac:dyDescent="0.25">
      <c r="A64" s="96" t="s">
        <v>28</v>
      </c>
      <c r="B64" s="109" t="s">
        <v>235</v>
      </c>
    </row>
    <row r="65" spans="1:2" ht="114" x14ac:dyDescent="0.25">
      <c r="A65" s="96" t="s">
        <v>74</v>
      </c>
      <c r="B65" s="109" t="s">
        <v>350</v>
      </c>
    </row>
    <row r="66" spans="1:2" ht="28.5" x14ac:dyDescent="0.25">
      <c r="A66" s="96" t="s">
        <v>75</v>
      </c>
      <c r="B66" s="109" t="s">
        <v>234</v>
      </c>
    </row>
    <row r="67" spans="1:2" ht="171" x14ac:dyDescent="0.25">
      <c r="A67" s="96" t="s">
        <v>76</v>
      </c>
      <c r="B67" s="109" t="s">
        <v>352</v>
      </c>
    </row>
    <row r="68" spans="1:2" ht="28.5" x14ac:dyDescent="0.25">
      <c r="A68" s="96" t="s">
        <v>77</v>
      </c>
      <c r="B68" s="109" t="s">
        <v>233</v>
      </c>
    </row>
    <row r="69" spans="1:2" ht="30" x14ac:dyDescent="0.25">
      <c r="A69" s="105" t="s">
        <v>232</v>
      </c>
      <c r="B69" s="109" t="s">
        <v>231</v>
      </c>
    </row>
    <row r="70" spans="1:2" ht="25.5" customHeight="1" x14ac:dyDescent="0.25">
      <c r="A70" s="195" t="s">
        <v>230</v>
      </c>
      <c r="B70" s="196"/>
    </row>
    <row r="71" spans="1:2" ht="15" x14ac:dyDescent="0.25">
      <c r="A71" s="197" t="s">
        <v>229</v>
      </c>
      <c r="B71" s="198"/>
    </row>
    <row r="72" spans="1:2" ht="72" customHeight="1" x14ac:dyDescent="0.25">
      <c r="A72" s="191" t="s">
        <v>349</v>
      </c>
      <c r="B72" s="192"/>
    </row>
    <row r="73" spans="1:2" ht="28.5" x14ac:dyDescent="0.25">
      <c r="A73" s="96" t="s">
        <v>228</v>
      </c>
      <c r="B73" s="109" t="s">
        <v>227</v>
      </c>
    </row>
    <row r="74" spans="1:2" ht="42.75" x14ac:dyDescent="0.25">
      <c r="A74" s="105" t="s">
        <v>226</v>
      </c>
      <c r="B74" s="109" t="s">
        <v>225</v>
      </c>
    </row>
  </sheetData>
  <mergeCells count="6">
    <mergeCell ref="A72:B72"/>
    <mergeCell ref="A1:B1"/>
    <mergeCell ref="A2:B2"/>
    <mergeCell ref="A44:B44"/>
    <mergeCell ref="A70:B70"/>
    <mergeCell ref="A71:B71"/>
  </mergeCells>
  <pageMargins left="0.25" right="0.25" top="0.75" bottom="0.75" header="0.3" footer="0.3"/>
  <pageSetup scale="26"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tabColor theme="7" tint="0.39997558519241921"/>
    <pageSetUpPr fitToPage="1"/>
  </sheetPr>
  <dimension ref="A1:E35"/>
  <sheetViews>
    <sheetView zoomScale="70" zoomScaleNormal="70" workbookViewId="0">
      <selection activeCell="A7" sqref="A7"/>
    </sheetView>
  </sheetViews>
  <sheetFormatPr baseColWidth="10" defaultColWidth="11.42578125" defaultRowHeight="14.25" x14ac:dyDescent="0.2"/>
  <cols>
    <col min="1" max="1" width="21" style="72" customWidth="1"/>
    <col min="2" max="4" width="20.42578125" style="72" customWidth="1"/>
    <col min="5" max="5" width="24.28515625" style="72" customWidth="1"/>
    <col min="6" max="16384" width="11.42578125" style="72"/>
  </cols>
  <sheetData>
    <row r="1" spans="1:5" s="15" customFormat="1" ht="16.5" customHeight="1" x14ac:dyDescent="0.25">
      <c r="A1" s="418"/>
      <c r="B1" s="421" t="s">
        <v>0</v>
      </c>
      <c r="C1" s="421"/>
      <c r="D1" s="421"/>
      <c r="E1" s="150" t="s">
        <v>1</v>
      </c>
    </row>
    <row r="2" spans="1:5" s="15" customFormat="1" ht="20.25" customHeight="1" x14ac:dyDescent="0.25">
      <c r="A2" s="419"/>
      <c r="B2" s="422" t="s">
        <v>2</v>
      </c>
      <c r="C2" s="422"/>
      <c r="D2" s="422"/>
      <c r="E2" s="151" t="s">
        <v>205</v>
      </c>
    </row>
    <row r="3" spans="1:5" s="15" customFormat="1" ht="30" customHeight="1" x14ac:dyDescent="0.25">
      <c r="A3" s="419"/>
      <c r="B3" s="423" t="s">
        <v>3</v>
      </c>
      <c r="C3" s="423"/>
      <c r="D3" s="423"/>
      <c r="E3" s="151" t="s">
        <v>353</v>
      </c>
    </row>
    <row r="4" spans="1:5" s="15" customFormat="1" ht="16.5" customHeight="1" thickBot="1" x14ac:dyDescent="0.3">
      <c r="A4" s="420"/>
      <c r="B4" s="302"/>
      <c r="C4" s="302"/>
      <c r="D4" s="302"/>
      <c r="E4" s="152" t="s">
        <v>204</v>
      </c>
    </row>
    <row r="5" spans="1:5" s="15" customFormat="1" ht="9" customHeight="1" thickBot="1" x14ac:dyDescent="0.25">
      <c r="A5" s="72"/>
      <c r="B5" s="72"/>
      <c r="C5" s="72"/>
      <c r="D5" s="72"/>
      <c r="E5" s="72"/>
    </row>
    <row r="6" spans="1:5" ht="14.25" customHeight="1" x14ac:dyDescent="0.2">
      <c r="A6" s="410" t="s">
        <v>146</v>
      </c>
      <c r="B6" s="230"/>
      <c r="C6" s="230"/>
      <c r="D6" s="230"/>
      <c r="E6" s="411"/>
    </row>
    <row r="7" spans="1:5" ht="15.75" customHeight="1" thickBot="1" x14ac:dyDescent="0.25">
      <c r="A7" s="153" t="s">
        <v>147</v>
      </c>
      <c r="B7" s="154" t="s">
        <v>148</v>
      </c>
      <c r="C7" s="424" t="s">
        <v>149</v>
      </c>
      <c r="D7" s="424"/>
      <c r="E7" s="425"/>
    </row>
    <row r="8" spans="1:5" x14ac:dyDescent="0.2">
      <c r="A8" s="155"/>
      <c r="B8" s="156"/>
      <c r="C8" s="415"/>
      <c r="D8" s="416"/>
      <c r="E8" s="417"/>
    </row>
    <row r="9" spans="1:5" x14ac:dyDescent="0.2">
      <c r="A9" s="157"/>
      <c r="B9" s="158"/>
      <c r="C9" s="412"/>
      <c r="D9" s="413"/>
      <c r="E9" s="414"/>
    </row>
    <row r="10" spans="1:5" x14ac:dyDescent="0.2">
      <c r="A10" s="157"/>
      <c r="B10" s="158"/>
      <c r="C10" s="412"/>
      <c r="D10" s="413"/>
      <c r="E10" s="414"/>
    </row>
    <row r="11" spans="1:5" x14ac:dyDescent="0.2">
      <c r="A11" s="157"/>
      <c r="B11" s="158"/>
      <c r="C11" s="412"/>
      <c r="D11" s="413"/>
      <c r="E11" s="414"/>
    </row>
    <row r="12" spans="1:5" x14ac:dyDescent="0.2">
      <c r="A12" s="157"/>
      <c r="B12" s="158"/>
      <c r="C12" s="412"/>
      <c r="D12" s="413"/>
      <c r="E12" s="414"/>
    </row>
    <row r="13" spans="1:5" x14ac:dyDescent="0.2">
      <c r="A13" s="157"/>
      <c r="B13" s="158"/>
      <c r="C13" s="412"/>
      <c r="D13" s="413"/>
      <c r="E13" s="414"/>
    </row>
    <row r="14" spans="1:5" x14ac:dyDescent="0.2">
      <c r="A14" s="157"/>
      <c r="B14" s="158"/>
      <c r="C14" s="412"/>
      <c r="D14" s="413"/>
      <c r="E14" s="414"/>
    </row>
    <row r="15" spans="1:5" x14ac:dyDescent="0.2">
      <c r="A15" s="157"/>
      <c r="B15" s="158"/>
      <c r="C15" s="412"/>
      <c r="D15" s="413"/>
      <c r="E15" s="414"/>
    </row>
    <row r="16" spans="1:5" x14ac:dyDescent="0.2">
      <c r="A16" s="157"/>
      <c r="B16" s="158"/>
      <c r="C16" s="412"/>
      <c r="D16" s="413"/>
      <c r="E16" s="414"/>
    </row>
    <row r="17" spans="1:5" x14ac:dyDescent="0.2">
      <c r="A17" s="157"/>
      <c r="B17" s="158"/>
      <c r="C17" s="412"/>
      <c r="D17" s="413"/>
      <c r="E17" s="414"/>
    </row>
    <row r="18" spans="1:5" x14ac:dyDescent="0.2">
      <c r="A18" s="157"/>
      <c r="B18" s="158"/>
      <c r="C18" s="412"/>
      <c r="D18" s="413"/>
      <c r="E18" s="414"/>
    </row>
    <row r="19" spans="1:5" x14ac:dyDescent="0.2">
      <c r="A19" s="157"/>
      <c r="B19" s="158"/>
      <c r="C19" s="412"/>
      <c r="D19" s="413"/>
      <c r="E19" s="414"/>
    </row>
    <row r="20" spans="1:5" x14ac:dyDescent="0.2">
      <c r="A20" s="157"/>
      <c r="B20" s="158"/>
      <c r="C20" s="412"/>
      <c r="D20" s="413"/>
      <c r="E20" s="414"/>
    </row>
    <row r="21" spans="1:5" x14ac:dyDescent="0.2">
      <c r="A21" s="157"/>
      <c r="B21" s="158"/>
      <c r="C21" s="412"/>
      <c r="D21" s="413"/>
      <c r="E21" s="414"/>
    </row>
    <row r="22" spans="1:5" x14ac:dyDescent="0.2">
      <c r="A22" s="157"/>
      <c r="B22" s="158"/>
      <c r="C22" s="412"/>
      <c r="D22" s="413"/>
      <c r="E22" s="414"/>
    </row>
    <row r="23" spans="1:5" x14ac:dyDescent="0.2">
      <c r="A23" s="157"/>
      <c r="B23" s="158"/>
      <c r="C23" s="412"/>
      <c r="D23" s="413"/>
      <c r="E23" s="414"/>
    </row>
    <row r="24" spans="1:5" x14ac:dyDescent="0.2">
      <c r="A24" s="157"/>
      <c r="B24" s="158"/>
      <c r="C24" s="412"/>
      <c r="D24" s="413"/>
      <c r="E24" s="414"/>
    </row>
    <row r="25" spans="1:5" x14ac:dyDescent="0.2">
      <c r="A25" s="157"/>
      <c r="B25" s="158"/>
      <c r="C25" s="412"/>
      <c r="D25" s="413"/>
      <c r="E25" s="414"/>
    </row>
    <row r="26" spans="1:5" x14ac:dyDescent="0.2">
      <c r="A26" s="157"/>
      <c r="B26" s="158"/>
      <c r="C26" s="412"/>
      <c r="D26" s="413"/>
      <c r="E26" s="414"/>
    </row>
    <row r="27" spans="1:5" x14ac:dyDescent="0.2">
      <c r="A27" s="157"/>
      <c r="B27" s="158"/>
      <c r="C27" s="412"/>
      <c r="D27" s="413"/>
      <c r="E27" s="414"/>
    </row>
    <row r="28" spans="1:5" x14ac:dyDescent="0.2">
      <c r="A28" s="157"/>
      <c r="B28" s="158"/>
      <c r="C28" s="412"/>
      <c r="D28" s="413"/>
      <c r="E28" s="414"/>
    </row>
    <row r="29" spans="1:5" x14ac:dyDescent="0.2">
      <c r="A29" s="157"/>
      <c r="B29" s="158"/>
      <c r="C29" s="412"/>
      <c r="D29" s="413"/>
      <c r="E29" s="414"/>
    </row>
    <row r="30" spans="1:5" x14ac:dyDescent="0.2">
      <c r="A30" s="157"/>
      <c r="B30" s="158"/>
      <c r="C30" s="412"/>
      <c r="D30" s="413"/>
      <c r="E30" s="414"/>
    </row>
    <row r="31" spans="1:5" x14ac:dyDescent="0.2">
      <c r="A31" s="157"/>
      <c r="B31" s="158"/>
      <c r="C31" s="412"/>
      <c r="D31" s="413"/>
      <c r="E31" s="414"/>
    </row>
    <row r="32" spans="1:5" x14ac:dyDescent="0.2">
      <c r="A32" s="157"/>
      <c r="B32" s="158"/>
      <c r="C32" s="412"/>
      <c r="D32" s="413"/>
      <c r="E32" s="414"/>
    </row>
    <row r="33" spans="1:5" x14ac:dyDescent="0.2">
      <c r="A33" s="157"/>
      <c r="B33" s="158"/>
      <c r="C33" s="412"/>
      <c r="D33" s="413"/>
      <c r="E33" s="414"/>
    </row>
    <row r="34" spans="1:5" x14ac:dyDescent="0.2">
      <c r="A34" s="157"/>
      <c r="B34" s="158"/>
      <c r="C34" s="412"/>
      <c r="D34" s="413"/>
      <c r="E34" s="414"/>
    </row>
    <row r="35" spans="1:5" ht="15" thickBot="1" x14ac:dyDescent="0.25">
      <c r="A35" s="159"/>
      <c r="B35" s="160"/>
      <c r="C35" s="407"/>
      <c r="D35" s="408"/>
      <c r="E35" s="409"/>
    </row>
  </sheetData>
  <mergeCells count="34">
    <mergeCell ref="A1:A4"/>
    <mergeCell ref="B1:D1"/>
    <mergeCell ref="B2:D2"/>
    <mergeCell ref="B3:D4"/>
    <mergeCell ref="C7:E7"/>
    <mergeCell ref="C29:E29"/>
    <mergeCell ref="C30:E30"/>
    <mergeCell ref="C19:E19"/>
    <mergeCell ref="C20:E20"/>
    <mergeCell ref="C8:E8"/>
    <mergeCell ref="C21:E21"/>
    <mergeCell ref="C22:E22"/>
    <mergeCell ref="C9:E9"/>
    <mergeCell ref="C10:E10"/>
    <mergeCell ref="C11:E11"/>
    <mergeCell ref="C12:E12"/>
    <mergeCell ref="C13:E13"/>
    <mergeCell ref="C14:E1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s>
  <pageMargins left="0.7" right="0.7" top="0.75" bottom="0.75" header="0.3" footer="0.3"/>
  <pageSetup paperSize="9" scale="79" orientation="portrait" r:id="rId1"/>
  <customProperties>
    <customPr name="_pios_id" r:id="rId2"/>
  </customProperties>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J48"/>
  <sheetViews>
    <sheetView workbookViewId="0">
      <selection activeCell="B12" sqref="B12"/>
    </sheetView>
  </sheetViews>
  <sheetFormatPr baseColWidth="10" defaultRowHeight="15" x14ac:dyDescent="0.25"/>
  <cols>
    <col min="1" max="1" width="15.7109375" customWidth="1"/>
    <col min="2" max="2" width="70.42578125" customWidth="1"/>
    <col min="3" max="3" width="45.7109375" customWidth="1"/>
    <col min="4" max="4" width="77.7109375" customWidth="1"/>
    <col min="5" max="5" width="15.42578125" customWidth="1"/>
    <col min="6" max="6" width="53.42578125" customWidth="1"/>
    <col min="7" max="7" width="32.7109375" style="7" customWidth="1"/>
    <col min="8" max="8" width="19" style="2" customWidth="1"/>
    <col min="9" max="9" width="29.42578125" style="2" customWidth="1"/>
    <col min="10" max="10" width="36.28515625" style="2" customWidth="1"/>
  </cols>
  <sheetData>
    <row r="1" spans="1:10" ht="25.5" x14ac:dyDescent="0.25">
      <c r="A1" s="9" t="s">
        <v>291</v>
      </c>
      <c r="B1" s="9" t="s">
        <v>11</v>
      </c>
      <c r="C1" s="9" t="s">
        <v>292</v>
      </c>
      <c r="D1" s="9" t="s">
        <v>293</v>
      </c>
      <c r="E1" s="9" t="s">
        <v>294</v>
      </c>
      <c r="F1" s="10" t="s">
        <v>295</v>
      </c>
      <c r="G1" s="10" t="s">
        <v>150</v>
      </c>
      <c r="H1" s="10" t="s">
        <v>151</v>
      </c>
      <c r="I1" s="10" t="s">
        <v>151</v>
      </c>
      <c r="J1" s="10" t="s">
        <v>108</v>
      </c>
    </row>
    <row r="2" spans="1:10" x14ac:dyDescent="0.25">
      <c r="A2" s="11"/>
      <c r="B2" s="11"/>
      <c r="C2" s="11"/>
      <c r="D2" s="11"/>
      <c r="E2" s="11"/>
      <c r="F2" s="12"/>
      <c r="G2" s="3" t="s">
        <v>354</v>
      </c>
      <c r="H2" s="8" t="s">
        <v>368</v>
      </c>
      <c r="I2" s="8" t="s">
        <v>152</v>
      </c>
      <c r="J2" s="8" t="s">
        <v>153</v>
      </c>
    </row>
    <row r="3" spans="1:10" x14ac:dyDescent="0.25">
      <c r="A3" s="8" t="s">
        <v>296</v>
      </c>
      <c r="B3" s="14" t="s">
        <v>297</v>
      </c>
      <c r="C3" s="13" t="s">
        <v>298</v>
      </c>
      <c r="D3" s="8" t="s">
        <v>373</v>
      </c>
      <c r="E3" s="8" t="s">
        <v>299</v>
      </c>
      <c r="F3" s="8" t="s">
        <v>300</v>
      </c>
      <c r="G3" s="8" t="s">
        <v>355</v>
      </c>
      <c r="H3" s="8" t="s">
        <v>369</v>
      </c>
      <c r="I3" s="8" t="s">
        <v>154</v>
      </c>
      <c r="J3" s="8" t="s">
        <v>117</v>
      </c>
    </row>
    <row r="4" spans="1:10" x14ac:dyDescent="0.25">
      <c r="A4" s="8" t="s">
        <v>372</v>
      </c>
      <c r="B4" s="14" t="s">
        <v>301</v>
      </c>
      <c r="C4" s="13" t="s">
        <v>302</v>
      </c>
      <c r="D4" s="8" t="s">
        <v>303</v>
      </c>
      <c r="E4" s="8" t="s">
        <v>304</v>
      </c>
      <c r="F4" s="8" t="s">
        <v>305</v>
      </c>
      <c r="G4" s="8" t="s">
        <v>356</v>
      </c>
      <c r="H4" s="8" t="s">
        <v>370</v>
      </c>
      <c r="I4" s="8" t="s">
        <v>155</v>
      </c>
      <c r="J4" s="8" t="s">
        <v>112</v>
      </c>
    </row>
    <row r="5" spans="1:10" x14ac:dyDescent="0.25">
      <c r="A5" s="8" t="s">
        <v>306</v>
      </c>
      <c r="B5" s="14" t="s">
        <v>307</v>
      </c>
      <c r="C5" s="13" t="s">
        <v>308</v>
      </c>
      <c r="D5" s="8" t="s">
        <v>309</v>
      </c>
      <c r="E5" s="8" t="s">
        <v>310</v>
      </c>
      <c r="F5" s="8" t="s">
        <v>311</v>
      </c>
      <c r="G5" s="8" t="s">
        <v>357</v>
      </c>
      <c r="H5" s="8" t="s">
        <v>371</v>
      </c>
      <c r="I5" s="8" t="s">
        <v>156</v>
      </c>
      <c r="J5" s="8" t="s">
        <v>113</v>
      </c>
    </row>
    <row r="6" spans="1:10" x14ac:dyDescent="0.25">
      <c r="A6" s="8" t="s">
        <v>312</v>
      </c>
      <c r="B6" s="14" t="s">
        <v>313</v>
      </c>
      <c r="C6" s="13" t="s">
        <v>314</v>
      </c>
      <c r="D6" s="8" t="s">
        <v>315</v>
      </c>
      <c r="E6" s="8" t="s">
        <v>316</v>
      </c>
      <c r="F6" s="8" t="s">
        <v>317</v>
      </c>
      <c r="G6" s="8" t="s">
        <v>358</v>
      </c>
      <c r="H6" s="8"/>
      <c r="I6" s="8" t="s">
        <v>157</v>
      </c>
      <c r="J6" s="8" t="s">
        <v>114</v>
      </c>
    </row>
    <row r="7" spans="1:10" x14ac:dyDescent="0.25">
      <c r="A7" s="8"/>
      <c r="B7" s="14" t="s">
        <v>318</v>
      </c>
      <c r="C7" s="13" t="s">
        <v>319</v>
      </c>
      <c r="D7" s="8" t="s">
        <v>320</v>
      </c>
      <c r="E7" s="8" t="s">
        <v>321</v>
      </c>
      <c r="F7" s="8" t="s">
        <v>322</v>
      </c>
      <c r="G7" s="8" t="s">
        <v>359</v>
      </c>
      <c r="H7" s="8"/>
      <c r="I7" s="8" t="s">
        <v>123</v>
      </c>
      <c r="J7" s="8" t="s">
        <v>115</v>
      </c>
    </row>
    <row r="8" spans="1:10" x14ac:dyDescent="0.25">
      <c r="A8" s="8"/>
      <c r="B8" s="14" t="s">
        <v>323</v>
      </c>
      <c r="C8" s="13" t="s">
        <v>324</v>
      </c>
      <c r="D8" s="8" t="s">
        <v>325</v>
      </c>
      <c r="E8" s="8" t="s">
        <v>326</v>
      </c>
      <c r="F8" s="8" t="s">
        <v>327</v>
      </c>
      <c r="G8" s="8" t="s">
        <v>360</v>
      </c>
      <c r="H8" s="8"/>
      <c r="I8" s="8"/>
      <c r="J8" s="8"/>
    </row>
    <row r="9" spans="1:10" x14ac:dyDescent="0.25">
      <c r="C9" s="13" t="s">
        <v>328</v>
      </c>
      <c r="D9" s="8" t="s">
        <v>329</v>
      </c>
      <c r="E9" s="8"/>
      <c r="F9" s="8"/>
      <c r="G9" s="8" t="s">
        <v>361</v>
      </c>
    </row>
    <row r="10" spans="1:10" x14ac:dyDescent="0.25">
      <c r="C10" s="13" t="s">
        <v>330</v>
      </c>
      <c r="D10" s="8" t="s">
        <v>331</v>
      </c>
      <c r="E10" s="8"/>
      <c r="F10" s="8"/>
      <c r="G10" s="8" t="s">
        <v>362</v>
      </c>
    </row>
    <row r="11" spans="1:10" x14ac:dyDescent="0.25">
      <c r="C11" s="13" t="s">
        <v>332</v>
      </c>
      <c r="D11" s="8" t="s">
        <v>333</v>
      </c>
      <c r="E11" s="8"/>
      <c r="F11" s="8"/>
      <c r="G11" s="8" t="s">
        <v>363</v>
      </c>
    </row>
    <row r="12" spans="1:10" x14ac:dyDescent="0.25">
      <c r="C12" s="13" t="s">
        <v>334</v>
      </c>
      <c r="D12" s="8" t="s">
        <v>335</v>
      </c>
      <c r="E12" s="8"/>
      <c r="F12" s="8"/>
      <c r="G12" s="8" t="s">
        <v>364</v>
      </c>
    </row>
    <row r="13" spans="1:10" x14ac:dyDescent="0.25">
      <c r="C13" s="13" t="s">
        <v>336</v>
      </c>
      <c r="D13" s="8" t="s">
        <v>337</v>
      </c>
      <c r="E13" s="8"/>
      <c r="F13" s="8"/>
      <c r="G13" s="8" t="s">
        <v>365</v>
      </c>
    </row>
    <row r="14" spans="1:10" x14ac:dyDescent="0.25">
      <c r="B14" s="1"/>
      <c r="C14" s="13" t="s">
        <v>338</v>
      </c>
      <c r="D14" s="8" t="s">
        <v>339</v>
      </c>
      <c r="E14" s="8"/>
      <c r="F14" s="8"/>
      <c r="G14" s="8" t="s">
        <v>366</v>
      </c>
    </row>
    <row r="15" spans="1:10" x14ac:dyDescent="0.25">
      <c r="B15" s="1"/>
      <c r="C15" s="13" t="s">
        <v>340</v>
      </c>
      <c r="D15" s="8" t="s">
        <v>341</v>
      </c>
      <c r="E15" s="8"/>
      <c r="F15" s="8"/>
      <c r="G15" s="8" t="s">
        <v>367</v>
      </c>
    </row>
    <row r="16" spans="1:10" x14ac:dyDescent="0.25">
      <c r="C16" s="13" t="s">
        <v>342</v>
      </c>
      <c r="D16" s="8"/>
      <c r="E16" s="1"/>
      <c r="G16" s="5"/>
    </row>
    <row r="17" spans="2:7" x14ac:dyDescent="0.25">
      <c r="C17" s="13" t="s">
        <v>343</v>
      </c>
      <c r="D17" s="8"/>
      <c r="E17" s="1"/>
      <c r="G17" s="5"/>
    </row>
    <row r="18" spans="2:7" x14ac:dyDescent="0.25">
      <c r="C18" s="13" t="s">
        <v>344</v>
      </c>
      <c r="D18" s="8"/>
      <c r="E18" s="1"/>
      <c r="G18" s="5"/>
    </row>
    <row r="19" spans="2:7" x14ac:dyDescent="0.25">
      <c r="C19" s="13" t="s">
        <v>345</v>
      </c>
      <c r="D19" s="8"/>
      <c r="E19" s="1"/>
      <c r="G19" s="5"/>
    </row>
    <row r="20" spans="2:7" x14ac:dyDescent="0.25">
      <c r="B20" s="1"/>
      <c r="C20" s="13" t="s">
        <v>346</v>
      </c>
      <c r="D20" s="8"/>
      <c r="E20" s="1"/>
      <c r="G20" s="5"/>
    </row>
    <row r="21" spans="2:7" x14ac:dyDescent="0.25">
      <c r="E21" s="1"/>
      <c r="G21" s="5"/>
    </row>
    <row r="22" spans="2:7" x14ac:dyDescent="0.25">
      <c r="E22" s="1"/>
      <c r="G22" s="5"/>
    </row>
    <row r="23" spans="2:7" x14ac:dyDescent="0.25">
      <c r="G23" s="5"/>
    </row>
    <row r="24" spans="2:7" x14ac:dyDescent="0.25">
      <c r="G24" s="6" t="s">
        <v>158</v>
      </c>
    </row>
    <row r="25" spans="2:7" x14ac:dyDescent="0.25">
      <c r="G25" s="4" t="s">
        <v>159</v>
      </c>
    </row>
    <row r="26" spans="2:7" x14ac:dyDescent="0.25">
      <c r="G26" s="4" t="s">
        <v>160</v>
      </c>
    </row>
    <row r="27" spans="2:7" x14ac:dyDescent="0.25">
      <c r="G27" s="4" t="s">
        <v>161</v>
      </c>
    </row>
    <row r="28" spans="2:7" x14ac:dyDescent="0.25">
      <c r="G28" s="4" t="s">
        <v>162</v>
      </c>
    </row>
    <row r="29" spans="2:7" x14ac:dyDescent="0.25">
      <c r="G29" s="4" t="s">
        <v>163</v>
      </c>
    </row>
    <row r="30" spans="2:7" x14ac:dyDescent="0.25">
      <c r="G30" s="4" t="s">
        <v>164</v>
      </c>
    </row>
    <row r="31" spans="2:7" x14ac:dyDescent="0.25">
      <c r="G31" s="4" t="s">
        <v>165</v>
      </c>
    </row>
    <row r="32" spans="2:7" x14ac:dyDescent="0.25">
      <c r="G32" s="4" t="s">
        <v>166</v>
      </c>
    </row>
    <row r="33" spans="7:7" x14ac:dyDescent="0.25">
      <c r="G33" s="4" t="s">
        <v>167</v>
      </c>
    </row>
    <row r="34" spans="7:7" x14ac:dyDescent="0.25">
      <c r="G34" s="4" t="s">
        <v>168</v>
      </c>
    </row>
    <row r="35" spans="7:7" x14ac:dyDescent="0.25">
      <c r="G35" s="4" t="s">
        <v>169</v>
      </c>
    </row>
    <row r="36" spans="7:7" x14ac:dyDescent="0.25">
      <c r="G36" s="4" t="s">
        <v>170</v>
      </c>
    </row>
    <row r="37" spans="7:7" x14ac:dyDescent="0.25">
      <c r="G37" s="4" t="s">
        <v>171</v>
      </c>
    </row>
    <row r="38" spans="7:7" x14ac:dyDescent="0.25">
      <c r="G38" s="4" t="s">
        <v>172</v>
      </c>
    </row>
    <row r="39" spans="7:7" x14ac:dyDescent="0.25">
      <c r="G39" s="4" t="s">
        <v>173</v>
      </c>
    </row>
    <row r="40" spans="7:7" x14ac:dyDescent="0.25">
      <c r="G40" s="4" t="s">
        <v>174</v>
      </c>
    </row>
    <row r="41" spans="7:7" x14ac:dyDescent="0.25">
      <c r="G41" s="4" t="s">
        <v>175</v>
      </c>
    </row>
    <row r="42" spans="7:7" x14ac:dyDescent="0.25">
      <c r="G42" s="4" t="s">
        <v>176</v>
      </c>
    </row>
    <row r="43" spans="7:7" x14ac:dyDescent="0.25">
      <c r="G43" s="4" t="s">
        <v>177</v>
      </c>
    </row>
    <row r="44" spans="7:7" x14ac:dyDescent="0.25">
      <c r="G44" s="4" t="s">
        <v>178</v>
      </c>
    </row>
    <row r="45" spans="7:7" x14ac:dyDescent="0.25">
      <c r="G45" s="4" t="s">
        <v>179</v>
      </c>
    </row>
    <row r="46" spans="7:7" x14ac:dyDescent="0.25">
      <c r="G46" s="4" t="s">
        <v>180</v>
      </c>
    </row>
    <row r="47" spans="7:7" x14ac:dyDescent="0.25">
      <c r="G47" s="4" t="s">
        <v>181</v>
      </c>
    </row>
    <row r="48" spans="7:7" x14ac:dyDescent="0.25">
      <c r="G48" s="4" t="s">
        <v>182</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6"/>
    <pageSetUpPr fitToPage="1"/>
  </sheetPr>
  <dimension ref="A1:AO43"/>
  <sheetViews>
    <sheetView showGridLines="0" topLeftCell="P30" zoomScale="139" zoomScaleNormal="60" workbookViewId="0">
      <selection activeCell="U37" sqref="U37"/>
    </sheetView>
  </sheetViews>
  <sheetFormatPr baseColWidth="10" defaultColWidth="10.7109375" defaultRowHeight="14.25" x14ac:dyDescent="0.25"/>
  <cols>
    <col min="1" max="1" width="38.42578125" style="15" customWidth="1"/>
    <col min="2" max="2" width="20.42578125" style="15" customWidth="1"/>
    <col min="3" max="14" width="20.7109375" style="15" customWidth="1"/>
    <col min="15" max="15" width="20.42578125" style="15" customWidth="1"/>
    <col min="16" max="16" width="32.42578125" style="15" customWidth="1"/>
    <col min="17" max="27" width="18.140625" style="15" customWidth="1"/>
    <col min="28" max="28" width="22.7109375" style="15" customWidth="1"/>
    <col min="29" max="29" width="19" style="15" customWidth="1"/>
    <col min="30" max="30" width="19.42578125" style="15" customWidth="1"/>
    <col min="31" max="31" width="20.42578125" style="15" customWidth="1"/>
    <col min="32" max="32" width="22.7109375" style="15" customWidth="1"/>
    <col min="33" max="33" width="18.42578125" style="15" bestFit="1" customWidth="1"/>
    <col min="34" max="34" width="8.42578125" style="15" customWidth="1"/>
    <col min="35" max="35" width="18.42578125" style="15" bestFit="1" customWidth="1"/>
    <col min="36" max="36" width="5.7109375" style="15" customWidth="1"/>
    <col min="37" max="37" width="18.42578125" style="15" bestFit="1" customWidth="1"/>
    <col min="38" max="38" width="4.7109375" style="15" customWidth="1"/>
    <col min="39" max="39" width="23" style="15" bestFit="1" customWidth="1"/>
    <col min="40" max="40" width="10.7109375" style="15"/>
    <col min="41" max="41" width="18.42578125" style="15" bestFit="1" customWidth="1"/>
    <col min="42" max="42" width="16.140625" style="15" customWidth="1"/>
    <col min="43" max="16384" width="10.7109375" style="15"/>
  </cols>
  <sheetData>
    <row r="1" spans="1:31" ht="32.25" customHeight="1" thickBot="1" x14ac:dyDescent="0.3">
      <c r="A1" s="292"/>
      <c r="B1" s="295"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7"/>
      <c r="AB1" s="304" t="s">
        <v>1</v>
      </c>
      <c r="AC1" s="305"/>
      <c r="AD1" s="305"/>
      <c r="AE1" s="306"/>
    </row>
    <row r="2" spans="1:31" ht="30.75" customHeight="1" thickBot="1" x14ac:dyDescent="0.3">
      <c r="A2" s="293"/>
      <c r="B2" s="295" t="s">
        <v>2</v>
      </c>
      <c r="C2" s="296"/>
      <c r="D2" s="296"/>
      <c r="E2" s="296"/>
      <c r="F2" s="296"/>
      <c r="G2" s="296"/>
      <c r="H2" s="296"/>
      <c r="I2" s="296"/>
      <c r="J2" s="296"/>
      <c r="K2" s="296"/>
      <c r="L2" s="296"/>
      <c r="M2" s="296"/>
      <c r="N2" s="296"/>
      <c r="O2" s="296"/>
      <c r="P2" s="296"/>
      <c r="Q2" s="296"/>
      <c r="R2" s="296"/>
      <c r="S2" s="296"/>
      <c r="T2" s="296"/>
      <c r="U2" s="296"/>
      <c r="V2" s="296"/>
      <c r="W2" s="296"/>
      <c r="X2" s="296"/>
      <c r="Y2" s="296"/>
      <c r="Z2" s="296"/>
      <c r="AA2" s="297"/>
      <c r="AB2" s="304" t="s">
        <v>205</v>
      </c>
      <c r="AC2" s="305"/>
      <c r="AD2" s="305"/>
      <c r="AE2" s="306"/>
    </row>
    <row r="3" spans="1:31" ht="24" customHeight="1" thickBot="1" x14ac:dyDescent="0.3">
      <c r="A3" s="293"/>
      <c r="B3" s="298" t="s">
        <v>3</v>
      </c>
      <c r="C3" s="299"/>
      <c r="D3" s="299"/>
      <c r="E3" s="299"/>
      <c r="F3" s="299"/>
      <c r="G3" s="299"/>
      <c r="H3" s="299"/>
      <c r="I3" s="299"/>
      <c r="J3" s="299"/>
      <c r="K3" s="299"/>
      <c r="L3" s="299"/>
      <c r="M3" s="299"/>
      <c r="N3" s="299"/>
      <c r="O3" s="299"/>
      <c r="P3" s="299"/>
      <c r="Q3" s="299"/>
      <c r="R3" s="299"/>
      <c r="S3" s="299"/>
      <c r="T3" s="299"/>
      <c r="U3" s="299"/>
      <c r="V3" s="299"/>
      <c r="W3" s="299"/>
      <c r="X3" s="299"/>
      <c r="Y3" s="299"/>
      <c r="Z3" s="299"/>
      <c r="AA3" s="300"/>
      <c r="AB3" s="304" t="s">
        <v>353</v>
      </c>
      <c r="AC3" s="305"/>
      <c r="AD3" s="305"/>
      <c r="AE3" s="306"/>
    </row>
    <row r="4" spans="1:31" ht="21.75" customHeight="1" thickBot="1" x14ac:dyDescent="0.3">
      <c r="A4" s="294"/>
      <c r="B4" s="301"/>
      <c r="C4" s="302"/>
      <c r="D4" s="302"/>
      <c r="E4" s="302"/>
      <c r="F4" s="302"/>
      <c r="G4" s="302"/>
      <c r="H4" s="302"/>
      <c r="I4" s="302"/>
      <c r="J4" s="302"/>
      <c r="K4" s="302"/>
      <c r="L4" s="302"/>
      <c r="M4" s="302"/>
      <c r="N4" s="302"/>
      <c r="O4" s="302"/>
      <c r="P4" s="302"/>
      <c r="Q4" s="302"/>
      <c r="R4" s="302"/>
      <c r="S4" s="302"/>
      <c r="T4" s="302"/>
      <c r="U4" s="302"/>
      <c r="V4" s="302"/>
      <c r="W4" s="302"/>
      <c r="X4" s="302"/>
      <c r="Y4" s="302"/>
      <c r="Z4" s="302"/>
      <c r="AA4" s="303"/>
      <c r="AB4" s="307" t="s">
        <v>206</v>
      </c>
      <c r="AC4" s="308"/>
      <c r="AD4" s="308"/>
      <c r="AE4" s="309"/>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249" t="s">
        <v>4</v>
      </c>
      <c r="B7" s="250"/>
      <c r="C7" s="287" t="s">
        <v>23</v>
      </c>
      <c r="D7" s="249" t="s">
        <v>5</v>
      </c>
      <c r="E7" s="255"/>
      <c r="F7" s="255"/>
      <c r="G7" s="255"/>
      <c r="H7" s="250"/>
      <c r="I7" s="279">
        <v>45540</v>
      </c>
      <c r="J7" s="280"/>
      <c r="K7" s="249" t="s">
        <v>6</v>
      </c>
      <c r="L7" s="250"/>
      <c r="M7" s="271" t="s">
        <v>7</v>
      </c>
      <c r="N7" s="272"/>
      <c r="O7" s="260"/>
      <c r="P7" s="261"/>
      <c r="Q7" s="20"/>
      <c r="R7" s="20"/>
      <c r="S7" s="20"/>
      <c r="T7" s="20"/>
      <c r="U7" s="20"/>
      <c r="V7" s="20"/>
      <c r="W7" s="20"/>
      <c r="X7" s="20"/>
      <c r="Y7" s="20"/>
      <c r="Z7" s="21"/>
      <c r="AA7" s="20"/>
      <c r="AB7" s="20"/>
      <c r="AD7" s="22"/>
      <c r="AE7" s="23"/>
    </row>
    <row r="8" spans="1:31" ht="15" x14ac:dyDescent="0.25">
      <c r="A8" s="251"/>
      <c r="B8" s="252"/>
      <c r="C8" s="288"/>
      <c r="D8" s="251"/>
      <c r="E8" s="256"/>
      <c r="F8" s="256"/>
      <c r="G8" s="256"/>
      <c r="H8" s="252"/>
      <c r="I8" s="281"/>
      <c r="J8" s="282"/>
      <c r="K8" s="251"/>
      <c r="L8" s="252"/>
      <c r="M8" s="290" t="s">
        <v>8</v>
      </c>
      <c r="N8" s="291"/>
      <c r="O8" s="273"/>
      <c r="P8" s="274"/>
      <c r="Q8" s="20"/>
      <c r="R8" s="20"/>
      <c r="S8" s="20"/>
      <c r="T8" s="20"/>
      <c r="U8" s="20"/>
      <c r="V8" s="20"/>
      <c r="W8" s="20"/>
      <c r="X8" s="20"/>
      <c r="Y8" s="20"/>
      <c r="Z8" s="21"/>
      <c r="AA8" s="20"/>
      <c r="AB8" s="20"/>
      <c r="AD8" s="22"/>
      <c r="AE8" s="23"/>
    </row>
    <row r="9" spans="1:31" ht="15.75" thickBot="1" x14ac:dyDescent="0.3">
      <c r="A9" s="253"/>
      <c r="B9" s="254"/>
      <c r="C9" s="289"/>
      <c r="D9" s="253"/>
      <c r="E9" s="257"/>
      <c r="F9" s="257"/>
      <c r="G9" s="257"/>
      <c r="H9" s="254"/>
      <c r="I9" s="283"/>
      <c r="J9" s="284"/>
      <c r="K9" s="253"/>
      <c r="L9" s="254"/>
      <c r="M9" s="275" t="s">
        <v>9</v>
      </c>
      <c r="N9" s="276"/>
      <c r="O9" s="277" t="s">
        <v>376</v>
      </c>
      <c r="P9" s="278"/>
      <c r="Q9" s="20"/>
      <c r="R9" s="20"/>
      <c r="S9" s="20"/>
      <c r="T9" s="20"/>
      <c r="U9" s="20"/>
      <c r="V9" s="20"/>
      <c r="W9" s="20"/>
      <c r="X9" s="20"/>
      <c r="Y9" s="20"/>
      <c r="Z9" s="21"/>
      <c r="AA9" s="20"/>
      <c r="AB9" s="20"/>
      <c r="AD9" s="22"/>
      <c r="AE9" s="23"/>
    </row>
    <row r="10" spans="1:31" ht="15" customHeight="1" thickBot="1" x14ac:dyDescent="0.3">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249" t="s">
        <v>10</v>
      </c>
      <c r="B11" s="250"/>
      <c r="C11" s="221" t="s">
        <v>333</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3"/>
    </row>
    <row r="12" spans="1:31" ht="15" customHeight="1" x14ac:dyDescent="0.25">
      <c r="A12" s="251"/>
      <c r="B12" s="252"/>
      <c r="C12" s="262"/>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4"/>
    </row>
    <row r="13" spans="1:31" ht="15" customHeight="1" thickBot="1" x14ac:dyDescent="0.3">
      <c r="A13" s="253"/>
      <c r="B13" s="254"/>
      <c r="C13" s="265"/>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7"/>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51.75" customHeight="1" thickBot="1" x14ac:dyDescent="0.3">
      <c r="A15" s="258" t="s">
        <v>207</v>
      </c>
      <c r="B15" s="259"/>
      <c r="C15" s="268" t="s">
        <v>296</v>
      </c>
      <c r="D15" s="269"/>
      <c r="E15" s="269"/>
      <c r="F15" s="269"/>
      <c r="G15" s="269"/>
      <c r="H15" s="269"/>
      <c r="I15" s="269"/>
      <c r="J15" s="269"/>
      <c r="K15" s="270"/>
      <c r="L15" s="285" t="s">
        <v>11</v>
      </c>
      <c r="M15" s="318"/>
      <c r="N15" s="318"/>
      <c r="O15" s="318"/>
      <c r="P15" s="318"/>
      <c r="Q15" s="286"/>
      <c r="R15" s="319" t="s">
        <v>297</v>
      </c>
      <c r="S15" s="320"/>
      <c r="T15" s="320"/>
      <c r="U15" s="320"/>
      <c r="V15" s="320"/>
      <c r="W15" s="320"/>
      <c r="X15" s="321"/>
      <c r="Y15" s="285" t="s">
        <v>208</v>
      </c>
      <c r="Z15" s="286"/>
      <c r="AA15" s="310" t="s">
        <v>298</v>
      </c>
      <c r="AB15" s="311"/>
      <c r="AC15" s="311"/>
      <c r="AD15" s="311"/>
      <c r="AE15" s="312"/>
    </row>
    <row r="16" spans="1:31" ht="9" customHeight="1" thickBot="1" x14ac:dyDescent="0.3">
      <c r="A16" s="24"/>
      <c r="B16" s="20"/>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D16" s="22"/>
      <c r="AE16" s="23"/>
    </row>
    <row r="17" spans="1:33" s="40" customFormat="1" ht="37.5" customHeight="1" thickBot="1" x14ac:dyDescent="0.3">
      <c r="A17" s="258" t="s">
        <v>209</v>
      </c>
      <c r="B17" s="259"/>
      <c r="C17" s="310" t="s">
        <v>377</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285" t="s">
        <v>12</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286"/>
      <c r="AF19" s="44"/>
    </row>
    <row r="20" spans="1:33" ht="32.1" customHeight="1" thickBot="1" x14ac:dyDescent="0.3">
      <c r="A20" s="45" t="s">
        <v>13</v>
      </c>
      <c r="B20" s="315" t="s">
        <v>14</v>
      </c>
      <c r="C20" s="316"/>
      <c r="D20" s="316"/>
      <c r="E20" s="316"/>
      <c r="F20" s="316"/>
      <c r="G20" s="316"/>
      <c r="H20" s="316"/>
      <c r="I20" s="316"/>
      <c r="J20" s="316"/>
      <c r="K20" s="316"/>
      <c r="L20" s="316"/>
      <c r="M20" s="316"/>
      <c r="N20" s="316"/>
      <c r="O20" s="317"/>
      <c r="P20" s="285" t="s">
        <v>15</v>
      </c>
      <c r="Q20" s="318"/>
      <c r="R20" s="318"/>
      <c r="S20" s="318"/>
      <c r="T20" s="318"/>
      <c r="U20" s="318"/>
      <c r="V20" s="318"/>
      <c r="W20" s="318"/>
      <c r="X20" s="318"/>
      <c r="Y20" s="318"/>
      <c r="Z20" s="318"/>
      <c r="AA20" s="318"/>
      <c r="AB20" s="318"/>
      <c r="AC20" s="318"/>
      <c r="AD20" s="318"/>
      <c r="AE20" s="286"/>
      <c r="AF20" s="44"/>
    </row>
    <row r="21" spans="1:33" ht="32.1" customHeight="1" thickBot="1" x14ac:dyDescent="0.3">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49"/>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thickBot="1" x14ac:dyDescent="0.3">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58"/>
      <c r="X22" s="58">
        <v>1860840067</v>
      </c>
      <c r="Y22" s="58">
        <v>31423133</v>
      </c>
      <c r="Z22" s="58"/>
      <c r="AA22" s="58"/>
      <c r="AB22" s="58">
        <v>48109933</v>
      </c>
      <c r="AC22" s="58">
        <f>SUM(Q22:AB22)</f>
        <v>1940373133</v>
      </c>
      <c r="AE22" s="59"/>
      <c r="AF22" s="52"/>
    </row>
    <row r="23" spans="1:33" ht="32.1" customHeight="1" thickBot="1" x14ac:dyDescent="0.3">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62"/>
      <c r="X23" s="62">
        <v>1705654333</v>
      </c>
      <c r="Y23" s="62"/>
      <c r="Z23" s="62"/>
      <c r="AA23" s="62"/>
      <c r="AB23" s="62"/>
      <c r="AC23" s="58">
        <f t="shared" ref="AC23:AC24" si="0">SUM(Q23:AB23)</f>
        <v>1705654333</v>
      </c>
      <c r="AD23" s="62" t="e">
        <f>AC23/SUM(Q22:V22)</f>
        <v>#DIV/0!</v>
      </c>
      <c r="AE23" s="64">
        <f>AC23/AC22</f>
        <v>0.87903419398664695</v>
      </c>
      <c r="AF23" s="52"/>
    </row>
    <row r="24" spans="1:33" ht="32.1" customHeight="1" x14ac:dyDescent="0.25">
      <c r="A24" s="60" t="s">
        <v>36</v>
      </c>
      <c r="B24" s="61">
        <f>+B22-B23</f>
        <v>0</v>
      </c>
      <c r="C24" s="62">
        <f t="shared" ref="C24:M24" si="1">+C22-C23</f>
        <v>0</v>
      </c>
      <c r="D24" s="62">
        <f t="shared" si="1"/>
        <v>0</v>
      </c>
      <c r="E24" s="62">
        <f t="shared" si="1"/>
        <v>0</v>
      </c>
      <c r="F24" s="62">
        <f t="shared" si="1"/>
        <v>0</v>
      </c>
      <c r="G24" s="62">
        <f t="shared" si="1"/>
        <v>0</v>
      </c>
      <c r="H24" s="62">
        <f t="shared" si="1"/>
        <v>0</v>
      </c>
      <c r="I24" s="62">
        <f t="shared" si="1"/>
        <v>0</v>
      </c>
      <c r="J24" s="62">
        <f t="shared" si="1"/>
        <v>0</v>
      </c>
      <c r="K24" s="62">
        <f t="shared" si="1"/>
        <v>0</v>
      </c>
      <c r="L24" s="62">
        <f t="shared" si="1"/>
        <v>0</v>
      </c>
      <c r="M24" s="62">
        <f t="shared" si="1"/>
        <v>0</v>
      </c>
      <c r="N24" s="62">
        <f>SUM(B24:M24)</f>
        <v>0</v>
      </c>
      <c r="O24" s="65"/>
      <c r="P24" s="60" t="s">
        <v>32</v>
      </c>
      <c r="Q24" s="61"/>
      <c r="R24" s="62"/>
      <c r="S24" s="62"/>
      <c r="T24" s="62"/>
      <c r="U24" s="62"/>
      <c r="V24" s="62"/>
      <c r="W24" s="62"/>
      <c r="X24" s="62"/>
      <c r="Y24" s="62">
        <v>362072000</v>
      </c>
      <c r="Z24" s="62">
        <v>382225333</v>
      </c>
      <c r="AA24" s="62">
        <v>385172000</v>
      </c>
      <c r="AB24" s="62">
        <v>810903800</v>
      </c>
      <c r="AC24" s="58">
        <f t="shared" si="0"/>
        <v>1940373133</v>
      </c>
      <c r="AD24" s="62"/>
      <c r="AE24" s="66"/>
      <c r="AF24" s="52"/>
    </row>
    <row r="25" spans="1:33" ht="32.1" customHeight="1" thickBot="1" x14ac:dyDescent="0.3">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c r="X25" s="69"/>
      <c r="Y25" s="69"/>
      <c r="Z25" s="69"/>
      <c r="AA25" s="69"/>
      <c r="AB25" s="69"/>
      <c r="AC25" s="69">
        <f>SUM(Q25:AB25)</f>
        <v>0</v>
      </c>
      <c r="AD25" s="69" t="e">
        <f>AC25/SUM(Q24:V24)</f>
        <v>#DIV/0!</v>
      </c>
      <c r="AE25" s="71">
        <f>AC25/AC24</f>
        <v>0</v>
      </c>
      <c r="AF25" s="52"/>
    </row>
    <row r="26" spans="1:33" s="72" customFormat="1" ht="16.5" customHeight="1" thickBot="1" x14ac:dyDescent="0.25">
      <c r="AF26" s="52"/>
    </row>
    <row r="27" spans="1:33" ht="34.35" customHeight="1" x14ac:dyDescent="0.25">
      <c r="A27" s="244" t="s">
        <v>219</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6"/>
      <c r="AF27" s="44"/>
    </row>
    <row r="28" spans="1:33" ht="15" customHeight="1" x14ac:dyDescent="0.25">
      <c r="A28" s="216" t="s">
        <v>218</v>
      </c>
      <c r="B28" s="218" t="s">
        <v>38</v>
      </c>
      <c r="C28" s="218"/>
      <c r="D28" s="218" t="s">
        <v>39</v>
      </c>
      <c r="E28" s="218"/>
      <c r="F28" s="218"/>
      <c r="G28" s="218"/>
      <c r="H28" s="218"/>
      <c r="I28" s="218"/>
      <c r="J28" s="218"/>
      <c r="K28" s="218"/>
      <c r="L28" s="218"/>
      <c r="M28" s="218"/>
      <c r="N28" s="218"/>
      <c r="O28" s="218"/>
      <c r="P28" s="218" t="s">
        <v>28</v>
      </c>
      <c r="Q28" s="218" t="s">
        <v>220</v>
      </c>
      <c r="R28" s="218"/>
      <c r="S28" s="218"/>
      <c r="T28" s="218"/>
      <c r="U28" s="218"/>
      <c r="V28" s="218"/>
      <c r="W28" s="218"/>
      <c r="X28" s="218"/>
      <c r="Y28" s="218" t="s">
        <v>40</v>
      </c>
      <c r="Z28" s="218"/>
      <c r="AA28" s="218"/>
      <c r="AB28" s="218"/>
      <c r="AC28" s="218"/>
      <c r="AD28" s="218"/>
      <c r="AE28" s="247"/>
    </row>
    <row r="29" spans="1:33" ht="27" customHeight="1" x14ac:dyDescent="0.25">
      <c r="A29" s="216"/>
      <c r="B29" s="218"/>
      <c r="C29" s="218"/>
      <c r="D29" s="73" t="s">
        <v>16</v>
      </c>
      <c r="E29" s="73" t="s">
        <v>17</v>
      </c>
      <c r="F29" s="73" t="s">
        <v>18</v>
      </c>
      <c r="G29" s="73" t="s">
        <v>19</v>
      </c>
      <c r="H29" s="73" t="s">
        <v>20</v>
      </c>
      <c r="I29" s="73" t="s">
        <v>21</v>
      </c>
      <c r="J29" s="73" t="s">
        <v>22</v>
      </c>
      <c r="K29" s="73" t="s">
        <v>23</v>
      </c>
      <c r="L29" s="73" t="s">
        <v>24</v>
      </c>
      <c r="M29" s="73" t="s">
        <v>25</v>
      </c>
      <c r="N29" s="73" t="s">
        <v>26</v>
      </c>
      <c r="O29" s="73" t="s">
        <v>27</v>
      </c>
      <c r="P29" s="218"/>
      <c r="Q29" s="218"/>
      <c r="R29" s="218"/>
      <c r="S29" s="218"/>
      <c r="T29" s="218"/>
      <c r="U29" s="218"/>
      <c r="V29" s="218"/>
      <c r="W29" s="218"/>
      <c r="X29" s="218"/>
      <c r="Y29" s="218"/>
      <c r="Z29" s="218"/>
      <c r="AA29" s="218"/>
      <c r="AB29" s="218"/>
      <c r="AC29" s="218"/>
      <c r="AD29" s="218"/>
      <c r="AE29" s="247"/>
    </row>
    <row r="30" spans="1:33" ht="42" customHeight="1" thickBot="1" x14ac:dyDescent="0.3">
      <c r="A30" s="74"/>
      <c r="B30" s="322"/>
      <c r="C30" s="322"/>
      <c r="D30" s="16"/>
      <c r="E30" s="16"/>
      <c r="F30" s="16"/>
      <c r="G30" s="16"/>
      <c r="H30" s="16"/>
      <c r="I30" s="16"/>
      <c r="J30" s="16"/>
      <c r="K30" s="16"/>
      <c r="L30" s="16"/>
      <c r="M30" s="16"/>
      <c r="N30" s="16"/>
      <c r="O30" s="16"/>
      <c r="P30" s="75">
        <f>SUM(D30:O30)</f>
        <v>0</v>
      </c>
      <c r="Q30" s="313" t="s">
        <v>41</v>
      </c>
      <c r="R30" s="313"/>
      <c r="S30" s="313"/>
      <c r="T30" s="313"/>
      <c r="U30" s="313"/>
      <c r="V30" s="313"/>
      <c r="W30" s="313"/>
      <c r="X30" s="313"/>
      <c r="Y30" s="313" t="s">
        <v>42</v>
      </c>
      <c r="Z30" s="313"/>
      <c r="AA30" s="313"/>
      <c r="AB30" s="313"/>
      <c r="AC30" s="313"/>
      <c r="AD30" s="313"/>
      <c r="AE30" s="314"/>
      <c r="AF30" s="161"/>
      <c r="AG30" s="161"/>
    </row>
    <row r="31" spans="1:33" ht="12" customHeight="1" thickBot="1" x14ac:dyDescent="0.3">
      <c r="A31" s="76"/>
      <c r="B31" s="77"/>
      <c r="C31" s="77"/>
      <c r="D31" s="27"/>
      <c r="E31" s="27"/>
      <c r="F31" s="27"/>
      <c r="G31" s="27"/>
      <c r="H31" s="27"/>
      <c r="I31" s="27"/>
      <c r="J31" s="27"/>
      <c r="K31" s="27"/>
      <c r="L31" s="27"/>
      <c r="M31" s="27"/>
      <c r="N31" s="27"/>
      <c r="O31" s="27"/>
      <c r="P31" s="78"/>
      <c r="Q31" s="162"/>
      <c r="R31" s="162"/>
      <c r="S31" s="162"/>
      <c r="T31" s="162"/>
      <c r="U31" s="162"/>
      <c r="V31" s="162"/>
      <c r="W31" s="162"/>
      <c r="X31" s="162"/>
      <c r="Y31" s="162"/>
      <c r="Z31" s="162"/>
      <c r="AA31" s="162"/>
      <c r="AB31" s="162"/>
      <c r="AC31" s="162"/>
      <c r="AD31" s="162"/>
      <c r="AE31" s="163"/>
      <c r="AF31" s="161"/>
      <c r="AG31" s="161"/>
    </row>
    <row r="32" spans="1:33" ht="45" customHeight="1" x14ac:dyDescent="0.25">
      <c r="A32" s="221" t="s">
        <v>49</v>
      </c>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3"/>
      <c r="AF32" s="161"/>
      <c r="AG32" s="161"/>
    </row>
    <row r="33" spans="1:41" ht="23.1" customHeight="1" x14ac:dyDescent="0.25">
      <c r="A33" s="216" t="s">
        <v>50</v>
      </c>
      <c r="B33" s="218" t="s">
        <v>210</v>
      </c>
      <c r="C33" s="218" t="s">
        <v>38</v>
      </c>
      <c r="D33" s="218" t="s">
        <v>221</v>
      </c>
      <c r="E33" s="218"/>
      <c r="F33" s="218"/>
      <c r="G33" s="218"/>
      <c r="H33" s="218"/>
      <c r="I33" s="218"/>
      <c r="J33" s="218"/>
      <c r="K33" s="218"/>
      <c r="L33" s="218"/>
      <c r="M33" s="218"/>
      <c r="N33" s="218"/>
      <c r="O33" s="218"/>
      <c r="P33" s="218"/>
      <c r="Q33" s="218" t="s">
        <v>54</v>
      </c>
      <c r="R33" s="218"/>
      <c r="S33" s="218"/>
      <c r="T33" s="218"/>
      <c r="U33" s="218"/>
      <c r="V33" s="218"/>
      <c r="W33" s="218"/>
      <c r="X33" s="218"/>
      <c r="Y33" s="218"/>
      <c r="Z33" s="218"/>
      <c r="AA33" s="218"/>
      <c r="AB33" s="218"/>
      <c r="AC33" s="218"/>
      <c r="AD33" s="218"/>
      <c r="AE33" s="247"/>
      <c r="AF33" s="161"/>
      <c r="AG33" s="164"/>
      <c r="AH33" s="79"/>
      <c r="AI33" s="79"/>
      <c r="AJ33" s="79"/>
      <c r="AK33" s="79"/>
      <c r="AL33" s="79"/>
      <c r="AM33" s="79"/>
      <c r="AN33" s="79"/>
      <c r="AO33" s="79"/>
    </row>
    <row r="34" spans="1:41" ht="27" customHeight="1" x14ac:dyDescent="0.25">
      <c r="A34" s="216"/>
      <c r="B34" s="218"/>
      <c r="C34" s="248"/>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224" t="s">
        <v>43</v>
      </c>
      <c r="R34" s="225"/>
      <c r="S34" s="225"/>
      <c r="T34" s="226"/>
      <c r="U34" s="218" t="s">
        <v>44</v>
      </c>
      <c r="V34" s="218"/>
      <c r="W34" s="218"/>
      <c r="X34" s="218"/>
      <c r="Y34" s="218" t="s">
        <v>45</v>
      </c>
      <c r="Z34" s="218"/>
      <c r="AA34" s="218"/>
      <c r="AB34" s="218"/>
      <c r="AC34" s="218" t="s">
        <v>46</v>
      </c>
      <c r="AD34" s="218"/>
      <c r="AE34" s="247"/>
      <c r="AF34" s="161"/>
      <c r="AG34" s="164"/>
      <c r="AH34" s="79"/>
      <c r="AI34" s="79"/>
      <c r="AJ34" s="79"/>
      <c r="AK34" s="79"/>
      <c r="AL34" s="79"/>
      <c r="AM34" s="79"/>
      <c r="AN34" s="79"/>
      <c r="AO34" s="79"/>
    </row>
    <row r="35" spans="1:41" ht="45" customHeight="1" x14ac:dyDescent="0.25">
      <c r="A35" s="211" t="s">
        <v>377</v>
      </c>
      <c r="B35" s="213">
        <v>0.2</v>
      </c>
      <c r="C35" s="81" t="s">
        <v>47</v>
      </c>
      <c r="D35" s="80"/>
      <c r="E35" s="80"/>
      <c r="F35" s="80"/>
      <c r="G35" s="80"/>
      <c r="H35" s="80"/>
      <c r="I35" s="80"/>
      <c r="J35" s="80">
        <v>50</v>
      </c>
      <c r="K35" s="80">
        <v>100</v>
      </c>
      <c r="L35" s="80">
        <v>100</v>
      </c>
      <c r="M35" s="80">
        <v>100</v>
      </c>
      <c r="N35" s="80">
        <v>100</v>
      </c>
      <c r="O35" s="80">
        <v>50</v>
      </c>
      <c r="P35" s="82">
        <f>SUM(D35:O35)</f>
        <v>500</v>
      </c>
      <c r="Q35" s="232" t="s">
        <v>476</v>
      </c>
      <c r="R35" s="233"/>
      <c r="S35" s="233"/>
      <c r="T35" s="234"/>
      <c r="U35" s="238" t="s">
        <v>505</v>
      </c>
      <c r="V35" s="238"/>
      <c r="W35" s="238"/>
      <c r="X35" s="238"/>
      <c r="Y35" s="238" t="s">
        <v>451</v>
      </c>
      <c r="Z35" s="238"/>
      <c r="AA35" s="238"/>
      <c r="AB35" s="238"/>
      <c r="AC35" s="238" t="s">
        <v>439</v>
      </c>
      <c r="AD35" s="238"/>
      <c r="AE35" s="240"/>
      <c r="AF35" s="161"/>
      <c r="AG35" s="164"/>
      <c r="AH35" s="79"/>
      <c r="AI35" s="79"/>
      <c r="AJ35" s="79"/>
      <c r="AK35" s="79"/>
      <c r="AL35" s="79"/>
      <c r="AM35" s="79"/>
      <c r="AN35" s="79"/>
      <c r="AO35" s="79"/>
    </row>
    <row r="36" spans="1:41" ht="90.75" customHeight="1" thickBot="1" x14ac:dyDescent="0.3">
      <c r="A36" s="212"/>
      <c r="B36" s="214"/>
      <c r="C36" s="83" t="s">
        <v>48</v>
      </c>
      <c r="D36" s="165"/>
      <c r="E36" s="165"/>
      <c r="F36" s="165"/>
      <c r="G36" s="84"/>
      <c r="H36" s="84"/>
      <c r="I36" s="84"/>
      <c r="J36" s="182">
        <v>120</v>
      </c>
      <c r="K36" s="182">
        <v>17</v>
      </c>
      <c r="L36" s="182"/>
      <c r="M36" s="182"/>
      <c r="N36" s="182"/>
      <c r="O36" s="182"/>
      <c r="P36" s="182">
        <f>SUM(D36:O36)</f>
        <v>137</v>
      </c>
      <c r="Q36" s="235"/>
      <c r="R36" s="236"/>
      <c r="S36" s="236"/>
      <c r="T36" s="237"/>
      <c r="U36" s="239"/>
      <c r="V36" s="239"/>
      <c r="W36" s="239"/>
      <c r="X36" s="239"/>
      <c r="Y36" s="239"/>
      <c r="Z36" s="239"/>
      <c r="AA36" s="239"/>
      <c r="AB36" s="239"/>
      <c r="AC36" s="239"/>
      <c r="AD36" s="239"/>
      <c r="AE36" s="241"/>
      <c r="AF36" s="161"/>
      <c r="AG36" s="164"/>
      <c r="AH36" s="79"/>
      <c r="AI36" s="79"/>
      <c r="AJ36" s="79"/>
      <c r="AK36" s="79"/>
      <c r="AL36" s="79"/>
      <c r="AM36" s="79"/>
      <c r="AN36" s="79"/>
      <c r="AO36" s="79"/>
    </row>
    <row r="37" spans="1:41" s="72" customFormat="1" ht="17.25" customHeight="1" thickBot="1" x14ac:dyDescent="0.25"/>
    <row r="38" spans="1:41" ht="45" customHeight="1" thickBot="1" x14ac:dyDescent="0.3">
      <c r="A38" s="221" t="s">
        <v>211</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3"/>
      <c r="AG38" s="79"/>
      <c r="AH38" s="79"/>
      <c r="AI38" s="79"/>
      <c r="AJ38" s="79"/>
      <c r="AK38" s="79"/>
      <c r="AL38" s="79"/>
      <c r="AM38" s="79"/>
      <c r="AN38" s="79"/>
      <c r="AO38" s="79"/>
    </row>
    <row r="39" spans="1:41" ht="26.1" customHeight="1" x14ac:dyDescent="0.25">
      <c r="A39" s="215" t="s">
        <v>212</v>
      </c>
      <c r="B39" s="217" t="s">
        <v>51</v>
      </c>
      <c r="C39" s="227" t="s">
        <v>52</v>
      </c>
      <c r="D39" s="229" t="s">
        <v>53</v>
      </c>
      <c r="E39" s="230"/>
      <c r="F39" s="230"/>
      <c r="G39" s="230"/>
      <c r="H39" s="230"/>
      <c r="I39" s="230"/>
      <c r="J39" s="230"/>
      <c r="K39" s="230"/>
      <c r="L39" s="230"/>
      <c r="M39" s="230"/>
      <c r="N39" s="230"/>
      <c r="O39" s="230"/>
      <c r="P39" s="231"/>
      <c r="Q39" s="217" t="s">
        <v>213</v>
      </c>
      <c r="R39" s="217"/>
      <c r="S39" s="217"/>
      <c r="T39" s="217"/>
      <c r="U39" s="217"/>
      <c r="V39" s="217"/>
      <c r="W39" s="217"/>
      <c r="X39" s="217"/>
      <c r="Y39" s="217"/>
      <c r="Z39" s="217"/>
      <c r="AA39" s="217"/>
      <c r="AB39" s="217"/>
      <c r="AC39" s="217"/>
      <c r="AD39" s="217"/>
      <c r="AE39" s="242"/>
      <c r="AG39" s="79"/>
      <c r="AH39" s="79"/>
      <c r="AI39" s="79"/>
      <c r="AJ39" s="79"/>
      <c r="AK39" s="79"/>
      <c r="AL39" s="79"/>
      <c r="AM39" s="79"/>
      <c r="AN39" s="79"/>
      <c r="AO39" s="79"/>
    </row>
    <row r="40" spans="1:41" ht="26.1" customHeight="1" x14ac:dyDescent="0.25">
      <c r="A40" s="216"/>
      <c r="B40" s="218"/>
      <c r="C40" s="228"/>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224" t="s">
        <v>68</v>
      </c>
      <c r="R40" s="225"/>
      <c r="S40" s="225"/>
      <c r="T40" s="225"/>
      <c r="U40" s="225"/>
      <c r="V40" s="225"/>
      <c r="W40" s="225"/>
      <c r="X40" s="226"/>
      <c r="Y40" s="224" t="s">
        <v>69</v>
      </c>
      <c r="Z40" s="225"/>
      <c r="AA40" s="225"/>
      <c r="AB40" s="225"/>
      <c r="AC40" s="225"/>
      <c r="AD40" s="225"/>
      <c r="AE40" s="243"/>
      <c r="AG40" s="86"/>
      <c r="AH40" s="86"/>
      <c r="AI40" s="86"/>
      <c r="AJ40" s="86"/>
      <c r="AK40" s="86"/>
      <c r="AL40" s="86"/>
      <c r="AM40" s="86"/>
      <c r="AN40" s="86"/>
      <c r="AO40" s="86"/>
    </row>
    <row r="41" spans="1:41" ht="45.75" customHeight="1" x14ac:dyDescent="0.25">
      <c r="A41" s="219" t="s">
        <v>402</v>
      </c>
      <c r="B41" s="220">
        <v>0.2</v>
      </c>
      <c r="C41" s="87" t="s">
        <v>47</v>
      </c>
      <c r="D41" s="88"/>
      <c r="E41" s="88"/>
      <c r="F41" s="88"/>
      <c r="G41" s="88"/>
      <c r="H41" s="88"/>
      <c r="I41" s="88"/>
      <c r="J41" s="88">
        <v>0.16666666666666669</v>
      </c>
      <c r="K41" s="88">
        <v>0.16666666666666669</v>
      </c>
      <c r="L41" s="88">
        <v>0.16666666666666669</v>
      </c>
      <c r="M41" s="88">
        <v>0.16666666666666669</v>
      </c>
      <c r="N41" s="88">
        <v>0.16666666666666669</v>
      </c>
      <c r="O41" s="88">
        <v>0.16666666666666669</v>
      </c>
      <c r="P41" s="89">
        <f t="shared" ref="P41:P42" si="2">SUM(D41:O41)</f>
        <v>1.0000000000000002</v>
      </c>
      <c r="Q41" s="205" t="s">
        <v>478</v>
      </c>
      <c r="R41" s="206"/>
      <c r="S41" s="206"/>
      <c r="T41" s="206"/>
      <c r="U41" s="206"/>
      <c r="V41" s="206"/>
      <c r="W41" s="206"/>
      <c r="X41" s="207"/>
      <c r="Y41" s="199" t="s">
        <v>481</v>
      </c>
      <c r="Z41" s="200"/>
      <c r="AA41" s="200"/>
      <c r="AB41" s="200"/>
      <c r="AC41" s="200"/>
      <c r="AD41" s="200"/>
      <c r="AE41" s="201"/>
      <c r="AG41" s="90"/>
      <c r="AH41" s="90"/>
      <c r="AI41" s="90"/>
      <c r="AJ41" s="90"/>
      <c r="AK41" s="90"/>
      <c r="AL41" s="90"/>
      <c r="AM41" s="90"/>
      <c r="AN41" s="90"/>
      <c r="AO41" s="90"/>
    </row>
    <row r="42" spans="1:41" ht="45.75" customHeight="1" x14ac:dyDescent="0.25">
      <c r="A42" s="219"/>
      <c r="B42" s="220"/>
      <c r="C42" s="91" t="s">
        <v>48</v>
      </c>
      <c r="D42" s="92"/>
      <c r="E42" s="92"/>
      <c r="F42" s="92"/>
      <c r="G42" s="92"/>
      <c r="H42" s="92"/>
      <c r="I42" s="92"/>
      <c r="J42" s="92">
        <v>0.17</v>
      </c>
      <c r="K42" s="92">
        <v>0.17</v>
      </c>
      <c r="L42" s="92"/>
      <c r="M42" s="92"/>
      <c r="N42" s="92"/>
      <c r="O42" s="92"/>
      <c r="P42" s="89">
        <f t="shared" si="2"/>
        <v>0.34</v>
      </c>
      <c r="Q42" s="208"/>
      <c r="R42" s="209"/>
      <c r="S42" s="209"/>
      <c r="T42" s="209"/>
      <c r="U42" s="209"/>
      <c r="V42" s="209"/>
      <c r="W42" s="209"/>
      <c r="X42" s="210"/>
      <c r="Y42" s="202"/>
      <c r="Z42" s="203"/>
      <c r="AA42" s="203"/>
      <c r="AB42" s="203"/>
      <c r="AC42" s="203"/>
      <c r="AD42" s="203"/>
      <c r="AE42" s="204"/>
    </row>
    <row r="43" spans="1:41" ht="15" customHeight="1" x14ac:dyDescent="0.25">
      <c r="A43" s="15" t="s">
        <v>70</v>
      </c>
    </row>
  </sheetData>
  <mergeCells count="71">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 ref="A1:A4"/>
    <mergeCell ref="B1:AA1"/>
    <mergeCell ref="B2:AA2"/>
    <mergeCell ref="B3:AA4"/>
    <mergeCell ref="AB1:AE1"/>
    <mergeCell ref="AB2:AE2"/>
    <mergeCell ref="AB3:AE3"/>
    <mergeCell ref="AB4:AE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Q39:AE39"/>
    <mergeCell ref="Y40:AE40"/>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Y41:AE42"/>
    <mergeCell ref="Q41:X42"/>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s>
  <dataValidations count="3">
    <dataValidation type="textLength" operator="lessThanOrEqual" allowBlank="1" showInputMessage="1" showErrorMessage="1" errorTitle="Máximo 2.000 caracteres" error="Máximo 2.000 caracteres" sqref="AC35 Q35 Y35 Q41" xr:uid="{00000000-0002-0000-0100-000000000000}">
      <formula1>2000</formula1>
    </dataValidation>
    <dataValidation type="textLength" operator="lessThanOrEqual" allowBlank="1" showInputMessage="1" showErrorMessage="1" errorTitle="Máximo 2.000 caracteres" error="Máximo 2.000 caracteres" promptTitle="2.000 caracteres" sqref="Q30:Q31" xr:uid="{00000000-0002-0000-0100-000001000000}">
      <formula1>2000</formula1>
    </dataValidation>
    <dataValidation type="list" allowBlank="1" showInputMessage="1" showErrorMessage="1" sqref="C7:C9" xr:uid="{00000000-0002-0000-0100-000002000000}">
      <formula1>$B$21:$M$21</formula1>
    </dataValidation>
  </dataValidations>
  <hyperlinks>
    <hyperlink ref="Y41" r:id="rId1" xr:uid="{A4669489-466F-C04E-9A52-5D2261E2A4EA}"/>
  </hyperlinks>
  <pageMargins left="0.25" right="0.25" top="0.75" bottom="0.75" header="0.3" footer="0.3"/>
  <pageSetup scale="19" orientation="landscape" r:id="rId2"/>
  <customProperties>
    <customPr name="_pios_id" r:id="rId3"/>
  </customProperties>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listas!$D$2:$D$15</xm:f>
          </x14:formula1>
          <xm:sqref>C11:AE13</xm:sqref>
        </x14:dataValidation>
        <x14:dataValidation type="list" allowBlank="1" showInputMessage="1" showErrorMessage="1" xr:uid="{00000000-0002-0000-0100-000004000000}">
          <x14:formula1>
            <xm:f>listas!$A$2:$A$6</xm:f>
          </x14:formula1>
          <xm:sqref>C15:K15</xm:sqref>
        </x14:dataValidation>
        <x14:dataValidation type="list" allowBlank="1" showInputMessage="1" showErrorMessage="1" xr:uid="{00000000-0002-0000-0100-000005000000}">
          <x14:formula1>
            <xm:f>listas!$B$2:$B$8</xm:f>
          </x14:formula1>
          <xm:sqref>R15:X15</xm:sqref>
        </x14:dataValidation>
        <x14:dataValidation type="list" allowBlank="1" showInputMessage="1" showErrorMessage="1" xr:uid="{00000000-0002-0000-0100-000006000000}">
          <x14:formula1>
            <xm:f>listas!$C$2:$C$20</xm:f>
          </x14:formula1>
          <xm:sqref>AA15:AE15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AO45"/>
  <sheetViews>
    <sheetView showGridLines="0" topLeftCell="R33" zoomScale="150" zoomScaleNormal="40" workbookViewId="0">
      <selection activeCell="K43" sqref="K43"/>
    </sheetView>
  </sheetViews>
  <sheetFormatPr baseColWidth="10" defaultColWidth="10.7109375" defaultRowHeight="14.25" x14ac:dyDescent="0.25"/>
  <cols>
    <col min="1" max="1" width="38.42578125" style="15" customWidth="1"/>
    <col min="2" max="2" width="20.42578125" style="15" customWidth="1"/>
    <col min="3" max="14" width="20.7109375" style="15" customWidth="1"/>
    <col min="15" max="15" width="20.42578125" style="15" customWidth="1"/>
    <col min="16" max="16" width="32.42578125" style="15" customWidth="1"/>
    <col min="17" max="27" width="18.140625" style="15" customWidth="1"/>
    <col min="28" max="28" width="21.7109375" style="15" customWidth="1"/>
    <col min="29" max="29" width="19" style="15" customWidth="1"/>
    <col min="30" max="30" width="19.42578125" style="15" customWidth="1"/>
    <col min="31" max="31" width="20.42578125" style="15" customWidth="1"/>
    <col min="32" max="32" width="22.7109375" style="15" customWidth="1"/>
    <col min="33" max="33" width="18.42578125" style="15" bestFit="1" customWidth="1"/>
    <col min="34" max="34" width="8.42578125" style="15" customWidth="1"/>
    <col min="35" max="35" width="18.42578125" style="15" bestFit="1" customWidth="1"/>
    <col min="36" max="36" width="5.7109375" style="15" customWidth="1"/>
    <col min="37" max="37" width="18.42578125" style="15" bestFit="1" customWidth="1"/>
    <col min="38" max="38" width="4.7109375" style="15" customWidth="1"/>
    <col min="39" max="39" width="23" style="15" bestFit="1" customWidth="1"/>
    <col min="40" max="40" width="10.7109375" style="15"/>
    <col min="41" max="41" width="18.42578125" style="15" bestFit="1" customWidth="1"/>
    <col min="42" max="42" width="16.140625" style="15" customWidth="1"/>
    <col min="43" max="16384" width="10.7109375" style="15"/>
  </cols>
  <sheetData>
    <row r="1" spans="1:31" ht="32.25" customHeight="1" thickBot="1" x14ac:dyDescent="0.3">
      <c r="A1" s="292"/>
      <c r="B1" s="295"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7"/>
      <c r="AB1" s="304" t="s">
        <v>1</v>
      </c>
      <c r="AC1" s="305"/>
      <c r="AD1" s="305"/>
      <c r="AE1" s="306"/>
    </row>
    <row r="2" spans="1:31" ht="30.75" customHeight="1" thickBot="1" x14ac:dyDescent="0.3">
      <c r="A2" s="293"/>
      <c r="B2" s="295" t="s">
        <v>2</v>
      </c>
      <c r="C2" s="296"/>
      <c r="D2" s="296"/>
      <c r="E2" s="296"/>
      <c r="F2" s="296"/>
      <c r="G2" s="296"/>
      <c r="H2" s="296"/>
      <c r="I2" s="296"/>
      <c r="J2" s="296"/>
      <c r="K2" s="296"/>
      <c r="L2" s="296"/>
      <c r="M2" s="296"/>
      <c r="N2" s="296"/>
      <c r="O2" s="296"/>
      <c r="P2" s="296"/>
      <c r="Q2" s="296"/>
      <c r="R2" s="296"/>
      <c r="S2" s="296"/>
      <c r="T2" s="296"/>
      <c r="U2" s="296"/>
      <c r="V2" s="296"/>
      <c r="W2" s="296"/>
      <c r="X2" s="296"/>
      <c r="Y2" s="296"/>
      <c r="Z2" s="296"/>
      <c r="AA2" s="297"/>
      <c r="AB2" s="304" t="s">
        <v>205</v>
      </c>
      <c r="AC2" s="305"/>
      <c r="AD2" s="305"/>
      <c r="AE2" s="306"/>
    </row>
    <row r="3" spans="1:31" ht="24" customHeight="1" thickBot="1" x14ac:dyDescent="0.3">
      <c r="A3" s="293"/>
      <c r="B3" s="298" t="s">
        <v>3</v>
      </c>
      <c r="C3" s="299"/>
      <c r="D3" s="299"/>
      <c r="E3" s="299"/>
      <c r="F3" s="299"/>
      <c r="G3" s="299"/>
      <c r="H3" s="299"/>
      <c r="I3" s="299"/>
      <c r="J3" s="299"/>
      <c r="K3" s="299"/>
      <c r="L3" s="299"/>
      <c r="M3" s="299"/>
      <c r="N3" s="299"/>
      <c r="O3" s="299"/>
      <c r="P3" s="299"/>
      <c r="Q3" s="299"/>
      <c r="R3" s="299"/>
      <c r="S3" s="299"/>
      <c r="T3" s="299"/>
      <c r="U3" s="299"/>
      <c r="V3" s="299"/>
      <c r="W3" s="299"/>
      <c r="X3" s="299"/>
      <c r="Y3" s="299"/>
      <c r="Z3" s="299"/>
      <c r="AA3" s="300"/>
      <c r="AB3" s="304" t="s">
        <v>353</v>
      </c>
      <c r="AC3" s="305"/>
      <c r="AD3" s="305"/>
      <c r="AE3" s="306"/>
    </row>
    <row r="4" spans="1:31" ht="21.75" customHeight="1" thickBot="1" x14ac:dyDescent="0.3">
      <c r="A4" s="294"/>
      <c r="B4" s="301"/>
      <c r="C4" s="302"/>
      <c r="D4" s="302"/>
      <c r="E4" s="302"/>
      <c r="F4" s="302"/>
      <c r="G4" s="302"/>
      <c r="H4" s="302"/>
      <c r="I4" s="302"/>
      <c r="J4" s="302"/>
      <c r="K4" s="302"/>
      <c r="L4" s="302"/>
      <c r="M4" s="302"/>
      <c r="N4" s="302"/>
      <c r="O4" s="302"/>
      <c r="P4" s="302"/>
      <c r="Q4" s="302"/>
      <c r="R4" s="302"/>
      <c r="S4" s="302"/>
      <c r="T4" s="302"/>
      <c r="U4" s="302"/>
      <c r="V4" s="302"/>
      <c r="W4" s="302"/>
      <c r="X4" s="302"/>
      <c r="Y4" s="302"/>
      <c r="Z4" s="302"/>
      <c r="AA4" s="303"/>
      <c r="AB4" s="307" t="s">
        <v>206</v>
      </c>
      <c r="AC4" s="308"/>
      <c r="AD4" s="308"/>
      <c r="AE4" s="309"/>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249" t="s">
        <v>4</v>
      </c>
      <c r="B7" s="250"/>
      <c r="C7" s="287" t="s">
        <v>23</v>
      </c>
      <c r="D7" s="249" t="s">
        <v>5</v>
      </c>
      <c r="E7" s="255"/>
      <c r="F7" s="255"/>
      <c r="G7" s="255"/>
      <c r="H7" s="250"/>
      <c r="I7" s="279">
        <v>45540</v>
      </c>
      <c r="J7" s="280"/>
      <c r="K7" s="249" t="s">
        <v>6</v>
      </c>
      <c r="L7" s="250"/>
      <c r="M7" s="271" t="s">
        <v>7</v>
      </c>
      <c r="N7" s="272"/>
      <c r="O7" s="260"/>
      <c r="P7" s="261"/>
      <c r="Q7" s="20"/>
      <c r="R7" s="20"/>
      <c r="S7" s="20"/>
      <c r="T7" s="20"/>
      <c r="U7" s="20"/>
      <c r="V7" s="20"/>
      <c r="W7" s="20"/>
      <c r="X7" s="20"/>
      <c r="Y7" s="20"/>
      <c r="Z7" s="21"/>
      <c r="AA7" s="20"/>
      <c r="AB7" s="20"/>
      <c r="AD7" s="22"/>
      <c r="AE7" s="23"/>
    </row>
    <row r="8" spans="1:31" ht="15" x14ac:dyDescent="0.25">
      <c r="A8" s="251"/>
      <c r="B8" s="252"/>
      <c r="C8" s="288"/>
      <c r="D8" s="251"/>
      <c r="E8" s="256"/>
      <c r="F8" s="256"/>
      <c r="G8" s="256"/>
      <c r="H8" s="252"/>
      <c r="I8" s="281"/>
      <c r="J8" s="282"/>
      <c r="K8" s="251"/>
      <c r="L8" s="252"/>
      <c r="M8" s="290" t="s">
        <v>8</v>
      </c>
      <c r="N8" s="291"/>
      <c r="O8" s="273"/>
      <c r="P8" s="274"/>
      <c r="Q8" s="20"/>
      <c r="R8" s="20"/>
      <c r="S8" s="20"/>
      <c r="T8" s="20"/>
      <c r="U8" s="20"/>
      <c r="V8" s="20"/>
      <c r="W8" s="20"/>
      <c r="X8" s="20"/>
      <c r="Y8" s="20"/>
      <c r="Z8" s="21"/>
      <c r="AA8" s="20"/>
      <c r="AB8" s="20"/>
      <c r="AD8" s="22"/>
      <c r="AE8" s="23"/>
    </row>
    <row r="9" spans="1:31" ht="15.75" thickBot="1" x14ac:dyDescent="0.3">
      <c r="A9" s="253"/>
      <c r="B9" s="254"/>
      <c r="C9" s="289"/>
      <c r="D9" s="253"/>
      <c r="E9" s="257"/>
      <c r="F9" s="257"/>
      <c r="G9" s="257"/>
      <c r="H9" s="254"/>
      <c r="I9" s="283"/>
      <c r="J9" s="284"/>
      <c r="K9" s="253"/>
      <c r="L9" s="254"/>
      <c r="M9" s="275" t="s">
        <v>9</v>
      </c>
      <c r="N9" s="276"/>
      <c r="O9" s="277" t="s">
        <v>376</v>
      </c>
      <c r="P9" s="278"/>
      <c r="Q9" s="20"/>
      <c r="R9" s="20"/>
      <c r="S9" s="20"/>
      <c r="T9" s="20"/>
      <c r="U9" s="20"/>
      <c r="V9" s="20"/>
      <c r="W9" s="20"/>
      <c r="X9" s="20"/>
      <c r="Y9" s="20"/>
      <c r="Z9" s="21"/>
      <c r="AA9" s="20"/>
      <c r="AB9" s="20"/>
      <c r="AD9" s="22"/>
      <c r="AE9" s="23"/>
    </row>
    <row r="10" spans="1:31" ht="15" customHeight="1" thickBot="1" x14ac:dyDescent="0.3">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249" t="s">
        <v>10</v>
      </c>
      <c r="B11" s="250"/>
      <c r="C11" s="221" t="s">
        <v>333</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3"/>
    </row>
    <row r="12" spans="1:31" ht="15" customHeight="1" x14ac:dyDescent="0.25">
      <c r="A12" s="251"/>
      <c r="B12" s="252"/>
      <c r="C12" s="262"/>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4"/>
    </row>
    <row r="13" spans="1:31" ht="15" customHeight="1" thickBot="1" x14ac:dyDescent="0.3">
      <c r="A13" s="253"/>
      <c r="B13" s="254"/>
      <c r="C13" s="265"/>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7"/>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51.75" customHeight="1" thickBot="1" x14ac:dyDescent="0.3">
      <c r="A15" s="258" t="s">
        <v>207</v>
      </c>
      <c r="B15" s="259"/>
      <c r="C15" s="268" t="s">
        <v>296</v>
      </c>
      <c r="D15" s="269"/>
      <c r="E15" s="269"/>
      <c r="F15" s="269"/>
      <c r="G15" s="269"/>
      <c r="H15" s="269"/>
      <c r="I15" s="269"/>
      <c r="J15" s="269"/>
      <c r="K15" s="270"/>
      <c r="L15" s="285" t="s">
        <v>11</v>
      </c>
      <c r="M15" s="318"/>
      <c r="N15" s="318"/>
      <c r="O15" s="318"/>
      <c r="P15" s="318"/>
      <c r="Q15" s="286"/>
      <c r="R15" s="319" t="s">
        <v>297</v>
      </c>
      <c r="S15" s="320"/>
      <c r="T15" s="320"/>
      <c r="U15" s="320"/>
      <c r="V15" s="320"/>
      <c r="W15" s="320"/>
      <c r="X15" s="321"/>
      <c r="Y15" s="285" t="s">
        <v>208</v>
      </c>
      <c r="Z15" s="286"/>
      <c r="AA15" s="310" t="s">
        <v>298</v>
      </c>
      <c r="AB15" s="311"/>
      <c r="AC15" s="311"/>
      <c r="AD15" s="311"/>
      <c r="AE15" s="312"/>
    </row>
    <row r="16" spans="1:31" ht="9" customHeight="1" thickBot="1" x14ac:dyDescent="0.3">
      <c r="A16" s="24"/>
      <c r="B16" s="20"/>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D16" s="22"/>
      <c r="AE16" s="23"/>
    </row>
    <row r="17" spans="1:33" s="40" customFormat="1" ht="37.5" customHeight="1" thickBot="1" x14ac:dyDescent="0.3">
      <c r="A17" s="258" t="s">
        <v>209</v>
      </c>
      <c r="B17" s="259"/>
      <c r="C17" s="310" t="s">
        <v>379</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285" t="s">
        <v>12</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286"/>
      <c r="AF19" s="44"/>
    </row>
    <row r="20" spans="1:33" ht="32.1" customHeight="1" thickBot="1" x14ac:dyDescent="0.3">
      <c r="A20" s="45" t="s">
        <v>13</v>
      </c>
      <c r="B20" s="315" t="s">
        <v>14</v>
      </c>
      <c r="C20" s="316"/>
      <c r="D20" s="316"/>
      <c r="E20" s="316"/>
      <c r="F20" s="316"/>
      <c r="G20" s="316"/>
      <c r="H20" s="316"/>
      <c r="I20" s="316"/>
      <c r="J20" s="316"/>
      <c r="K20" s="316"/>
      <c r="L20" s="316"/>
      <c r="M20" s="316"/>
      <c r="N20" s="316"/>
      <c r="O20" s="317"/>
      <c r="P20" s="285" t="s">
        <v>15</v>
      </c>
      <c r="Q20" s="318"/>
      <c r="R20" s="318"/>
      <c r="S20" s="318"/>
      <c r="T20" s="318"/>
      <c r="U20" s="318"/>
      <c r="V20" s="318"/>
      <c r="W20" s="318"/>
      <c r="X20" s="318"/>
      <c r="Y20" s="318"/>
      <c r="Z20" s="318"/>
      <c r="AA20" s="318"/>
      <c r="AB20" s="318"/>
      <c r="AC20" s="318"/>
      <c r="AD20" s="318"/>
      <c r="AE20" s="286"/>
      <c r="AF20" s="44"/>
    </row>
    <row r="21" spans="1:33" ht="32.1" customHeight="1" thickBot="1" x14ac:dyDescent="0.3">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49"/>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thickBot="1" x14ac:dyDescent="0.3">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58"/>
      <c r="X22" s="58">
        <v>235322533</v>
      </c>
      <c r="Y22" s="58">
        <v>21726667</v>
      </c>
      <c r="Z22" s="58"/>
      <c r="AA22" s="58"/>
      <c r="AB22" s="58">
        <v>1089000</v>
      </c>
      <c r="AC22" s="58">
        <f>SUM(Q22:AB22)</f>
        <v>258138200</v>
      </c>
      <c r="AE22" s="59"/>
      <c r="AF22" s="52"/>
    </row>
    <row r="23" spans="1:33" ht="32.1" customHeight="1" thickBot="1" x14ac:dyDescent="0.3">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62">
        <v>36500000</v>
      </c>
      <c r="X23" s="62">
        <v>109340000</v>
      </c>
      <c r="Y23" s="62"/>
      <c r="Z23" s="62"/>
      <c r="AA23" s="62"/>
      <c r="AB23" s="62"/>
      <c r="AC23" s="58">
        <f t="shared" ref="AC23:AC24" si="0">SUM(Q23:AB23)</f>
        <v>145840000</v>
      </c>
      <c r="AD23" s="62" t="e">
        <f>AC23/SUM(Q22:V22)</f>
        <v>#DIV/0!</v>
      </c>
      <c r="AE23" s="64">
        <f>AC23/AC22</f>
        <v>0.56496868731555427</v>
      </c>
      <c r="AF23" s="52"/>
    </row>
    <row r="24" spans="1:33" ht="32.1" customHeight="1" x14ac:dyDescent="0.25">
      <c r="A24" s="60" t="s">
        <v>36</v>
      </c>
      <c r="B24" s="61">
        <f>+B22-B23</f>
        <v>0</v>
      </c>
      <c r="C24" s="62">
        <f t="shared" ref="C24:M24" si="1">+C22-C23</f>
        <v>0</v>
      </c>
      <c r="D24" s="62">
        <f t="shared" si="1"/>
        <v>0</v>
      </c>
      <c r="E24" s="62">
        <f t="shared" si="1"/>
        <v>0</v>
      </c>
      <c r="F24" s="62">
        <f t="shared" si="1"/>
        <v>0</v>
      </c>
      <c r="G24" s="62">
        <f t="shared" si="1"/>
        <v>0</v>
      </c>
      <c r="H24" s="62">
        <f t="shared" si="1"/>
        <v>0</v>
      </c>
      <c r="I24" s="62">
        <f t="shared" si="1"/>
        <v>0</v>
      </c>
      <c r="J24" s="62">
        <f t="shared" si="1"/>
        <v>0</v>
      </c>
      <c r="K24" s="62">
        <f t="shared" si="1"/>
        <v>0</v>
      </c>
      <c r="L24" s="62">
        <f t="shared" si="1"/>
        <v>0</v>
      </c>
      <c r="M24" s="62">
        <f t="shared" si="1"/>
        <v>0</v>
      </c>
      <c r="N24" s="62">
        <f>SUM(B24:M24)</f>
        <v>0</v>
      </c>
      <c r="O24" s="65"/>
      <c r="P24" s="60" t="s">
        <v>32</v>
      </c>
      <c r="Q24" s="61"/>
      <c r="R24" s="62"/>
      <c r="S24" s="62"/>
      <c r="T24" s="62"/>
      <c r="U24" s="62"/>
      <c r="V24" s="62"/>
      <c r="W24" s="62"/>
      <c r="X24" s="62"/>
      <c r="Y24" s="62">
        <v>39596533</v>
      </c>
      <c r="Z24" s="62">
        <v>50430667</v>
      </c>
      <c r="AA24" s="62">
        <v>55674000</v>
      </c>
      <c r="AB24" s="62">
        <v>112437000</v>
      </c>
      <c r="AC24" s="58">
        <f t="shared" si="0"/>
        <v>258138200</v>
      </c>
      <c r="AD24" s="62"/>
      <c r="AE24" s="66"/>
      <c r="AF24" s="52"/>
    </row>
    <row r="25" spans="1:33" ht="32.1" customHeight="1" thickBot="1" x14ac:dyDescent="0.3">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c r="X25" s="69"/>
      <c r="Y25" s="69"/>
      <c r="Z25" s="69"/>
      <c r="AA25" s="69"/>
      <c r="AB25" s="69"/>
      <c r="AC25" s="69">
        <f>SUM(Q25:AB25)</f>
        <v>0</v>
      </c>
      <c r="AD25" s="69" t="e">
        <f>AC25/SUM(Q24:V24)</f>
        <v>#DIV/0!</v>
      </c>
      <c r="AE25" s="71">
        <f>AC25/AC24</f>
        <v>0</v>
      </c>
      <c r="AF25" s="52"/>
    </row>
    <row r="26" spans="1:33" s="72" customFormat="1" ht="16.5" customHeight="1" thickBot="1" x14ac:dyDescent="0.25"/>
    <row r="27" spans="1:33" ht="34.35" customHeight="1" x14ac:dyDescent="0.25">
      <c r="A27" s="244" t="s">
        <v>219</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6"/>
    </row>
    <row r="28" spans="1:33" ht="15" customHeight="1" x14ac:dyDescent="0.25">
      <c r="A28" s="216" t="s">
        <v>218</v>
      </c>
      <c r="B28" s="218" t="s">
        <v>38</v>
      </c>
      <c r="C28" s="218"/>
      <c r="D28" s="218" t="s">
        <v>39</v>
      </c>
      <c r="E28" s="218"/>
      <c r="F28" s="218"/>
      <c r="G28" s="218"/>
      <c r="H28" s="218"/>
      <c r="I28" s="218"/>
      <c r="J28" s="218"/>
      <c r="K28" s="218"/>
      <c r="L28" s="218"/>
      <c r="M28" s="218"/>
      <c r="N28" s="218"/>
      <c r="O28" s="218"/>
      <c r="P28" s="218" t="s">
        <v>28</v>
      </c>
      <c r="Q28" s="218" t="s">
        <v>220</v>
      </c>
      <c r="R28" s="218"/>
      <c r="S28" s="218"/>
      <c r="T28" s="218"/>
      <c r="U28" s="218"/>
      <c r="V28" s="218"/>
      <c r="W28" s="218"/>
      <c r="X28" s="218"/>
      <c r="Y28" s="218" t="s">
        <v>40</v>
      </c>
      <c r="Z28" s="218"/>
      <c r="AA28" s="218"/>
      <c r="AB28" s="218"/>
      <c r="AC28" s="218"/>
      <c r="AD28" s="218"/>
      <c r="AE28" s="247"/>
    </row>
    <row r="29" spans="1:33" ht="27" customHeight="1" x14ac:dyDescent="0.25">
      <c r="A29" s="216"/>
      <c r="B29" s="218"/>
      <c r="C29" s="218"/>
      <c r="D29" s="73" t="s">
        <v>16</v>
      </c>
      <c r="E29" s="73" t="s">
        <v>17</v>
      </c>
      <c r="F29" s="73" t="s">
        <v>18</v>
      </c>
      <c r="G29" s="73" t="s">
        <v>19</v>
      </c>
      <c r="H29" s="73" t="s">
        <v>20</v>
      </c>
      <c r="I29" s="73" t="s">
        <v>21</v>
      </c>
      <c r="J29" s="73" t="s">
        <v>22</v>
      </c>
      <c r="K29" s="73" t="s">
        <v>23</v>
      </c>
      <c r="L29" s="73" t="s">
        <v>24</v>
      </c>
      <c r="M29" s="73" t="s">
        <v>25</v>
      </c>
      <c r="N29" s="73" t="s">
        <v>26</v>
      </c>
      <c r="O29" s="73" t="s">
        <v>27</v>
      </c>
      <c r="P29" s="218"/>
      <c r="Q29" s="218"/>
      <c r="R29" s="218"/>
      <c r="S29" s="218"/>
      <c r="T29" s="218"/>
      <c r="U29" s="218"/>
      <c r="V29" s="218"/>
      <c r="W29" s="218"/>
      <c r="X29" s="218"/>
      <c r="Y29" s="218"/>
      <c r="Z29" s="218"/>
      <c r="AA29" s="218"/>
      <c r="AB29" s="218"/>
      <c r="AC29" s="218"/>
      <c r="AD29" s="218"/>
      <c r="AE29" s="247"/>
    </row>
    <row r="30" spans="1:33" ht="42" customHeight="1" thickBot="1" x14ac:dyDescent="0.3">
      <c r="A30" s="74"/>
      <c r="B30" s="322"/>
      <c r="C30" s="322"/>
      <c r="D30" s="16"/>
      <c r="E30" s="16"/>
      <c r="F30" s="16"/>
      <c r="G30" s="16"/>
      <c r="H30" s="16"/>
      <c r="I30" s="16"/>
      <c r="J30" s="16"/>
      <c r="K30" s="16"/>
      <c r="L30" s="16"/>
      <c r="M30" s="16"/>
      <c r="N30" s="16"/>
      <c r="O30" s="16"/>
      <c r="P30" s="75">
        <f>SUM(D30:O30)</f>
        <v>0</v>
      </c>
      <c r="Q30" s="313" t="s">
        <v>41</v>
      </c>
      <c r="R30" s="313"/>
      <c r="S30" s="313"/>
      <c r="T30" s="313"/>
      <c r="U30" s="313"/>
      <c r="V30" s="313"/>
      <c r="W30" s="313"/>
      <c r="X30" s="313"/>
      <c r="Y30" s="313" t="s">
        <v>42</v>
      </c>
      <c r="Z30" s="313"/>
      <c r="AA30" s="313"/>
      <c r="AB30" s="313"/>
      <c r="AC30" s="313"/>
      <c r="AD30" s="313"/>
      <c r="AE30" s="314"/>
      <c r="AF30" s="161"/>
      <c r="AG30" s="161"/>
    </row>
    <row r="31" spans="1:33" ht="12" customHeight="1" thickBot="1" x14ac:dyDescent="0.3">
      <c r="A31" s="76"/>
      <c r="B31" s="77"/>
      <c r="C31" s="77"/>
      <c r="D31" s="27"/>
      <c r="E31" s="27"/>
      <c r="F31" s="27"/>
      <c r="G31" s="27"/>
      <c r="H31" s="27"/>
      <c r="I31" s="27"/>
      <c r="J31" s="27"/>
      <c r="K31" s="27"/>
      <c r="L31" s="27"/>
      <c r="M31" s="27"/>
      <c r="N31" s="27"/>
      <c r="O31" s="27"/>
      <c r="P31" s="78"/>
      <c r="Q31" s="162"/>
      <c r="R31" s="162"/>
      <c r="S31" s="162"/>
      <c r="T31" s="162"/>
      <c r="U31" s="162"/>
      <c r="V31" s="162"/>
      <c r="W31" s="162"/>
      <c r="X31" s="162"/>
      <c r="Y31" s="162"/>
      <c r="Z31" s="162"/>
      <c r="AA31" s="162"/>
      <c r="AB31" s="162"/>
      <c r="AC31" s="162"/>
      <c r="AD31" s="162"/>
      <c r="AE31" s="163"/>
      <c r="AF31" s="161"/>
      <c r="AG31" s="161"/>
    </row>
    <row r="32" spans="1:33" ht="45" customHeight="1" x14ac:dyDescent="0.25">
      <c r="A32" s="221" t="s">
        <v>49</v>
      </c>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3"/>
      <c r="AF32" s="161"/>
      <c r="AG32" s="161"/>
    </row>
    <row r="33" spans="1:41" ht="23.1" customHeight="1" x14ac:dyDescent="0.25">
      <c r="A33" s="216" t="s">
        <v>50</v>
      </c>
      <c r="B33" s="218" t="s">
        <v>210</v>
      </c>
      <c r="C33" s="218" t="s">
        <v>38</v>
      </c>
      <c r="D33" s="218" t="s">
        <v>221</v>
      </c>
      <c r="E33" s="218"/>
      <c r="F33" s="218"/>
      <c r="G33" s="218"/>
      <c r="H33" s="218"/>
      <c r="I33" s="218"/>
      <c r="J33" s="218"/>
      <c r="K33" s="218"/>
      <c r="L33" s="218"/>
      <c r="M33" s="218"/>
      <c r="N33" s="218"/>
      <c r="O33" s="218"/>
      <c r="P33" s="218"/>
      <c r="Q33" s="218" t="s">
        <v>54</v>
      </c>
      <c r="R33" s="218"/>
      <c r="S33" s="218"/>
      <c r="T33" s="218"/>
      <c r="U33" s="218"/>
      <c r="V33" s="218"/>
      <c r="W33" s="218"/>
      <c r="X33" s="218"/>
      <c r="Y33" s="218"/>
      <c r="Z33" s="218"/>
      <c r="AA33" s="218"/>
      <c r="AB33" s="218"/>
      <c r="AC33" s="218"/>
      <c r="AD33" s="218"/>
      <c r="AE33" s="247"/>
      <c r="AF33" s="161"/>
      <c r="AG33" s="164"/>
      <c r="AH33" s="79"/>
      <c r="AI33" s="79"/>
      <c r="AJ33" s="79"/>
      <c r="AK33" s="79"/>
      <c r="AL33" s="79"/>
      <c r="AM33" s="79"/>
      <c r="AN33" s="79"/>
      <c r="AO33" s="79"/>
    </row>
    <row r="34" spans="1:41" ht="27" customHeight="1" x14ac:dyDescent="0.25">
      <c r="A34" s="216"/>
      <c r="B34" s="218"/>
      <c r="C34" s="248"/>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224" t="s">
        <v>43</v>
      </c>
      <c r="R34" s="225"/>
      <c r="S34" s="225"/>
      <c r="T34" s="226"/>
      <c r="U34" s="218" t="s">
        <v>44</v>
      </c>
      <c r="V34" s="218"/>
      <c r="W34" s="218"/>
      <c r="X34" s="218"/>
      <c r="Y34" s="218" t="s">
        <v>45</v>
      </c>
      <c r="Z34" s="218"/>
      <c r="AA34" s="218"/>
      <c r="AB34" s="218"/>
      <c r="AC34" s="218" t="s">
        <v>46</v>
      </c>
      <c r="AD34" s="218"/>
      <c r="AE34" s="247"/>
      <c r="AF34" s="161"/>
      <c r="AG34" s="164"/>
      <c r="AH34" s="79"/>
      <c r="AI34" s="79"/>
      <c r="AJ34" s="79"/>
      <c r="AK34" s="79"/>
      <c r="AL34" s="79"/>
      <c r="AM34" s="79"/>
      <c r="AN34" s="79"/>
      <c r="AO34" s="79"/>
    </row>
    <row r="35" spans="1:41" ht="45" customHeight="1" x14ac:dyDescent="0.25">
      <c r="A35" s="211" t="s">
        <v>379</v>
      </c>
      <c r="B35" s="213">
        <v>0.2</v>
      </c>
      <c r="C35" s="81" t="s">
        <v>47</v>
      </c>
      <c r="D35" s="80"/>
      <c r="E35" s="80"/>
      <c r="F35" s="80"/>
      <c r="G35" s="80"/>
      <c r="H35" s="80"/>
      <c r="I35" s="80"/>
      <c r="J35" s="166">
        <v>1</v>
      </c>
      <c r="K35" s="166">
        <v>1</v>
      </c>
      <c r="L35" s="166">
        <v>1</v>
      </c>
      <c r="M35" s="166">
        <v>1</v>
      </c>
      <c r="N35" s="166">
        <v>1</v>
      </c>
      <c r="O35" s="166">
        <v>1</v>
      </c>
      <c r="P35" s="82">
        <v>1</v>
      </c>
      <c r="Q35" s="232" t="s">
        <v>477</v>
      </c>
      <c r="R35" s="233"/>
      <c r="S35" s="233"/>
      <c r="T35" s="234"/>
      <c r="U35" s="232" t="s">
        <v>506</v>
      </c>
      <c r="V35" s="233"/>
      <c r="W35" s="233"/>
      <c r="X35" s="234"/>
      <c r="Y35" s="238" t="s">
        <v>444</v>
      </c>
      <c r="Z35" s="238"/>
      <c r="AA35" s="238"/>
      <c r="AB35" s="238"/>
      <c r="AC35" s="238" t="s">
        <v>440</v>
      </c>
      <c r="AD35" s="238"/>
      <c r="AE35" s="240"/>
      <c r="AF35" s="161"/>
      <c r="AG35" s="164"/>
      <c r="AH35" s="79"/>
      <c r="AI35" s="79"/>
      <c r="AJ35" s="79"/>
      <c r="AK35" s="79"/>
      <c r="AL35" s="79"/>
      <c r="AM35" s="79"/>
      <c r="AN35" s="79"/>
      <c r="AO35" s="79"/>
    </row>
    <row r="36" spans="1:41" ht="98.1" customHeight="1" thickBot="1" x14ac:dyDescent="0.3">
      <c r="A36" s="212"/>
      <c r="B36" s="214"/>
      <c r="C36" s="83" t="s">
        <v>48</v>
      </c>
      <c r="D36" s="165"/>
      <c r="E36" s="165"/>
      <c r="F36" s="165"/>
      <c r="G36" s="84"/>
      <c r="H36" s="84"/>
      <c r="I36" s="84"/>
      <c r="J36" s="183">
        <v>0.48</v>
      </c>
      <c r="K36" s="84">
        <v>1</v>
      </c>
      <c r="L36" s="84"/>
      <c r="M36" s="84"/>
      <c r="N36" s="84"/>
      <c r="O36" s="84"/>
      <c r="P36" s="85">
        <f>SUM(D36:O36)</f>
        <v>1.48</v>
      </c>
      <c r="Q36" s="235"/>
      <c r="R36" s="236"/>
      <c r="S36" s="236"/>
      <c r="T36" s="237"/>
      <c r="U36" s="235"/>
      <c r="V36" s="236"/>
      <c r="W36" s="236"/>
      <c r="X36" s="237"/>
      <c r="Y36" s="239"/>
      <c r="Z36" s="239"/>
      <c r="AA36" s="239"/>
      <c r="AB36" s="239"/>
      <c r="AC36" s="239"/>
      <c r="AD36" s="239"/>
      <c r="AE36" s="241"/>
      <c r="AF36" s="161"/>
      <c r="AG36" s="164"/>
      <c r="AH36" s="79"/>
      <c r="AI36" s="79"/>
      <c r="AJ36" s="79"/>
      <c r="AK36" s="79"/>
      <c r="AL36" s="79"/>
      <c r="AM36" s="79"/>
      <c r="AN36" s="79"/>
      <c r="AO36" s="79"/>
    </row>
    <row r="37" spans="1:41" s="72" customFormat="1" ht="17.25" customHeight="1" thickBot="1" x14ac:dyDescent="0.25"/>
    <row r="38" spans="1:41" ht="45" customHeight="1" thickBot="1" x14ac:dyDescent="0.3">
      <c r="A38" s="221" t="s">
        <v>211</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3"/>
      <c r="AG38" s="79"/>
      <c r="AH38" s="79"/>
      <c r="AI38" s="79"/>
      <c r="AJ38" s="79"/>
      <c r="AK38" s="79"/>
      <c r="AL38" s="79"/>
      <c r="AM38" s="79"/>
      <c r="AN38" s="79"/>
      <c r="AO38" s="79"/>
    </row>
    <row r="39" spans="1:41" ht="26.1" customHeight="1" x14ac:dyDescent="0.25">
      <c r="A39" s="215" t="s">
        <v>212</v>
      </c>
      <c r="B39" s="217" t="s">
        <v>51</v>
      </c>
      <c r="C39" s="227" t="s">
        <v>52</v>
      </c>
      <c r="D39" s="229" t="s">
        <v>53</v>
      </c>
      <c r="E39" s="230"/>
      <c r="F39" s="230"/>
      <c r="G39" s="230"/>
      <c r="H39" s="230"/>
      <c r="I39" s="230"/>
      <c r="J39" s="230"/>
      <c r="K39" s="230"/>
      <c r="L39" s="230"/>
      <c r="M39" s="230"/>
      <c r="N39" s="230"/>
      <c r="O39" s="230"/>
      <c r="P39" s="231"/>
      <c r="Q39" s="217" t="s">
        <v>213</v>
      </c>
      <c r="R39" s="217"/>
      <c r="S39" s="217"/>
      <c r="T39" s="217"/>
      <c r="U39" s="217"/>
      <c r="V39" s="217"/>
      <c r="W39" s="217"/>
      <c r="X39" s="217"/>
      <c r="Y39" s="217"/>
      <c r="Z39" s="217"/>
      <c r="AA39" s="217"/>
      <c r="AB39" s="217"/>
      <c r="AC39" s="217"/>
      <c r="AD39" s="217"/>
      <c r="AE39" s="242"/>
      <c r="AG39" s="79"/>
      <c r="AH39" s="79"/>
      <c r="AI39" s="79"/>
      <c r="AJ39" s="79"/>
      <c r="AK39" s="79"/>
      <c r="AL39" s="79"/>
      <c r="AM39" s="79"/>
      <c r="AN39" s="79"/>
      <c r="AO39" s="79"/>
    </row>
    <row r="40" spans="1:41" ht="26.1" customHeight="1" x14ac:dyDescent="0.25">
      <c r="A40" s="216"/>
      <c r="B40" s="218"/>
      <c r="C40" s="228"/>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224" t="s">
        <v>68</v>
      </c>
      <c r="R40" s="225"/>
      <c r="S40" s="225"/>
      <c r="T40" s="225"/>
      <c r="U40" s="225"/>
      <c r="V40" s="225"/>
      <c r="W40" s="225"/>
      <c r="X40" s="226"/>
      <c r="Y40" s="224" t="s">
        <v>69</v>
      </c>
      <c r="Z40" s="225"/>
      <c r="AA40" s="225"/>
      <c r="AB40" s="225"/>
      <c r="AC40" s="225"/>
      <c r="AD40" s="225"/>
      <c r="AE40" s="243"/>
      <c r="AG40" s="86"/>
      <c r="AH40" s="86"/>
      <c r="AI40" s="86"/>
      <c r="AJ40" s="86"/>
      <c r="AK40" s="86"/>
      <c r="AL40" s="86"/>
      <c r="AM40" s="86"/>
      <c r="AN40" s="86"/>
      <c r="AO40" s="86"/>
    </row>
    <row r="41" spans="1:41" ht="28.5" customHeight="1" x14ac:dyDescent="0.25">
      <c r="A41" s="219" t="s">
        <v>404</v>
      </c>
      <c r="B41" s="220">
        <v>0.05</v>
      </c>
      <c r="C41" s="87" t="s">
        <v>47</v>
      </c>
      <c r="D41" s="88"/>
      <c r="E41" s="88"/>
      <c r="F41" s="88"/>
      <c r="G41" s="88"/>
      <c r="H41" s="88"/>
      <c r="I41" s="88"/>
      <c r="J41" s="88">
        <v>0.16666666666666669</v>
      </c>
      <c r="K41" s="88">
        <v>0.16666666666666669</v>
      </c>
      <c r="L41" s="88">
        <v>0.16666666666666669</v>
      </c>
      <c r="M41" s="88">
        <v>0.16666666666666669</v>
      </c>
      <c r="N41" s="88">
        <v>0.16666666666666669</v>
      </c>
      <c r="O41" s="88">
        <v>0.16666666666666669</v>
      </c>
      <c r="P41" s="89">
        <f>SUM(D41:O41)</f>
        <v>1.0000000000000002</v>
      </c>
      <c r="Q41" s="324" t="s">
        <v>479</v>
      </c>
      <c r="R41" s="200"/>
      <c r="S41" s="200"/>
      <c r="T41" s="200"/>
      <c r="U41" s="200"/>
      <c r="V41" s="200"/>
      <c r="W41" s="200"/>
      <c r="X41" s="325"/>
      <c r="Y41" s="324"/>
      <c r="Z41" s="200"/>
      <c r="AA41" s="200"/>
      <c r="AB41" s="200"/>
      <c r="AC41" s="200"/>
      <c r="AD41" s="200"/>
      <c r="AE41" s="201"/>
      <c r="AG41" s="90"/>
      <c r="AH41" s="90"/>
      <c r="AI41" s="90"/>
      <c r="AJ41" s="90"/>
      <c r="AK41" s="90"/>
      <c r="AL41" s="90"/>
      <c r="AM41" s="90"/>
      <c r="AN41" s="90"/>
      <c r="AO41" s="90"/>
    </row>
    <row r="42" spans="1:41" ht="28.5" customHeight="1" x14ac:dyDescent="0.25">
      <c r="A42" s="219"/>
      <c r="B42" s="220"/>
      <c r="C42" s="91" t="s">
        <v>48</v>
      </c>
      <c r="D42" s="92"/>
      <c r="E42" s="92"/>
      <c r="F42" s="92"/>
      <c r="G42" s="92"/>
      <c r="H42" s="92"/>
      <c r="I42" s="92"/>
      <c r="J42" s="92">
        <v>0</v>
      </c>
      <c r="K42" s="92">
        <v>0</v>
      </c>
      <c r="L42" s="92"/>
      <c r="M42" s="92"/>
      <c r="N42" s="92"/>
      <c r="O42" s="92"/>
      <c r="P42" s="89">
        <f t="shared" ref="P42" si="2">SUM(D42:O42)</f>
        <v>0</v>
      </c>
      <c r="Q42" s="202"/>
      <c r="R42" s="203"/>
      <c r="S42" s="203"/>
      <c r="T42" s="203"/>
      <c r="U42" s="203"/>
      <c r="V42" s="203"/>
      <c r="W42" s="203"/>
      <c r="X42" s="326"/>
      <c r="Y42" s="202"/>
      <c r="Z42" s="203"/>
      <c r="AA42" s="203"/>
      <c r="AB42" s="203"/>
      <c r="AC42" s="203"/>
      <c r="AD42" s="203"/>
      <c r="AE42" s="204"/>
    </row>
    <row r="43" spans="1:41" ht="28.5" customHeight="1" x14ac:dyDescent="0.25">
      <c r="A43" s="219" t="s">
        <v>403</v>
      </c>
      <c r="B43" s="220">
        <v>0.15</v>
      </c>
      <c r="C43" s="87" t="s">
        <v>47</v>
      </c>
      <c r="D43" s="88"/>
      <c r="E43" s="88"/>
      <c r="F43" s="88"/>
      <c r="G43" s="88"/>
      <c r="H43" s="88"/>
      <c r="I43" s="88"/>
      <c r="J43" s="88">
        <v>0.16666666666666669</v>
      </c>
      <c r="K43" s="88">
        <v>0.16666666666666669</v>
      </c>
      <c r="L43" s="88">
        <v>0.16666666666666669</v>
      </c>
      <c r="M43" s="88">
        <v>0.16666666666666669</v>
      </c>
      <c r="N43" s="88">
        <v>0.16666666666666669</v>
      </c>
      <c r="O43" s="88">
        <v>0.16666666666666669</v>
      </c>
      <c r="P43" s="89">
        <f>SUM(D43:O43)</f>
        <v>1.0000000000000002</v>
      </c>
      <c r="Q43" s="324" t="s">
        <v>500</v>
      </c>
      <c r="R43" s="200"/>
      <c r="S43" s="200"/>
      <c r="T43" s="200"/>
      <c r="U43" s="200"/>
      <c r="V43" s="200"/>
      <c r="W43" s="200"/>
      <c r="X43" s="325"/>
      <c r="Y43" s="199" t="s">
        <v>481</v>
      </c>
      <c r="Z43" s="200"/>
      <c r="AA43" s="200"/>
      <c r="AB43" s="200"/>
      <c r="AC43" s="200"/>
      <c r="AD43" s="200"/>
      <c r="AE43" s="201"/>
      <c r="AG43" s="90"/>
      <c r="AH43" s="90"/>
      <c r="AI43" s="90"/>
      <c r="AJ43" s="90"/>
      <c r="AK43" s="90"/>
      <c r="AL43" s="90"/>
      <c r="AM43" s="90"/>
      <c r="AN43" s="90"/>
      <c r="AO43" s="90"/>
    </row>
    <row r="44" spans="1:41" ht="28.5" customHeight="1" x14ac:dyDescent="0.25">
      <c r="A44" s="219"/>
      <c r="B44" s="220"/>
      <c r="C44" s="91" t="s">
        <v>48</v>
      </c>
      <c r="D44" s="92"/>
      <c r="E44" s="92"/>
      <c r="F44" s="92"/>
      <c r="G44" s="92"/>
      <c r="H44" s="92"/>
      <c r="I44" s="92"/>
      <c r="J44" s="92">
        <v>0.17</v>
      </c>
      <c r="K44" s="92">
        <v>0.17</v>
      </c>
      <c r="L44" s="92"/>
      <c r="M44" s="92"/>
      <c r="N44" s="92"/>
      <c r="O44" s="92"/>
      <c r="P44" s="89">
        <f t="shared" ref="P44" si="3">SUM(D44:O44)</f>
        <v>0.34</v>
      </c>
      <c r="Q44" s="202"/>
      <c r="R44" s="203"/>
      <c r="S44" s="203"/>
      <c r="T44" s="203"/>
      <c r="U44" s="203"/>
      <c r="V44" s="203"/>
      <c r="W44" s="203"/>
      <c r="X44" s="326"/>
      <c r="Y44" s="202"/>
      <c r="Z44" s="203"/>
      <c r="AA44" s="203"/>
      <c r="AB44" s="203"/>
      <c r="AC44" s="203"/>
      <c r="AD44" s="203"/>
      <c r="AE44" s="204"/>
    </row>
    <row r="45" spans="1:41" ht="15" customHeight="1" x14ac:dyDescent="0.25">
      <c r="A45" s="15" t="s">
        <v>70</v>
      </c>
    </row>
  </sheetData>
  <mergeCells count="75">
    <mergeCell ref="A43:A44"/>
    <mergeCell ref="B43:B44"/>
    <mergeCell ref="Q43:X44"/>
    <mergeCell ref="Y43:AE44"/>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00000000-0002-0000-0200-000000000000}">
      <formula1>$B$21:$M$21</formula1>
    </dataValidation>
    <dataValidation type="textLength" operator="lessThanOrEqual" allowBlank="1" showInputMessage="1" showErrorMessage="1" errorTitle="Máximo 2.000 caracteres" error="Máximo 2.000 caracteres" promptTitle="2.000 caracteres" sqref="Q30:Q31" xr:uid="{00000000-0002-0000-0200-000001000000}">
      <formula1>2000</formula1>
    </dataValidation>
    <dataValidation type="textLength" operator="lessThanOrEqual" allowBlank="1" showInputMessage="1" showErrorMessage="1" errorTitle="Máximo 2.000 caracteres" error="Máximo 2.000 caracteres" sqref="AC35 Q35 Y35 U35 Q41 Q43" xr:uid="{00000000-0002-0000-0200-000002000000}">
      <formula1>2000</formula1>
    </dataValidation>
  </dataValidations>
  <hyperlinks>
    <hyperlink ref="Y43" r:id="rId1" xr:uid="{7722E928-9554-414F-B4CC-81D37415AFD8}"/>
  </hyperlinks>
  <pageMargins left="0.25" right="0.25" top="0.75" bottom="0.75" header="0.3" footer="0.3"/>
  <pageSetup scale="19" orientation="landscape" r:id="rId2"/>
  <customProperties>
    <customPr name="_pios_id" r:id="rId3"/>
  </customProperties>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listas!$C$2:$C$20</xm:f>
          </x14:formula1>
          <xm:sqref>AA15:AE15</xm:sqref>
        </x14:dataValidation>
        <x14:dataValidation type="list" allowBlank="1" showInputMessage="1" showErrorMessage="1" xr:uid="{00000000-0002-0000-0200-000004000000}">
          <x14:formula1>
            <xm:f>listas!$B$2:$B$8</xm:f>
          </x14:formula1>
          <xm:sqref>R15:X15</xm:sqref>
        </x14:dataValidation>
        <x14:dataValidation type="list" allowBlank="1" showInputMessage="1" showErrorMessage="1" xr:uid="{00000000-0002-0000-0200-000005000000}">
          <x14:formula1>
            <xm:f>listas!$A$2:$A$6</xm:f>
          </x14:formula1>
          <xm:sqref>C15:K15</xm:sqref>
        </x14:dataValidation>
        <x14:dataValidation type="list" allowBlank="1" showInputMessage="1" showErrorMessage="1" xr:uid="{00000000-0002-0000-0200-000006000000}">
          <x14:formula1>
            <xm:f>listas!$D$2:$D$15</xm:f>
          </x14:formula1>
          <xm:sqref>C11:AE13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AO47"/>
  <sheetViews>
    <sheetView showGridLines="0" topLeftCell="K24" zoomScale="92" zoomScaleNormal="50" workbookViewId="0">
      <selection activeCell="P36" sqref="P36"/>
    </sheetView>
  </sheetViews>
  <sheetFormatPr baseColWidth="10" defaultColWidth="10.7109375" defaultRowHeight="14.25" x14ac:dyDescent="0.25"/>
  <cols>
    <col min="1" max="1" width="38.42578125" style="15" customWidth="1"/>
    <col min="2" max="2" width="20.42578125" style="15" customWidth="1"/>
    <col min="3" max="14" width="20.7109375" style="15" customWidth="1"/>
    <col min="15" max="15" width="20.42578125" style="15" customWidth="1"/>
    <col min="16" max="16" width="32.42578125" style="15" customWidth="1"/>
    <col min="17" max="27" width="18.140625" style="15" customWidth="1"/>
    <col min="28" max="28" width="22.7109375" style="15" customWidth="1"/>
    <col min="29" max="29" width="19" style="15" customWidth="1"/>
    <col min="30" max="30" width="19.42578125" style="15" customWidth="1"/>
    <col min="31" max="31" width="20.42578125" style="15" customWidth="1"/>
    <col min="32" max="32" width="22.7109375" style="15" customWidth="1"/>
    <col min="33" max="33" width="18.42578125" style="15" bestFit="1" customWidth="1"/>
    <col min="34" max="34" width="8.42578125" style="15" customWidth="1"/>
    <col min="35" max="35" width="18.42578125" style="15" bestFit="1" customWidth="1"/>
    <col min="36" max="36" width="5.7109375" style="15" customWidth="1"/>
    <col min="37" max="37" width="18.42578125" style="15" bestFit="1" customWidth="1"/>
    <col min="38" max="38" width="4.7109375" style="15" customWidth="1"/>
    <col min="39" max="39" width="23" style="15" bestFit="1" customWidth="1"/>
    <col min="40" max="40" width="10.7109375" style="15"/>
    <col min="41" max="41" width="18.42578125" style="15" bestFit="1" customWidth="1"/>
    <col min="42" max="42" width="16.140625" style="15" customWidth="1"/>
    <col min="43" max="16384" width="10.7109375" style="15"/>
  </cols>
  <sheetData>
    <row r="1" spans="1:31" ht="32.25" customHeight="1" thickBot="1" x14ac:dyDescent="0.3">
      <c r="A1" s="292"/>
      <c r="B1" s="295"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7"/>
      <c r="AB1" s="304" t="s">
        <v>1</v>
      </c>
      <c r="AC1" s="305"/>
      <c r="AD1" s="305"/>
      <c r="AE1" s="306"/>
    </row>
    <row r="2" spans="1:31" ht="30.75" customHeight="1" thickBot="1" x14ac:dyDescent="0.3">
      <c r="A2" s="293"/>
      <c r="B2" s="295" t="s">
        <v>2</v>
      </c>
      <c r="C2" s="296"/>
      <c r="D2" s="296"/>
      <c r="E2" s="296"/>
      <c r="F2" s="296"/>
      <c r="G2" s="296"/>
      <c r="H2" s="296"/>
      <c r="I2" s="296"/>
      <c r="J2" s="296"/>
      <c r="K2" s="296"/>
      <c r="L2" s="296"/>
      <c r="M2" s="296"/>
      <c r="N2" s="296"/>
      <c r="O2" s="296"/>
      <c r="P2" s="296"/>
      <c r="Q2" s="296"/>
      <c r="R2" s="296"/>
      <c r="S2" s="296"/>
      <c r="T2" s="296"/>
      <c r="U2" s="296"/>
      <c r="V2" s="296"/>
      <c r="W2" s="296"/>
      <c r="X2" s="296"/>
      <c r="Y2" s="296"/>
      <c r="Z2" s="296"/>
      <c r="AA2" s="297"/>
      <c r="AB2" s="304" t="s">
        <v>205</v>
      </c>
      <c r="AC2" s="305"/>
      <c r="AD2" s="305"/>
      <c r="AE2" s="306"/>
    </row>
    <row r="3" spans="1:31" ht="24" customHeight="1" thickBot="1" x14ac:dyDescent="0.3">
      <c r="A3" s="293"/>
      <c r="B3" s="298" t="s">
        <v>3</v>
      </c>
      <c r="C3" s="299"/>
      <c r="D3" s="299"/>
      <c r="E3" s="299"/>
      <c r="F3" s="299"/>
      <c r="G3" s="299"/>
      <c r="H3" s="299"/>
      <c r="I3" s="299"/>
      <c r="J3" s="299"/>
      <c r="K3" s="299"/>
      <c r="L3" s="299"/>
      <c r="M3" s="299"/>
      <c r="N3" s="299"/>
      <c r="O3" s="299"/>
      <c r="P3" s="299"/>
      <c r="Q3" s="299"/>
      <c r="R3" s="299"/>
      <c r="S3" s="299"/>
      <c r="T3" s="299"/>
      <c r="U3" s="299"/>
      <c r="V3" s="299"/>
      <c r="W3" s="299"/>
      <c r="X3" s="299"/>
      <c r="Y3" s="299"/>
      <c r="Z3" s="299"/>
      <c r="AA3" s="300"/>
      <c r="AB3" s="304" t="s">
        <v>353</v>
      </c>
      <c r="AC3" s="305"/>
      <c r="AD3" s="305"/>
      <c r="AE3" s="306"/>
    </row>
    <row r="4" spans="1:31" ht="21.75" customHeight="1" thickBot="1" x14ac:dyDescent="0.3">
      <c r="A4" s="294"/>
      <c r="B4" s="301"/>
      <c r="C4" s="302"/>
      <c r="D4" s="302"/>
      <c r="E4" s="302"/>
      <c r="F4" s="302"/>
      <c r="G4" s="302"/>
      <c r="H4" s="302"/>
      <c r="I4" s="302"/>
      <c r="J4" s="302"/>
      <c r="K4" s="302"/>
      <c r="L4" s="302"/>
      <c r="M4" s="302"/>
      <c r="N4" s="302"/>
      <c r="O4" s="302"/>
      <c r="P4" s="302"/>
      <c r="Q4" s="302"/>
      <c r="R4" s="302"/>
      <c r="S4" s="302"/>
      <c r="T4" s="302"/>
      <c r="U4" s="302"/>
      <c r="V4" s="302"/>
      <c r="W4" s="302"/>
      <c r="X4" s="302"/>
      <c r="Y4" s="302"/>
      <c r="Z4" s="302"/>
      <c r="AA4" s="303"/>
      <c r="AB4" s="307" t="s">
        <v>206</v>
      </c>
      <c r="AC4" s="308"/>
      <c r="AD4" s="308"/>
      <c r="AE4" s="309"/>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249" t="s">
        <v>4</v>
      </c>
      <c r="B7" s="250"/>
      <c r="C7" s="287" t="s">
        <v>23</v>
      </c>
      <c r="D7" s="249" t="s">
        <v>5</v>
      </c>
      <c r="E7" s="255"/>
      <c r="F7" s="255"/>
      <c r="G7" s="255"/>
      <c r="H7" s="250"/>
      <c r="I7" s="279">
        <v>45540</v>
      </c>
      <c r="J7" s="280"/>
      <c r="K7" s="249" t="s">
        <v>6</v>
      </c>
      <c r="L7" s="250"/>
      <c r="M7" s="271" t="s">
        <v>7</v>
      </c>
      <c r="N7" s="272"/>
      <c r="O7" s="260"/>
      <c r="P7" s="261"/>
      <c r="Q7" s="20"/>
      <c r="R7" s="20"/>
      <c r="S7" s="20"/>
      <c r="T7" s="20"/>
      <c r="U7" s="20"/>
      <c r="V7" s="20"/>
      <c r="W7" s="20"/>
      <c r="X7" s="20"/>
      <c r="Y7" s="20"/>
      <c r="Z7" s="21"/>
      <c r="AA7" s="20"/>
      <c r="AB7" s="20"/>
      <c r="AD7" s="22"/>
      <c r="AE7" s="23"/>
    </row>
    <row r="8" spans="1:31" ht="15" x14ac:dyDescent="0.25">
      <c r="A8" s="251"/>
      <c r="B8" s="252"/>
      <c r="C8" s="288"/>
      <c r="D8" s="251"/>
      <c r="E8" s="256"/>
      <c r="F8" s="256"/>
      <c r="G8" s="256"/>
      <c r="H8" s="252"/>
      <c r="I8" s="281"/>
      <c r="J8" s="282"/>
      <c r="K8" s="251"/>
      <c r="L8" s="252"/>
      <c r="M8" s="290" t="s">
        <v>8</v>
      </c>
      <c r="N8" s="291"/>
      <c r="O8" s="273"/>
      <c r="P8" s="274"/>
      <c r="Q8" s="20"/>
      <c r="R8" s="20"/>
      <c r="S8" s="20"/>
      <c r="T8" s="20"/>
      <c r="U8" s="20"/>
      <c r="V8" s="20"/>
      <c r="W8" s="20"/>
      <c r="X8" s="20"/>
      <c r="Y8" s="20"/>
      <c r="Z8" s="21"/>
      <c r="AA8" s="20"/>
      <c r="AB8" s="20"/>
      <c r="AD8" s="22"/>
      <c r="AE8" s="23"/>
    </row>
    <row r="9" spans="1:31" ht="15.75" thickBot="1" x14ac:dyDescent="0.3">
      <c r="A9" s="253"/>
      <c r="B9" s="254"/>
      <c r="C9" s="289"/>
      <c r="D9" s="253"/>
      <c r="E9" s="257"/>
      <c r="F9" s="257"/>
      <c r="G9" s="257"/>
      <c r="H9" s="254"/>
      <c r="I9" s="283"/>
      <c r="J9" s="284"/>
      <c r="K9" s="253"/>
      <c r="L9" s="254"/>
      <c r="M9" s="275" t="s">
        <v>9</v>
      </c>
      <c r="N9" s="276"/>
      <c r="O9" s="277" t="s">
        <v>442</v>
      </c>
      <c r="P9" s="278"/>
      <c r="Q9" s="20"/>
      <c r="R9" s="20"/>
      <c r="S9" s="20"/>
      <c r="T9" s="20"/>
      <c r="U9" s="20"/>
      <c r="V9" s="20"/>
      <c r="W9" s="20"/>
      <c r="X9" s="20"/>
      <c r="Y9" s="20"/>
      <c r="Z9" s="21"/>
      <c r="AA9" s="20"/>
      <c r="AB9" s="20"/>
      <c r="AD9" s="22"/>
      <c r="AE9" s="23"/>
    </row>
    <row r="10" spans="1:31" ht="15" customHeight="1" thickBot="1" x14ac:dyDescent="0.3">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249" t="s">
        <v>10</v>
      </c>
      <c r="B11" s="250"/>
      <c r="C11" s="221" t="s">
        <v>333</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3"/>
    </row>
    <row r="12" spans="1:31" ht="15" customHeight="1" x14ac:dyDescent="0.25">
      <c r="A12" s="251"/>
      <c r="B12" s="252"/>
      <c r="C12" s="262"/>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4"/>
    </row>
    <row r="13" spans="1:31" ht="15" customHeight="1" thickBot="1" x14ac:dyDescent="0.3">
      <c r="A13" s="253"/>
      <c r="B13" s="254"/>
      <c r="C13" s="265"/>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7"/>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64.5" customHeight="1" thickBot="1" x14ac:dyDescent="0.3">
      <c r="A15" s="258" t="s">
        <v>207</v>
      </c>
      <c r="B15" s="259"/>
      <c r="C15" s="268" t="s">
        <v>296</v>
      </c>
      <c r="D15" s="269"/>
      <c r="E15" s="269"/>
      <c r="F15" s="269"/>
      <c r="G15" s="269"/>
      <c r="H15" s="269"/>
      <c r="I15" s="269"/>
      <c r="J15" s="269"/>
      <c r="K15" s="270"/>
      <c r="L15" s="285" t="s">
        <v>11</v>
      </c>
      <c r="M15" s="318"/>
      <c r="N15" s="318"/>
      <c r="O15" s="318"/>
      <c r="P15" s="318"/>
      <c r="Q15" s="286"/>
      <c r="R15" s="319" t="s">
        <v>297</v>
      </c>
      <c r="S15" s="320"/>
      <c r="T15" s="320"/>
      <c r="U15" s="320"/>
      <c r="V15" s="320"/>
      <c r="W15" s="320"/>
      <c r="X15" s="321"/>
      <c r="Y15" s="285" t="s">
        <v>208</v>
      </c>
      <c r="Z15" s="286"/>
      <c r="AA15" s="310" t="s">
        <v>302</v>
      </c>
      <c r="AB15" s="311"/>
      <c r="AC15" s="311"/>
      <c r="AD15" s="311"/>
      <c r="AE15" s="312"/>
    </row>
    <row r="16" spans="1:31" ht="9" customHeight="1" thickBot="1" x14ac:dyDescent="0.3">
      <c r="A16" s="24"/>
      <c r="B16" s="20"/>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D16" s="22"/>
      <c r="AE16" s="23"/>
    </row>
    <row r="17" spans="1:33" s="40" customFormat="1" ht="37.5" customHeight="1" thickBot="1" x14ac:dyDescent="0.3">
      <c r="A17" s="258" t="s">
        <v>209</v>
      </c>
      <c r="B17" s="259"/>
      <c r="C17" s="310" t="s">
        <v>380</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285" t="s">
        <v>12</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286"/>
      <c r="AF19" s="44"/>
    </row>
    <row r="20" spans="1:33" ht="32.1" customHeight="1" thickBot="1" x14ac:dyDescent="0.3">
      <c r="A20" s="45" t="s">
        <v>13</v>
      </c>
      <c r="B20" s="315" t="s">
        <v>14</v>
      </c>
      <c r="C20" s="316"/>
      <c r="D20" s="316"/>
      <c r="E20" s="316"/>
      <c r="F20" s="316"/>
      <c r="G20" s="316"/>
      <c r="H20" s="316"/>
      <c r="I20" s="316"/>
      <c r="J20" s="316"/>
      <c r="K20" s="316"/>
      <c r="L20" s="316"/>
      <c r="M20" s="316"/>
      <c r="N20" s="316"/>
      <c r="O20" s="317"/>
      <c r="P20" s="285" t="s">
        <v>15</v>
      </c>
      <c r="Q20" s="318"/>
      <c r="R20" s="318"/>
      <c r="S20" s="318"/>
      <c r="T20" s="318"/>
      <c r="U20" s="318"/>
      <c r="V20" s="318"/>
      <c r="W20" s="318"/>
      <c r="X20" s="318"/>
      <c r="Y20" s="318"/>
      <c r="Z20" s="318"/>
      <c r="AA20" s="318"/>
      <c r="AB20" s="318"/>
      <c r="AC20" s="318"/>
      <c r="AD20" s="318"/>
      <c r="AE20" s="286"/>
      <c r="AF20" s="44"/>
    </row>
    <row r="21" spans="1:33" ht="32.1" customHeight="1" thickBot="1" x14ac:dyDescent="0.3">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49"/>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x14ac:dyDescent="0.25">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58"/>
      <c r="X22" s="58">
        <f>56485333+1032760000</f>
        <v>1089245333</v>
      </c>
      <c r="Y22" s="58">
        <v>89467800</v>
      </c>
      <c r="Z22" s="58"/>
      <c r="AA22" s="58"/>
      <c r="AB22" s="58">
        <v>78349133</v>
      </c>
      <c r="AC22" s="58">
        <f>SUM(Q22:AB22)</f>
        <v>1257062266</v>
      </c>
      <c r="AE22" s="59"/>
      <c r="AF22" s="52"/>
    </row>
    <row r="23" spans="1:33" ht="32.1" customHeight="1" x14ac:dyDescent="0.25">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62">
        <v>169820000</v>
      </c>
      <c r="X23" s="62">
        <v>634820000</v>
      </c>
      <c r="Y23" s="62"/>
      <c r="Z23" s="62"/>
      <c r="AA23" s="62"/>
      <c r="AB23" s="62"/>
      <c r="AC23" s="62">
        <f>SUM(Q23:AB23)</f>
        <v>804640000</v>
      </c>
      <c r="AD23" s="62" t="e">
        <f>AC23/SUM(Q22:V22)</f>
        <v>#DIV/0!</v>
      </c>
      <c r="AE23" s="64">
        <f>AC23/AC22</f>
        <v>0.64009557980002241</v>
      </c>
      <c r="AF23" s="52"/>
    </row>
    <row r="24" spans="1:33" ht="32.1" customHeight="1" x14ac:dyDescent="0.25">
      <c r="A24" s="60" t="s">
        <v>36</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32</v>
      </c>
      <c r="Q24" s="61"/>
      <c r="R24" s="62"/>
      <c r="S24" s="62"/>
      <c r="T24" s="62"/>
      <c r="U24" s="62"/>
      <c r="V24" s="62"/>
      <c r="W24" s="62"/>
      <c r="X24" s="62"/>
      <c r="Y24" s="62">
        <f>206552000+4345333</f>
        <v>210897333</v>
      </c>
      <c r="Z24" s="62">
        <f>206552000+6518000+6517000+2824467+2799333+6516000</f>
        <v>231726800</v>
      </c>
      <c r="AA24" s="62">
        <f>206552000+6518000+6517000+6518000+8398000+13032000</f>
        <v>247535000</v>
      </c>
      <c r="AB24" s="62">
        <f>413104000+13036000+13034000+13036000+16796000+19548000+78349133</f>
        <v>566903133</v>
      </c>
      <c r="AC24" s="62">
        <f>SUM(Q24:AB24)</f>
        <v>1257062266</v>
      </c>
      <c r="AD24" s="62"/>
      <c r="AE24" s="66"/>
      <c r="AF24" s="52"/>
    </row>
    <row r="25" spans="1:33" ht="32.1" customHeight="1" thickBot="1" x14ac:dyDescent="0.3">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c r="X25" s="69"/>
      <c r="Y25" s="69"/>
      <c r="Z25" s="69"/>
      <c r="AA25" s="69"/>
      <c r="AB25" s="69"/>
      <c r="AC25" s="69">
        <f>SUM(Q25:AB25)</f>
        <v>0</v>
      </c>
      <c r="AD25" s="69" t="e">
        <f>AC25/SUM(Q24:V24)</f>
        <v>#DIV/0!</v>
      </c>
      <c r="AE25" s="71">
        <f>AC25/AC24</f>
        <v>0</v>
      </c>
      <c r="AF25" s="52"/>
    </row>
    <row r="26" spans="1:33" s="72" customFormat="1" ht="16.5" customHeight="1" thickBot="1" x14ac:dyDescent="0.25"/>
    <row r="27" spans="1:33" ht="34.35" customHeight="1" x14ac:dyDescent="0.25">
      <c r="A27" s="244" t="s">
        <v>219</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6"/>
    </row>
    <row r="28" spans="1:33" ht="15" customHeight="1" x14ac:dyDescent="0.25">
      <c r="A28" s="216" t="s">
        <v>218</v>
      </c>
      <c r="B28" s="218" t="s">
        <v>38</v>
      </c>
      <c r="C28" s="218"/>
      <c r="D28" s="218" t="s">
        <v>39</v>
      </c>
      <c r="E28" s="218"/>
      <c r="F28" s="218"/>
      <c r="G28" s="218"/>
      <c r="H28" s="218"/>
      <c r="I28" s="218"/>
      <c r="J28" s="218"/>
      <c r="K28" s="218"/>
      <c r="L28" s="218"/>
      <c r="M28" s="218"/>
      <c r="N28" s="218"/>
      <c r="O28" s="218"/>
      <c r="P28" s="218" t="s">
        <v>28</v>
      </c>
      <c r="Q28" s="218" t="s">
        <v>220</v>
      </c>
      <c r="R28" s="218"/>
      <c r="S28" s="218"/>
      <c r="T28" s="218"/>
      <c r="U28" s="218"/>
      <c r="V28" s="218"/>
      <c r="W28" s="218"/>
      <c r="X28" s="218"/>
      <c r="Y28" s="218" t="s">
        <v>40</v>
      </c>
      <c r="Z28" s="218"/>
      <c r="AA28" s="218"/>
      <c r="AB28" s="218"/>
      <c r="AC28" s="218"/>
      <c r="AD28" s="218"/>
      <c r="AE28" s="247"/>
    </row>
    <row r="29" spans="1:33" ht="27" customHeight="1" x14ac:dyDescent="0.25">
      <c r="A29" s="216"/>
      <c r="B29" s="218"/>
      <c r="C29" s="218"/>
      <c r="D29" s="73" t="s">
        <v>16</v>
      </c>
      <c r="E29" s="73" t="s">
        <v>17</v>
      </c>
      <c r="F29" s="73" t="s">
        <v>18</v>
      </c>
      <c r="G29" s="73" t="s">
        <v>19</v>
      </c>
      <c r="H29" s="73" t="s">
        <v>20</v>
      </c>
      <c r="I29" s="73" t="s">
        <v>21</v>
      </c>
      <c r="J29" s="73" t="s">
        <v>22</v>
      </c>
      <c r="K29" s="73" t="s">
        <v>23</v>
      </c>
      <c r="L29" s="73" t="s">
        <v>24</v>
      </c>
      <c r="M29" s="73" t="s">
        <v>25</v>
      </c>
      <c r="N29" s="73" t="s">
        <v>26</v>
      </c>
      <c r="O29" s="73" t="s">
        <v>27</v>
      </c>
      <c r="P29" s="218"/>
      <c r="Q29" s="218"/>
      <c r="R29" s="218"/>
      <c r="S29" s="218"/>
      <c r="T29" s="218"/>
      <c r="U29" s="218"/>
      <c r="V29" s="218"/>
      <c r="W29" s="218"/>
      <c r="X29" s="218"/>
      <c r="Y29" s="218"/>
      <c r="Z29" s="218"/>
      <c r="AA29" s="218"/>
      <c r="AB29" s="218"/>
      <c r="AC29" s="218"/>
      <c r="AD29" s="218"/>
      <c r="AE29" s="247"/>
    </row>
    <row r="30" spans="1:33" ht="42" customHeight="1" thickBot="1" x14ac:dyDescent="0.3">
      <c r="A30" s="74"/>
      <c r="B30" s="322"/>
      <c r="C30" s="322"/>
      <c r="D30" s="16"/>
      <c r="E30" s="16"/>
      <c r="F30" s="16"/>
      <c r="G30" s="16"/>
      <c r="H30" s="16"/>
      <c r="I30" s="16"/>
      <c r="J30" s="16"/>
      <c r="K30" s="16"/>
      <c r="L30" s="16"/>
      <c r="M30" s="16"/>
      <c r="N30" s="16"/>
      <c r="O30" s="16"/>
      <c r="P30" s="75">
        <f>SUM(D30:O30)</f>
        <v>0</v>
      </c>
      <c r="Q30" s="313" t="s">
        <v>41</v>
      </c>
      <c r="R30" s="313"/>
      <c r="S30" s="313"/>
      <c r="T30" s="313"/>
      <c r="U30" s="313"/>
      <c r="V30" s="313"/>
      <c r="W30" s="313"/>
      <c r="X30" s="313"/>
      <c r="Y30" s="313" t="s">
        <v>42</v>
      </c>
      <c r="Z30" s="313"/>
      <c r="AA30" s="313"/>
      <c r="AB30" s="313"/>
      <c r="AC30" s="313"/>
      <c r="AD30" s="313"/>
      <c r="AE30" s="314"/>
      <c r="AF30" s="161"/>
      <c r="AG30" s="161"/>
    </row>
    <row r="31" spans="1:33" ht="12" customHeight="1" thickBot="1" x14ac:dyDescent="0.3">
      <c r="A31" s="76"/>
      <c r="B31" s="77"/>
      <c r="C31" s="77"/>
      <c r="D31" s="27"/>
      <c r="E31" s="27"/>
      <c r="F31" s="27"/>
      <c r="G31" s="27"/>
      <c r="H31" s="27"/>
      <c r="I31" s="27"/>
      <c r="J31" s="27"/>
      <c r="K31" s="27"/>
      <c r="L31" s="27"/>
      <c r="M31" s="27"/>
      <c r="N31" s="27"/>
      <c r="O31" s="27"/>
      <c r="P31" s="78"/>
      <c r="Q31" s="162"/>
      <c r="R31" s="162"/>
      <c r="S31" s="162"/>
      <c r="T31" s="162"/>
      <c r="U31" s="162"/>
      <c r="V31" s="162"/>
      <c r="W31" s="162"/>
      <c r="X31" s="162"/>
      <c r="Y31" s="162"/>
      <c r="Z31" s="162"/>
      <c r="AA31" s="162"/>
      <c r="AB31" s="162"/>
      <c r="AC31" s="162"/>
      <c r="AD31" s="162"/>
      <c r="AE31" s="163"/>
      <c r="AF31" s="161"/>
      <c r="AG31" s="161"/>
    </row>
    <row r="32" spans="1:33" ht="45" customHeight="1" x14ac:dyDescent="0.25">
      <c r="A32" s="221" t="s">
        <v>49</v>
      </c>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3"/>
      <c r="AF32" s="161"/>
      <c r="AG32" s="161"/>
    </row>
    <row r="33" spans="1:41" ht="23.1" customHeight="1" x14ac:dyDescent="0.25">
      <c r="A33" s="216" t="s">
        <v>50</v>
      </c>
      <c r="B33" s="218" t="s">
        <v>210</v>
      </c>
      <c r="C33" s="218" t="s">
        <v>38</v>
      </c>
      <c r="D33" s="218" t="s">
        <v>221</v>
      </c>
      <c r="E33" s="218"/>
      <c r="F33" s="218"/>
      <c r="G33" s="218"/>
      <c r="H33" s="218"/>
      <c r="I33" s="218"/>
      <c r="J33" s="218"/>
      <c r="K33" s="218"/>
      <c r="L33" s="218"/>
      <c r="M33" s="218"/>
      <c r="N33" s="218"/>
      <c r="O33" s="218"/>
      <c r="P33" s="218"/>
      <c r="Q33" s="218" t="s">
        <v>54</v>
      </c>
      <c r="R33" s="218"/>
      <c r="S33" s="218"/>
      <c r="T33" s="218"/>
      <c r="U33" s="218"/>
      <c r="V33" s="218"/>
      <c r="W33" s="218"/>
      <c r="X33" s="218"/>
      <c r="Y33" s="218"/>
      <c r="Z33" s="218"/>
      <c r="AA33" s="218"/>
      <c r="AB33" s="218"/>
      <c r="AC33" s="218"/>
      <c r="AD33" s="218"/>
      <c r="AE33" s="247"/>
      <c r="AF33" s="161"/>
      <c r="AG33" s="164"/>
      <c r="AH33" s="79"/>
      <c r="AI33" s="79"/>
      <c r="AJ33" s="79"/>
      <c r="AK33" s="79"/>
      <c r="AL33" s="79"/>
      <c r="AM33" s="79"/>
      <c r="AN33" s="79"/>
      <c r="AO33" s="79"/>
    </row>
    <row r="34" spans="1:41" ht="27" customHeight="1" x14ac:dyDescent="0.25">
      <c r="A34" s="216"/>
      <c r="B34" s="218"/>
      <c r="C34" s="248"/>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224" t="s">
        <v>43</v>
      </c>
      <c r="R34" s="225"/>
      <c r="S34" s="225"/>
      <c r="T34" s="226"/>
      <c r="U34" s="218" t="s">
        <v>44</v>
      </c>
      <c r="V34" s="218"/>
      <c r="W34" s="218"/>
      <c r="X34" s="218"/>
      <c r="Y34" s="218" t="s">
        <v>45</v>
      </c>
      <c r="Z34" s="218"/>
      <c r="AA34" s="218"/>
      <c r="AB34" s="218"/>
      <c r="AC34" s="218" t="s">
        <v>46</v>
      </c>
      <c r="AD34" s="218"/>
      <c r="AE34" s="247"/>
      <c r="AF34" s="161"/>
      <c r="AG34" s="164"/>
      <c r="AH34" s="79"/>
      <c r="AI34" s="79"/>
      <c r="AJ34" s="79"/>
      <c r="AK34" s="79"/>
      <c r="AL34" s="79"/>
      <c r="AM34" s="79"/>
      <c r="AN34" s="79"/>
      <c r="AO34" s="79"/>
    </row>
    <row r="35" spans="1:41" ht="45" customHeight="1" x14ac:dyDescent="0.25">
      <c r="A35" s="211" t="s">
        <v>380</v>
      </c>
      <c r="B35" s="213">
        <v>0.3</v>
      </c>
      <c r="C35" s="81" t="s">
        <v>47</v>
      </c>
      <c r="D35" s="80"/>
      <c r="E35" s="80"/>
      <c r="F35" s="80"/>
      <c r="G35" s="80"/>
      <c r="H35" s="80"/>
      <c r="I35" s="80"/>
      <c r="J35" s="80">
        <v>700</v>
      </c>
      <c r="K35" s="80">
        <v>800</v>
      </c>
      <c r="L35" s="80">
        <v>800</v>
      </c>
      <c r="M35" s="80">
        <v>800</v>
      </c>
      <c r="N35" s="80">
        <v>800</v>
      </c>
      <c r="O35" s="80">
        <v>600</v>
      </c>
      <c r="P35" s="82">
        <f>SUM(D35:O35)</f>
        <v>4500</v>
      </c>
      <c r="Q35" s="327" t="s">
        <v>489</v>
      </c>
      <c r="R35" s="328"/>
      <c r="S35" s="328"/>
      <c r="T35" s="329"/>
      <c r="U35" s="333" t="s">
        <v>507</v>
      </c>
      <c r="V35" s="333"/>
      <c r="W35" s="333"/>
      <c r="X35" s="333"/>
      <c r="Y35" s="238" t="s">
        <v>451</v>
      </c>
      <c r="Z35" s="238"/>
      <c r="AA35" s="238"/>
      <c r="AB35" s="238"/>
      <c r="AC35" s="238" t="s">
        <v>437</v>
      </c>
      <c r="AD35" s="238"/>
      <c r="AE35" s="240"/>
      <c r="AF35" s="161"/>
      <c r="AG35" s="164"/>
      <c r="AH35" s="79"/>
      <c r="AI35" s="79"/>
      <c r="AJ35" s="79"/>
      <c r="AK35" s="79"/>
      <c r="AL35" s="79"/>
      <c r="AM35" s="79"/>
      <c r="AN35" s="79"/>
      <c r="AO35" s="79"/>
    </row>
    <row r="36" spans="1:41" ht="126" customHeight="1" thickBot="1" x14ac:dyDescent="0.3">
      <c r="A36" s="212"/>
      <c r="B36" s="214"/>
      <c r="C36" s="83" t="s">
        <v>48</v>
      </c>
      <c r="D36" s="165"/>
      <c r="E36" s="165"/>
      <c r="F36" s="165"/>
      <c r="G36" s="84"/>
      <c r="H36" s="84"/>
      <c r="I36" s="84"/>
      <c r="J36" s="182">
        <v>1552</v>
      </c>
      <c r="K36" s="182">
        <v>764</v>
      </c>
      <c r="L36" s="182"/>
      <c r="M36" s="182"/>
      <c r="N36" s="182"/>
      <c r="O36" s="182"/>
      <c r="P36" s="182">
        <f>SUM(D36:O36)</f>
        <v>2316</v>
      </c>
      <c r="Q36" s="330"/>
      <c r="R36" s="331"/>
      <c r="S36" s="331"/>
      <c r="T36" s="332"/>
      <c r="U36" s="334"/>
      <c r="V36" s="334"/>
      <c r="W36" s="334"/>
      <c r="X36" s="334"/>
      <c r="Y36" s="239"/>
      <c r="Z36" s="239"/>
      <c r="AA36" s="239"/>
      <c r="AB36" s="239"/>
      <c r="AC36" s="239"/>
      <c r="AD36" s="239"/>
      <c r="AE36" s="241"/>
      <c r="AF36" s="161"/>
      <c r="AG36" s="164"/>
      <c r="AH36" s="79"/>
      <c r="AI36" s="79"/>
      <c r="AJ36" s="79"/>
      <c r="AK36" s="79"/>
      <c r="AL36" s="79"/>
      <c r="AM36" s="79"/>
      <c r="AN36" s="79"/>
      <c r="AO36" s="79"/>
    </row>
    <row r="37" spans="1:41" s="72" customFormat="1" ht="17.25" customHeight="1" thickBot="1" x14ac:dyDescent="0.25"/>
    <row r="38" spans="1:41" ht="45" customHeight="1" thickBot="1" x14ac:dyDescent="0.3">
      <c r="A38" s="221" t="s">
        <v>211</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3"/>
      <c r="AG38" s="79"/>
      <c r="AH38" s="79"/>
      <c r="AI38" s="79"/>
      <c r="AJ38" s="79"/>
      <c r="AK38" s="79"/>
      <c r="AL38" s="79"/>
      <c r="AM38" s="79"/>
      <c r="AN38" s="79"/>
      <c r="AO38" s="79"/>
    </row>
    <row r="39" spans="1:41" ht="26.1" customHeight="1" x14ac:dyDescent="0.25">
      <c r="A39" s="215" t="s">
        <v>212</v>
      </c>
      <c r="B39" s="217" t="s">
        <v>51</v>
      </c>
      <c r="C39" s="227" t="s">
        <v>52</v>
      </c>
      <c r="D39" s="229" t="s">
        <v>53</v>
      </c>
      <c r="E39" s="230"/>
      <c r="F39" s="230"/>
      <c r="G39" s="230"/>
      <c r="H39" s="230"/>
      <c r="I39" s="230"/>
      <c r="J39" s="230"/>
      <c r="K39" s="230"/>
      <c r="L39" s="230"/>
      <c r="M39" s="230"/>
      <c r="N39" s="230"/>
      <c r="O39" s="230"/>
      <c r="P39" s="231"/>
      <c r="Q39" s="217" t="s">
        <v>213</v>
      </c>
      <c r="R39" s="217"/>
      <c r="S39" s="217"/>
      <c r="T39" s="217"/>
      <c r="U39" s="217"/>
      <c r="V39" s="217"/>
      <c r="W39" s="217"/>
      <c r="X39" s="217"/>
      <c r="Y39" s="217"/>
      <c r="Z39" s="217"/>
      <c r="AA39" s="217"/>
      <c r="AB39" s="217"/>
      <c r="AC39" s="217"/>
      <c r="AD39" s="217"/>
      <c r="AE39" s="242"/>
      <c r="AG39" s="79"/>
      <c r="AH39" s="79"/>
      <c r="AI39" s="79"/>
      <c r="AJ39" s="79"/>
      <c r="AK39" s="79"/>
      <c r="AL39" s="79"/>
      <c r="AM39" s="79"/>
      <c r="AN39" s="79"/>
      <c r="AO39" s="79"/>
    </row>
    <row r="40" spans="1:41" ht="26.1" customHeight="1" x14ac:dyDescent="0.25">
      <c r="A40" s="216"/>
      <c r="B40" s="218"/>
      <c r="C40" s="228"/>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224" t="s">
        <v>68</v>
      </c>
      <c r="R40" s="225"/>
      <c r="S40" s="225"/>
      <c r="T40" s="225"/>
      <c r="U40" s="225"/>
      <c r="V40" s="225"/>
      <c r="W40" s="225"/>
      <c r="X40" s="226"/>
      <c r="Y40" s="224" t="s">
        <v>69</v>
      </c>
      <c r="Z40" s="225"/>
      <c r="AA40" s="225"/>
      <c r="AB40" s="225"/>
      <c r="AC40" s="225"/>
      <c r="AD40" s="225"/>
      <c r="AE40" s="243"/>
      <c r="AG40" s="86"/>
      <c r="AH40" s="86"/>
      <c r="AI40" s="86"/>
      <c r="AJ40" s="86"/>
      <c r="AK40" s="86"/>
      <c r="AL40" s="86"/>
      <c r="AM40" s="86"/>
      <c r="AN40" s="86"/>
      <c r="AO40" s="86"/>
    </row>
    <row r="41" spans="1:41" ht="28.5" customHeight="1" x14ac:dyDescent="0.25">
      <c r="A41" s="219" t="s">
        <v>454</v>
      </c>
      <c r="B41" s="220">
        <v>0.1</v>
      </c>
      <c r="C41" s="87" t="s">
        <v>47</v>
      </c>
      <c r="D41" s="88"/>
      <c r="E41" s="88"/>
      <c r="F41" s="88"/>
      <c r="G41" s="88"/>
      <c r="H41" s="88"/>
      <c r="I41" s="88"/>
      <c r="J41" s="88">
        <v>0.16666666666666669</v>
      </c>
      <c r="K41" s="88">
        <v>0.16666666666666669</v>
      </c>
      <c r="L41" s="88">
        <v>0.16666666666666669</v>
      </c>
      <c r="M41" s="88">
        <v>0.16666666666666669</v>
      </c>
      <c r="N41" s="88">
        <v>0.16666666666666669</v>
      </c>
      <c r="O41" s="88">
        <v>0.16666666666666669</v>
      </c>
      <c r="P41" s="89">
        <f t="shared" ref="P41:P44" si="1">SUM(D41:O41)</f>
        <v>1.0000000000000002</v>
      </c>
      <c r="Q41" s="335" t="s">
        <v>502</v>
      </c>
      <c r="R41" s="336"/>
      <c r="S41" s="336"/>
      <c r="T41" s="336"/>
      <c r="U41" s="336"/>
      <c r="V41" s="336"/>
      <c r="W41" s="336"/>
      <c r="X41" s="337"/>
      <c r="Y41" s="199" t="s">
        <v>482</v>
      </c>
      <c r="Z41" s="200"/>
      <c r="AA41" s="200"/>
      <c r="AB41" s="200"/>
      <c r="AC41" s="200"/>
      <c r="AD41" s="200"/>
      <c r="AE41" s="201"/>
      <c r="AG41" s="90"/>
      <c r="AH41" s="90"/>
      <c r="AI41" s="90"/>
      <c r="AJ41" s="90"/>
      <c r="AK41" s="90"/>
      <c r="AL41" s="90"/>
      <c r="AM41" s="90"/>
      <c r="AN41" s="90"/>
      <c r="AO41" s="90"/>
    </row>
    <row r="42" spans="1:41" ht="54" customHeight="1" x14ac:dyDescent="0.25">
      <c r="A42" s="219"/>
      <c r="B42" s="220"/>
      <c r="C42" s="91" t="s">
        <v>48</v>
      </c>
      <c r="D42" s="92"/>
      <c r="E42" s="92"/>
      <c r="F42" s="92"/>
      <c r="G42" s="92"/>
      <c r="H42" s="92"/>
      <c r="I42" s="92"/>
      <c r="J42" s="92">
        <v>0.17</v>
      </c>
      <c r="K42" s="92">
        <v>0.17</v>
      </c>
      <c r="L42" s="92"/>
      <c r="M42" s="92"/>
      <c r="N42" s="92"/>
      <c r="O42" s="92"/>
      <c r="P42" s="89">
        <f t="shared" si="1"/>
        <v>0.34</v>
      </c>
      <c r="Q42" s="338"/>
      <c r="R42" s="339"/>
      <c r="S42" s="339"/>
      <c r="T42" s="339"/>
      <c r="U42" s="339"/>
      <c r="V42" s="339"/>
      <c r="W42" s="339"/>
      <c r="X42" s="340"/>
      <c r="Y42" s="202"/>
      <c r="Z42" s="203"/>
      <c r="AA42" s="203"/>
      <c r="AB42" s="203"/>
      <c r="AC42" s="203"/>
      <c r="AD42" s="203"/>
      <c r="AE42" s="204"/>
    </row>
    <row r="43" spans="1:41" ht="28.5" customHeight="1" x14ac:dyDescent="0.25">
      <c r="A43" s="219" t="s">
        <v>452</v>
      </c>
      <c r="B43" s="220">
        <v>0.1</v>
      </c>
      <c r="C43" s="87" t="s">
        <v>47</v>
      </c>
      <c r="D43" s="88"/>
      <c r="E43" s="88"/>
      <c r="F43" s="88"/>
      <c r="G43" s="88"/>
      <c r="H43" s="88"/>
      <c r="I43" s="88"/>
      <c r="J43" s="88">
        <v>0.16666666666666669</v>
      </c>
      <c r="K43" s="88">
        <v>0.16666666666666669</v>
      </c>
      <c r="L43" s="88">
        <v>0.16666666666666669</v>
      </c>
      <c r="M43" s="88">
        <v>0.16666666666666669</v>
      </c>
      <c r="N43" s="88">
        <v>0.16666666666666669</v>
      </c>
      <c r="O43" s="88">
        <v>0.16666666666666669</v>
      </c>
      <c r="P43" s="89">
        <f t="shared" si="1"/>
        <v>1.0000000000000002</v>
      </c>
      <c r="Q43" s="335" t="s">
        <v>501</v>
      </c>
      <c r="R43" s="336"/>
      <c r="S43" s="336"/>
      <c r="T43" s="336"/>
      <c r="U43" s="336"/>
      <c r="V43" s="336"/>
      <c r="W43" s="336"/>
      <c r="X43" s="337"/>
      <c r="Y43" s="199" t="s">
        <v>482</v>
      </c>
      <c r="Z43" s="200"/>
      <c r="AA43" s="200"/>
      <c r="AB43" s="200"/>
      <c r="AC43" s="200"/>
      <c r="AD43" s="200"/>
      <c r="AE43" s="201"/>
      <c r="AG43" s="90"/>
      <c r="AH43" s="90"/>
      <c r="AI43" s="90"/>
      <c r="AJ43" s="90"/>
      <c r="AK43" s="90"/>
      <c r="AL43" s="90"/>
      <c r="AM43" s="90"/>
      <c r="AN43" s="90"/>
      <c r="AO43" s="90"/>
    </row>
    <row r="44" spans="1:41" ht="38.1" customHeight="1" x14ac:dyDescent="0.25">
      <c r="A44" s="219"/>
      <c r="B44" s="220"/>
      <c r="C44" s="91" t="s">
        <v>48</v>
      </c>
      <c r="D44" s="92"/>
      <c r="E44" s="92"/>
      <c r="F44" s="92"/>
      <c r="G44" s="92"/>
      <c r="H44" s="92"/>
      <c r="I44" s="92"/>
      <c r="J44" s="92">
        <v>0.17</v>
      </c>
      <c r="K44" s="92">
        <v>0.17</v>
      </c>
      <c r="L44" s="92"/>
      <c r="M44" s="92"/>
      <c r="N44" s="92"/>
      <c r="O44" s="92"/>
      <c r="P44" s="89">
        <f t="shared" si="1"/>
        <v>0.34</v>
      </c>
      <c r="Q44" s="338"/>
      <c r="R44" s="339"/>
      <c r="S44" s="339"/>
      <c r="T44" s="339"/>
      <c r="U44" s="339"/>
      <c r="V44" s="339"/>
      <c r="W44" s="339"/>
      <c r="X44" s="340"/>
      <c r="Y44" s="202"/>
      <c r="Z44" s="203"/>
      <c r="AA44" s="203"/>
      <c r="AB44" s="203"/>
      <c r="AC44" s="203"/>
      <c r="AD44" s="203"/>
      <c r="AE44" s="204"/>
    </row>
    <row r="45" spans="1:41" ht="28.5" customHeight="1" x14ac:dyDescent="0.25">
      <c r="A45" s="219" t="s">
        <v>453</v>
      </c>
      <c r="B45" s="220">
        <v>0.1</v>
      </c>
      <c r="C45" s="87" t="s">
        <v>47</v>
      </c>
      <c r="D45" s="88"/>
      <c r="E45" s="88"/>
      <c r="F45" s="88"/>
      <c r="G45" s="88"/>
      <c r="H45" s="88"/>
      <c r="I45" s="88"/>
      <c r="J45" s="88">
        <v>0.16666666666666669</v>
      </c>
      <c r="K45" s="88">
        <v>0.16666666666666669</v>
      </c>
      <c r="L45" s="88">
        <v>0.16666666666666669</v>
      </c>
      <c r="M45" s="88">
        <v>0.16666666666666669</v>
      </c>
      <c r="N45" s="88">
        <v>0.16666666666666669</v>
      </c>
      <c r="O45" s="88">
        <v>0.16666666666666669</v>
      </c>
      <c r="P45" s="89">
        <f t="shared" ref="P45:P46" si="2">SUM(D45:O45)</f>
        <v>1.0000000000000002</v>
      </c>
      <c r="Q45" s="335" t="s">
        <v>503</v>
      </c>
      <c r="R45" s="336"/>
      <c r="S45" s="336"/>
      <c r="T45" s="336"/>
      <c r="U45" s="336"/>
      <c r="V45" s="336"/>
      <c r="W45" s="336"/>
      <c r="X45" s="337"/>
      <c r="Y45" s="199" t="s">
        <v>482</v>
      </c>
      <c r="Z45" s="200"/>
      <c r="AA45" s="200"/>
      <c r="AB45" s="200"/>
      <c r="AC45" s="200"/>
      <c r="AD45" s="200"/>
      <c r="AE45" s="201"/>
      <c r="AG45" s="90"/>
      <c r="AH45" s="90"/>
      <c r="AI45" s="90"/>
      <c r="AJ45" s="90"/>
      <c r="AK45" s="90"/>
      <c r="AL45" s="90"/>
      <c r="AM45" s="90"/>
      <c r="AN45" s="90"/>
      <c r="AO45" s="90"/>
    </row>
    <row r="46" spans="1:41" ht="34.35" customHeight="1" x14ac:dyDescent="0.25">
      <c r="A46" s="219"/>
      <c r="B46" s="220"/>
      <c r="C46" s="91" t="s">
        <v>48</v>
      </c>
      <c r="D46" s="92"/>
      <c r="E46" s="92"/>
      <c r="F46" s="92"/>
      <c r="G46" s="92"/>
      <c r="H46" s="92"/>
      <c r="I46" s="92"/>
      <c r="J46" s="92">
        <v>0.17</v>
      </c>
      <c r="K46" s="92">
        <v>0.17</v>
      </c>
      <c r="L46" s="92"/>
      <c r="M46" s="92"/>
      <c r="N46" s="92"/>
      <c r="O46" s="92"/>
      <c r="P46" s="89">
        <f t="shared" si="2"/>
        <v>0.34</v>
      </c>
      <c r="Q46" s="338"/>
      <c r="R46" s="339"/>
      <c r="S46" s="339"/>
      <c r="T46" s="339"/>
      <c r="U46" s="339"/>
      <c r="V46" s="339"/>
      <c r="W46" s="339"/>
      <c r="X46" s="340"/>
      <c r="Y46" s="202"/>
      <c r="Z46" s="203"/>
      <c r="AA46" s="203"/>
      <c r="AB46" s="203"/>
      <c r="AC46" s="203"/>
      <c r="AD46" s="203"/>
      <c r="AE46" s="204"/>
    </row>
    <row r="47" spans="1:41" ht="15" customHeight="1" x14ac:dyDescent="0.25">
      <c r="A47" s="15" t="s">
        <v>70</v>
      </c>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Q35 Y35 Q43 Q41 Q45" xr:uid="{00000000-0002-0000-0300-000000000000}">
      <formula1>2000</formula1>
    </dataValidation>
    <dataValidation type="textLength" operator="lessThanOrEqual" allowBlank="1" showInputMessage="1" showErrorMessage="1" errorTitle="Máximo 2.000 caracteres" error="Máximo 2.000 caracteres" promptTitle="2.000 caracteres" sqref="Q30:Q31" xr:uid="{00000000-0002-0000-0300-000001000000}">
      <formula1>2000</formula1>
    </dataValidation>
    <dataValidation type="list" allowBlank="1" showInputMessage="1" showErrorMessage="1" sqref="C7:C9" xr:uid="{00000000-0002-0000-0300-000002000000}">
      <formula1>$B$21:$M$21</formula1>
    </dataValidation>
  </dataValidations>
  <hyperlinks>
    <hyperlink ref="Y41" r:id="rId1" xr:uid="{7B1ECEDC-E03C-994A-A6B2-B51D52077B9B}"/>
    <hyperlink ref="Y43" r:id="rId2" xr:uid="{2A0A82D2-652C-CF4B-84B4-C5DB00D9CEC8}"/>
    <hyperlink ref="Y45" r:id="rId3" xr:uid="{FB1FCBDE-1DB9-CE4C-8E0F-A8B9C3B9690F}"/>
  </hyperlinks>
  <pageMargins left="0.25" right="0.25" top="0.75" bottom="0.75" header="0.3" footer="0.3"/>
  <pageSetup scale="19" orientation="landscape" r:id="rId4"/>
  <customProperties>
    <customPr name="_pios_id" r:id="rId5"/>
  </customProperties>
  <drawing r:id="rId6"/>
  <legacyDrawing r:id="rId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3000000}">
          <x14:formula1>
            <xm:f>listas!$D$2:$D$15</xm:f>
          </x14:formula1>
          <xm:sqref>C11:AE13</xm:sqref>
        </x14:dataValidation>
        <x14:dataValidation type="list" allowBlank="1" showInputMessage="1" showErrorMessage="1" xr:uid="{00000000-0002-0000-0300-000004000000}">
          <x14:formula1>
            <xm:f>listas!$A$2:$A$6</xm:f>
          </x14:formula1>
          <xm:sqref>C15:K15</xm:sqref>
        </x14:dataValidation>
        <x14:dataValidation type="list" allowBlank="1" showInputMessage="1" showErrorMessage="1" xr:uid="{00000000-0002-0000-0300-000005000000}">
          <x14:formula1>
            <xm:f>listas!$B$2:$B$8</xm:f>
          </x14:formula1>
          <xm:sqref>R15:X15</xm:sqref>
        </x14:dataValidation>
        <x14:dataValidation type="list" allowBlank="1" showInputMessage="1" showErrorMessage="1" xr:uid="{00000000-0002-0000-0300-000006000000}">
          <x14:formula1>
            <xm:f>listas!$C$2:$C$20</xm:f>
          </x14:formula1>
          <xm:sqref>AA15:AE15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AO47"/>
  <sheetViews>
    <sheetView showGridLines="0" topLeftCell="M30" zoomScale="90" zoomScaleNormal="90" workbookViewId="0">
      <selection activeCell="U37" sqref="U37"/>
    </sheetView>
  </sheetViews>
  <sheetFormatPr baseColWidth="10" defaultColWidth="10.7109375" defaultRowHeight="14.25" x14ac:dyDescent="0.25"/>
  <cols>
    <col min="1" max="1" width="38.42578125" style="15" customWidth="1"/>
    <col min="2" max="2" width="20.42578125" style="15" customWidth="1"/>
    <col min="3" max="14" width="20.7109375" style="15" customWidth="1"/>
    <col min="15" max="15" width="20.42578125" style="15" customWidth="1"/>
    <col min="16" max="16" width="32.42578125" style="15" customWidth="1"/>
    <col min="17" max="27" width="18.140625" style="15" customWidth="1"/>
    <col min="28" max="28" width="22.7109375" style="15" customWidth="1"/>
    <col min="29" max="29" width="19" style="15" customWidth="1"/>
    <col min="30" max="30" width="19.42578125" style="15" customWidth="1"/>
    <col min="31" max="31" width="20.42578125" style="15" customWidth="1"/>
    <col min="32" max="32" width="22.7109375" style="15" customWidth="1"/>
    <col min="33" max="33" width="18.42578125" style="15" bestFit="1" customWidth="1"/>
    <col min="34" max="34" width="8.42578125" style="15" customWidth="1"/>
    <col min="35" max="35" width="18.42578125" style="15" bestFit="1" customWidth="1"/>
    <col min="36" max="36" width="5.7109375" style="15" customWidth="1"/>
    <col min="37" max="37" width="18.42578125" style="15" bestFit="1" customWidth="1"/>
    <col min="38" max="38" width="4.7109375" style="15" customWidth="1"/>
    <col min="39" max="39" width="23" style="15" bestFit="1" customWidth="1"/>
    <col min="40" max="40" width="10.7109375" style="15"/>
    <col min="41" max="41" width="18.42578125" style="15" bestFit="1" customWidth="1"/>
    <col min="42" max="42" width="16.140625" style="15" customWidth="1"/>
    <col min="43" max="16384" width="10.7109375" style="15"/>
  </cols>
  <sheetData>
    <row r="1" spans="1:31" ht="32.25" customHeight="1" thickBot="1" x14ac:dyDescent="0.3">
      <c r="A1" s="292"/>
      <c r="B1" s="295"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7"/>
      <c r="AB1" s="304" t="s">
        <v>1</v>
      </c>
      <c r="AC1" s="305"/>
      <c r="AD1" s="305"/>
      <c r="AE1" s="306"/>
    </row>
    <row r="2" spans="1:31" ht="30.75" customHeight="1" thickBot="1" x14ac:dyDescent="0.3">
      <c r="A2" s="293"/>
      <c r="B2" s="295" t="s">
        <v>2</v>
      </c>
      <c r="C2" s="296"/>
      <c r="D2" s="296"/>
      <c r="E2" s="296"/>
      <c r="F2" s="296"/>
      <c r="G2" s="296"/>
      <c r="H2" s="296"/>
      <c r="I2" s="296"/>
      <c r="J2" s="296"/>
      <c r="K2" s="296"/>
      <c r="L2" s="296"/>
      <c r="M2" s="296"/>
      <c r="N2" s="296"/>
      <c r="O2" s="296"/>
      <c r="P2" s="296"/>
      <c r="Q2" s="296"/>
      <c r="R2" s="296"/>
      <c r="S2" s="296"/>
      <c r="T2" s="296"/>
      <c r="U2" s="296"/>
      <c r="V2" s="296"/>
      <c r="W2" s="296"/>
      <c r="X2" s="296"/>
      <c r="Y2" s="296"/>
      <c r="Z2" s="296"/>
      <c r="AA2" s="297"/>
      <c r="AB2" s="304" t="s">
        <v>205</v>
      </c>
      <c r="AC2" s="305"/>
      <c r="AD2" s="305"/>
      <c r="AE2" s="306"/>
    </row>
    <row r="3" spans="1:31" ht="24" customHeight="1" thickBot="1" x14ac:dyDescent="0.3">
      <c r="A3" s="293"/>
      <c r="B3" s="298" t="s">
        <v>3</v>
      </c>
      <c r="C3" s="299"/>
      <c r="D3" s="299"/>
      <c r="E3" s="299"/>
      <c r="F3" s="299"/>
      <c r="G3" s="299"/>
      <c r="H3" s="299"/>
      <c r="I3" s="299"/>
      <c r="J3" s="299"/>
      <c r="K3" s="299"/>
      <c r="L3" s="299"/>
      <c r="M3" s="299"/>
      <c r="N3" s="299"/>
      <c r="O3" s="299"/>
      <c r="P3" s="299"/>
      <c r="Q3" s="299"/>
      <c r="R3" s="299"/>
      <c r="S3" s="299"/>
      <c r="T3" s="299"/>
      <c r="U3" s="299"/>
      <c r="V3" s="299"/>
      <c r="W3" s="299"/>
      <c r="X3" s="299"/>
      <c r="Y3" s="299"/>
      <c r="Z3" s="299"/>
      <c r="AA3" s="300"/>
      <c r="AB3" s="304" t="s">
        <v>353</v>
      </c>
      <c r="AC3" s="305"/>
      <c r="AD3" s="305"/>
      <c r="AE3" s="306"/>
    </row>
    <row r="4" spans="1:31" ht="21.75" customHeight="1" thickBot="1" x14ac:dyDescent="0.3">
      <c r="A4" s="294"/>
      <c r="B4" s="301"/>
      <c r="C4" s="302"/>
      <c r="D4" s="302"/>
      <c r="E4" s="302"/>
      <c r="F4" s="302"/>
      <c r="G4" s="302"/>
      <c r="H4" s="302"/>
      <c r="I4" s="302"/>
      <c r="J4" s="302"/>
      <c r="K4" s="302"/>
      <c r="L4" s="302"/>
      <c r="M4" s="302"/>
      <c r="N4" s="302"/>
      <c r="O4" s="302"/>
      <c r="P4" s="302"/>
      <c r="Q4" s="302"/>
      <c r="R4" s="302"/>
      <c r="S4" s="302"/>
      <c r="T4" s="302"/>
      <c r="U4" s="302"/>
      <c r="V4" s="302"/>
      <c r="W4" s="302"/>
      <c r="X4" s="302"/>
      <c r="Y4" s="302"/>
      <c r="Z4" s="302"/>
      <c r="AA4" s="303"/>
      <c r="AB4" s="307" t="s">
        <v>206</v>
      </c>
      <c r="AC4" s="308"/>
      <c r="AD4" s="308"/>
      <c r="AE4" s="309"/>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249" t="s">
        <v>4</v>
      </c>
      <c r="B7" s="250"/>
      <c r="C7" s="287" t="s">
        <v>23</v>
      </c>
      <c r="D7" s="249" t="s">
        <v>5</v>
      </c>
      <c r="E7" s="255"/>
      <c r="F7" s="255"/>
      <c r="G7" s="255"/>
      <c r="H7" s="250"/>
      <c r="I7" s="279">
        <v>45540</v>
      </c>
      <c r="J7" s="280"/>
      <c r="K7" s="249" t="s">
        <v>6</v>
      </c>
      <c r="L7" s="250"/>
      <c r="M7" s="271" t="s">
        <v>7</v>
      </c>
      <c r="N7" s="272"/>
      <c r="O7" s="260"/>
      <c r="P7" s="261"/>
      <c r="Q7" s="20"/>
      <c r="R7" s="20"/>
      <c r="S7" s="20"/>
      <c r="T7" s="20"/>
      <c r="U7" s="20"/>
      <c r="V7" s="20"/>
      <c r="W7" s="20"/>
      <c r="X7" s="20"/>
      <c r="Y7" s="20"/>
      <c r="Z7" s="21"/>
      <c r="AA7" s="20"/>
      <c r="AB7" s="20"/>
      <c r="AD7" s="22"/>
      <c r="AE7" s="23"/>
    </row>
    <row r="8" spans="1:31" ht="15" x14ac:dyDescent="0.25">
      <c r="A8" s="251"/>
      <c r="B8" s="252"/>
      <c r="C8" s="288"/>
      <c r="D8" s="251"/>
      <c r="E8" s="256"/>
      <c r="F8" s="256"/>
      <c r="G8" s="256"/>
      <c r="H8" s="252"/>
      <c r="I8" s="281"/>
      <c r="J8" s="282"/>
      <c r="K8" s="251"/>
      <c r="L8" s="252"/>
      <c r="M8" s="290" t="s">
        <v>8</v>
      </c>
      <c r="N8" s="291"/>
      <c r="O8" s="273"/>
      <c r="P8" s="274"/>
      <c r="Q8" s="20"/>
      <c r="R8" s="20"/>
      <c r="S8" s="20"/>
      <c r="T8" s="20"/>
      <c r="U8" s="20"/>
      <c r="V8" s="20"/>
      <c r="W8" s="20"/>
      <c r="X8" s="20"/>
      <c r="Y8" s="20"/>
      <c r="Z8" s="21"/>
      <c r="AA8" s="20"/>
      <c r="AB8" s="20"/>
      <c r="AD8" s="22"/>
      <c r="AE8" s="23"/>
    </row>
    <row r="9" spans="1:31" ht="15.75" thickBot="1" x14ac:dyDescent="0.3">
      <c r="A9" s="253"/>
      <c r="B9" s="254"/>
      <c r="C9" s="289"/>
      <c r="D9" s="253"/>
      <c r="E9" s="257"/>
      <c r="F9" s="257"/>
      <c r="G9" s="257"/>
      <c r="H9" s="254"/>
      <c r="I9" s="283"/>
      <c r="J9" s="284"/>
      <c r="K9" s="253"/>
      <c r="L9" s="254"/>
      <c r="M9" s="275" t="s">
        <v>9</v>
      </c>
      <c r="N9" s="276"/>
      <c r="O9" s="277" t="s">
        <v>442</v>
      </c>
      <c r="P9" s="278"/>
      <c r="Q9" s="20"/>
      <c r="R9" s="20"/>
      <c r="S9" s="20"/>
      <c r="T9" s="20"/>
      <c r="U9" s="20"/>
      <c r="V9" s="20"/>
      <c r="W9" s="20"/>
      <c r="X9" s="20"/>
      <c r="Y9" s="20"/>
      <c r="Z9" s="21"/>
      <c r="AA9" s="20"/>
      <c r="AB9" s="20"/>
      <c r="AD9" s="22"/>
      <c r="AE9" s="23"/>
    </row>
    <row r="10" spans="1:31" ht="15" customHeight="1" thickBot="1" x14ac:dyDescent="0.3">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249" t="s">
        <v>10</v>
      </c>
      <c r="B11" s="250"/>
      <c r="C11" s="221" t="s">
        <v>333</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3"/>
    </row>
    <row r="12" spans="1:31" ht="15" customHeight="1" x14ac:dyDescent="0.25">
      <c r="A12" s="251"/>
      <c r="B12" s="252"/>
      <c r="C12" s="262"/>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4"/>
    </row>
    <row r="13" spans="1:31" ht="15" customHeight="1" thickBot="1" x14ac:dyDescent="0.3">
      <c r="A13" s="253"/>
      <c r="B13" s="254"/>
      <c r="C13" s="265"/>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7"/>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thickBot="1" x14ac:dyDescent="0.3">
      <c r="A15" s="258" t="s">
        <v>207</v>
      </c>
      <c r="B15" s="259"/>
      <c r="C15" s="268" t="s">
        <v>296</v>
      </c>
      <c r="D15" s="269"/>
      <c r="E15" s="269"/>
      <c r="F15" s="269"/>
      <c r="G15" s="269"/>
      <c r="H15" s="269"/>
      <c r="I15" s="269"/>
      <c r="J15" s="269"/>
      <c r="K15" s="270"/>
      <c r="L15" s="285" t="s">
        <v>11</v>
      </c>
      <c r="M15" s="318"/>
      <c r="N15" s="318"/>
      <c r="O15" s="318"/>
      <c r="P15" s="318"/>
      <c r="Q15" s="286"/>
      <c r="R15" s="319" t="s">
        <v>297</v>
      </c>
      <c r="S15" s="320"/>
      <c r="T15" s="320"/>
      <c r="U15" s="320"/>
      <c r="V15" s="320"/>
      <c r="W15" s="320"/>
      <c r="X15" s="321"/>
      <c r="Y15" s="285" t="s">
        <v>208</v>
      </c>
      <c r="Z15" s="286"/>
      <c r="AA15" s="310" t="s">
        <v>302</v>
      </c>
      <c r="AB15" s="311"/>
      <c r="AC15" s="311"/>
      <c r="AD15" s="311"/>
      <c r="AE15" s="312"/>
    </row>
    <row r="16" spans="1:31" ht="9" customHeight="1" thickBot="1" x14ac:dyDescent="0.3">
      <c r="A16" s="24"/>
      <c r="B16" s="20"/>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D16" s="22"/>
      <c r="AE16" s="23"/>
    </row>
    <row r="17" spans="1:33" s="40" customFormat="1" ht="37.5" customHeight="1" thickBot="1" x14ac:dyDescent="0.3">
      <c r="A17" s="258" t="s">
        <v>209</v>
      </c>
      <c r="B17" s="259"/>
      <c r="C17" s="310" t="s">
        <v>381</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285" t="s">
        <v>12</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286"/>
      <c r="AF19" s="44"/>
    </row>
    <row r="20" spans="1:33" ht="32.1" customHeight="1" thickBot="1" x14ac:dyDescent="0.3">
      <c r="A20" s="45" t="s">
        <v>13</v>
      </c>
      <c r="B20" s="315" t="s">
        <v>14</v>
      </c>
      <c r="C20" s="316"/>
      <c r="D20" s="316"/>
      <c r="E20" s="316"/>
      <c r="F20" s="316"/>
      <c r="G20" s="316"/>
      <c r="H20" s="316"/>
      <c r="I20" s="316"/>
      <c r="J20" s="316"/>
      <c r="K20" s="316"/>
      <c r="L20" s="316"/>
      <c r="M20" s="316"/>
      <c r="N20" s="316"/>
      <c r="O20" s="317"/>
      <c r="P20" s="285" t="s">
        <v>15</v>
      </c>
      <c r="Q20" s="318"/>
      <c r="R20" s="318"/>
      <c r="S20" s="318"/>
      <c r="T20" s="318"/>
      <c r="U20" s="318"/>
      <c r="V20" s="318"/>
      <c r="W20" s="318"/>
      <c r="X20" s="318"/>
      <c r="Y20" s="318"/>
      <c r="Z20" s="318"/>
      <c r="AA20" s="318"/>
      <c r="AB20" s="318"/>
      <c r="AC20" s="318"/>
      <c r="AD20" s="318"/>
      <c r="AE20" s="286"/>
      <c r="AF20" s="44"/>
    </row>
    <row r="21" spans="1:33" ht="32.1" customHeight="1" thickBot="1" x14ac:dyDescent="0.3">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49"/>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x14ac:dyDescent="0.25">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58"/>
      <c r="X22" s="58">
        <f>231388997+423670000</f>
        <v>655058997</v>
      </c>
      <c r="Y22" s="58">
        <v>33676333</v>
      </c>
      <c r="Z22" s="58"/>
      <c r="AA22" s="58"/>
      <c r="AB22" s="58">
        <v>79736869</v>
      </c>
      <c r="AC22" s="58">
        <f>SUM(Q22:AB22)</f>
        <v>768472199</v>
      </c>
      <c r="AE22" s="59"/>
      <c r="AF22" s="52"/>
    </row>
    <row r="23" spans="1:33" ht="32.1" customHeight="1" x14ac:dyDescent="0.25">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62"/>
      <c r="X23" s="62">
        <v>571793131</v>
      </c>
      <c r="Y23" s="62"/>
      <c r="Z23" s="62"/>
      <c r="AA23" s="62"/>
      <c r="AB23" s="62"/>
      <c r="AC23" s="62">
        <f>SUM(Q23:AB23)</f>
        <v>571793131</v>
      </c>
      <c r="AD23" s="62" t="e">
        <f>AC23/SUM(Q22:V22)</f>
        <v>#DIV/0!</v>
      </c>
      <c r="AE23" s="64">
        <f>AC23/AC22</f>
        <v>0.74406482335218482</v>
      </c>
      <c r="AF23" s="52"/>
    </row>
    <row r="24" spans="1:33" ht="32.1" customHeight="1" x14ac:dyDescent="0.25">
      <c r="A24" s="60" t="s">
        <v>36</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32</v>
      </c>
      <c r="Q24" s="61"/>
      <c r="R24" s="62"/>
      <c r="S24" s="62"/>
      <c r="T24" s="62"/>
      <c r="U24" s="62"/>
      <c r="V24" s="62"/>
      <c r="W24" s="62"/>
      <c r="X24" s="62"/>
      <c r="Y24" s="62">
        <v>84734000</v>
      </c>
      <c r="Z24" s="62">
        <f>84734000+44105131+11297866+4345333</f>
        <v>144482330</v>
      </c>
      <c r="AA24" s="62">
        <f>84734000+45626000+13036000+6518000</f>
        <v>149914000</v>
      </c>
      <c r="AB24" s="62">
        <f>169468000+91252000+26072000+13036000+9777000+79736869</f>
        <v>389341869</v>
      </c>
      <c r="AC24" s="62">
        <f>SUM(Q24:AB24)</f>
        <v>768472199</v>
      </c>
      <c r="AD24" s="62"/>
      <c r="AE24" s="66"/>
      <c r="AF24" s="52"/>
    </row>
    <row r="25" spans="1:33" ht="32.1" customHeight="1" thickBot="1" x14ac:dyDescent="0.3">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c r="X25" s="69"/>
      <c r="Y25" s="69"/>
      <c r="Z25" s="69"/>
      <c r="AA25" s="69"/>
      <c r="AB25" s="69"/>
      <c r="AC25" s="69">
        <f>SUM(Q25:AB25)</f>
        <v>0</v>
      </c>
      <c r="AD25" s="69" t="e">
        <f>AC25/SUM(Q24:V24)</f>
        <v>#DIV/0!</v>
      </c>
      <c r="AE25" s="71">
        <f>AC25/AC24</f>
        <v>0</v>
      </c>
      <c r="AF25" s="52"/>
    </row>
    <row r="26" spans="1:33" s="72" customFormat="1" ht="16.5" customHeight="1" thickBot="1" x14ac:dyDescent="0.25"/>
    <row r="27" spans="1:33" ht="34.35" customHeight="1" x14ac:dyDescent="0.25">
      <c r="A27" s="244" t="s">
        <v>219</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6"/>
    </row>
    <row r="28" spans="1:33" ht="15" customHeight="1" x14ac:dyDescent="0.25">
      <c r="A28" s="216" t="s">
        <v>218</v>
      </c>
      <c r="B28" s="218" t="s">
        <v>38</v>
      </c>
      <c r="C28" s="218"/>
      <c r="D28" s="218" t="s">
        <v>39</v>
      </c>
      <c r="E28" s="218"/>
      <c r="F28" s="218"/>
      <c r="G28" s="218"/>
      <c r="H28" s="218"/>
      <c r="I28" s="218"/>
      <c r="J28" s="218"/>
      <c r="K28" s="218"/>
      <c r="L28" s="218"/>
      <c r="M28" s="218"/>
      <c r="N28" s="218"/>
      <c r="O28" s="218"/>
      <c r="P28" s="218" t="s">
        <v>28</v>
      </c>
      <c r="Q28" s="218" t="s">
        <v>220</v>
      </c>
      <c r="R28" s="218"/>
      <c r="S28" s="218"/>
      <c r="T28" s="218"/>
      <c r="U28" s="218"/>
      <c r="V28" s="218"/>
      <c r="W28" s="218"/>
      <c r="X28" s="218"/>
      <c r="Y28" s="218" t="s">
        <v>40</v>
      </c>
      <c r="Z28" s="218"/>
      <c r="AA28" s="218"/>
      <c r="AB28" s="218"/>
      <c r="AC28" s="218"/>
      <c r="AD28" s="218"/>
      <c r="AE28" s="247"/>
    </row>
    <row r="29" spans="1:33" ht="27" customHeight="1" x14ac:dyDescent="0.25">
      <c r="A29" s="216"/>
      <c r="B29" s="218"/>
      <c r="C29" s="218"/>
      <c r="D29" s="73" t="s">
        <v>16</v>
      </c>
      <c r="E29" s="73" t="s">
        <v>17</v>
      </c>
      <c r="F29" s="73" t="s">
        <v>18</v>
      </c>
      <c r="G29" s="73" t="s">
        <v>19</v>
      </c>
      <c r="H29" s="73" t="s">
        <v>20</v>
      </c>
      <c r="I29" s="73" t="s">
        <v>21</v>
      </c>
      <c r="J29" s="73" t="s">
        <v>22</v>
      </c>
      <c r="K29" s="73" t="s">
        <v>23</v>
      </c>
      <c r="L29" s="73" t="s">
        <v>24</v>
      </c>
      <c r="M29" s="73" t="s">
        <v>25</v>
      </c>
      <c r="N29" s="73" t="s">
        <v>26</v>
      </c>
      <c r="O29" s="73" t="s">
        <v>27</v>
      </c>
      <c r="P29" s="218"/>
      <c r="Q29" s="218"/>
      <c r="R29" s="218"/>
      <c r="S29" s="218"/>
      <c r="T29" s="218"/>
      <c r="U29" s="218"/>
      <c r="V29" s="218"/>
      <c r="W29" s="218"/>
      <c r="X29" s="218"/>
      <c r="Y29" s="218"/>
      <c r="Z29" s="218"/>
      <c r="AA29" s="218"/>
      <c r="AB29" s="218"/>
      <c r="AC29" s="218"/>
      <c r="AD29" s="218"/>
      <c r="AE29" s="247"/>
    </row>
    <row r="30" spans="1:33" ht="42" customHeight="1" thickBot="1" x14ac:dyDescent="0.3">
      <c r="A30" s="74"/>
      <c r="B30" s="322"/>
      <c r="C30" s="322"/>
      <c r="D30" s="16"/>
      <c r="E30" s="16"/>
      <c r="F30" s="16"/>
      <c r="G30" s="16"/>
      <c r="H30" s="16"/>
      <c r="I30" s="16"/>
      <c r="J30" s="16"/>
      <c r="K30" s="16"/>
      <c r="L30" s="16"/>
      <c r="M30" s="16"/>
      <c r="N30" s="16"/>
      <c r="O30" s="16"/>
      <c r="P30" s="75">
        <f>SUM(D30:O30)</f>
        <v>0</v>
      </c>
      <c r="Q30" s="313" t="s">
        <v>41</v>
      </c>
      <c r="R30" s="313"/>
      <c r="S30" s="313"/>
      <c r="T30" s="313"/>
      <c r="U30" s="313"/>
      <c r="V30" s="313"/>
      <c r="W30" s="313"/>
      <c r="X30" s="313"/>
      <c r="Y30" s="313" t="s">
        <v>42</v>
      </c>
      <c r="Z30" s="313"/>
      <c r="AA30" s="313"/>
      <c r="AB30" s="313"/>
      <c r="AC30" s="313"/>
      <c r="AD30" s="313"/>
      <c r="AE30" s="314"/>
      <c r="AF30" s="161"/>
      <c r="AG30" s="161"/>
    </row>
    <row r="31" spans="1:33" ht="12" customHeight="1" thickBot="1" x14ac:dyDescent="0.3">
      <c r="A31" s="76"/>
      <c r="B31" s="77"/>
      <c r="C31" s="77"/>
      <c r="D31" s="27"/>
      <c r="E31" s="27"/>
      <c r="F31" s="27"/>
      <c r="G31" s="27"/>
      <c r="H31" s="27"/>
      <c r="I31" s="27"/>
      <c r="J31" s="27"/>
      <c r="K31" s="27"/>
      <c r="L31" s="27"/>
      <c r="M31" s="27"/>
      <c r="N31" s="27"/>
      <c r="O31" s="27"/>
      <c r="P31" s="78"/>
      <c r="Q31" s="162"/>
      <c r="R31" s="162"/>
      <c r="S31" s="162"/>
      <c r="T31" s="162"/>
      <c r="U31" s="162"/>
      <c r="V31" s="162"/>
      <c r="W31" s="162"/>
      <c r="X31" s="162"/>
      <c r="Y31" s="162"/>
      <c r="Z31" s="162"/>
      <c r="AA31" s="162"/>
      <c r="AB31" s="162"/>
      <c r="AC31" s="162"/>
      <c r="AD31" s="162"/>
      <c r="AE31" s="163"/>
      <c r="AF31" s="161"/>
      <c r="AG31" s="161"/>
    </row>
    <row r="32" spans="1:33" ht="45" customHeight="1" x14ac:dyDescent="0.25">
      <c r="A32" s="221" t="s">
        <v>49</v>
      </c>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3"/>
      <c r="AF32" s="161"/>
      <c r="AG32" s="161"/>
    </row>
    <row r="33" spans="1:41" ht="23.1" customHeight="1" x14ac:dyDescent="0.25">
      <c r="A33" s="216" t="s">
        <v>50</v>
      </c>
      <c r="B33" s="218" t="s">
        <v>210</v>
      </c>
      <c r="C33" s="218" t="s">
        <v>38</v>
      </c>
      <c r="D33" s="218" t="s">
        <v>221</v>
      </c>
      <c r="E33" s="218"/>
      <c r="F33" s="218"/>
      <c r="G33" s="218"/>
      <c r="H33" s="218"/>
      <c r="I33" s="218"/>
      <c r="J33" s="218"/>
      <c r="K33" s="218"/>
      <c r="L33" s="218"/>
      <c r="M33" s="218"/>
      <c r="N33" s="218"/>
      <c r="O33" s="218"/>
      <c r="P33" s="218"/>
      <c r="Q33" s="218" t="s">
        <v>54</v>
      </c>
      <c r="R33" s="218"/>
      <c r="S33" s="218"/>
      <c r="T33" s="218"/>
      <c r="U33" s="218"/>
      <c r="V33" s="218"/>
      <c r="W33" s="218"/>
      <c r="X33" s="218"/>
      <c r="Y33" s="218"/>
      <c r="Z33" s="218"/>
      <c r="AA33" s="218"/>
      <c r="AB33" s="218"/>
      <c r="AC33" s="218"/>
      <c r="AD33" s="218"/>
      <c r="AE33" s="247"/>
      <c r="AF33" s="161"/>
      <c r="AG33" s="164"/>
      <c r="AH33" s="79"/>
      <c r="AI33" s="79"/>
      <c r="AJ33" s="79"/>
      <c r="AK33" s="79"/>
      <c r="AL33" s="79"/>
      <c r="AM33" s="79"/>
      <c r="AN33" s="79"/>
      <c r="AO33" s="79"/>
    </row>
    <row r="34" spans="1:41" ht="27" customHeight="1" x14ac:dyDescent="0.25">
      <c r="A34" s="216"/>
      <c r="B34" s="218"/>
      <c r="C34" s="248"/>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224" t="s">
        <v>43</v>
      </c>
      <c r="R34" s="225"/>
      <c r="S34" s="225"/>
      <c r="T34" s="226"/>
      <c r="U34" s="218" t="s">
        <v>44</v>
      </c>
      <c r="V34" s="218"/>
      <c r="W34" s="218"/>
      <c r="X34" s="218"/>
      <c r="Y34" s="218" t="s">
        <v>45</v>
      </c>
      <c r="Z34" s="218"/>
      <c r="AA34" s="218"/>
      <c r="AB34" s="218"/>
      <c r="AC34" s="218" t="s">
        <v>46</v>
      </c>
      <c r="AD34" s="218"/>
      <c r="AE34" s="247"/>
      <c r="AF34" s="161"/>
      <c r="AG34" s="164"/>
      <c r="AH34" s="79"/>
      <c r="AI34" s="79"/>
      <c r="AJ34" s="79"/>
      <c r="AK34" s="79"/>
      <c r="AL34" s="79"/>
      <c r="AM34" s="79"/>
      <c r="AN34" s="79"/>
      <c r="AO34" s="79"/>
    </row>
    <row r="35" spans="1:41" ht="45" customHeight="1" x14ac:dyDescent="0.25">
      <c r="A35" s="211" t="s">
        <v>381</v>
      </c>
      <c r="B35" s="213">
        <v>0.2</v>
      </c>
      <c r="C35" s="81" t="s">
        <v>47</v>
      </c>
      <c r="D35" s="80"/>
      <c r="E35" s="80"/>
      <c r="F35" s="80"/>
      <c r="G35" s="80"/>
      <c r="H35" s="80"/>
      <c r="I35" s="80"/>
      <c r="J35" s="80">
        <v>400</v>
      </c>
      <c r="K35" s="80">
        <v>400</v>
      </c>
      <c r="L35" s="80">
        <v>400</v>
      </c>
      <c r="M35" s="80">
        <v>450</v>
      </c>
      <c r="N35" s="80">
        <v>450</v>
      </c>
      <c r="O35" s="80">
        <v>400</v>
      </c>
      <c r="P35" s="82">
        <f>SUM(D35:O35)</f>
        <v>2500</v>
      </c>
      <c r="Q35" s="327" t="s">
        <v>504</v>
      </c>
      <c r="R35" s="328"/>
      <c r="S35" s="328"/>
      <c r="T35" s="329"/>
      <c r="U35" s="238" t="s">
        <v>508</v>
      </c>
      <c r="V35" s="238"/>
      <c r="W35" s="238"/>
      <c r="X35" s="238"/>
      <c r="Y35" s="238" t="s">
        <v>445</v>
      </c>
      <c r="Z35" s="238"/>
      <c r="AA35" s="238"/>
      <c r="AB35" s="238"/>
      <c r="AC35" s="238" t="s">
        <v>438</v>
      </c>
      <c r="AD35" s="238"/>
      <c r="AE35" s="240"/>
      <c r="AF35" s="161"/>
      <c r="AG35" s="164"/>
      <c r="AH35" s="79"/>
      <c r="AI35" s="79"/>
      <c r="AJ35" s="79"/>
      <c r="AK35" s="79"/>
      <c r="AL35" s="79"/>
      <c r="AM35" s="79"/>
      <c r="AN35" s="79"/>
      <c r="AO35" s="79"/>
    </row>
    <row r="36" spans="1:41" ht="95.1" customHeight="1" thickBot="1" x14ac:dyDescent="0.3">
      <c r="A36" s="212"/>
      <c r="B36" s="214"/>
      <c r="C36" s="83" t="s">
        <v>48</v>
      </c>
      <c r="D36" s="165"/>
      <c r="E36" s="165"/>
      <c r="F36" s="165"/>
      <c r="G36" s="84"/>
      <c r="H36" s="84"/>
      <c r="I36" s="84"/>
      <c r="J36" s="184">
        <v>760</v>
      </c>
      <c r="K36" s="184">
        <v>349</v>
      </c>
      <c r="L36" s="84"/>
      <c r="M36" s="84"/>
      <c r="N36" s="84"/>
      <c r="O36" s="84"/>
      <c r="P36" s="182">
        <f>SUM(D36:O36)</f>
        <v>1109</v>
      </c>
      <c r="Q36" s="330"/>
      <c r="R36" s="331"/>
      <c r="S36" s="331"/>
      <c r="T36" s="332"/>
      <c r="U36" s="239"/>
      <c r="V36" s="239"/>
      <c r="W36" s="239"/>
      <c r="X36" s="239"/>
      <c r="Y36" s="239"/>
      <c r="Z36" s="239"/>
      <c r="AA36" s="239"/>
      <c r="AB36" s="239"/>
      <c r="AC36" s="239"/>
      <c r="AD36" s="239"/>
      <c r="AE36" s="241"/>
      <c r="AF36" s="161"/>
      <c r="AG36" s="164"/>
      <c r="AH36" s="79"/>
      <c r="AI36" s="79"/>
      <c r="AJ36" s="79"/>
      <c r="AK36" s="79"/>
      <c r="AL36" s="79"/>
      <c r="AM36" s="79"/>
      <c r="AN36" s="79"/>
      <c r="AO36" s="79"/>
    </row>
    <row r="37" spans="1:41" s="72" customFormat="1" ht="17.25" customHeight="1" thickBot="1" x14ac:dyDescent="0.25"/>
    <row r="38" spans="1:41" ht="45" customHeight="1" thickBot="1" x14ac:dyDescent="0.3">
      <c r="A38" s="221" t="s">
        <v>211</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3"/>
      <c r="AG38" s="79"/>
      <c r="AH38" s="79"/>
      <c r="AI38" s="79"/>
      <c r="AJ38" s="79"/>
      <c r="AK38" s="79"/>
      <c r="AL38" s="79"/>
      <c r="AM38" s="79"/>
      <c r="AN38" s="79"/>
      <c r="AO38" s="79"/>
    </row>
    <row r="39" spans="1:41" ht="26.1" customHeight="1" x14ac:dyDescent="0.25">
      <c r="A39" s="215" t="s">
        <v>212</v>
      </c>
      <c r="B39" s="217" t="s">
        <v>51</v>
      </c>
      <c r="C39" s="227" t="s">
        <v>52</v>
      </c>
      <c r="D39" s="229" t="s">
        <v>53</v>
      </c>
      <c r="E39" s="230"/>
      <c r="F39" s="230"/>
      <c r="G39" s="230"/>
      <c r="H39" s="230"/>
      <c r="I39" s="230"/>
      <c r="J39" s="230"/>
      <c r="K39" s="230"/>
      <c r="L39" s="230"/>
      <c r="M39" s="230"/>
      <c r="N39" s="230"/>
      <c r="O39" s="230"/>
      <c r="P39" s="231"/>
      <c r="Q39" s="217" t="s">
        <v>213</v>
      </c>
      <c r="R39" s="217"/>
      <c r="S39" s="217"/>
      <c r="T39" s="217"/>
      <c r="U39" s="217"/>
      <c r="V39" s="217"/>
      <c r="W39" s="217"/>
      <c r="X39" s="217"/>
      <c r="Y39" s="217"/>
      <c r="Z39" s="217"/>
      <c r="AA39" s="217"/>
      <c r="AB39" s="217"/>
      <c r="AC39" s="217"/>
      <c r="AD39" s="217"/>
      <c r="AE39" s="242"/>
      <c r="AG39" s="79"/>
      <c r="AH39" s="79"/>
      <c r="AI39" s="79"/>
      <c r="AJ39" s="79"/>
      <c r="AK39" s="79"/>
      <c r="AL39" s="79"/>
      <c r="AM39" s="79"/>
      <c r="AN39" s="79"/>
      <c r="AO39" s="79"/>
    </row>
    <row r="40" spans="1:41" ht="26.1" customHeight="1" x14ac:dyDescent="0.25">
      <c r="A40" s="216"/>
      <c r="B40" s="218"/>
      <c r="C40" s="228"/>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224" t="s">
        <v>68</v>
      </c>
      <c r="R40" s="225"/>
      <c r="S40" s="225"/>
      <c r="T40" s="225"/>
      <c r="U40" s="225"/>
      <c r="V40" s="225"/>
      <c r="W40" s="225"/>
      <c r="X40" s="226"/>
      <c r="Y40" s="224" t="s">
        <v>69</v>
      </c>
      <c r="Z40" s="225"/>
      <c r="AA40" s="225"/>
      <c r="AB40" s="225"/>
      <c r="AC40" s="225"/>
      <c r="AD40" s="225"/>
      <c r="AE40" s="243"/>
      <c r="AG40" s="86"/>
      <c r="AH40" s="86"/>
      <c r="AI40" s="86"/>
      <c r="AJ40" s="86"/>
      <c r="AK40" s="86"/>
      <c r="AL40" s="86"/>
      <c r="AM40" s="86"/>
      <c r="AN40" s="86"/>
      <c r="AO40" s="86"/>
    </row>
    <row r="41" spans="1:41" ht="28.5" customHeight="1" x14ac:dyDescent="0.25">
      <c r="A41" s="219" t="s">
        <v>455</v>
      </c>
      <c r="B41" s="220">
        <v>0.05</v>
      </c>
      <c r="C41" s="87" t="s">
        <v>47</v>
      </c>
      <c r="D41" s="88"/>
      <c r="E41" s="88"/>
      <c r="F41" s="88"/>
      <c r="G41" s="88"/>
      <c r="H41" s="88"/>
      <c r="I41" s="88"/>
      <c r="J41" s="88">
        <v>0.16666666666666669</v>
      </c>
      <c r="K41" s="88">
        <v>0.16666666666666669</v>
      </c>
      <c r="L41" s="88">
        <v>0.16666666666666669</v>
      </c>
      <c r="M41" s="88">
        <v>0.16666666666666669</v>
      </c>
      <c r="N41" s="88">
        <v>0.16666666666666669</v>
      </c>
      <c r="O41" s="88">
        <v>0.16666666666666669</v>
      </c>
      <c r="P41" s="89">
        <f t="shared" ref="P41:P46" si="1">SUM(D41:O41)</f>
        <v>1.0000000000000002</v>
      </c>
      <c r="Q41" s="335" t="s">
        <v>448</v>
      </c>
      <c r="R41" s="336"/>
      <c r="S41" s="336"/>
      <c r="T41" s="336"/>
      <c r="U41" s="336"/>
      <c r="V41" s="336"/>
      <c r="W41" s="336"/>
      <c r="X41" s="337"/>
      <c r="Y41" s="199" t="s">
        <v>483</v>
      </c>
      <c r="Z41" s="200"/>
      <c r="AA41" s="200"/>
      <c r="AB41" s="200"/>
      <c r="AC41" s="200"/>
      <c r="AD41" s="200"/>
      <c r="AE41" s="201"/>
      <c r="AG41" s="90"/>
      <c r="AH41" s="90"/>
      <c r="AI41" s="90"/>
      <c r="AJ41" s="90"/>
      <c r="AK41" s="90"/>
      <c r="AL41" s="90"/>
      <c r="AM41" s="90"/>
      <c r="AN41" s="90"/>
      <c r="AO41" s="90"/>
    </row>
    <row r="42" spans="1:41" ht="54" customHeight="1" x14ac:dyDescent="0.25">
      <c r="A42" s="219"/>
      <c r="B42" s="220"/>
      <c r="C42" s="91" t="s">
        <v>48</v>
      </c>
      <c r="D42" s="92"/>
      <c r="E42" s="92"/>
      <c r="F42" s="92"/>
      <c r="G42" s="92"/>
      <c r="H42" s="92"/>
      <c r="I42" s="92"/>
      <c r="J42" s="92">
        <v>0.17</v>
      </c>
      <c r="K42" s="92">
        <v>0.17</v>
      </c>
      <c r="L42" s="92"/>
      <c r="M42" s="92"/>
      <c r="N42" s="92"/>
      <c r="O42" s="92"/>
      <c r="P42" s="89">
        <f t="shared" si="1"/>
        <v>0.34</v>
      </c>
      <c r="Q42" s="338"/>
      <c r="R42" s="339"/>
      <c r="S42" s="339"/>
      <c r="T42" s="339"/>
      <c r="U42" s="339"/>
      <c r="V42" s="339"/>
      <c r="W42" s="339"/>
      <c r="X42" s="340"/>
      <c r="Y42" s="202"/>
      <c r="Z42" s="203"/>
      <c r="AA42" s="203"/>
      <c r="AB42" s="203"/>
      <c r="AC42" s="203"/>
      <c r="AD42" s="203"/>
      <c r="AE42" s="204"/>
    </row>
    <row r="43" spans="1:41" ht="51.75" customHeight="1" x14ac:dyDescent="0.25">
      <c r="A43" s="219" t="s">
        <v>456</v>
      </c>
      <c r="B43" s="220">
        <v>0.08</v>
      </c>
      <c r="C43" s="87" t="s">
        <v>47</v>
      </c>
      <c r="D43" s="88"/>
      <c r="E43" s="88"/>
      <c r="F43" s="88"/>
      <c r="G43" s="88"/>
      <c r="H43" s="88"/>
      <c r="I43" s="88"/>
      <c r="J43" s="88">
        <v>0.17</v>
      </c>
      <c r="K43" s="88">
        <v>0.16666666666666669</v>
      </c>
      <c r="L43" s="88">
        <v>0.16666666666666669</v>
      </c>
      <c r="M43" s="88">
        <v>0.16666666666666669</v>
      </c>
      <c r="N43" s="88">
        <v>0.16666666666666669</v>
      </c>
      <c r="O43" s="88">
        <v>0.16666666666666669</v>
      </c>
      <c r="P43" s="89">
        <f t="shared" si="1"/>
        <v>1.0033333333333336</v>
      </c>
      <c r="Q43" s="335" t="s">
        <v>449</v>
      </c>
      <c r="R43" s="336"/>
      <c r="S43" s="336"/>
      <c r="T43" s="336"/>
      <c r="U43" s="336"/>
      <c r="V43" s="336"/>
      <c r="W43" s="336"/>
      <c r="X43" s="337"/>
      <c r="Y43" s="341" t="s">
        <v>483</v>
      </c>
      <c r="Z43" s="342"/>
      <c r="AA43" s="342"/>
      <c r="AB43" s="342"/>
      <c r="AC43" s="342"/>
      <c r="AD43" s="342"/>
      <c r="AE43" s="343"/>
      <c r="AG43" s="90"/>
      <c r="AH43" s="90"/>
      <c r="AI43" s="90"/>
      <c r="AJ43" s="90"/>
      <c r="AK43" s="90"/>
      <c r="AL43" s="90"/>
      <c r="AM43" s="90"/>
      <c r="AN43" s="90"/>
      <c r="AO43" s="90"/>
    </row>
    <row r="44" spans="1:41" ht="51.75" customHeight="1" x14ac:dyDescent="0.25">
      <c r="A44" s="219"/>
      <c r="B44" s="220"/>
      <c r="C44" s="91" t="s">
        <v>48</v>
      </c>
      <c r="D44" s="92"/>
      <c r="E44" s="92"/>
      <c r="F44" s="92"/>
      <c r="G44" s="92"/>
      <c r="H44" s="92"/>
      <c r="I44" s="92"/>
      <c r="J44" s="92">
        <v>0.17</v>
      </c>
      <c r="K44" s="92">
        <v>0.17</v>
      </c>
      <c r="L44" s="92"/>
      <c r="M44" s="92"/>
      <c r="N44" s="92"/>
      <c r="O44" s="92"/>
      <c r="P44" s="89">
        <f t="shared" si="1"/>
        <v>0.34</v>
      </c>
      <c r="Q44" s="338"/>
      <c r="R44" s="339"/>
      <c r="S44" s="339"/>
      <c r="T44" s="339"/>
      <c r="U44" s="339"/>
      <c r="V44" s="339"/>
      <c r="W44" s="339"/>
      <c r="X44" s="340"/>
      <c r="Y44" s="344"/>
      <c r="Z44" s="345"/>
      <c r="AA44" s="345"/>
      <c r="AB44" s="345"/>
      <c r="AC44" s="345"/>
      <c r="AD44" s="345"/>
      <c r="AE44" s="346"/>
    </row>
    <row r="45" spans="1:41" ht="51.75" customHeight="1" x14ac:dyDescent="0.25">
      <c r="A45" s="219" t="s">
        <v>457</v>
      </c>
      <c r="B45" s="220">
        <v>7.0000000000000007E-2</v>
      </c>
      <c r="C45" s="87" t="s">
        <v>47</v>
      </c>
      <c r="D45" s="88"/>
      <c r="E45" s="88"/>
      <c r="F45" s="88"/>
      <c r="G45" s="88"/>
      <c r="H45" s="88"/>
      <c r="I45" s="88"/>
      <c r="J45" s="88">
        <v>0.16666666666666669</v>
      </c>
      <c r="K45" s="88">
        <v>0.16666666666666669</v>
      </c>
      <c r="L45" s="88">
        <v>0.16666666666666669</v>
      </c>
      <c r="M45" s="88">
        <v>0.16666666666666669</v>
      </c>
      <c r="N45" s="88">
        <v>0.16666666666666669</v>
      </c>
      <c r="O45" s="88">
        <v>0.16666666666666669</v>
      </c>
      <c r="P45" s="89">
        <f t="shared" si="1"/>
        <v>1.0000000000000002</v>
      </c>
      <c r="Q45" s="335" t="s">
        <v>458</v>
      </c>
      <c r="R45" s="336"/>
      <c r="S45" s="336"/>
      <c r="T45" s="336"/>
      <c r="U45" s="336"/>
      <c r="V45" s="336"/>
      <c r="W45" s="336"/>
      <c r="X45" s="337"/>
      <c r="Y45" s="199" t="s">
        <v>483</v>
      </c>
      <c r="Z45" s="200"/>
      <c r="AA45" s="200"/>
      <c r="AB45" s="200"/>
      <c r="AC45" s="200"/>
      <c r="AD45" s="200"/>
      <c r="AE45" s="201"/>
      <c r="AG45" s="90"/>
      <c r="AH45" s="90"/>
      <c r="AI45" s="90"/>
      <c r="AJ45" s="90"/>
      <c r="AK45" s="90"/>
      <c r="AL45" s="90"/>
      <c r="AM45" s="90"/>
      <c r="AN45" s="90"/>
      <c r="AO45" s="90"/>
    </row>
    <row r="46" spans="1:41" ht="51.75" customHeight="1" x14ac:dyDescent="0.25">
      <c r="A46" s="219"/>
      <c r="B46" s="220"/>
      <c r="C46" s="91" t="s">
        <v>48</v>
      </c>
      <c r="D46" s="92"/>
      <c r="E46" s="92"/>
      <c r="F46" s="92"/>
      <c r="G46" s="92"/>
      <c r="H46" s="92"/>
      <c r="I46" s="92"/>
      <c r="J46" s="92">
        <v>0.17</v>
      </c>
      <c r="K46" s="92">
        <v>0.17</v>
      </c>
      <c r="L46" s="92"/>
      <c r="M46" s="92"/>
      <c r="N46" s="92"/>
      <c r="O46" s="92"/>
      <c r="P46" s="89">
        <f t="shared" si="1"/>
        <v>0.34</v>
      </c>
      <c r="Q46" s="338"/>
      <c r="R46" s="339"/>
      <c r="S46" s="339"/>
      <c r="T46" s="339"/>
      <c r="U46" s="339"/>
      <c r="V46" s="339"/>
      <c r="W46" s="339"/>
      <c r="X46" s="340"/>
      <c r="Y46" s="202"/>
      <c r="Z46" s="203"/>
      <c r="AA46" s="203"/>
      <c r="AB46" s="203"/>
      <c r="AC46" s="203"/>
      <c r="AD46" s="203"/>
      <c r="AE46" s="204"/>
    </row>
    <row r="47" spans="1:41" ht="15" customHeight="1" x14ac:dyDescent="0.25">
      <c r="A47" s="15" t="s">
        <v>70</v>
      </c>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00000000-0002-0000-0400-000000000000}">
      <formula1>$B$21:$M$21</formula1>
    </dataValidation>
    <dataValidation type="textLength" operator="lessThanOrEqual" allowBlank="1" showInputMessage="1" showErrorMessage="1" errorTitle="Máximo 2.000 caracteres" error="Máximo 2.000 caracteres" promptTitle="2.000 caracteres" sqref="Q30:Q31" xr:uid="{00000000-0002-0000-0400-000001000000}">
      <formula1>2000</formula1>
    </dataValidation>
    <dataValidation type="textLength" operator="lessThanOrEqual" allowBlank="1" showInputMessage="1" showErrorMessage="1" errorTitle="Máximo 2.000 caracteres" error="Máximo 2.000 caracteres" sqref="AC35 Q35 Y35 Q43 Q41 Q45" xr:uid="{00000000-0002-0000-0400-000002000000}">
      <formula1>2000</formula1>
    </dataValidation>
  </dataValidations>
  <hyperlinks>
    <hyperlink ref="Y41" r:id="rId1" xr:uid="{827D738A-8072-7942-A664-0785C3C8E024}"/>
    <hyperlink ref="Y43" r:id="rId2" xr:uid="{E852D5FD-6DE1-B04B-AAEB-A6A6E2A4F2C7}"/>
    <hyperlink ref="Y45" r:id="rId3" xr:uid="{2434DDA8-375C-5444-88EC-38CE886EAFCE}"/>
  </hyperlinks>
  <pageMargins left="0.25" right="0.25" top="0.75" bottom="0.75" header="0.3" footer="0.3"/>
  <pageSetup scale="19" orientation="landscape" r:id="rId4"/>
  <customProperties>
    <customPr name="_pios_id" r:id="rId5"/>
  </customProperties>
  <drawing r:id="rId6"/>
  <legacyDrawing r:id="rId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listas!$C$2:$C$20</xm:f>
          </x14:formula1>
          <xm:sqref>AA15:AE15</xm:sqref>
        </x14:dataValidation>
        <x14:dataValidation type="list" allowBlank="1" showInputMessage="1" showErrorMessage="1" xr:uid="{00000000-0002-0000-0400-000004000000}">
          <x14:formula1>
            <xm:f>listas!$B$2:$B$8</xm:f>
          </x14:formula1>
          <xm:sqref>R15:X15</xm:sqref>
        </x14:dataValidation>
        <x14:dataValidation type="list" allowBlank="1" showInputMessage="1" showErrorMessage="1" xr:uid="{00000000-0002-0000-0400-000005000000}">
          <x14:formula1>
            <xm:f>listas!$A$2:$A$6</xm:f>
          </x14:formula1>
          <xm:sqref>C15:K15</xm:sqref>
        </x14:dataValidation>
        <x14:dataValidation type="list" allowBlank="1" showInputMessage="1" showErrorMessage="1" xr:uid="{00000000-0002-0000-0400-000006000000}">
          <x14:formula1>
            <xm:f>listas!$D$2:$D$15</xm:f>
          </x14:formula1>
          <xm:sqref>C11:AE13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AO43"/>
  <sheetViews>
    <sheetView showGridLines="0" topLeftCell="L17" zoomScale="70" zoomScaleNormal="70" workbookViewId="0">
      <selection activeCell="U35" sqref="U35:X36"/>
    </sheetView>
  </sheetViews>
  <sheetFormatPr baseColWidth="10" defaultColWidth="10.7109375" defaultRowHeight="14.25" x14ac:dyDescent="0.25"/>
  <cols>
    <col min="1" max="1" width="38.42578125" style="15" customWidth="1"/>
    <col min="2" max="2" width="20.42578125" style="15" customWidth="1"/>
    <col min="3" max="14" width="20.7109375" style="15" customWidth="1"/>
    <col min="15" max="15" width="20.42578125" style="15" customWidth="1"/>
    <col min="16" max="16" width="32.42578125" style="15" customWidth="1"/>
    <col min="17" max="27" width="18.140625" style="15" customWidth="1"/>
    <col min="28" max="28" width="22.7109375" style="15" customWidth="1"/>
    <col min="29" max="29" width="19" style="15" customWidth="1"/>
    <col min="30" max="30" width="19.42578125" style="15" customWidth="1"/>
    <col min="31" max="31" width="20.42578125" style="15" customWidth="1"/>
    <col min="32" max="32" width="22.7109375" style="15" customWidth="1"/>
    <col min="33" max="33" width="18.42578125" style="15" bestFit="1" customWidth="1"/>
    <col min="34" max="34" width="8.42578125" style="15" customWidth="1"/>
    <col min="35" max="35" width="18.42578125" style="15" bestFit="1" customWidth="1"/>
    <col min="36" max="36" width="5.7109375" style="15" customWidth="1"/>
    <col min="37" max="37" width="18.42578125" style="15" bestFit="1" customWidth="1"/>
    <col min="38" max="38" width="4.7109375" style="15" customWidth="1"/>
    <col min="39" max="39" width="23" style="15" bestFit="1" customWidth="1"/>
    <col min="40" max="40" width="10.7109375" style="15"/>
    <col min="41" max="41" width="18.42578125" style="15" bestFit="1" customWidth="1"/>
    <col min="42" max="42" width="16.140625" style="15" customWidth="1"/>
    <col min="43" max="16384" width="10.7109375" style="15"/>
  </cols>
  <sheetData>
    <row r="1" spans="1:31" ht="32.25" customHeight="1" thickBot="1" x14ac:dyDescent="0.3">
      <c r="A1" s="292"/>
      <c r="B1" s="295"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7"/>
      <c r="AB1" s="304" t="s">
        <v>1</v>
      </c>
      <c r="AC1" s="305"/>
      <c r="AD1" s="305"/>
      <c r="AE1" s="306"/>
    </row>
    <row r="2" spans="1:31" ht="30.75" customHeight="1" thickBot="1" x14ac:dyDescent="0.3">
      <c r="A2" s="293"/>
      <c r="B2" s="295" t="s">
        <v>2</v>
      </c>
      <c r="C2" s="296"/>
      <c r="D2" s="296"/>
      <c r="E2" s="296"/>
      <c r="F2" s="296"/>
      <c r="G2" s="296"/>
      <c r="H2" s="296"/>
      <c r="I2" s="296"/>
      <c r="J2" s="296"/>
      <c r="K2" s="296"/>
      <c r="L2" s="296"/>
      <c r="M2" s="296"/>
      <c r="N2" s="296"/>
      <c r="O2" s="296"/>
      <c r="P2" s="296"/>
      <c r="Q2" s="296"/>
      <c r="R2" s="296"/>
      <c r="S2" s="296"/>
      <c r="T2" s="296"/>
      <c r="U2" s="296"/>
      <c r="V2" s="296"/>
      <c r="W2" s="296"/>
      <c r="X2" s="296"/>
      <c r="Y2" s="296"/>
      <c r="Z2" s="296"/>
      <c r="AA2" s="297"/>
      <c r="AB2" s="304" t="s">
        <v>205</v>
      </c>
      <c r="AC2" s="305"/>
      <c r="AD2" s="305"/>
      <c r="AE2" s="306"/>
    </row>
    <row r="3" spans="1:31" ht="24" customHeight="1" thickBot="1" x14ac:dyDescent="0.3">
      <c r="A3" s="293"/>
      <c r="B3" s="298" t="s">
        <v>3</v>
      </c>
      <c r="C3" s="299"/>
      <c r="D3" s="299"/>
      <c r="E3" s="299"/>
      <c r="F3" s="299"/>
      <c r="G3" s="299"/>
      <c r="H3" s="299"/>
      <c r="I3" s="299"/>
      <c r="J3" s="299"/>
      <c r="K3" s="299"/>
      <c r="L3" s="299"/>
      <c r="M3" s="299"/>
      <c r="N3" s="299"/>
      <c r="O3" s="299"/>
      <c r="P3" s="299"/>
      <c r="Q3" s="299"/>
      <c r="R3" s="299"/>
      <c r="S3" s="299"/>
      <c r="T3" s="299"/>
      <c r="U3" s="299"/>
      <c r="V3" s="299"/>
      <c r="W3" s="299"/>
      <c r="X3" s="299"/>
      <c r="Y3" s="299"/>
      <c r="Z3" s="299"/>
      <c r="AA3" s="300"/>
      <c r="AB3" s="304" t="s">
        <v>353</v>
      </c>
      <c r="AC3" s="305"/>
      <c r="AD3" s="305"/>
      <c r="AE3" s="306"/>
    </row>
    <row r="4" spans="1:31" ht="21.75" customHeight="1" thickBot="1" x14ac:dyDescent="0.3">
      <c r="A4" s="294"/>
      <c r="B4" s="301"/>
      <c r="C4" s="302"/>
      <c r="D4" s="302"/>
      <c r="E4" s="302"/>
      <c r="F4" s="302"/>
      <c r="G4" s="302"/>
      <c r="H4" s="302"/>
      <c r="I4" s="302"/>
      <c r="J4" s="302"/>
      <c r="K4" s="302"/>
      <c r="L4" s="302"/>
      <c r="M4" s="302"/>
      <c r="N4" s="302"/>
      <c r="O4" s="302"/>
      <c r="P4" s="302"/>
      <c r="Q4" s="302"/>
      <c r="R4" s="302"/>
      <c r="S4" s="302"/>
      <c r="T4" s="302"/>
      <c r="U4" s="302"/>
      <c r="V4" s="302"/>
      <c r="W4" s="302"/>
      <c r="X4" s="302"/>
      <c r="Y4" s="302"/>
      <c r="Z4" s="302"/>
      <c r="AA4" s="303"/>
      <c r="AB4" s="307" t="s">
        <v>206</v>
      </c>
      <c r="AC4" s="308"/>
      <c r="AD4" s="308"/>
      <c r="AE4" s="309"/>
    </row>
    <row r="5" spans="1:31" ht="9" customHeight="1" thickBot="1" x14ac:dyDescent="0.3">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3">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ht="15" x14ac:dyDescent="0.25">
      <c r="A7" s="249" t="s">
        <v>4</v>
      </c>
      <c r="B7" s="250"/>
      <c r="C7" s="287" t="s">
        <v>23</v>
      </c>
      <c r="D7" s="249" t="s">
        <v>5</v>
      </c>
      <c r="E7" s="255"/>
      <c r="F7" s="255"/>
      <c r="G7" s="255"/>
      <c r="H7" s="250"/>
      <c r="I7" s="279">
        <v>45540</v>
      </c>
      <c r="J7" s="280"/>
      <c r="K7" s="249" t="s">
        <v>6</v>
      </c>
      <c r="L7" s="250"/>
      <c r="M7" s="271" t="s">
        <v>7</v>
      </c>
      <c r="N7" s="272"/>
      <c r="O7" s="260" t="s">
        <v>376</v>
      </c>
      <c r="P7" s="261"/>
      <c r="Q7" s="20"/>
      <c r="R7" s="20"/>
      <c r="S7" s="20"/>
      <c r="T7" s="20"/>
      <c r="U7" s="20"/>
      <c r="V7" s="20"/>
      <c r="W7" s="20"/>
      <c r="X7" s="20"/>
      <c r="Y7" s="20"/>
      <c r="Z7" s="21"/>
      <c r="AA7" s="20"/>
      <c r="AB7" s="20"/>
      <c r="AD7" s="22"/>
      <c r="AE7" s="23"/>
    </row>
    <row r="8" spans="1:31" ht="15" x14ac:dyDescent="0.25">
      <c r="A8" s="251"/>
      <c r="B8" s="252"/>
      <c r="C8" s="288"/>
      <c r="D8" s="251"/>
      <c r="E8" s="256"/>
      <c r="F8" s="256"/>
      <c r="G8" s="256"/>
      <c r="H8" s="252"/>
      <c r="I8" s="281"/>
      <c r="J8" s="282"/>
      <c r="K8" s="251"/>
      <c r="L8" s="252"/>
      <c r="M8" s="290" t="s">
        <v>8</v>
      </c>
      <c r="N8" s="291"/>
      <c r="O8" s="273"/>
      <c r="P8" s="274"/>
      <c r="Q8" s="20"/>
      <c r="R8" s="20"/>
      <c r="S8" s="20"/>
      <c r="T8" s="20"/>
      <c r="U8" s="20"/>
      <c r="V8" s="20"/>
      <c r="W8" s="20"/>
      <c r="X8" s="20"/>
      <c r="Y8" s="20"/>
      <c r="Z8" s="21"/>
      <c r="AA8" s="20"/>
      <c r="AB8" s="20"/>
      <c r="AD8" s="22"/>
      <c r="AE8" s="23"/>
    </row>
    <row r="9" spans="1:31" ht="15.75" thickBot="1" x14ac:dyDescent="0.3">
      <c r="A9" s="253"/>
      <c r="B9" s="254"/>
      <c r="C9" s="289"/>
      <c r="D9" s="253"/>
      <c r="E9" s="257"/>
      <c r="F9" s="257"/>
      <c r="G9" s="257"/>
      <c r="H9" s="254"/>
      <c r="I9" s="283"/>
      <c r="J9" s="284"/>
      <c r="K9" s="253"/>
      <c r="L9" s="254"/>
      <c r="M9" s="275" t="s">
        <v>9</v>
      </c>
      <c r="N9" s="276"/>
      <c r="O9" s="277"/>
      <c r="P9" s="278"/>
      <c r="Q9" s="20"/>
      <c r="R9" s="20"/>
      <c r="S9" s="20"/>
      <c r="T9" s="20"/>
      <c r="U9" s="20"/>
      <c r="V9" s="20"/>
      <c r="W9" s="20"/>
      <c r="X9" s="20"/>
      <c r="Y9" s="20"/>
      <c r="Z9" s="21"/>
      <c r="AA9" s="20"/>
      <c r="AB9" s="20"/>
      <c r="AD9" s="22"/>
      <c r="AE9" s="23"/>
    </row>
    <row r="10" spans="1:31" ht="15" customHeight="1" thickBot="1" x14ac:dyDescent="0.3">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25">
      <c r="A11" s="249" t="s">
        <v>10</v>
      </c>
      <c r="B11" s="250"/>
      <c r="C11" s="221" t="s">
        <v>333</v>
      </c>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3"/>
    </row>
    <row r="12" spans="1:31" ht="15" customHeight="1" x14ac:dyDescent="0.25">
      <c r="A12" s="251"/>
      <c r="B12" s="252"/>
      <c r="C12" s="262"/>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4"/>
    </row>
    <row r="13" spans="1:31" ht="15" customHeight="1" thickBot="1" x14ac:dyDescent="0.3">
      <c r="A13" s="253"/>
      <c r="B13" s="254"/>
      <c r="C13" s="265"/>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7"/>
    </row>
    <row r="14" spans="1:31" ht="9" customHeight="1" thickBot="1" x14ac:dyDescent="0.3">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61.5" customHeight="1" thickBot="1" x14ac:dyDescent="0.3">
      <c r="A15" s="258" t="s">
        <v>207</v>
      </c>
      <c r="B15" s="259"/>
      <c r="C15" s="268" t="s">
        <v>296</v>
      </c>
      <c r="D15" s="269"/>
      <c r="E15" s="269"/>
      <c r="F15" s="269"/>
      <c r="G15" s="269"/>
      <c r="H15" s="269"/>
      <c r="I15" s="269"/>
      <c r="J15" s="269"/>
      <c r="K15" s="270"/>
      <c r="L15" s="285" t="s">
        <v>11</v>
      </c>
      <c r="M15" s="318"/>
      <c r="N15" s="318"/>
      <c r="O15" s="318"/>
      <c r="P15" s="318"/>
      <c r="Q15" s="286"/>
      <c r="R15" s="319" t="s">
        <v>297</v>
      </c>
      <c r="S15" s="320"/>
      <c r="T15" s="320"/>
      <c r="U15" s="320"/>
      <c r="V15" s="320"/>
      <c r="W15" s="320"/>
      <c r="X15" s="321"/>
      <c r="Y15" s="285" t="s">
        <v>208</v>
      </c>
      <c r="Z15" s="286"/>
      <c r="AA15" s="310" t="s">
        <v>302</v>
      </c>
      <c r="AB15" s="311"/>
      <c r="AC15" s="311"/>
      <c r="AD15" s="311"/>
      <c r="AE15" s="312"/>
    </row>
    <row r="16" spans="1:31" ht="9" customHeight="1" thickBot="1" x14ac:dyDescent="0.3">
      <c r="A16" s="24"/>
      <c r="B16" s="20"/>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D16" s="22"/>
      <c r="AE16" s="23"/>
    </row>
    <row r="17" spans="1:33" s="40" customFormat="1" ht="37.5" customHeight="1" thickBot="1" x14ac:dyDescent="0.3">
      <c r="A17" s="258" t="s">
        <v>209</v>
      </c>
      <c r="B17" s="259"/>
      <c r="C17" s="310" t="s">
        <v>382</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2"/>
    </row>
    <row r="18" spans="1:33" ht="16.5" customHeight="1" thickBot="1" x14ac:dyDescent="0.3">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42"/>
      <c r="AE18" s="43"/>
    </row>
    <row r="19" spans="1:33" ht="32.1" customHeight="1" thickBot="1" x14ac:dyDescent="0.3">
      <c r="A19" s="285" t="s">
        <v>12</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286"/>
      <c r="AF19" s="44"/>
    </row>
    <row r="20" spans="1:33" ht="32.1" customHeight="1" thickBot="1" x14ac:dyDescent="0.3">
      <c r="A20" s="45" t="s">
        <v>13</v>
      </c>
      <c r="B20" s="315" t="s">
        <v>14</v>
      </c>
      <c r="C20" s="316"/>
      <c r="D20" s="316"/>
      <c r="E20" s="316"/>
      <c r="F20" s="316"/>
      <c r="G20" s="316"/>
      <c r="H20" s="316"/>
      <c r="I20" s="316"/>
      <c r="J20" s="316"/>
      <c r="K20" s="316"/>
      <c r="L20" s="316"/>
      <c r="M20" s="316"/>
      <c r="N20" s="316"/>
      <c r="O20" s="317"/>
      <c r="P20" s="285" t="s">
        <v>15</v>
      </c>
      <c r="Q20" s="318"/>
      <c r="R20" s="318"/>
      <c r="S20" s="318"/>
      <c r="T20" s="318"/>
      <c r="U20" s="318"/>
      <c r="V20" s="318"/>
      <c r="W20" s="318"/>
      <c r="X20" s="318"/>
      <c r="Y20" s="318"/>
      <c r="Z20" s="318"/>
      <c r="AA20" s="318"/>
      <c r="AB20" s="318"/>
      <c r="AC20" s="318"/>
      <c r="AD20" s="318"/>
      <c r="AE20" s="286"/>
      <c r="AF20" s="44"/>
    </row>
    <row r="21" spans="1:33" ht="32.1" customHeight="1" thickBot="1" x14ac:dyDescent="0.3">
      <c r="A21" s="25"/>
      <c r="B21" s="46" t="s">
        <v>16</v>
      </c>
      <c r="C21" s="47" t="s">
        <v>17</v>
      </c>
      <c r="D21" s="47" t="s">
        <v>18</v>
      </c>
      <c r="E21" s="47" t="s">
        <v>19</v>
      </c>
      <c r="F21" s="47" t="s">
        <v>20</v>
      </c>
      <c r="G21" s="47" t="s">
        <v>21</v>
      </c>
      <c r="H21" s="47" t="s">
        <v>22</v>
      </c>
      <c r="I21" s="47" t="s">
        <v>23</v>
      </c>
      <c r="J21" s="47" t="s">
        <v>24</v>
      </c>
      <c r="K21" s="47" t="s">
        <v>25</v>
      </c>
      <c r="L21" s="47" t="s">
        <v>26</v>
      </c>
      <c r="M21" s="47" t="s">
        <v>27</v>
      </c>
      <c r="N21" s="47" t="s">
        <v>28</v>
      </c>
      <c r="O21" s="48" t="s">
        <v>29</v>
      </c>
      <c r="P21" s="49"/>
      <c r="Q21" s="45" t="s">
        <v>16</v>
      </c>
      <c r="R21" s="50" t="s">
        <v>17</v>
      </c>
      <c r="S21" s="50" t="s">
        <v>18</v>
      </c>
      <c r="T21" s="50" t="s">
        <v>19</v>
      </c>
      <c r="U21" s="50" t="s">
        <v>20</v>
      </c>
      <c r="V21" s="50" t="s">
        <v>21</v>
      </c>
      <c r="W21" s="50" t="s">
        <v>22</v>
      </c>
      <c r="X21" s="50" t="s">
        <v>23</v>
      </c>
      <c r="Y21" s="50" t="s">
        <v>24</v>
      </c>
      <c r="Z21" s="50" t="s">
        <v>25</v>
      </c>
      <c r="AA21" s="50" t="s">
        <v>26</v>
      </c>
      <c r="AB21" s="50" t="s">
        <v>27</v>
      </c>
      <c r="AC21" s="50" t="s">
        <v>28</v>
      </c>
      <c r="AD21" s="51" t="s">
        <v>30</v>
      </c>
      <c r="AE21" s="51" t="s">
        <v>31</v>
      </c>
      <c r="AF21" s="52"/>
    </row>
    <row r="22" spans="1:33" ht="32.1" customHeight="1" x14ac:dyDescent="0.25">
      <c r="A22" s="53" t="s">
        <v>32</v>
      </c>
      <c r="B22" s="54"/>
      <c r="C22" s="55"/>
      <c r="D22" s="55"/>
      <c r="E22" s="55"/>
      <c r="F22" s="55"/>
      <c r="G22" s="55"/>
      <c r="H22" s="55"/>
      <c r="I22" s="55"/>
      <c r="J22" s="55"/>
      <c r="K22" s="55"/>
      <c r="L22" s="55"/>
      <c r="M22" s="55"/>
      <c r="N22" s="55">
        <f>SUM(B22:M22)</f>
        <v>0</v>
      </c>
      <c r="O22" s="56"/>
      <c r="P22" s="53" t="s">
        <v>33</v>
      </c>
      <c r="Q22" s="57"/>
      <c r="R22" s="58"/>
      <c r="S22" s="58"/>
      <c r="T22" s="58"/>
      <c r="U22" s="58"/>
      <c r="V22" s="58"/>
      <c r="W22" s="58"/>
      <c r="X22" s="58">
        <f>305395000+18540000</f>
        <v>323935000</v>
      </c>
      <c r="Y22" s="58"/>
      <c r="Z22" s="58"/>
      <c r="AA22" s="58"/>
      <c r="AB22" s="58">
        <v>4635000</v>
      </c>
      <c r="AC22" s="58">
        <f>SUM(Q22:AB22)</f>
        <v>328570000</v>
      </c>
      <c r="AE22" s="59"/>
      <c r="AF22" s="52"/>
    </row>
    <row r="23" spans="1:33" ht="32.1" customHeight="1" x14ac:dyDescent="0.25">
      <c r="A23" s="60" t="s">
        <v>34</v>
      </c>
      <c r="B23" s="61"/>
      <c r="C23" s="62"/>
      <c r="D23" s="62"/>
      <c r="E23" s="62"/>
      <c r="F23" s="62"/>
      <c r="G23" s="62"/>
      <c r="H23" s="62"/>
      <c r="I23" s="62"/>
      <c r="J23" s="62"/>
      <c r="K23" s="62"/>
      <c r="L23" s="62"/>
      <c r="M23" s="62"/>
      <c r="N23" s="62">
        <f>SUM(B23:M23)</f>
        <v>0</v>
      </c>
      <c r="O23" s="63" t="str">
        <f>IFERROR(N23/(SUMIF(B23:M23,"&gt;0",B22:M22))," ")</f>
        <v xml:space="preserve"> </v>
      </c>
      <c r="P23" s="60" t="s">
        <v>35</v>
      </c>
      <c r="Q23" s="61"/>
      <c r="R23" s="62"/>
      <c r="S23" s="62"/>
      <c r="T23" s="62"/>
      <c r="U23" s="62"/>
      <c r="V23" s="62"/>
      <c r="W23" s="62"/>
      <c r="X23" s="62">
        <v>308180000</v>
      </c>
      <c r="Y23" s="62"/>
      <c r="Z23" s="62"/>
      <c r="AA23" s="62"/>
      <c r="AB23" s="62"/>
      <c r="AC23" s="62">
        <f>SUM(Q23:AB23)</f>
        <v>308180000</v>
      </c>
      <c r="AD23" s="62" t="e">
        <f>AC23/SUM(Q22:V22)</f>
        <v>#DIV/0!</v>
      </c>
      <c r="AE23" s="64">
        <f>AC23/AC22</f>
        <v>0.93794320844873236</v>
      </c>
      <c r="AF23" s="52"/>
    </row>
    <row r="24" spans="1:33" ht="32.1" customHeight="1" x14ac:dyDescent="0.25">
      <c r="A24" s="60" t="s">
        <v>36</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32</v>
      </c>
      <c r="Q24" s="61"/>
      <c r="R24" s="62"/>
      <c r="S24" s="62"/>
      <c r="T24" s="62"/>
      <c r="U24" s="62"/>
      <c r="V24" s="62"/>
      <c r="W24" s="62"/>
      <c r="X24" s="62"/>
      <c r="Y24" s="62">
        <v>61079000</v>
      </c>
      <c r="Z24" s="62">
        <f>61079000+4635000</f>
        <v>65714000</v>
      </c>
      <c r="AA24" s="62">
        <f>61079000+4635000</f>
        <v>65714000</v>
      </c>
      <c r="AB24" s="62">
        <f>122158000+9270000+4635000</f>
        <v>136063000</v>
      </c>
      <c r="AC24" s="62">
        <f>SUM(Q24:AB24)</f>
        <v>328570000</v>
      </c>
      <c r="AD24" s="62"/>
      <c r="AE24" s="66"/>
      <c r="AF24" s="52"/>
    </row>
    <row r="25" spans="1:33" ht="32.1" customHeight="1" thickBot="1" x14ac:dyDescent="0.3">
      <c r="A25" s="67" t="s">
        <v>37</v>
      </c>
      <c r="B25" s="68"/>
      <c r="C25" s="69"/>
      <c r="D25" s="69"/>
      <c r="E25" s="69"/>
      <c r="F25" s="69"/>
      <c r="G25" s="69"/>
      <c r="H25" s="69"/>
      <c r="I25" s="69"/>
      <c r="J25" s="69"/>
      <c r="K25" s="69"/>
      <c r="L25" s="69"/>
      <c r="M25" s="69"/>
      <c r="N25" s="69">
        <f>SUM(B25:M25)</f>
        <v>0</v>
      </c>
      <c r="O25" s="70" t="str">
        <f>IFERROR(N25/(SUMIF(B25:M25,"&gt;0",B24:M24))," ")</f>
        <v xml:space="preserve"> </v>
      </c>
      <c r="P25" s="67" t="s">
        <v>37</v>
      </c>
      <c r="Q25" s="68"/>
      <c r="R25" s="69"/>
      <c r="S25" s="69"/>
      <c r="T25" s="69"/>
      <c r="U25" s="69"/>
      <c r="V25" s="69"/>
      <c r="W25" s="69"/>
      <c r="X25" s="69"/>
      <c r="Y25" s="69"/>
      <c r="Z25" s="69"/>
      <c r="AA25" s="69"/>
      <c r="AB25" s="69"/>
      <c r="AC25" s="69">
        <f>SUM(Q25:AB25)</f>
        <v>0</v>
      </c>
      <c r="AD25" s="69" t="e">
        <f>AC25/SUM(Q24:V24)</f>
        <v>#DIV/0!</v>
      </c>
      <c r="AE25" s="71">
        <f>AC25/AC24</f>
        <v>0</v>
      </c>
      <c r="AF25" s="52"/>
    </row>
    <row r="26" spans="1:33" s="72" customFormat="1" ht="16.5" customHeight="1" thickBot="1" x14ac:dyDescent="0.25"/>
    <row r="27" spans="1:33" ht="34.35" customHeight="1" x14ac:dyDescent="0.25">
      <c r="A27" s="244" t="s">
        <v>219</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6"/>
    </row>
    <row r="28" spans="1:33" ht="15" customHeight="1" x14ac:dyDescent="0.25">
      <c r="A28" s="216" t="s">
        <v>218</v>
      </c>
      <c r="B28" s="218" t="s">
        <v>38</v>
      </c>
      <c r="C28" s="218"/>
      <c r="D28" s="218" t="s">
        <v>39</v>
      </c>
      <c r="E28" s="218"/>
      <c r="F28" s="218"/>
      <c r="G28" s="218"/>
      <c r="H28" s="218"/>
      <c r="I28" s="218"/>
      <c r="J28" s="218"/>
      <c r="K28" s="218"/>
      <c r="L28" s="218"/>
      <c r="M28" s="218"/>
      <c r="N28" s="218"/>
      <c r="O28" s="218"/>
      <c r="P28" s="218" t="s">
        <v>28</v>
      </c>
      <c r="Q28" s="218" t="s">
        <v>220</v>
      </c>
      <c r="R28" s="218"/>
      <c r="S28" s="218"/>
      <c r="T28" s="218"/>
      <c r="U28" s="218"/>
      <c r="V28" s="218"/>
      <c r="W28" s="218"/>
      <c r="X28" s="218"/>
      <c r="Y28" s="218" t="s">
        <v>40</v>
      </c>
      <c r="Z28" s="218"/>
      <c r="AA28" s="218"/>
      <c r="AB28" s="218"/>
      <c r="AC28" s="218"/>
      <c r="AD28" s="218"/>
      <c r="AE28" s="247"/>
    </row>
    <row r="29" spans="1:33" ht="27" customHeight="1" x14ac:dyDescent="0.25">
      <c r="A29" s="216"/>
      <c r="B29" s="218"/>
      <c r="C29" s="218"/>
      <c r="D29" s="73" t="s">
        <v>16</v>
      </c>
      <c r="E29" s="73" t="s">
        <v>17</v>
      </c>
      <c r="F29" s="73" t="s">
        <v>18</v>
      </c>
      <c r="G29" s="73" t="s">
        <v>19</v>
      </c>
      <c r="H29" s="73" t="s">
        <v>20</v>
      </c>
      <c r="I29" s="73" t="s">
        <v>21</v>
      </c>
      <c r="J29" s="73" t="s">
        <v>22</v>
      </c>
      <c r="K29" s="73" t="s">
        <v>23</v>
      </c>
      <c r="L29" s="73" t="s">
        <v>24</v>
      </c>
      <c r="M29" s="73" t="s">
        <v>25</v>
      </c>
      <c r="N29" s="73" t="s">
        <v>26</v>
      </c>
      <c r="O29" s="73" t="s">
        <v>27</v>
      </c>
      <c r="P29" s="218"/>
      <c r="Q29" s="218"/>
      <c r="R29" s="218"/>
      <c r="S29" s="218"/>
      <c r="T29" s="218"/>
      <c r="U29" s="218"/>
      <c r="V29" s="218"/>
      <c r="W29" s="218"/>
      <c r="X29" s="218"/>
      <c r="Y29" s="218"/>
      <c r="Z29" s="218"/>
      <c r="AA29" s="218"/>
      <c r="AB29" s="218"/>
      <c r="AC29" s="218"/>
      <c r="AD29" s="218"/>
      <c r="AE29" s="247"/>
    </row>
    <row r="30" spans="1:33" ht="42" customHeight="1" thickBot="1" x14ac:dyDescent="0.3">
      <c r="A30" s="74"/>
      <c r="B30" s="322"/>
      <c r="C30" s="322"/>
      <c r="D30" s="16"/>
      <c r="E30" s="16"/>
      <c r="F30" s="16"/>
      <c r="G30" s="16"/>
      <c r="H30" s="16"/>
      <c r="I30" s="16"/>
      <c r="J30" s="16"/>
      <c r="K30" s="16"/>
      <c r="L30" s="16"/>
      <c r="M30" s="16"/>
      <c r="N30" s="16"/>
      <c r="O30" s="16"/>
      <c r="P30" s="75">
        <f>SUM(D30:O30)</f>
        <v>0</v>
      </c>
      <c r="Q30" s="313" t="s">
        <v>41</v>
      </c>
      <c r="R30" s="313"/>
      <c r="S30" s="313"/>
      <c r="T30" s="313"/>
      <c r="U30" s="313"/>
      <c r="V30" s="313"/>
      <c r="W30" s="313"/>
      <c r="X30" s="313"/>
      <c r="Y30" s="313" t="s">
        <v>42</v>
      </c>
      <c r="Z30" s="313"/>
      <c r="AA30" s="313"/>
      <c r="AB30" s="313"/>
      <c r="AC30" s="313"/>
      <c r="AD30" s="313"/>
      <c r="AE30" s="314"/>
      <c r="AF30" s="161"/>
      <c r="AG30" s="161"/>
    </row>
    <row r="31" spans="1:33" ht="12" customHeight="1" thickBot="1" x14ac:dyDescent="0.3">
      <c r="A31" s="76"/>
      <c r="B31" s="77"/>
      <c r="C31" s="77"/>
      <c r="D31" s="27"/>
      <c r="E31" s="27"/>
      <c r="F31" s="27"/>
      <c r="G31" s="27"/>
      <c r="H31" s="27"/>
      <c r="I31" s="27"/>
      <c r="J31" s="27"/>
      <c r="K31" s="27"/>
      <c r="L31" s="27"/>
      <c r="M31" s="27"/>
      <c r="N31" s="27"/>
      <c r="O31" s="27"/>
      <c r="P31" s="78"/>
      <c r="Q31" s="162"/>
      <c r="R31" s="162"/>
      <c r="S31" s="162"/>
      <c r="T31" s="162"/>
      <c r="U31" s="162"/>
      <c r="V31" s="162"/>
      <c r="W31" s="162"/>
      <c r="X31" s="162"/>
      <c r="Y31" s="162"/>
      <c r="Z31" s="162"/>
      <c r="AA31" s="162"/>
      <c r="AB31" s="162"/>
      <c r="AC31" s="162"/>
      <c r="AD31" s="162"/>
      <c r="AE31" s="163"/>
      <c r="AF31" s="161"/>
      <c r="AG31" s="161"/>
    </row>
    <row r="32" spans="1:33" ht="45" customHeight="1" x14ac:dyDescent="0.25">
      <c r="A32" s="221" t="s">
        <v>49</v>
      </c>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3"/>
      <c r="AF32" s="161"/>
      <c r="AG32" s="161"/>
    </row>
    <row r="33" spans="1:41" ht="23.1" customHeight="1" x14ac:dyDescent="0.25">
      <c r="A33" s="216" t="s">
        <v>50</v>
      </c>
      <c r="B33" s="218" t="s">
        <v>210</v>
      </c>
      <c r="C33" s="218" t="s">
        <v>38</v>
      </c>
      <c r="D33" s="218" t="s">
        <v>221</v>
      </c>
      <c r="E33" s="218"/>
      <c r="F33" s="218"/>
      <c r="G33" s="218"/>
      <c r="H33" s="218"/>
      <c r="I33" s="218"/>
      <c r="J33" s="218"/>
      <c r="K33" s="218"/>
      <c r="L33" s="218"/>
      <c r="M33" s="218"/>
      <c r="N33" s="218"/>
      <c r="O33" s="218"/>
      <c r="P33" s="218"/>
      <c r="Q33" s="218" t="s">
        <v>54</v>
      </c>
      <c r="R33" s="218"/>
      <c r="S33" s="218"/>
      <c r="T33" s="218"/>
      <c r="U33" s="218"/>
      <c r="V33" s="218"/>
      <c r="W33" s="218"/>
      <c r="X33" s="218"/>
      <c r="Y33" s="218"/>
      <c r="Z33" s="218"/>
      <c r="AA33" s="218"/>
      <c r="AB33" s="218"/>
      <c r="AC33" s="218"/>
      <c r="AD33" s="218"/>
      <c r="AE33" s="247"/>
      <c r="AF33" s="161"/>
      <c r="AG33" s="164"/>
      <c r="AH33" s="79"/>
      <c r="AI33" s="79"/>
      <c r="AJ33" s="79"/>
      <c r="AK33" s="79"/>
      <c r="AL33" s="79"/>
      <c r="AM33" s="79"/>
      <c r="AN33" s="79"/>
      <c r="AO33" s="79"/>
    </row>
    <row r="34" spans="1:41" ht="27" customHeight="1" x14ac:dyDescent="0.25">
      <c r="A34" s="216"/>
      <c r="B34" s="218"/>
      <c r="C34" s="248"/>
      <c r="D34" s="73" t="s">
        <v>16</v>
      </c>
      <c r="E34" s="73" t="s">
        <v>17</v>
      </c>
      <c r="F34" s="73" t="s">
        <v>18</v>
      </c>
      <c r="G34" s="73" t="s">
        <v>19</v>
      </c>
      <c r="H34" s="73" t="s">
        <v>20</v>
      </c>
      <c r="I34" s="73" t="s">
        <v>21</v>
      </c>
      <c r="J34" s="73" t="s">
        <v>22</v>
      </c>
      <c r="K34" s="73" t="s">
        <v>23</v>
      </c>
      <c r="L34" s="73" t="s">
        <v>24</v>
      </c>
      <c r="M34" s="73" t="s">
        <v>25</v>
      </c>
      <c r="N34" s="73" t="s">
        <v>26</v>
      </c>
      <c r="O34" s="73" t="s">
        <v>27</v>
      </c>
      <c r="P34" s="73" t="s">
        <v>28</v>
      </c>
      <c r="Q34" s="224" t="s">
        <v>43</v>
      </c>
      <c r="R34" s="225"/>
      <c r="S34" s="225"/>
      <c r="T34" s="226"/>
      <c r="U34" s="218" t="s">
        <v>44</v>
      </c>
      <c r="V34" s="218"/>
      <c r="W34" s="218"/>
      <c r="X34" s="218"/>
      <c r="Y34" s="218" t="s">
        <v>45</v>
      </c>
      <c r="Z34" s="218"/>
      <c r="AA34" s="218"/>
      <c r="AB34" s="218"/>
      <c r="AC34" s="218" t="s">
        <v>46</v>
      </c>
      <c r="AD34" s="218"/>
      <c r="AE34" s="247"/>
      <c r="AF34" s="161"/>
      <c r="AG34" s="164"/>
      <c r="AH34" s="79"/>
      <c r="AI34" s="79"/>
      <c r="AJ34" s="79"/>
      <c r="AK34" s="79"/>
      <c r="AL34" s="79"/>
      <c r="AM34" s="79"/>
      <c r="AN34" s="79"/>
      <c r="AO34" s="79"/>
    </row>
    <row r="35" spans="1:41" ht="86.1" customHeight="1" x14ac:dyDescent="0.25">
      <c r="A35" s="211" t="s">
        <v>382</v>
      </c>
      <c r="B35" s="213">
        <v>0.1</v>
      </c>
      <c r="C35" s="81" t="s">
        <v>47</v>
      </c>
      <c r="D35" s="80"/>
      <c r="E35" s="80"/>
      <c r="F35" s="80"/>
      <c r="G35" s="80"/>
      <c r="H35" s="80"/>
      <c r="I35" s="80"/>
      <c r="J35" s="80">
        <v>200</v>
      </c>
      <c r="K35" s="80">
        <v>100</v>
      </c>
      <c r="L35" s="80">
        <v>200</v>
      </c>
      <c r="M35" s="80">
        <v>200</v>
      </c>
      <c r="N35" s="80">
        <v>200</v>
      </c>
      <c r="O35" s="80">
        <v>100</v>
      </c>
      <c r="P35" s="82">
        <f>SUM(D35:O35)</f>
        <v>1000</v>
      </c>
      <c r="Q35" s="327" t="s">
        <v>484</v>
      </c>
      <c r="R35" s="328"/>
      <c r="S35" s="328"/>
      <c r="T35" s="329"/>
      <c r="U35" s="333" t="s">
        <v>509</v>
      </c>
      <c r="V35" s="333"/>
      <c r="W35" s="333"/>
      <c r="X35" s="333"/>
      <c r="Y35" s="238" t="s">
        <v>441</v>
      </c>
      <c r="Z35" s="238"/>
      <c r="AA35" s="238"/>
      <c r="AB35" s="238"/>
      <c r="AC35" s="238" t="s">
        <v>446</v>
      </c>
      <c r="AD35" s="238"/>
      <c r="AE35" s="240"/>
      <c r="AF35" s="161"/>
      <c r="AG35" s="164"/>
      <c r="AH35" s="79"/>
      <c r="AI35" s="79"/>
      <c r="AJ35" s="79"/>
      <c r="AK35" s="79"/>
      <c r="AL35" s="79"/>
      <c r="AM35" s="79"/>
      <c r="AN35" s="79"/>
      <c r="AO35" s="79"/>
    </row>
    <row r="36" spans="1:41" ht="98.1" customHeight="1" thickBot="1" x14ac:dyDescent="0.3">
      <c r="A36" s="212"/>
      <c r="B36" s="214"/>
      <c r="C36" s="83" t="s">
        <v>48</v>
      </c>
      <c r="D36" s="165"/>
      <c r="E36" s="165"/>
      <c r="F36" s="165"/>
      <c r="G36" s="84"/>
      <c r="H36" s="84"/>
      <c r="I36" s="84"/>
      <c r="J36" s="182">
        <v>231</v>
      </c>
      <c r="K36" s="182">
        <v>152</v>
      </c>
      <c r="L36" s="84"/>
      <c r="M36" s="84"/>
      <c r="N36" s="84"/>
      <c r="O36" s="84"/>
      <c r="P36" s="182">
        <f>SUM(D36:O36)</f>
        <v>383</v>
      </c>
      <c r="Q36" s="330"/>
      <c r="R36" s="331"/>
      <c r="S36" s="331"/>
      <c r="T36" s="332"/>
      <c r="U36" s="334"/>
      <c r="V36" s="334"/>
      <c r="W36" s="334"/>
      <c r="X36" s="334"/>
      <c r="Y36" s="239"/>
      <c r="Z36" s="239"/>
      <c r="AA36" s="239"/>
      <c r="AB36" s="239"/>
      <c r="AC36" s="239"/>
      <c r="AD36" s="239"/>
      <c r="AE36" s="241"/>
      <c r="AF36" s="161"/>
      <c r="AG36" s="164"/>
      <c r="AH36" s="79"/>
      <c r="AI36" s="79"/>
      <c r="AJ36" s="79"/>
      <c r="AK36" s="79"/>
      <c r="AL36" s="79"/>
      <c r="AM36" s="79"/>
      <c r="AN36" s="79"/>
      <c r="AO36" s="79"/>
    </row>
    <row r="37" spans="1:41" s="72" customFormat="1" ht="17.25" customHeight="1" thickBot="1" x14ac:dyDescent="0.25"/>
    <row r="38" spans="1:41" ht="45" customHeight="1" thickBot="1" x14ac:dyDescent="0.3">
      <c r="A38" s="221" t="s">
        <v>211</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3"/>
      <c r="AG38" s="79"/>
      <c r="AH38" s="79"/>
      <c r="AI38" s="79"/>
      <c r="AJ38" s="79"/>
      <c r="AK38" s="79"/>
      <c r="AL38" s="79"/>
      <c r="AM38" s="79"/>
      <c r="AN38" s="79"/>
      <c r="AO38" s="79"/>
    </row>
    <row r="39" spans="1:41" ht="26.1" customHeight="1" x14ac:dyDescent="0.25">
      <c r="A39" s="215" t="s">
        <v>212</v>
      </c>
      <c r="B39" s="217" t="s">
        <v>51</v>
      </c>
      <c r="C39" s="227" t="s">
        <v>52</v>
      </c>
      <c r="D39" s="229" t="s">
        <v>53</v>
      </c>
      <c r="E39" s="230"/>
      <c r="F39" s="230"/>
      <c r="G39" s="230"/>
      <c r="H39" s="230"/>
      <c r="I39" s="230"/>
      <c r="J39" s="230"/>
      <c r="K39" s="230"/>
      <c r="L39" s="230"/>
      <c r="M39" s="230"/>
      <c r="N39" s="230"/>
      <c r="O39" s="230"/>
      <c r="P39" s="231"/>
      <c r="Q39" s="217" t="s">
        <v>213</v>
      </c>
      <c r="R39" s="217"/>
      <c r="S39" s="217"/>
      <c r="T39" s="217"/>
      <c r="U39" s="217"/>
      <c r="V39" s="217"/>
      <c r="W39" s="217"/>
      <c r="X39" s="217"/>
      <c r="Y39" s="217"/>
      <c r="Z39" s="217"/>
      <c r="AA39" s="217"/>
      <c r="AB39" s="217"/>
      <c r="AC39" s="217"/>
      <c r="AD39" s="217"/>
      <c r="AE39" s="242"/>
      <c r="AG39" s="79"/>
      <c r="AH39" s="79"/>
      <c r="AI39" s="79"/>
      <c r="AJ39" s="79"/>
      <c r="AK39" s="79"/>
      <c r="AL39" s="79"/>
      <c r="AM39" s="79"/>
      <c r="AN39" s="79"/>
      <c r="AO39" s="79"/>
    </row>
    <row r="40" spans="1:41" ht="26.1" customHeight="1" x14ac:dyDescent="0.25">
      <c r="A40" s="216"/>
      <c r="B40" s="218"/>
      <c r="C40" s="228"/>
      <c r="D40" s="73" t="s">
        <v>55</v>
      </c>
      <c r="E40" s="73" t="s">
        <v>56</v>
      </c>
      <c r="F40" s="73" t="s">
        <v>57</v>
      </c>
      <c r="G40" s="73" t="s">
        <v>58</v>
      </c>
      <c r="H40" s="73" t="s">
        <v>59</v>
      </c>
      <c r="I40" s="73" t="s">
        <v>60</v>
      </c>
      <c r="J40" s="73" t="s">
        <v>61</v>
      </c>
      <c r="K40" s="73" t="s">
        <v>62</v>
      </c>
      <c r="L40" s="73" t="s">
        <v>63</v>
      </c>
      <c r="M40" s="73" t="s">
        <v>64</v>
      </c>
      <c r="N40" s="73" t="s">
        <v>65</v>
      </c>
      <c r="O40" s="73" t="s">
        <v>66</v>
      </c>
      <c r="P40" s="73" t="s">
        <v>67</v>
      </c>
      <c r="Q40" s="224" t="s">
        <v>68</v>
      </c>
      <c r="R40" s="225"/>
      <c r="S40" s="225"/>
      <c r="T40" s="225"/>
      <c r="U40" s="225"/>
      <c r="V40" s="225"/>
      <c r="W40" s="225"/>
      <c r="X40" s="226"/>
      <c r="Y40" s="224" t="s">
        <v>69</v>
      </c>
      <c r="Z40" s="225"/>
      <c r="AA40" s="225"/>
      <c r="AB40" s="225"/>
      <c r="AC40" s="225"/>
      <c r="AD40" s="225"/>
      <c r="AE40" s="243"/>
      <c r="AG40" s="86"/>
      <c r="AH40" s="86"/>
      <c r="AI40" s="86"/>
      <c r="AJ40" s="86"/>
      <c r="AK40" s="86"/>
      <c r="AL40" s="86"/>
      <c r="AM40" s="86"/>
      <c r="AN40" s="86"/>
      <c r="AO40" s="86"/>
    </row>
    <row r="41" spans="1:41" ht="28.5" customHeight="1" x14ac:dyDescent="0.25">
      <c r="A41" s="219" t="s">
        <v>405</v>
      </c>
      <c r="B41" s="220">
        <v>0.1</v>
      </c>
      <c r="C41" s="87" t="s">
        <v>47</v>
      </c>
      <c r="D41" s="88"/>
      <c r="E41" s="88"/>
      <c r="F41" s="88"/>
      <c r="G41" s="88"/>
      <c r="H41" s="88"/>
      <c r="I41" s="88"/>
      <c r="J41" s="88">
        <v>0.16666666666666669</v>
      </c>
      <c r="K41" s="88">
        <v>0.16666666666666669</v>
      </c>
      <c r="L41" s="88">
        <v>0.16666666666666669</v>
      </c>
      <c r="M41" s="88">
        <v>0.16666666666666669</v>
      </c>
      <c r="N41" s="88">
        <v>0.16666666666666669</v>
      </c>
      <c r="O41" s="88">
        <v>0.16666666666666669</v>
      </c>
      <c r="P41" s="89">
        <f t="shared" ref="P41:P42" si="1">SUM(D41:O41)</f>
        <v>1.0000000000000002</v>
      </c>
      <c r="Q41" s="335" t="s">
        <v>450</v>
      </c>
      <c r="R41" s="336"/>
      <c r="S41" s="336"/>
      <c r="T41" s="336"/>
      <c r="U41" s="336"/>
      <c r="V41" s="336"/>
      <c r="W41" s="336"/>
      <c r="X41" s="337"/>
      <c r="Y41" s="199" t="s">
        <v>485</v>
      </c>
      <c r="Z41" s="200"/>
      <c r="AA41" s="200"/>
      <c r="AB41" s="200"/>
      <c r="AC41" s="200"/>
      <c r="AD41" s="200"/>
      <c r="AE41" s="201"/>
      <c r="AG41" s="90"/>
      <c r="AH41" s="90"/>
      <c r="AI41" s="90"/>
      <c r="AJ41" s="90"/>
      <c r="AK41" s="90"/>
      <c r="AL41" s="90"/>
      <c r="AM41" s="90"/>
      <c r="AN41" s="90"/>
      <c r="AO41" s="90"/>
    </row>
    <row r="42" spans="1:41" ht="54" customHeight="1" x14ac:dyDescent="0.25">
      <c r="A42" s="219"/>
      <c r="B42" s="220"/>
      <c r="C42" s="91" t="s">
        <v>48</v>
      </c>
      <c r="D42" s="92"/>
      <c r="E42" s="92"/>
      <c r="F42" s="92"/>
      <c r="G42" s="92"/>
      <c r="H42" s="92"/>
      <c r="I42" s="92"/>
      <c r="J42" s="92">
        <v>0.17</v>
      </c>
      <c r="K42" s="92">
        <v>0.17</v>
      </c>
      <c r="L42" s="92"/>
      <c r="M42" s="92"/>
      <c r="N42" s="92"/>
      <c r="O42" s="92"/>
      <c r="P42" s="89">
        <f t="shared" si="1"/>
        <v>0.34</v>
      </c>
      <c r="Q42" s="338"/>
      <c r="R42" s="339"/>
      <c r="S42" s="339"/>
      <c r="T42" s="339"/>
      <c r="U42" s="339"/>
      <c r="V42" s="339"/>
      <c r="W42" s="339"/>
      <c r="X42" s="340"/>
      <c r="Y42" s="202"/>
      <c r="Z42" s="203"/>
      <c r="AA42" s="203"/>
      <c r="AB42" s="203"/>
      <c r="AC42" s="203"/>
      <c r="AD42" s="203"/>
      <c r="AE42" s="204"/>
    </row>
    <row r="43" spans="1:41" ht="15" customHeight="1" x14ac:dyDescent="0.25">
      <c r="A43" s="15" t="s">
        <v>70</v>
      </c>
    </row>
  </sheetData>
  <mergeCells count="71">
    <mergeCell ref="B35:B36"/>
    <mergeCell ref="Q35:T36"/>
    <mergeCell ref="A41:A42"/>
    <mergeCell ref="B41:B42"/>
    <mergeCell ref="Q41:X42"/>
    <mergeCell ref="U35:X36"/>
    <mergeCell ref="Y41:AE42"/>
    <mergeCell ref="A38:AE38"/>
    <mergeCell ref="A39:A40"/>
    <mergeCell ref="B39:B40"/>
    <mergeCell ref="C39:C40"/>
    <mergeCell ref="D39:P39"/>
    <mergeCell ref="Q39:AE39"/>
    <mergeCell ref="Q40:X40"/>
    <mergeCell ref="Y40:AE40"/>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5:A36"/>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Q35 Y35 Q41" xr:uid="{00000000-0002-0000-0500-000000000000}">
      <formula1>2000</formula1>
    </dataValidation>
    <dataValidation type="textLength" operator="lessThanOrEqual" allowBlank="1" showInputMessage="1" showErrorMessage="1" errorTitle="Máximo 2.000 caracteres" error="Máximo 2.000 caracteres" promptTitle="2.000 caracteres" sqref="Q30:Q31" xr:uid="{00000000-0002-0000-0500-000001000000}">
      <formula1>2000</formula1>
    </dataValidation>
    <dataValidation type="list" allowBlank="1" showInputMessage="1" showErrorMessage="1" sqref="C7:C9" xr:uid="{00000000-0002-0000-0500-000002000000}">
      <formula1>$B$21:$M$21</formula1>
    </dataValidation>
  </dataValidations>
  <hyperlinks>
    <hyperlink ref="Y41" r:id="rId1" xr:uid="{CD20B557-75C0-4D45-800B-1299CECB33C5}"/>
  </hyperlinks>
  <pageMargins left="0.25" right="0.25" top="0.75" bottom="0.75" header="0.3" footer="0.3"/>
  <pageSetup scale="19" orientation="landscape" r:id="rId2"/>
  <customProperties>
    <customPr name="_pios_id" r:id="rId3"/>
  </customProperties>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3000000}">
          <x14:formula1>
            <xm:f>listas!$D$2:$D$15</xm:f>
          </x14:formula1>
          <xm:sqref>C11:AE13</xm:sqref>
        </x14:dataValidation>
        <x14:dataValidation type="list" allowBlank="1" showInputMessage="1" showErrorMessage="1" xr:uid="{00000000-0002-0000-0500-000004000000}">
          <x14:formula1>
            <xm:f>listas!$A$2:$A$6</xm:f>
          </x14:formula1>
          <xm:sqref>C15:K15</xm:sqref>
        </x14:dataValidation>
        <x14:dataValidation type="list" allowBlank="1" showInputMessage="1" showErrorMessage="1" xr:uid="{00000000-0002-0000-0500-000005000000}">
          <x14:formula1>
            <xm:f>listas!$B$2:$B$8</xm:f>
          </x14:formula1>
          <xm:sqref>R15:X15</xm:sqref>
        </x14:dataValidation>
        <x14:dataValidation type="list" allowBlank="1" showInputMessage="1" showErrorMessage="1" xr:uid="{00000000-0002-0000-0500-000006000000}">
          <x14:formula1>
            <xm:f>listas!$C$2:$C$20</xm:f>
          </x14:formula1>
          <xm:sqref>AA15:AE15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tabColor theme="7" tint="0.39997558519241921"/>
    <pageSetUpPr fitToPage="1"/>
  </sheetPr>
  <dimension ref="A1:XFB28"/>
  <sheetViews>
    <sheetView tabSelected="1" topLeftCell="R9" zoomScaleNormal="100" workbookViewId="0">
      <selection activeCell="AQ14" sqref="AQ14"/>
    </sheetView>
  </sheetViews>
  <sheetFormatPr baseColWidth="10" defaultColWidth="10.7109375" defaultRowHeight="14.25" x14ac:dyDescent="0.2"/>
  <cols>
    <col min="1" max="1" width="10.7109375" style="15"/>
    <col min="2" max="2" width="15" style="15" customWidth="1"/>
    <col min="3" max="3" width="8.28515625" style="15" customWidth="1"/>
    <col min="4" max="4" width="11.42578125" style="15" customWidth="1"/>
    <col min="5" max="7" width="29.28515625" style="15" customWidth="1"/>
    <col min="8" max="8" width="20.42578125" style="15" customWidth="1"/>
    <col min="9" max="9" width="18.7109375" style="15" customWidth="1"/>
    <col min="10" max="10" width="15.28515625" style="15" customWidth="1"/>
    <col min="11" max="12" width="21.140625" style="15" customWidth="1"/>
    <col min="13" max="13" width="8.7109375" style="15" customWidth="1"/>
    <col min="14" max="16" width="10.42578125" style="15" customWidth="1"/>
    <col min="17" max="17" width="22.28515625" style="15" customWidth="1"/>
    <col min="18" max="18" width="18.85546875" style="15" customWidth="1"/>
    <col min="19" max="24" width="7.42578125" style="15" hidden="1" customWidth="1"/>
    <col min="25" max="29" width="7.42578125" style="15" customWidth="1"/>
    <col min="30" max="30" width="10.42578125" style="15" customWidth="1"/>
    <col min="31" max="41" width="8.140625" style="15" customWidth="1"/>
    <col min="42" max="42" width="5.7109375" style="15" customWidth="1"/>
    <col min="43" max="43" width="17.140625" style="15" customWidth="1"/>
    <col min="44" max="44" width="15.7109375" style="127" customWidth="1"/>
    <col min="45" max="45" width="37.85546875" style="15" customWidth="1"/>
    <col min="46" max="46" width="26.42578125" style="15" customWidth="1"/>
    <col min="47" max="47" width="47.28515625" style="15" customWidth="1"/>
    <col min="48" max="48" width="51.42578125" style="15" customWidth="1"/>
    <col min="49" max="49" width="24.42578125" style="15" customWidth="1"/>
    <col min="50" max="51" width="10.7109375" style="72"/>
    <col min="52" max="16380" width="10.7109375" style="15"/>
    <col min="16381" max="16381" width="9" style="15" customWidth="1"/>
    <col min="16382" max="16384" width="10.7109375" style="15"/>
  </cols>
  <sheetData>
    <row r="1" spans="1:51 16382:16382" ht="16.350000000000001" customHeight="1" thickBot="1" x14ac:dyDescent="0.25">
      <c r="B1" s="351" t="s">
        <v>0</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3"/>
      <c r="AV1" s="347" t="s">
        <v>1</v>
      </c>
      <c r="AW1" s="348"/>
    </row>
    <row r="2" spans="1:51 16382:16382" ht="16.350000000000001" customHeight="1" thickBot="1" x14ac:dyDescent="0.25">
      <c r="B2" s="354" t="s">
        <v>2</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6"/>
      <c r="AV2" s="304" t="s">
        <v>205</v>
      </c>
      <c r="AW2" s="349"/>
    </row>
    <row r="3" spans="1:51 16382:16382" ht="15" customHeight="1" thickBot="1" x14ac:dyDescent="0.25">
      <c r="B3" s="357" t="s">
        <v>71</v>
      </c>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9"/>
      <c r="AV3" s="304" t="s">
        <v>353</v>
      </c>
      <c r="AW3" s="349"/>
    </row>
    <row r="4" spans="1:51 16382:16382" ht="16.350000000000001" customHeight="1" x14ac:dyDescent="0.2">
      <c r="B4" s="351"/>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3"/>
      <c r="AV4" s="350" t="s">
        <v>72</v>
      </c>
      <c r="AW4" s="350"/>
    </row>
    <row r="5" spans="1:51 16382:16382" ht="15" customHeight="1" thickBot="1" x14ac:dyDescent="0.25">
      <c r="B5" s="376" t="s">
        <v>73</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8"/>
      <c r="AE5" s="364" t="s">
        <v>9</v>
      </c>
      <c r="AF5" s="365"/>
      <c r="AG5" s="365"/>
      <c r="AH5" s="365"/>
      <c r="AI5" s="365"/>
      <c r="AJ5" s="365"/>
      <c r="AK5" s="365"/>
      <c r="AL5" s="365"/>
      <c r="AM5" s="365"/>
      <c r="AN5" s="365"/>
      <c r="AO5" s="365"/>
      <c r="AP5" s="365"/>
      <c r="AQ5" s="365"/>
      <c r="AR5" s="366"/>
      <c r="AS5" s="373" t="s">
        <v>74</v>
      </c>
      <c r="AT5" s="373" t="s">
        <v>75</v>
      </c>
      <c r="AU5" s="388" t="s">
        <v>76</v>
      </c>
      <c r="AV5" s="373" t="s">
        <v>77</v>
      </c>
      <c r="AW5" s="373" t="s">
        <v>78</v>
      </c>
    </row>
    <row r="6" spans="1:51 16382:16382" ht="15" customHeight="1" x14ac:dyDescent="0.2">
      <c r="B6" s="379" t="s">
        <v>5</v>
      </c>
      <c r="C6" s="279">
        <v>45540</v>
      </c>
      <c r="D6" s="280"/>
      <c r="E6" s="111" t="s">
        <v>7</v>
      </c>
      <c r="F6" s="112" t="s">
        <v>376</v>
      </c>
      <c r="G6" s="113"/>
      <c r="H6" s="114"/>
      <c r="I6" s="115"/>
      <c r="J6" s="115"/>
      <c r="K6" s="115"/>
      <c r="L6" s="115"/>
      <c r="M6" s="115"/>
      <c r="N6" s="115"/>
      <c r="O6" s="115"/>
      <c r="P6" s="115"/>
      <c r="Q6" s="115"/>
      <c r="R6" s="115"/>
      <c r="S6" s="115"/>
      <c r="T6" s="115"/>
      <c r="U6" s="115"/>
      <c r="V6" s="115"/>
      <c r="W6" s="115"/>
      <c r="X6" s="115"/>
      <c r="Y6" s="115"/>
      <c r="Z6" s="115"/>
      <c r="AA6" s="115"/>
      <c r="AB6" s="115"/>
      <c r="AC6" s="115"/>
      <c r="AD6" s="116"/>
      <c r="AE6" s="367"/>
      <c r="AF6" s="368"/>
      <c r="AG6" s="368"/>
      <c r="AH6" s="368"/>
      <c r="AI6" s="368"/>
      <c r="AJ6" s="368"/>
      <c r="AK6" s="368"/>
      <c r="AL6" s="368"/>
      <c r="AM6" s="368"/>
      <c r="AN6" s="368"/>
      <c r="AO6" s="368"/>
      <c r="AP6" s="368"/>
      <c r="AQ6" s="368"/>
      <c r="AR6" s="369"/>
      <c r="AS6" s="374"/>
      <c r="AT6" s="374"/>
      <c r="AU6" s="389"/>
      <c r="AV6" s="374"/>
      <c r="AW6" s="374"/>
    </row>
    <row r="7" spans="1:51 16382:16382" ht="15" customHeight="1" x14ac:dyDescent="0.2">
      <c r="B7" s="379"/>
      <c r="C7" s="281"/>
      <c r="D7" s="282"/>
      <c r="E7" s="111" t="s">
        <v>8</v>
      </c>
      <c r="F7" s="112"/>
      <c r="G7" s="117"/>
      <c r="H7" s="118"/>
      <c r="I7" s="119"/>
      <c r="J7" s="119"/>
      <c r="K7" s="119"/>
      <c r="L7" s="119"/>
      <c r="M7" s="119"/>
      <c r="N7" s="119"/>
      <c r="O7" s="119"/>
      <c r="P7" s="119"/>
      <c r="Q7" s="119"/>
      <c r="R7" s="119"/>
      <c r="S7" s="119"/>
      <c r="T7" s="119"/>
      <c r="U7" s="119"/>
      <c r="V7" s="119"/>
      <c r="W7" s="119"/>
      <c r="X7" s="119"/>
      <c r="Y7" s="119"/>
      <c r="Z7" s="119"/>
      <c r="AA7" s="119"/>
      <c r="AB7" s="119"/>
      <c r="AC7" s="119"/>
      <c r="AD7" s="120"/>
      <c r="AE7" s="367"/>
      <c r="AF7" s="368"/>
      <c r="AG7" s="368"/>
      <c r="AH7" s="368"/>
      <c r="AI7" s="368"/>
      <c r="AJ7" s="368"/>
      <c r="AK7" s="368"/>
      <c r="AL7" s="368"/>
      <c r="AM7" s="368"/>
      <c r="AN7" s="368"/>
      <c r="AO7" s="368"/>
      <c r="AP7" s="368"/>
      <c r="AQ7" s="368"/>
      <c r="AR7" s="369"/>
      <c r="AS7" s="374"/>
      <c r="AT7" s="374"/>
      <c r="AU7" s="389"/>
      <c r="AV7" s="374"/>
      <c r="AW7" s="374"/>
    </row>
    <row r="8" spans="1:51 16382:16382" ht="15" customHeight="1" thickBot="1" x14ac:dyDescent="0.25">
      <c r="B8" s="379"/>
      <c r="C8" s="283"/>
      <c r="D8" s="284"/>
      <c r="E8" s="111" t="s">
        <v>9</v>
      </c>
      <c r="F8" s="112"/>
      <c r="G8" s="121"/>
      <c r="H8" s="122"/>
      <c r="I8" s="123"/>
      <c r="J8" s="123"/>
      <c r="K8" s="123"/>
      <c r="L8" s="123"/>
      <c r="M8" s="123"/>
      <c r="N8" s="123"/>
      <c r="O8" s="123"/>
      <c r="P8" s="123"/>
      <c r="Q8" s="123"/>
      <c r="R8" s="123"/>
      <c r="S8" s="123"/>
      <c r="T8" s="123"/>
      <c r="U8" s="123"/>
      <c r="V8" s="123"/>
      <c r="W8" s="123"/>
      <c r="X8" s="123"/>
      <c r="Y8" s="123"/>
      <c r="Z8" s="123"/>
      <c r="AA8" s="123"/>
      <c r="AB8" s="123"/>
      <c r="AC8" s="123"/>
      <c r="AD8" s="124"/>
      <c r="AE8" s="367"/>
      <c r="AF8" s="368"/>
      <c r="AG8" s="368"/>
      <c r="AH8" s="368"/>
      <c r="AI8" s="368"/>
      <c r="AJ8" s="368"/>
      <c r="AK8" s="368"/>
      <c r="AL8" s="368"/>
      <c r="AM8" s="368"/>
      <c r="AN8" s="368"/>
      <c r="AO8" s="368"/>
      <c r="AP8" s="368"/>
      <c r="AQ8" s="368"/>
      <c r="AR8" s="369"/>
      <c r="AS8" s="374"/>
      <c r="AT8" s="374"/>
      <c r="AU8" s="389"/>
      <c r="AV8" s="374"/>
      <c r="AW8" s="374"/>
    </row>
    <row r="9" spans="1:51 16382:16382" ht="15" customHeight="1" x14ac:dyDescent="0.2">
      <c r="B9" s="376" t="s">
        <v>79</v>
      </c>
      <c r="C9" s="377"/>
      <c r="D9" s="377"/>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67"/>
      <c r="AF9" s="368"/>
      <c r="AG9" s="368"/>
      <c r="AH9" s="368"/>
      <c r="AI9" s="368"/>
      <c r="AJ9" s="368"/>
      <c r="AK9" s="368"/>
      <c r="AL9" s="368"/>
      <c r="AM9" s="368"/>
      <c r="AN9" s="368"/>
      <c r="AO9" s="368"/>
      <c r="AP9" s="368"/>
      <c r="AQ9" s="368"/>
      <c r="AR9" s="369"/>
      <c r="AS9" s="374"/>
      <c r="AT9" s="374"/>
      <c r="AU9" s="389"/>
      <c r="AV9" s="374"/>
      <c r="AW9" s="374"/>
    </row>
    <row r="10" spans="1:51 16382:16382" ht="15" customHeight="1" x14ac:dyDescent="0.2">
      <c r="B10" s="376" t="s">
        <v>80</v>
      </c>
      <c r="C10" s="377"/>
      <c r="D10" s="377"/>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70"/>
      <c r="AF10" s="371"/>
      <c r="AG10" s="371"/>
      <c r="AH10" s="371"/>
      <c r="AI10" s="371"/>
      <c r="AJ10" s="371"/>
      <c r="AK10" s="371"/>
      <c r="AL10" s="371"/>
      <c r="AM10" s="371"/>
      <c r="AN10" s="371"/>
      <c r="AO10" s="371"/>
      <c r="AP10" s="371"/>
      <c r="AQ10" s="371"/>
      <c r="AR10" s="372"/>
      <c r="AS10" s="374"/>
      <c r="AT10" s="374"/>
      <c r="AU10" s="389"/>
      <c r="AV10" s="374"/>
      <c r="AW10" s="374"/>
    </row>
    <row r="11" spans="1:51 16382:16382" ht="40.35" customHeight="1" x14ac:dyDescent="0.2">
      <c r="B11" s="380" t="s">
        <v>81</v>
      </c>
      <c r="C11" s="381"/>
      <c r="D11" s="381"/>
      <c r="E11" s="373" t="s">
        <v>82</v>
      </c>
      <c r="F11" s="373" t="s">
        <v>183</v>
      </c>
      <c r="G11" s="373" t="s">
        <v>83</v>
      </c>
      <c r="H11" s="373" t="s">
        <v>84</v>
      </c>
      <c r="I11" s="373" t="s">
        <v>223</v>
      </c>
      <c r="J11" s="373" t="s">
        <v>150</v>
      </c>
      <c r="K11" s="373" t="s">
        <v>85</v>
      </c>
      <c r="L11" s="373" t="s">
        <v>86</v>
      </c>
      <c r="M11" s="380" t="s">
        <v>87</v>
      </c>
      <c r="N11" s="381"/>
      <c r="O11" s="381"/>
      <c r="P11" s="381"/>
      <c r="Q11" s="373" t="s">
        <v>88</v>
      </c>
      <c r="R11" s="373" t="s">
        <v>89</v>
      </c>
      <c r="S11" s="376" t="s">
        <v>90</v>
      </c>
      <c r="T11" s="377"/>
      <c r="U11" s="377"/>
      <c r="V11" s="377"/>
      <c r="W11" s="377"/>
      <c r="X11" s="377"/>
      <c r="Y11" s="377"/>
      <c r="Z11" s="377"/>
      <c r="AA11" s="377"/>
      <c r="AB11" s="377"/>
      <c r="AC11" s="377"/>
      <c r="AD11" s="378"/>
      <c r="AE11" s="376" t="s">
        <v>29</v>
      </c>
      <c r="AF11" s="377"/>
      <c r="AG11" s="377"/>
      <c r="AH11" s="377"/>
      <c r="AI11" s="377"/>
      <c r="AJ11" s="377"/>
      <c r="AK11" s="377"/>
      <c r="AL11" s="377"/>
      <c r="AM11" s="377"/>
      <c r="AN11" s="377"/>
      <c r="AO11" s="377"/>
      <c r="AP11" s="378"/>
      <c r="AQ11" s="380" t="s">
        <v>28</v>
      </c>
      <c r="AR11" s="387"/>
      <c r="AS11" s="374"/>
      <c r="AT11" s="374"/>
      <c r="AU11" s="389"/>
      <c r="AV11" s="374"/>
      <c r="AW11" s="374"/>
    </row>
    <row r="12" spans="1:51 16382:16382" ht="30" x14ac:dyDescent="0.2">
      <c r="B12" s="110" t="s">
        <v>214</v>
      </c>
      <c r="C12" s="110" t="s">
        <v>91</v>
      </c>
      <c r="D12" s="110" t="s">
        <v>216</v>
      </c>
      <c r="E12" s="374"/>
      <c r="F12" s="375"/>
      <c r="G12" s="375"/>
      <c r="H12" s="375"/>
      <c r="I12" s="375"/>
      <c r="J12" s="375"/>
      <c r="K12" s="375"/>
      <c r="L12" s="375"/>
      <c r="M12" s="110">
        <v>2024</v>
      </c>
      <c r="N12" s="110">
        <v>2025</v>
      </c>
      <c r="O12" s="110">
        <v>2026</v>
      </c>
      <c r="P12" s="110">
        <v>2027</v>
      </c>
      <c r="Q12" s="375"/>
      <c r="R12" s="375"/>
      <c r="S12" s="125" t="s">
        <v>16</v>
      </c>
      <c r="T12" s="125" t="s">
        <v>17</v>
      </c>
      <c r="U12" s="125" t="s">
        <v>18</v>
      </c>
      <c r="V12" s="125" t="s">
        <v>19</v>
      </c>
      <c r="W12" s="125" t="s">
        <v>20</v>
      </c>
      <c r="X12" s="125" t="s">
        <v>21</v>
      </c>
      <c r="Y12" s="125" t="s">
        <v>22</v>
      </c>
      <c r="Z12" s="125" t="s">
        <v>23</v>
      </c>
      <c r="AA12" s="125" t="s">
        <v>24</v>
      </c>
      <c r="AB12" s="125" t="s">
        <v>25</v>
      </c>
      <c r="AC12" s="125" t="s">
        <v>26</v>
      </c>
      <c r="AD12" s="125" t="s">
        <v>27</v>
      </c>
      <c r="AE12" s="125" t="s">
        <v>16</v>
      </c>
      <c r="AF12" s="125" t="s">
        <v>17</v>
      </c>
      <c r="AG12" s="125" t="s">
        <v>18</v>
      </c>
      <c r="AH12" s="125" t="s">
        <v>19</v>
      </c>
      <c r="AI12" s="125" t="s">
        <v>20</v>
      </c>
      <c r="AJ12" s="125" t="s">
        <v>21</v>
      </c>
      <c r="AK12" s="125" t="s">
        <v>22</v>
      </c>
      <c r="AL12" s="125" t="s">
        <v>23</v>
      </c>
      <c r="AM12" s="125" t="s">
        <v>24</v>
      </c>
      <c r="AN12" s="125" t="s">
        <v>25</v>
      </c>
      <c r="AO12" s="125" t="s">
        <v>26</v>
      </c>
      <c r="AP12" s="125" t="s">
        <v>27</v>
      </c>
      <c r="AQ12" s="110" t="s">
        <v>92</v>
      </c>
      <c r="AR12" s="126" t="s">
        <v>93</v>
      </c>
      <c r="AS12" s="375"/>
      <c r="AT12" s="375"/>
      <c r="AU12" s="390"/>
      <c r="AV12" s="375"/>
      <c r="AW12" s="375"/>
    </row>
    <row r="13" spans="1:51 16382:16382" s="176" customFormat="1" ht="140.25" x14ac:dyDescent="0.2">
      <c r="A13" s="176">
        <v>1</v>
      </c>
      <c r="B13" s="169">
        <v>38</v>
      </c>
      <c r="C13" s="169"/>
      <c r="D13" s="170"/>
      <c r="E13" s="167" t="s">
        <v>383</v>
      </c>
      <c r="F13" s="167" t="s">
        <v>406</v>
      </c>
      <c r="G13" s="167" t="s">
        <v>407</v>
      </c>
      <c r="H13" s="167" t="s">
        <v>429</v>
      </c>
      <c r="I13" s="169">
        <v>22</v>
      </c>
      <c r="J13" s="171" t="s">
        <v>393</v>
      </c>
      <c r="K13" s="167" t="s">
        <v>431</v>
      </c>
      <c r="L13" s="167" t="s">
        <v>408</v>
      </c>
      <c r="M13" s="169">
        <v>13</v>
      </c>
      <c r="N13" s="169">
        <v>20</v>
      </c>
      <c r="O13" s="169">
        <v>21</v>
      </c>
      <c r="P13" s="169">
        <v>22</v>
      </c>
      <c r="Q13" s="172" t="s">
        <v>424</v>
      </c>
      <c r="R13" s="172"/>
      <c r="S13" s="173"/>
      <c r="T13" s="173"/>
      <c r="U13" s="173"/>
      <c r="V13" s="173"/>
      <c r="W13" s="173"/>
      <c r="X13" s="173"/>
      <c r="Y13" s="173"/>
      <c r="Z13" s="173"/>
      <c r="AA13" s="169">
        <v>13</v>
      </c>
      <c r="AB13" s="169"/>
      <c r="AC13" s="169"/>
      <c r="AD13" s="169">
        <v>13</v>
      </c>
      <c r="AE13" s="173"/>
      <c r="AF13" s="173"/>
      <c r="AG13" s="173"/>
      <c r="AH13" s="173"/>
      <c r="AI13" s="173"/>
      <c r="AJ13" s="173"/>
      <c r="AK13" s="173"/>
      <c r="AL13" s="173"/>
      <c r="AM13" s="173"/>
      <c r="AN13" s="173"/>
      <c r="AO13" s="173"/>
      <c r="AP13" s="173"/>
      <c r="AQ13" s="173"/>
      <c r="AR13" s="174"/>
      <c r="AS13" s="174" t="s">
        <v>480</v>
      </c>
      <c r="AT13" s="186" t="s">
        <v>480</v>
      </c>
      <c r="AU13" s="186" t="s">
        <v>480</v>
      </c>
      <c r="AV13" s="174"/>
      <c r="AW13" s="173"/>
      <c r="AX13" s="175"/>
      <c r="AY13" s="175"/>
    </row>
    <row r="14" spans="1:51 16382:16382" s="176" customFormat="1" ht="273" customHeight="1" x14ac:dyDescent="0.2">
      <c r="A14" s="176">
        <v>2</v>
      </c>
      <c r="B14" s="177"/>
      <c r="C14" s="169">
        <v>9</v>
      </c>
      <c r="D14" s="170"/>
      <c r="E14" s="167" t="s">
        <v>383</v>
      </c>
      <c r="F14" s="167" t="s">
        <v>390</v>
      </c>
      <c r="G14" s="167" t="s">
        <v>391</v>
      </c>
      <c r="H14" s="167" t="s">
        <v>200</v>
      </c>
      <c r="I14" s="171">
        <v>40000</v>
      </c>
      <c r="J14" s="171" t="s">
        <v>393</v>
      </c>
      <c r="K14" s="167" t="s">
        <v>395</v>
      </c>
      <c r="L14" s="167" t="s">
        <v>387</v>
      </c>
      <c r="M14" s="172">
        <v>4500</v>
      </c>
      <c r="N14" s="172">
        <v>11500</v>
      </c>
      <c r="O14" s="172">
        <v>12000</v>
      </c>
      <c r="P14" s="172">
        <v>12000</v>
      </c>
      <c r="Q14" s="172" t="s">
        <v>385</v>
      </c>
      <c r="R14" s="172" t="s">
        <v>384</v>
      </c>
      <c r="S14" s="173"/>
      <c r="T14" s="173"/>
      <c r="U14" s="173"/>
      <c r="V14" s="173"/>
      <c r="W14" s="173"/>
      <c r="X14" s="173"/>
      <c r="Y14" s="178">
        <v>700</v>
      </c>
      <c r="Z14" s="178">
        <v>800</v>
      </c>
      <c r="AA14" s="178">
        <v>800</v>
      </c>
      <c r="AB14" s="178">
        <v>800</v>
      </c>
      <c r="AC14" s="178">
        <v>800</v>
      </c>
      <c r="AD14" s="178">
        <v>600</v>
      </c>
      <c r="AE14" s="173"/>
      <c r="AF14" s="173"/>
      <c r="AG14" s="173"/>
      <c r="AH14" s="173"/>
      <c r="AI14" s="173"/>
      <c r="AJ14" s="173"/>
      <c r="AK14" s="173">
        <v>1552</v>
      </c>
      <c r="AL14" s="173">
        <v>764</v>
      </c>
      <c r="AM14" s="173"/>
      <c r="AN14" s="173"/>
      <c r="AO14" s="173"/>
      <c r="AP14" s="173"/>
      <c r="AQ14" s="173">
        <f t="shared" ref="AQ14:AQ24" si="0">IF(H14="suma",SUM(AE14:AP14),IF(H14="creciente",MAX(AE14:AP14),IF(H14="DECRECIENTE",P14-MIN(AE14:AP14),IF(H14="CONSTANTE",AVERAGE(AE14:AP14)," "))))</f>
        <v>2316</v>
      </c>
      <c r="AR14" s="174">
        <f>+AQ14/M14</f>
        <v>0.51466666666666672</v>
      </c>
      <c r="AS14" s="187" t="s">
        <v>486</v>
      </c>
      <c r="AT14" s="188" t="s">
        <v>482</v>
      </c>
      <c r="AU14" s="187" t="s">
        <v>490</v>
      </c>
      <c r="AV14" s="186" t="s">
        <v>499</v>
      </c>
      <c r="AW14" s="179"/>
      <c r="AX14" s="175"/>
      <c r="AY14" s="175"/>
      <c r="XFB14" s="176" t="s">
        <v>200</v>
      </c>
    </row>
    <row r="15" spans="1:51 16382:16382" s="176" customFormat="1" ht="178.5" x14ac:dyDescent="0.2">
      <c r="B15" s="177"/>
      <c r="C15" s="169"/>
      <c r="D15" s="170"/>
      <c r="E15" s="167" t="s">
        <v>383</v>
      </c>
      <c r="F15" s="167" t="s">
        <v>472</v>
      </c>
      <c r="G15" s="167" t="s">
        <v>391</v>
      </c>
      <c r="H15" s="167" t="s">
        <v>200</v>
      </c>
      <c r="I15" s="171">
        <v>15000</v>
      </c>
      <c r="J15" s="171" t="s">
        <v>393</v>
      </c>
      <c r="K15" s="167" t="s">
        <v>473</v>
      </c>
      <c r="L15" s="167" t="s">
        <v>474</v>
      </c>
      <c r="M15" s="172">
        <v>2500</v>
      </c>
      <c r="N15" s="172">
        <v>4200</v>
      </c>
      <c r="O15" s="172">
        <v>4200</v>
      </c>
      <c r="P15" s="172">
        <v>4100</v>
      </c>
      <c r="Q15" s="172" t="s">
        <v>385</v>
      </c>
      <c r="R15" s="172" t="s">
        <v>384</v>
      </c>
      <c r="S15" s="173"/>
      <c r="T15" s="173"/>
      <c r="U15" s="173"/>
      <c r="V15" s="173"/>
      <c r="W15" s="173"/>
      <c r="X15" s="173"/>
      <c r="Y15" s="178">
        <v>400</v>
      </c>
      <c r="Z15" s="178">
        <v>400</v>
      </c>
      <c r="AA15" s="178">
        <v>400</v>
      </c>
      <c r="AB15" s="178">
        <v>450</v>
      </c>
      <c r="AC15" s="178">
        <v>450</v>
      </c>
      <c r="AD15" s="178">
        <v>400</v>
      </c>
      <c r="AE15" s="173"/>
      <c r="AF15" s="173"/>
      <c r="AG15" s="173"/>
      <c r="AH15" s="173"/>
      <c r="AI15" s="173"/>
      <c r="AJ15" s="173"/>
      <c r="AK15" s="173">
        <v>760</v>
      </c>
      <c r="AL15" s="173">
        <v>349</v>
      </c>
      <c r="AM15" s="173"/>
      <c r="AN15" s="173"/>
      <c r="AO15" s="173"/>
      <c r="AP15" s="173"/>
      <c r="AQ15" s="173">
        <f t="shared" si="0"/>
        <v>1109</v>
      </c>
      <c r="AR15" s="174">
        <f>+AQ15/M15</f>
        <v>0.44359999999999999</v>
      </c>
      <c r="AS15" s="187" t="s">
        <v>459</v>
      </c>
      <c r="AT15" s="188" t="s">
        <v>483</v>
      </c>
      <c r="AU15" s="187" t="s">
        <v>491</v>
      </c>
      <c r="AV15" s="186" t="s">
        <v>499</v>
      </c>
      <c r="AW15" s="179"/>
      <c r="AX15" s="175"/>
      <c r="AY15" s="175"/>
    </row>
    <row r="16" spans="1:51 16382:16382" s="176" customFormat="1" ht="229.5" x14ac:dyDescent="0.2">
      <c r="B16" s="177"/>
      <c r="C16" s="169"/>
      <c r="D16" s="170"/>
      <c r="E16" s="167" t="s">
        <v>383</v>
      </c>
      <c r="F16" s="167" t="s">
        <v>475</v>
      </c>
      <c r="G16" s="167" t="s">
        <v>391</v>
      </c>
      <c r="H16" s="167" t="s">
        <v>200</v>
      </c>
      <c r="I16" s="171">
        <v>5000</v>
      </c>
      <c r="J16" s="171" t="s">
        <v>393</v>
      </c>
      <c r="K16" s="167" t="s">
        <v>473</v>
      </c>
      <c r="L16" s="167" t="s">
        <v>386</v>
      </c>
      <c r="M16" s="172">
        <v>1000</v>
      </c>
      <c r="N16" s="172">
        <v>1500</v>
      </c>
      <c r="O16" s="172">
        <v>1500</v>
      </c>
      <c r="P16" s="172">
        <v>1000</v>
      </c>
      <c r="Q16" s="172" t="s">
        <v>385</v>
      </c>
      <c r="R16" s="172" t="s">
        <v>384</v>
      </c>
      <c r="S16" s="173"/>
      <c r="T16" s="173"/>
      <c r="U16" s="173"/>
      <c r="V16" s="173"/>
      <c r="W16" s="173"/>
      <c r="X16" s="173"/>
      <c r="Y16" s="178">
        <v>200</v>
      </c>
      <c r="Z16" s="178">
        <v>100</v>
      </c>
      <c r="AA16" s="178">
        <v>200</v>
      </c>
      <c r="AB16" s="178">
        <v>200</v>
      </c>
      <c r="AC16" s="178">
        <v>200</v>
      </c>
      <c r="AD16" s="178">
        <v>100</v>
      </c>
      <c r="AE16" s="173"/>
      <c r="AF16" s="173"/>
      <c r="AG16" s="173"/>
      <c r="AH16" s="173"/>
      <c r="AI16" s="173"/>
      <c r="AJ16" s="173"/>
      <c r="AK16" s="173">
        <v>231</v>
      </c>
      <c r="AL16" s="173">
        <v>152</v>
      </c>
      <c r="AM16" s="173"/>
      <c r="AN16" s="173"/>
      <c r="AO16" s="173"/>
      <c r="AP16" s="173"/>
      <c r="AQ16" s="173">
        <f t="shared" si="0"/>
        <v>383</v>
      </c>
      <c r="AR16" s="174">
        <f>+AQ16/M16</f>
        <v>0.38300000000000001</v>
      </c>
      <c r="AS16" s="187" t="s">
        <v>450</v>
      </c>
      <c r="AT16" s="188" t="s">
        <v>485</v>
      </c>
      <c r="AU16" s="187" t="s">
        <v>492</v>
      </c>
      <c r="AV16" s="186" t="s">
        <v>499</v>
      </c>
      <c r="AW16" s="179"/>
      <c r="AX16" s="175"/>
      <c r="AY16" s="175"/>
    </row>
    <row r="17" spans="1:51 16382:16382" s="176" customFormat="1" ht="178.5" x14ac:dyDescent="0.2">
      <c r="A17" s="176">
        <v>3</v>
      </c>
      <c r="B17" s="169">
        <v>37</v>
      </c>
      <c r="C17" s="169"/>
      <c r="D17" s="170"/>
      <c r="E17" s="167" t="s">
        <v>467</v>
      </c>
      <c r="F17" s="167" t="s">
        <v>397</v>
      </c>
      <c r="G17" s="167" t="s">
        <v>398</v>
      </c>
      <c r="H17" s="167" t="s">
        <v>370</v>
      </c>
      <c r="I17" s="180">
        <v>1</v>
      </c>
      <c r="J17" s="171" t="s">
        <v>367</v>
      </c>
      <c r="K17" s="167" t="s">
        <v>447</v>
      </c>
      <c r="L17" s="167" t="s">
        <v>388</v>
      </c>
      <c r="M17" s="181">
        <v>1</v>
      </c>
      <c r="N17" s="181">
        <v>1</v>
      </c>
      <c r="O17" s="181">
        <v>1</v>
      </c>
      <c r="P17" s="181">
        <v>1</v>
      </c>
      <c r="Q17" s="172" t="s">
        <v>385</v>
      </c>
      <c r="R17" s="172" t="s">
        <v>384</v>
      </c>
      <c r="S17" s="173"/>
      <c r="T17" s="173"/>
      <c r="U17" s="173"/>
      <c r="V17" s="173"/>
      <c r="W17" s="173"/>
      <c r="X17" s="173"/>
      <c r="Y17" s="181">
        <v>1</v>
      </c>
      <c r="Z17" s="181">
        <v>1</v>
      </c>
      <c r="AA17" s="181">
        <v>1</v>
      </c>
      <c r="AB17" s="181">
        <v>1</v>
      </c>
      <c r="AC17" s="181">
        <v>1</v>
      </c>
      <c r="AD17" s="181">
        <v>1</v>
      </c>
      <c r="AE17" s="173"/>
      <c r="AF17" s="173"/>
      <c r="AG17" s="173"/>
      <c r="AH17" s="173"/>
      <c r="AI17" s="173"/>
      <c r="AJ17" s="173"/>
      <c r="AK17" s="174">
        <f>58/120</f>
        <v>0.48333333333333334</v>
      </c>
      <c r="AL17" s="190">
        <v>1</v>
      </c>
      <c r="AM17" s="173"/>
      <c r="AN17" s="173"/>
      <c r="AO17" s="173"/>
      <c r="AP17" s="173"/>
      <c r="AQ17" s="173" t="str">
        <f t="shared" si="0"/>
        <v xml:space="preserve"> </v>
      </c>
      <c r="AR17" s="174" t="str">
        <f>IF(H17="suma",AQ17/#REF!,IF(H17="creciente",AQ17/(MAX(S17:AD17)),IF(H17="DECRECIENTE",AQ17/(P17-(MIN(S17:AD17))),IF(H17="CONSTANTE",AQ17/AVERAGE(S17:AD17)," "))))</f>
        <v xml:space="preserve"> </v>
      </c>
      <c r="AS17" s="186" t="s">
        <v>471</v>
      </c>
      <c r="AT17" s="189" t="s">
        <v>481</v>
      </c>
      <c r="AU17" s="186" t="s">
        <v>493</v>
      </c>
      <c r="AV17" s="186" t="s">
        <v>499</v>
      </c>
      <c r="AW17" s="173"/>
      <c r="AX17" s="175"/>
      <c r="AY17" s="175"/>
      <c r="XFB17" s="176" t="s">
        <v>201</v>
      </c>
    </row>
    <row r="18" spans="1:51 16382:16382" s="176" customFormat="1" ht="178.5" x14ac:dyDescent="0.2">
      <c r="A18" s="176">
        <v>4</v>
      </c>
      <c r="B18" s="169"/>
      <c r="C18" s="169">
        <v>1</v>
      </c>
      <c r="D18" s="170"/>
      <c r="E18" s="167" t="s">
        <v>378</v>
      </c>
      <c r="F18" s="167" t="s">
        <v>392</v>
      </c>
      <c r="G18" s="168" t="s">
        <v>430</v>
      </c>
      <c r="H18" s="167" t="s">
        <v>371</v>
      </c>
      <c r="I18" s="169">
        <v>3500</v>
      </c>
      <c r="J18" s="171" t="s">
        <v>393</v>
      </c>
      <c r="K18" s="167" t="s">
        <v>396</v>
      </c>
      <c r="L18" s="167" t="s">
        <v>389</v>
      </c>
      <c r="M18" s="173">
        <v>500</v>
      </c>
      <c r="N18" s="173">
        <v>1000</v>
      </c>
      <c r="O18" s="173">
        <v>1000</v>
      </c>
      <c r="P18" s="173">
        <v>1000</v>
      </c>
      <c r="Q18" s="172" t="s">
        <v>385</v>
      </c>
      <c r="R18" s="172" t="s">
        <v>384</v>
      </c>
      <c r="S18" s="173"/>
      <c r="T18" s="173"/>
      <c r="U18" s="173"/>
      <c r="V18" s="173"/>
      <c r="W18" s="173"/>
      <c r="X18" s="173"/>
      <c r="Y18" s="173">
        <v>50</v>
      </c>
      <c r="Z18" s="173">
        <v>100</v>
      </c>
      <c r="AA18" s="173">
        <v>100</v>
      </c>
      <c r="AB18" s="173">
        <v>100</v>
      </c>
      <c r="AC18" s="173">
        <v>100</v>
      </c>
      <c r="AD18" s="173">
        <v>50</v>
      </c>
      <c r="AE18" s="173"/>
      <c r="AF18" s="173"/>
      <c r="AG18" s="173"/>
      <c r="AH18" s="173"/>
      <c r="AI18" s="173"/>
      <c r="AJ18" s="173"/>
      <c r="AK18" s="173">
        <v>120</v>
      </c>
      <c r="AL18" s="173">
        <v>17</v>
      </c>
      <c r="AM18" s="173"/>
      <c r="AN18" s="173"/>
      <c r="AO18" s="173"/>
      <c r="AP18" s="173"/>
      <c r="AQ18" s="173">
        <f t="shared" si="0"/>
        <v>137</v>
      </c>
      <c r="AR18" s="174">
        <f>+AQ18/M18</f>
        <v>0.27400000000000002</v>
      </c>
      <c r="AS18" s="186" t="s">
        <v>468</v>
      </c>
      <c r="AT18" s="189" t="s">
        <v>481</v>
      </c>
      <c r="AU18" s="186" t="s">
        <v>476</v>
      </c>
      <c r="AV18" s="186" t="s">
        <v>499</v>
      </c>
      <c r="AW18" s="173"/>
      <c r="AX18" s="175"/>
      <c r="AY18" s="175"/>
      <c r="XFB18" s="176" t="s">
        <v>202</v>
      </c>
    </row>
    <row r="19" spans="1:51 16382:16382" s="176" customFormat="1" ht="99" customHeight="1" x14ac:dyDescent="0.2">
      <c r="A19" s="176">
        <v>5</v>
      </c>
      <c r="B19" s="169"/>
      <c r="C19" s="169"/>
      <c r="D19" s="170"/>
      <c r="E19" s="167" t="s">
        <v>409</v>
      </c>
      <c r="F19" s="167" t="s">
        <v>433</v>
      </c>
      <c r="G19" s="168" t="s">
        <v>434</v>
      </c>
      <c r="H19" s="167" t="s">
        <v>370</v>
      </c>
      <c r="I19" s="171" t="s">
        <v>394</v>
      </c>
      <c r="J19" s="171" t="s">
        <v>367</v>
      </c>
      <c r="K19" s="168" t="s">
        <v>422</v>
      </c>
      <c r="L19" s="167" t="s">
        <v>389</v>
      </c>
      <c r="M19" s="181"/>
      <c r="N19" s="181"/>
      <c r="O19" s="181"/>
      <c r="P19" s="181"/>
      <c r="Q19" s="172" t="s">
        <v>385</v>
      </c>
      <c r="R19" s="172" t="s">
        <v>384</v>
      </c>
      <c r="S19" s="173"/>
      <c r="T19" s="173"/>
      <c r="U19" s="173"/>
      <c r="V19" s="173"/>
      <c r="W19" s="173"/>
      <c r="X19" s="173"/>
      <c r="Y19" s="181">
        <v>1</v>
      </c>
      <c r="Z19" s="181">
        <v>1</v>
      </c>
      <c r="AA19" s="181">
        <v>1</v>
      </c>
      <c r="AB19" s="181">
        <v>1</v>
      </c>
      <c r="AC19" s="181">
        <v>1</v>
      </c>
      <c r="AD19" s="181">
        <v>1</v>
      </c>
      <c r="AE19" s="173"/>
      <c r="AF19" s="173"/>
      <c r="AG19" s="173"/>
      <c r="AH19" s="173"/>
      <c r="AI19" s="173"/>
      <c r="AJ19" s="173"/>
      <c r="AK19" s="190">
        <v>0.45833333333333331</v>
      </c>
      <c r="AL19" s="190">
        <v>1</v>
      </c>
      <c r="AM19" s="173"/>
      <c r="AN19" s="173"/>
      <c r="AO19" s="173"/>
      <c r="AP19" s="173"/>
      <c r="AQ19" s="173" t="str">
        <f t="shared" si="0"/>
        <v xml:space="preserve"> </v>
      </c>
      <c r="AR19" s="174"/>
      <c r="AS19" s="186" t="s">
        <v>469</v>
      </c>
      <c r="AT19" s="189" t="s">
        <v>481</v>
      </c>
      <c r="AU19" s="186" t="s">
        <v>494</v>
      </c>
      <c r="AV19" s="186" t="s">
        <v>499</v>
      </c>
      <c r="AW19" s="173"/>
      <c r="AX19" s="175"/>
      <c r="AY19" s="175"/>
      <c r="XFB19" s="176" t="s">
        <v>203</v>
      </c>
    </row>
    <row r="20" spans="1:51 16382:16382" s="176" customFormat="1" ht="114" customHeight="1" x14ac:dyDescent="0.2">
      <c r="A20" s="176">
        <v>6</v>
      </c>
      <c r="B20" s="169"/>
      <c r="C20" s="169"/>
      <c r="D20" s="170"/>
      <c r="E20" s="167" t="s">
        <v>410</v>
      </c>
      <c r="F20" s="167" t="s">
        <v>432</v>
      </c>
      <c r="G20" s="167" t="s">
        <v>435</v>
      </c>
      <c r="H20" s="167" t="s">
        <v>370</v>
      </c>
      <c r="I20" s="171" t="s">
        <v>394</v>
      </c>
      <c r="J20" s="171" t="s">
        <v>367</v>
      </c>
      <c r="K20" s="167" t="s">
        <v>411</v>
      </c>
      <c r="L20" s="167" t="s">
        <v>389</v>
      </c>
      <c r="M20" s="181"/>
      <c r="N20" s="181"/>
      <c r="O20" s="181"/>
      <c r="P20" s="181"/>
      <c r="Q20" s="172" t="s">
        <v>385</v>
      </c>
      <c r="R20" s="172" t="s">
        <v>384</v>
      </c>
      <c r="S20" s="173"/>
      <c r="T20" s="173"/>
      <c r="U20" s="173"/>
      <c r="V20" s="173"/>
      <c r="W20" s="173"/>
      <c r="X20" s="173"/>
      <c r="Y20" s="181">
        <v>1</v>
      </c>
      <c r="Z20" s="181">
        <v>1</v>
      </c>
      <c r="AA20" s="181">
        <v>1</v>
      </c>
      <c r="AB20" s="181">
        <v>1</v>
      </c>
      <c r="AC20" s="181">
        <v>1</v>
      </c>
      <c r="AD20" s="181">
        <v>1</v>
      </c>
      <c r="AE20" s="173"/>
      <c r="AF20" s="173"/>
      <c r="AG20" s="173"/>
      <c r="AH20" s="173"/>
      <c r="AI20" s="173"/>
      <c r="AJ20" s="173"/>
      <c r="AK20" s="190">
        <v>0.57758620689655171</v>
      </c>
      <c r="AL20" s="190">
        <v>1</v>
      </c>
      <c r="AM20" s="173"/>
      <c r="AN20" s="173"/>
      <c r="AO20" s="173"/>
      <c r="AP20" s="173"/>
      <c r="AQ20" s="173" t="str">
        <f t="shared" si="0"/>
        <v xml:space="preserve"> </v>
      </c>
      <c r="AR20" s="174"/>
      <c r="AS20" s="186" t="s">
        <v>470</v>
      </c>
      <c r="AT20" s="189" t="s">
        <v>481</v>
      </c>
      <c r="AU20" s="186" t="s">
        <v>495</v>
      </c>
      <c r="AV20" s="186" t="s">
        <v>499</v>
      </c>
      <c r="AW20" s="173"/>
      <c r="AX20" s="175"/>
      <c r="AY20" s="175"/>
    </row>
    <row r="21" spans="1:51 16382:16382" s="176" customFormat="1" ht="178.5" x14ac:dyDescent="0.2">
      <c r="A21" s="176">
        <v>7</v>
      </c>
      <c r="B21" s="169"/>
      <c r="C21" s="169"/>
      <c r="D21" s="170"/>
      <c r="E21" s="167" t="s">
        <v>418</v>
      </c>
      <c r="F21" s="167" t="s">
        <v>415</v>
      </c>
      <c r="G21" s="167" t="s">
        <v>416</v>
      </c>
      <c r="H21" s="167" t="s">
        <v>371</v>
      </c>
      <c r="I21" s="171" t="s">
        <v>394</v>
      </c>
      <c r="J21" s="171" t="s">
        <v>393</v>
      </c>
      <c r="K21" s="167" t="s">
        <v>416</v>
      </c>
      <c r="L21" s="167" t="s">
        <v>417</v>
      </c>
      <c r="M21" s="173"/>
      <c r="N21" s="173"/>
      <c r="O21" s="173"/>
      <c r="P21" s="173"/>
      <c r="Q21" s="172" t="s">
        <v>385</v>
      </c>
      <c r="R21" s="172" t="s">
        <v>384</v>
      </c>
      <c r="S21" s="173"/>
      <c r="T21" s="173"/>
      <c r="U21" s="173"/>
      <c r="V21" s="173"/>
      <c r="W21" s="173"/>
      <c r="X21" s="173"/>
      <c r="Y21" s="173">
        <v>50</v>
      </c>
      <c r="Z21" s="173">
        <v>100</v>
      </c>
      <c r="AA21" s="173">
        <v>100</v>
      </c>
      <c r="AB21" s="173">
        <v>100</v>
      </c>
      <c r="AC21" s="173">
        <v>100</v>
      </c>
      <c r="AD21" s="173">
        <v>50</v>
      </c>
      <c r="AE21" s="173"/>
      <c r="AF21" s="173"/>
      <c r="AG21" s="173"/>
      <c r="AH21" s="173"/>
      <c r="AI21" s="173"/>
      <c r="AJ21" s="173"/>
      <c r="AK21" s="173">
        <v>131</v>
      </c>
      <c r="AL21" s="173">
        <v>73</v>
      </c>
      <c r="AM21" s="173"/>
      <c r="AN21" s="173"/>
      <c r="AO21" s="173"/>
      <c r="AP21" s="173"/>
      <c r="AQ21" s="173">
        <f t="shared" si="0"/>
        <v>204</v>
      </c>
      <c r="AR21" s="174"/>
      <c r="AS21" s="186" t="s">
        <v>461</v>
      </c>
      <c r="AT21" s="189" t="s">
        <v>487</v>
      </c>
      <c r="AU21" s="186" t="s">
        <v>496</v>
      </c>
      <c r="AV21" s="186" t="s">
        <v>499</v>
      </c>
      <c r="AW21" s="173"/>
      <c r="AX21" s="175"/>
      <c r="AY21" s="175"/>
    </row>
    <row r="22" spans="1:51 16382:16382" s="176" customFormat="1" ht="90" x14ac:dyDescent="0.2">
      <c r="A22" s="176">
        <v>8</v>
      </c>
      <c r="B22" s="169"/>
      <c r="C22" s="169"/>
      <c r="D22" s="170"/>
      <c r="E22" s="167" t="s">
        <v>420</v>
      </c>
      <c r="F22" s="167" t="s">
        <v>419</v>
      </c>
      <c r="G22" s="167" t="s">
        <v>462</v>
      </c>
      <c r="H22" s="167" t="s">
        <v>371</v>
      </c>
      <c r="I22" s="171" t="s">
        <v>394</v>
      </c>
      <c r="J22" s="171" t="s">
        <v>393</v>
      </c>
      <c r="K22" s="167" t="s">
        <v>421</v>
      </c>
      <c r="L22" s="167" t="s">
        <v>417</v>
      </c>
      <c r="M22" s="173"/>
      <c r="N22" s="173"/>
      <c r="O22" s="173"/>
      <c r="P22" s="173"/>
      <c r="Q22" s="172" t="s">
        <v>385</v>
      </c>
      <c r="R22" s="172" t="s">
        <v>384</v>
      </c>
      <c r="S22" s="173"/>
      <c r="T22" s="173"/>
      <c r="U22" s="173"/>
      <c r="V22" s="173"/>
      <c r="W22" s="173"/>
      <c r="X22" s="173"/>
      <c r="Y22" s="173">
        <f>+Y21*0.3</f>
        <v>15</v>
      </c>
      <c r="Z22" s="173">
        <v>30</v>
      </c>
      <c r="AA22" s="173">
        <v>30</v>
      </c>
      <c r="AB22" s="173">
        <v>30</v>
      </c>
      <c r="AC22" s="173">
        <v>30</v>
      </c>
      <c r="AD22" s="173">
        <v>15</v>
      </c>
      <c r="AE22" s="173"/>
      <c r="AF22" s="173"/>
      <c r="AG22" s="173"/>
      <c r="AH22" s="173"/>
      <c r="AI22" s="173"/>
      <c r="AJ22" s="173"/>
      <c r="AK22" s="173">
        <v>40</v>
      </c>
      <c r="AL22" s="173">
        <v>31</v>
      </c>
      <c r="AM22" s="173"/>
      <c r="AN22" s="173"/>
      <c r="AO22" s="173"/>
      <c r="AP22" s="173"/>
      <c r="AQ22" s="173">
        <f t="shared" si="0"/>
        <v>71</v>
      </c>
      <c r="AR22" s="174"/>
      <c r="AS22" s="186" t="s">
        <v>463</v>
      </c>
      <c r="AT22" s="189" t="s">
        <v>487</v>
      </c>
      <c r="AU22" s="186" t="s">
        <v>497</v>
      </c>
      <c r="AV22" s="186"/>
      <c r="AW22" s="173"/>
      <c r="AX22" s="175"/>
      <c r="AY22" s="175"/>
    </row>
    <row r="23" spans="1:51 16382:16382" s="176" customFormat="1" ht="132" customHeight="1" x14ac:dyDescent="0.2">
      <c r="A23" s="176">
        <v>9</v>
      </c>
      <c r="B23" s="169"/>
      <c r="C23" s="169"/>
      <c r="D23" s="170"/>
      <c r="E23" s="167" t="s">
        <v>412</v>
      </c>
      <c r="F23" s="167" t="s">
        <v>413</v>
      </c>
      <c r="G23" s="167" t="s">
        <v>414</v>
      </c>
      <c r="H23" s="167" t="s">
        <v>370</v>
      </c>
      <c r="I23" s="171" t="s">
        <v>394</v>
      </c>
      <c r="J23" s="171" t="s">
        <v>367</v>
      </c>
      <c r="K23" s="167" t="s">
        <v>436</v>
      </c>
      <c r="L23" s="167" t="s">
        <v>423</v>
      </c>
      <c r="M23" s="181"/>
      <c r="N23" s="181"/>
      <c r="O23" s="181"/>
      <c r="P23" s="181"/>
      <c r="Q23" s="172" t="s">
        <v>424</v>
      </c>
      <c r="R23" s="172" t="s">
        <v>384</v>
      </c>
      <c r="S23" s="173"/>
      <c r="T23" s="173"/>
      <c r="U23" s="173"/>
      <c r="V23" s="173"/>
      <c r="W23" s="173"/>
      <c r="X23" s="173"/>
      <c r="Y23" s="173"/>
      <c r="Z23" s="173"/>
      <c r="AA23" s="181">
        <v>1</v>
      </c>
      <c r="AB23" s="173"/>
      <c r="AC23" s="173"/>
      <c r="AD23" s="181">
        <v>1</v>
      </c>
      <c r="AE23" s="173"/>
      <c r="AF23" s="173"/>
      <c r="AG23" s="173"/>
      <c r="AH23" s="173"/>
      <c r="AI23" s="173"/>
      <c r="AJ23" s="173"/>
      <c r="AK23" s="173"/>
      <c r="AL23" s="173"/>
      <c r="AM23" s="173"/>
      <c r="AN23" s="173"/>
      <c r="AO23" s="173"/>
      <c r="AP23" s="173"/>
      <c r="AQ23" s="173"/>
      <c r="AR23" s="174"/>
      <c r="AS23" s="186" t="s">
        <v>480</v>
      </c>
      <c r="AT23" s="186" t="s">
        <v>480</v>
      </c>
      <c r="AU23" s="186" t="s">
        <v>480</v>
      </c>
      <c r="AV23" s="174"/>
      <c r="AW23" s="173"/>
      <c r="AX23" s="175"/>
      <c r="AY23" s="175"/>
    </row>
    <row r="24" spans="1:51 16382:16382" s="176" customFormat="1" ht="123.95" customHeight="1" x14ac:dyDescent="0.2">
      <c r="A24" s="176">
        <v>10</v>
      </c>
      <c r="B24" s="169"/>
      <c r="C24" s="169"/>
      <c r="D24" s="170"/>
      <c r="E24" s="167" t="s">
        <v>425</v>
      </c>
      <c r="F24" s="167" t="s">
        <v>426</v>
      </c>
      <c r="G24" s="167" t="s">
        <v>427</v>
      </c>
      <c r="H24" s="167" t="s">
        <v>200</v>
      </c>
      <c r="I24" s="171" t="s">
        <v>394</v>
      </c>
      <c r="J24" s="171" t="s">
        <v>393</v>
      </c>
      <c r="K24" s="167" t="s">
        <v>428</v>
      </c>
      <c r="L24" s="167" t="s">
        <v>386</v>
      </c>
      <c r="M24" s="173"/>
      <c r="N24" s="173"/>
      <c r="O24" s="173"/>
      <c r="P24" s="173"/>
      <c r="Q24" s="172" t="s">
        <v>385</v>
      </c>
      <c r="R24" s="172" t="s">
        <v>384</v>
      </c>
      <c r="S24" s="173"/>
      <c r="T24" s="173"/>
      <c r="U24" s="173"/>
      <c r="V24" s="173"/>
      <c r="W24" s="173"/>
      <c r="X24" s="173"/>
      <c r="Y24" s="178">
        <v>20</v>
      </c>
      <c r="Z24" s="178">
        <v>20</v>
      </c>
      <c r="AA24" s="178">
        <v>20</v>
      </c>
      <c r="AB24" s="178">
        <v>20</v>
      </c>
      <c r="AC24" s="178">
        <v>20</v>
      </c>
      <c r="AD24" s="178">
        <v>20</v>
      </c>
      <c r="AE24" s="173"/>
      <c r="AF24" s="173"/>
      <c r="AG24" s="173"/>
      <c r="AH24" s="173"/>
      <c r="AI24" s="173"/>
      <c r="AJ24" s="173"/>
      <c r="AK24" s="173">
        <v>28</v>
      </c>
      <c r="AL24" s="173">
        <v>17</v>
      </c>
      <c r="AM24" s="173"/>
      <c r="AN24" s="173"/>
      <c r="AO24" s="173"/>
      <c r="AP24" s="173"/>
      <c r="AQ24" s="173">
        <f t="shared" si="0"/>
        <v>45</v>
      </c>
      <c r="AR24" s="173" t="str">
        <f>IF(I24="suma",SUM(AF24:AQ24),IF(I24="creciente",MAX(AF24:AQ24),IF(I24="DECRECIENTE",Q24-MIN(AF24:AQ24),IF(I24="CONSTANTE",AVERAGE(AF24:AQ24)," "))))</f>
        <v xml:space="preserve"> </v>
      </c>
      <c r="AS24" s="186" t="s">
        <v>460</v>
      </c>
      <c r="AT24" s="189" t="s">
        <v>488</v>
      </c>
      <c r="AU24" s="186" t="s">
        <v>498</v>
      </c>
      <c r="AV24" s="174"/>
      <c r="AW24" s="173"/>
      <c r="AX24" s="175"/>
      <c r="AY24" s="175"/>
    </row>
    <row r="25" spans="1:51 16382:16382" x14ac:dyDescent="0.2">
      <c r="B25" s="383" t="s">
        <v>70</v>
      </c>
      <c r="C25" s="384"/>
      <c r="D25" s="384"/>
      <c r="E25" s="385"/>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6"/>
    </row>
    <row r="26" spans="1:51 16382:16382" ht="50.1" customHeight="1" x14ac:dyDescent="0.2">
      <c r="B26" s="361" t="s">
        <v>94</v>
      </c>
      <c r="C26" s="360" t="s">
        <v>95</v>
      </c>
      <c r="D26" s="360"/>
      <c r="E26" s="360"/>
      <c r="F26" s="362" t="s">
        <v>96</v>
      </c>
      <c r="G26" s="362"/>
      <c r="H26" s="362"/>
      <c r="I26" s="362"/>
      <c r="J26" s="362"/>
      <c r="K26" s="362"/>
      <c r="L26" s="362"/>
      <c r="M26" s="362"/>
      <c r="N26" s="360" t="s">
        <v>95</v>
      </c>
      <c r="O26" s="360"/>
      <c r="P26" s="360"/>
      <c r="Q26" s="360"/>
      <c r="R26" s="360"/>
      <c r="S26" s="360" t="s">
        <v>95</v>
      </c>
      <c r="T26" s="360"/>
      <c r="U26" s="360"/>
      <c r="V26" s="360"/>
      <c r="W26" s="360"/>
      <c r="X26" s="360"/>
      <c r="Y26" s="360"/>
      <c r="Z26" s="360"/>
      <c r="AA26" s="360" t="s">
        <v>95</v>
      </c>
      <c r="AB26" s="360"/>
      <c r="AC26" s="360"/>
      <c r="AD26" s="360"/>
      <c r="AE26" s="360"/>
      <c r="AF26" s="360"/>
      <c r="AG26" s="360"/>
      <c r="AH26" s="360"/>
      <c r="AI26" s="360"/>
      <c r="AJ26" s="360"/>
      <c r="AK26" s="360"/>
      <c r="AL26" s="360"/>
      <c r="AM26" s="362" t="s">
        <v>97</v>
      </c>
      <c r="AN26" s="362"/>
      <c r="AO26" s="362"/>
      <c r="AP26" s="362"/>
      <c r="AQ26" s="360" t="s">
        <v>98</v>
      </c>
      <c r="AR26" s="360"/>
      <c r="AS26" s="360"/>
      <c r="AT26" s="360"/>
      <c r="AU26" s="360"/>
      <c r="AV26" s="360"/>
      <c r="AW26" s="360"/>
    </row>
    <row r="27" spans="1:51 16382:16382" ht="15" x14ac:dyDescent="0.2">
      <c r="B27" s="361"/>
      <c r="C27" s="360" t="s">
        <v>466</v>
      </c>
      <c r="D27" s="360"/>
      <c r="E27" s="360"/>
      <c r="F27" s="362"/>
      <c r="G27" s="362"/>
      <c r="H27" s="362"/>
      <c r="I27" s="362"/>
      <c r="J27" s="362"/>
      <c r="K27" s="362"/>
      <c r="L27" s="362"/>
      <c r="M27" s="362"/>
      <c r="N27" s="360" t="s">
        <v>400</v>
      </c>
      <c r="O27" s="360"/>
      <c r="P27" s="360"/>
      <c r="Q27" s="360"/>
      <c r="R27" s="360"/>
      <c r="S27" s="360" t="s">
        <v>99</v>
      </c>
      <c r="T27" s="360"/>
      <c r="U27" s="360"/>
      <c r="V27" s="360"/>
      <c r="W27" s="360"/>
      <c r="X27" s="360"/>
      <c r="Y27" s="360"/>
      <c r="Z27" s="360"/>
      <c r="AA27" s="360" t="s">
        <v>464</v>
      </c>
      <c r="AB27" s="360"/>
      <c r="AC27" s="360"/>
      <c r="AD27" s="360"/>
      <c r="AE27" s="360"/>
      <c r="AF27" s="360"/>
      <c r="AG27" s="360"/>
      <c r="AH27" s="360"/>
      <c r="AI27" s="360"/>
      <c r="AJ27" s="360"/>
      <c r="AK27" s="360"/>
      <c r="AL27" s="360"/>
      <c r="AM27" s="362"/>
      <c r="AN27" s="362"/>
      <c r="AO27" s="362"/>
      <c r="AP27" s="362"/>
      <c r="AQ27" s="360" t="s">
        <v>99</v>
      </c>
      <c r="AR27" s="360"/>
      <c r="AS27" s="360"/>
      <c r="AT27" s="360"/>
      <c r="AU27" s="360"/>
      <c r="AV27" s="360"/>
      <c r="AW27" s="360"/>
    </row>
    <row r="28" spans="1:51 16382:16382" ht="30" customHeight="1" x14ac:dyDescent="0.2">
      <c r="B28" s="361"/>
      <c r="C28" s="363" t="s">
        <v>399</v>
      </c>
      <c r="D28" s="363"/>
      <c r="E28" s="363"/>
      <c r="F28" s="362"/>
      <c r="G28" s="362"/>
      <c r="H28" s="362"/>
      <c r="I28" s="362"/>
      <c r="J28" s="362"/>
      <c r="K28" s="362"/>
      <c r="L28" s="362"/>
      <c r="M28" s="362"/>
      <c r="N28" s="360" t="s">
        <v>401</v>
      </c>
      <c r="O28" s="360"/>
      <c r="P28" s="360"/>
      <c r="Q28" s="360"/>
      <c r="R28" s="360"/>
      <c r="S28" s="360" t="s">
        <v>100</v>
      </c>
      <c r="T28" s="360"/>
      <c r="U28" s="360"/>
      <c r="V28" s="360"/>
      <c r="W28" s="360"/>
      <c r="X28" s="360"/>
      <c r="Y28" s="360"/>
      <c r="Z28" s="360"/>
      <c r="AA28" s="360" t="s">
        <v>465</v>
      </c>
      <c r="AB28" s="360"/>
      <c r="AC28" s="360"/>
      <c r="AD28" s="360"/>
      <c r="AE28" s="360"/>
      <c r="AF28" s="360"/>
      <c r="AG28" s="360"/>
      <c r="AH28" s="360"/>
      <c r="AI28" s="360"/>
      <c r="AJ28" s="360"/>
      <c r="AK28" s="360"/>
      <c r="AL28" s="360"/>
      <c r="AM28" s="362"/>
      <c r="AN28" s="362"/>
      <c r="AO28" s="362"/>
      <c r="AP28" s="362"/>
      <c r="AQ28" s="360" t="s">
        <v>215</v>
      </c>
      <c r="AR28" s="360"/>
      <c r="AS28" s="360"/>
      <c r="AT28" s="360"/>
      <c r="AU28" s="360"/>
      <c r="AV28" s="360"/>
      <c r="AW28" s="360"/>
    </row>
  </sheetData>
  <mergeCells count="54">
    <mergeCell ref="S27:Z27"/>
    <mergeCell ref="S28:Z28"/>
    <mergeCell ref="B10:D10"/>
    <mergeCell ref="E9:AD9"/>
    <mergeCell ref="E10:AD10"/>
    <mergeCell ref="B11:D11"/>
    <mergeCell ref="I11:I12"/>
    <mergeCell ref="B25:AW25"/>
    <mergeCell ref="AQ11:AR11"/>
    <mergeCell ref="AT5:AT12"/>
    <mergeCell ref="AV5:AV12"/>
    <mergeCell ref="AW5:AW12"/>
    <mergeCell ref="AE11:AP11"/>
    <mergeCell ref="E11:E12"/>
    <mergeCell ref="F11:F12"/>
    <mergeCell ref="AU5:AU12"/>
    <mergeCell ref="AE5:AR10"/>
    <mergeCell ref="AS5:AS12"/>
    <mergeCell ref="B5:AD5"/>
    <mergeCell ref="B6:B8"/>
    <mergeCell ref="C6:D8"/>
    <mergeCell ref="H11:H12"/>
    <mergeCell ref="R11:R12"/>
    <mergeCell ref="M11:P11"/>
    <mergeCell ref="G11:G12"/>
    <mergeCell ref="L11:L12"/>
    <mergeCell ref="S11:AD11"/>
    <mergeCell ref="Q11:Q12"/>
    <mergeCell ref="K11:K12"/>
    <mergeCell ref="J11:J12"/>
    <mergeCell ref="B9:D9"/>
    <mergeCell ref="AQ27:AW27"/>
    <mergeCell ref="AQ26:AW26"/>
    <mergeCell ref="C27:E27"/>
    <mergeCell ref="B26:B28"/>
    <mergeCell ref="F26:M28"/>
    <mergeCell ref="AA26:AL26"/>
    <mergeCell ref="AA27:AL27"/>
    <mergeCell ref="AA28:AL28"/>
    <mergeCell ref="AQ28:AW28"/>
    <mergeCell ref="AM26:AP28"/>
    <mergeCell ref="N26:R26"/>
    <mergeCell ref="N27:R27"/>
    <mergeCell ref="N28:R28"/>
    <mergeCell ref="S26:Z26"/>
    <mergeCell ref="C26:E26"/>
    <mergeCell ref="C28:E28"/>
    <mergeCell ref="AV1:AW1"/>
    <mergeCell ref="AV2:AW2"/>
    <mergeCell ref="AV3:AW3"/>
    <mergeCell ref="AV4:AW4"/>
    <mergeCell ref="B1:AU1"/>
    <mergeCell ref="B2:AU2"/>
    <mergeCell ref="B3:AU4"/>
  </mergeCells>
  <hyperlinks>
    <hyperlink ref="AT15" r:id="rId1" xr:uid="{036A6831-787D-674B-85FE-3AE7EC0C3C87}"/>
    <hyperlink ref="AT16" r:id="rId2" xr:uid="{99CCF76C-31EE-E648-90FD-6C1C5AC536A5}"/>
    <hyperlink ref="AT18" r:id="rId3" xr:uid="{76835355-3F7C-8B42-89C1-81197106DBA2}"/>
    <hyperlink ref="AT17" r:id="rId4" xr:uid="{3C77E3C7-35EF-0D47-81B5-C9113FD33ED6}"/>
    <hyperlink ref="AT20" r:id="rId5" xr:uid="{032396CE-DCB6-5B4E-AD07-435D6F1E404C}"/>
    <hyperlink ref="AT19" r:id="rId6" xr:uid="{111E82F4-C6C4-4842-B83D-62BB39206013}"/>
    <hyperlink ref="AT21" r:id="rId7" xr:uid="{DD58228E-004F-234A-942A-29AE561216DF}"/>
    <hyperlink ref="AT22" r:id="rId8" xr:uid="{C19AF810-F324-AD47-96FE-2810984D9BD5}"/>
    <hyperlink ref="AT24" r:id="rId9" xr:uid="{8D289653-D1A7-3E4C-A14F-C8D4A9466E51}"/>
  </hyperlinks>
  <pageMargins left="0.7" right="0.7" top="0.75" bottom="0.75" header="0.3" footer="0.3"/>
  <pageSetup scale="19" orientation="landscape" r:id="rId10"/>
  <customProperties>
    <customPr name="_pios_id" r:id="rId11"/>
  </customProperties>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listas!$A$3:$A$6</xm:f>
          </x14:formula1>
          <xm:sqref>E10:AD10</xm:sqref>
        </x14:dataValidation>
        <x14:dataValidation type="list" allowBlank="1" showInputMessage="1" showErrorMessage="1" xr:uid="{00000000-0002-0000-0600-000001000000}">
          <x14:formula1>
            <xm:f>listas!$H$2:$H$5</xm:f>
          </x14:formula1>
          <xm:sqref>H17 H24 H21:H22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
    <tabColor theme="7" tint="0.39997558519241921"/>
  </sheetPr>
  <dimension ref="A1:B13"/>
  <sheetViews>
    <sheetView workbookViewId="0">
      <selection activeCell="B3" sqref="B3"/>
    </sheetView>
  </sheetViews>
  <sheetFormatPr baseColWidth="10" defaultRowHeight="15" x14ac:dyDescent="0.25"/>
  <sheetData>
    <row r="1" spans="1:2" x14ac:dyDescent="0.25">
      <c r="A1" t="s">
        <v>184</v>
      </c>
      <c r="B1" t="s">
        <v>185</v>
      </c>
    </row>
    <row r="2" spans="1:2" x14ac:dyDescent="0.25">
      <c r="A2" t="s">
        <v>186</v>
      </c>
      <c r="B2" t="s">
        <v>198</v>
      </c>
    </row>
    <row r="3" spans="1:2" x14ac:dyDescent="0.25">
      <c r="A3" t="s">
        <v>187</v>
      </c>
      <c r="B3" t="s">
        <v>199</v>
      </c>
    </row>
    <row r="4" spans="1:2" x14ac:dyDescent="0.25">
      <c r="A4" t="s">
        <v>188</v>
      </c>
    </row>
    <row r="5" spans="1:2" x14ac:dyDescent="0.25">
      <c r="A5" t="s">
        <v>189</v>
      </c>
    </row>
    <row r="6" spans="1:2" x14ac:dyDescent="0.25">
      <c r="A6" t="s">
        <v>190</v>
      </c>
    </row>
    <row r="7" spans="1:2" x14ac:dyDescent="0.25">
      <c r="A7" t="s">
        <v>191</v>
      </c>
    </row>
    <row r="8" spans="1:2" x14ac:dyDescent="0.25">
      <c r="A8" t="s">
        <v>192</v>
      </c>
    </row>
    <row r="9" spans="1:2" x14ac:dyDescent="0.25">
      <c r="A9" t="s">
        <v>193</v>
      </c>
    </row>
    <row r="10" spans="1:2" x14ac:dyDescent="0.25">
      <c r="A10" t="s">
        <v>194</v>
      </c>
    </row>
    <row r="11" spans="1:2" x14ac:dyDescent="0.25">
      <c r="A11" t="s">
        <v>195</v>
      </c>
    </row>
    <row r="12" spans="1:2" x14ac:dyDescent="0.25">
      <c r="A12" t="s">
        <v>196</v>
      </c>
    </row>
    <row r="13" spans="1:2" x14ac:dyDescent="0.25">
      <c r="A13" t="s">
        <v>197</v>
      </c>
    </row>
  </sheetData>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7" tint="0.39997558519241921"/>
    <pageSetUpPr fitToPage="1"/>
  </sheetPr>
  <dimension ref="A1:BK58"/>
  <sheetViews>
    <sheetView topLeftCell="A7" zoomScale="50" zoomScaleNormal="50" workbookViewId="0">
      <selection activeCell="A7" sqref="A7"/>
    </sheetView>
  </sheetViews>
  <sheetFormatPr baseColWidth="10" defaultColWidth="19.42578125" defaultRowHeight="14.25" x14ac:dyDescent="0.25"/>
  <cols>
    <col min="1" max="1" width="29.42578125" style="15" bestFit="1" customWidth="1"/>
    <col min="2" max="17" width="11" style="15" customWidth="1"/>
    <col min="18" max="19" width="12.140625" style="15" customWidth="1"/>
    <col min="20" max="23" width="8.140625" style="15" customWidth="1"/>
    <col min="24" max="24" width="9.42578125" style="15" customWidth="1"/>
    <col min="25" max="25" width="8.140625" style="15" customWidth="1"/>
    <col min="26" max="30" width="7.7109375" style="15" customWidth="1"/>
    <col min="31" max="31" width="11.28515625" style="15" customWidth="1"/>
    <col min="32" max="32" width="2.28515625" style="15" customWidth="1"/>
    <col min="33" max="33" width="19.42578125" style="15" customWidth="1"/>
    <col min="34" max="34" width="11.140625" style="15" customWidth="1"/>
    <col min="35" max="51" width="11.28515625" style="15" customWidth="1"/>
    <col min="52" max="63" width="8.7109375" style="15" customWidth="1"/>
    <col min="64" max="16384" width="19.42578125" style="15"/>
  </cols>
  <sheetData>
    <row r="1" spans="1:63" ht="16.350000000000001" customHeight="1" x14ac:dyDescent="0.25">
      <c r="A1" s="394" t="s">
        <v>0</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5" t="s">
        <v>101</v>
      </c>
      <c r="BJ1" s="395"/>
      <c r="BK1" s="395"/>
    </row>
    <row r="2" spans="1:63" ht="16.350000000000001" customHeight="1" x14ac:dyDescent="0.25">
      <c r="A2" s="394" t="s">
        <v>2</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5" t="s">
        <v>205</v>
      </c>
      <c r="BJ2" s="395"/>
      <c r="BK2" s="395"/>
    </row>
    <row r="3" spans="1:63" ht="26.1" customHeight="1" x14ac:dyDescent="0.25">
      <c r="A3" s="394" t="s">
        <v>102</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5" t="s">
        <v>353</v>
      </c>
      <c r="BJ3" s="395"/>
      <c r="BK3" s="395"/>
    </row>
    <row r="4" spans="1:63" ht="16.350000000000001" customHeight="1" x14ac:dyDescent="0.25">
      <c r="A4" s="394" t="s">
        <v>103</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1" t="s">
        <v>104</v>
      </c>
      <c r="BJ4" s="392"/>
      <c r="BK4" s="393"/>
    </row>
    <row r="5" spans="1:63" ht="26.1" customHeight="1" x14ac:dyDescent="0.25">
      <c r="A5" s="396" t="s">
        <v>73</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G5" s="396" t="s">
        <v>105</v>
      </c>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7"/>
      <c r="BJ5" s="397"/>
      <c r="BK5" s="397"/>
    </row>
    <row r="6" spans="1:63" ht="31.5" customHeight="1" x14ac:dyDescent="0.25">
      <c r="A6" s="128" t="s">
        <v>224</v>
      </c>
      <c r="B6" s="402"/>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row>
    <row r="7" spans="1:63" ht="31.5" customHeight="1" x14ac:dyDescent="0.25">
      <c r="A7" s="129" t="s">
        <v>217</v>
      </c>
      <c r="B7" s="404" t="s">
        <v>380</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6"/>
    </row>
    <row r="8" spans="1:63" ht="18.75" customHeight="1" x14ac:dyDescent="0.25">
      <c r="A8" s="130"/>
      <c r="B8" s="130"/>
      <c r="C8" s="130"/>
      <c r="D8" s="130"/>
      <c r="E8" s="130"/>
      <c r="F8" s="130"/>
      <c r="G8" s="130"/>
      <c r="H8" s="130"/>
      <c r="I8" s="130"/>
      <c r="J8" s="130"/>
      <c r="K8" s="131"/>
      <c r="L8" s="131"/>
      <c r="M8" s="131"/>
      <c r="N8" s="131"/>
      <c r="O8" s="131"/>
      <c r="P8" s="131"/>
      <c r="Q8" s="131"/>
      <c r="R8" s="131"/>
      <c r="S8" s="131"/>
      <c r="T8" s="131"/>
      <c r="U8" s="131"/>
      <c r="V8" s="131"/>
      <c r="W8" s="131"/>
      <c r="X8" s="131"/>
      <c r="Y8" s="131"/>
      <c r="Z8" s="131"/>
      <c r="AA8" s="131"/>
      <c r="AB8" s="131"/>
      <c r="AC8" s="131"/>
      <c r="AD8" s="131"/>
      <c r="AE8" s="131"/>
      <c r="AG8" s="130"/>
      <c r="AH8" s="131"/>
      <c r="AI8" s="131"/>
      <c r="AJ8" s="131"/>
      <c r="AK8" s="131"/>
      <c r="AL8" s="131"/>
      <c r="AM8" s="131"/>
      <c r="AN8" s="131"/>
      <c r="AO8" s="131"/>
    </row>
    <row r="9" spans="1:63" ht="30" customHeight="1" x14ac:dyDescent="0.25">
      <c r="A9" s="398" t="s">
        <v>106</v>
      </c>
      <c r="B9" s="132" t="s">
        <v>16</v>
      </c>
      <c r="C9" s="132" t="s">
        <v>17</v>
      </c>
      <c r="D9" s="400" t="s">
        <v>18</v>
      </c>
      <c r="E9" s="401"/>
      <c r="F9" s="132" t="s">
        <v>19</v>
      </c>
      <c r="G9" s="132" t="s">
        <v>20</v>
      </c>
      <c r="H9" s="400" t="s">
        <v>21</v>
      </c>
      <c r="I9" s="401"/>
      <c r="J9" s="132" t="s">
        <v>22</v>
      </c>
      <c r="K9" s="132" t="s">
        <v>23</v>
      </c>
      <c r="L9" s="400" t="s">
        <v>24</v>
      </c>
      <c r="M9" s="401"/>
      <c r="N9" s="132" t="s">
        <v>25</v>
      </c>
      <c r="O9" s="132" t="s">
        <v>26</v>
      </c>
      <c r="P9" s="400" t="s">
        <v>27</v>
      </c>
      <c r="Q9" s="401"/>
      <c r="R9" s="400" t="s">
        <v>107</v>
      </c>
      <c r="S9" s="401"/>
      <c r="T9" s="400" t="s">
        <v>108</v>
      </c>
      <c r="U9" s="403"/>
      <c r="V9" s="403"/>
      <c r="W9" s="403"/>
      <c r="X9" s="403"/>
      <c r="Y9" s="401"/>
      <c r="Z9" s="400" t="s">
        <v>109</v>
      </c>
      <c r="AA9" s="403"/>
      <c r="AB9" s="403"/>
      <c r="AC9" s="403"/>
      <c r="AD9" s="403"/>
      <c r="AE9" s="401"/>
      <c r="AG9" s="398" t="s">
        <v>106</v>
      </c>
      <c r="AH9" s="132" t="s">
        <v>16</v>
      </c>
      <c r="AI9" s="132" t="s">
        <v>17</v>
      </c>
      <c r="AJ9" s="400" t="s">
        <v>18</v>
      </c>
      <c r="AK9" s="401"/>
      <c r="AL9" s="132" t="s">
        <v>19</v>
      </c>
      <c r="AM9" s="132" t="s">
        <v>20</v>
      </c>
      <c r="AN9" s="400" t="s">
        <v>21</v>
      </c>
      <c r="AO9" s="401"/>
      <c r="AP9" s="132" t="s">
        <v>22</v>
      </c>
      <c r="AQ9" s="132" t="s">
        <v>23</v>
      </c>
      <c r="AR9" s="400" t="s">
        <v>24</v>
      </c>
      <c r="AS9" s="401"/>
      <c r="AT9" s="132" t="s">
        <v>25</v>
      </c>
      <c r="AU9" s="132" t="s">
        <v>26</v>
      </c>
      <c r="AV9" s="400" t="s">
        <v>27</v>
      </c>
      <c r="AW9" s="401"/>
      <c r="AX9" s="400" t="s">
        <v>107</v>
      </c>
      <c r="AY9" s="401"/>
      <c r="AZ9" s="400" t="s">
        <v>108</v>
      </c>
      <c r="BA9" s="403"/>
      <c r="BB9" s="403"/>
      <c r="BC9" s="403"/>
      <c r="BD9" s="403"/>
      <c r="BE9" s="401"/>
      <c r="BF9" s="400" t="s">
        <v>109</v>
      </c>
      <c r="BG9" s="403"/>
      <c r="BH9" s="403"/>
      <c r="BI9" s="403"/>
      <c r="BJ9" s="403"/>
      <c r="BK9" s="401"/>
    </row>
    <row r="10" spans="1:63" ht="36" customHeight="1" x14ac:dyDescent="0.25">
      <c r="A10" s="399"/>
      <c r="B10" s="125" t="s">
        <v>110</v>
      </c>
      <c r="C10" s="125" t="s">
        <v>110</v>
      </c>
      <c r="D10" s="125" t="s">
        <v>110</v>
      </c>
      <c r="E10" s="125" t="s">
        <v>111</v>
      </c>
      <c r="F10" s="125" t="s">
        <v>110</v>
      </c>
      <c r="G10" s="125" t="s">
        <v>110</v>
      </c>
      <c r="H10" s="125" t="s">
        <v>110</v>
      </c>
      <c r="I10" s="125" t="s">
        <v>111</v>
      </c>
      <c r="J10" s="125" t="s">
        <v>110</v>
      </c>
      <c r="K10" s="125" t="s">
        <v>110</v>
      </c>
      <c r="L10" s="125" t="s">
        <v>110</v>
      </c>
      <c r="M10" s="125" t="s">
        <v>111</v>
      </c>
      <c r="N10" s="125" t="s">
        <v>110</v>
      </c>
      <c r="O10" s="125" t="s">
        <v>110</v>
      </c>
      <c r="P10" s="125" t="s">
        <v>110</v>
      </c>
      <c r="Q10" s="125" t="s">
        <v>111</v>
      </c>
      <c r="R10" s="125" t="s">
        <v>110</v>
      </c>
      <c r="S10" s="125" t="s">
        <v>111</v>
      </c>
      <c r="T10" s="133" t="s">
        <v>112</v>
      </c>
      <c r="U10" s="133" t="s">
        <v>113</v>
      </c>
      <c r="V10" s="133" t="s">
        <v>114</v>
      </c>
      <c r="W10" s="133" t="s">
        <v>115</v>
      </c>
      <c r="X10" s="134" t="s">
        <v>116</v>
      </c>
      <c r="Y10" s="133" t="s">
        <v>117</v>
      </c>
      <c r="Z10" s="125" t="s">
        <v>118</v>
      </c>
      <c r="AA10" s="135" t="s">
        <v>119</v>
      </c>
      <c r="AB10" s="125" t="s">
        <v>120</v>
      </c>
      <c r="AC10" s="125" t="s">
        <v>121</v>
      </c>
      <c r="AD10" s="125" t="s">
        <v>122</v>
      </c>
      <c r="AE10" s="125" t="s">
        <v>123</v>
      </c>
      <c r="AF10" s="185" t="s">
        <v>443</v>
      </c>
      <c r="AG10" s="399"/>
      <c r="AH10" s="125" t="s">
        <v>110</v>
      </c>
      <c r="AI10" s="125" t="s">
        <v>110</v>
      </c>
      <c r="AJ10" s="125" t="s">
        <v>110</v>
      </c>
      <c r="AK10" s="125" t="s">
        <v>111</v>
      </c>
      <c r="AL10" s="125" t="s">
        <v>110</v>
      </c>
      <c r="AM10" s="125" t="s">
        <v>110</v>
      </c>
      <c r="AN10" s="125" t="s">
        <v>110</v>
      </c>
      <c r="AO10" s="125" t="s">
        <v>111</v>
      </c>
      <c r="AP10" s="125" t="s">
        <v>110</v>
      </c>
      <c r="AQ10" s="125" t="s">
        <v>110</v>
      </c>
      <c r="AR10" s="125" t="s">
        <v>110</v>
      </c>
      <c r="AS10" s="125" t="s">
        <v>111</v>
      </c>
      <c r="AT10" s="125" t="s">
        <v>110</v>
      </c>
      <c r="AU10" s="125" t="s">
        <v>110</v>
      </c>
      <c r="AV10" s="125" t="s">
        <v>110</v>
      </c>
      <c r="AW10" s="125" t="s">
        <v>111</v>
      </c>
      <c r="AX10" s="125" t="s">
        <v>110</v>
      </c>
      <c r="AY10" s="125" t="s">
        <v>111</v>
      </c>
      <c r="AZ10" s="133" t="s">
        <v>112</v>
      </c>
      <c r="BA10" s="133" t="s">
        <v>113</v>
      </c>
      <c r="BB10" s="133" t="s">
        <v>114</v>
      </c>
      <c r="BC10" s="133" t="s">
        <v>115</v>
      </c>
      <c r="BD10" s="134" t="s">
        <v>116</v>
      </c>
      <c r="BE10" s="133" t="s">
        <v>117</v>
      </c>
      <c r="BF10" s="136" t="s">
        <v>118</v>
      </c>
      <c r="BG10" s="137" t="s">
        <v>119</v>
      </c>
      <c r="BH10" s="136" t="s">
        <v>120</v>
      </c>
      <c r="BI10" s="136" t="s">
        <v>121</v>
      </c>
      <c r="BJ10" s="136" t="s">
        <v>122</v>
      </c>
      <c r="BK10" s="136" t="s">
        <v>123</v>
      </c>
    </row>
    <row r="11" spans="1:63" ht="15" x14ac:dyDescent="0.25">
      <c r="A11" s="138" t="s">
        <v>124</v>
      </c>
      <c r="B11" s="138"/>
      <c r="C11" s="138"/>
      <c r="D11" s="138"/>
      <c r="E11" s="139"/>
      <c r="F11" s="138"/>
      <c r="G11" s="138"/>
      <c r="H11" s="138"/>
      <c r="I11" s="139"/>
      <c r="J11" s="138"/>
      <c r="K11" s="138"/>
      <c r="L11" s="138"/>
      <c r="M11" s="139"/>
      <c r="N11" s="138"/>
      <c r="O11" s="138"/>
      <c r="P11" s="138"/>
      <c r="Q11" s="139"/>
      <c r="R11" s="140">
        <f t="shared" ref="R11:R31" si="0">B11+C11+D11+F11+G11+H11+J11+K11+L11+N11+O11+P11</f>
        <v>0</v>
      </c>
      <c r="S11" s="141">
        <f t="shared" ref="S11:S31" si="1">+E11+I11+M11+Q11</f>
        <v>0</v>
      </c>
      <c r="T11" s="142"/>
      <c r="U11" s="142"/>
      <c r="V11" s="142"/>
      <c r="W11" s="142"/>
      <c r="X11" s="142"/>
      <c r="Y11" s="143"/>
      <c r="Z11" s="143"/>
      <c r="AA11" s="143"/>
      <c r="AB11" s="143"/>
      <c r="AC11" s="143"/>
      <c r="AD11" s="143"/>
      <c r="AE11" s="144"/>
      <c r="AG11" s="138" t="s">
        <v>124</v>
      </c>
      <c r="AH11" s="138"/>
      <c r="AI11" s="138"/>
      <c r="AJ11" s="138"/>
      <c r="AK11" s="139"/>
      <c r="AL11" s="138"/>
      <c r="AM11" s="138"/>
      <c r="AN11" s="138"/>
      <c r="AO11" s="139"/>
      <c r="AP11" s="138"/>
      <c r="AQ11" s="138"/>
      <c r="AR11" s="138"/>
      <c r="AS11" s="139"/>
      <c r="AT11" s="138"/>
      <c r="AU11" s="138"/>
      <c r="AV11" s="138"/>
      <c r="AW11" s="139"/>
      <c r="AX11" s="140">
        <f t="shared" ref="AX11:AX31" si="2">AH11+AI11+AJ11+AL11+AM11+AN11+AP11+AQ11+AR11+AT11+AU11+AV11</f>
        <v>0</v>
      </c>
      <c r="AY11" s="141">
        <f t="shared" ref="AY11:AY31" si="3">+AK11+AO11+AS11+AW11</f>
        <v>0</v>
      </c>
      <c r="AZ11" s="143"/>
      <c r="BA11" s="143"/>
      <c r="BB11" s="143"/>
      <c r="BC11" s="143"/>
      <c r="BD11" s="143"/>
      <c r="BE11" s="143"/>
      <c r="BF11" s="143"/>
      <c r="BG11" s="143"/>
      <c r="BH11" s="143">
        <v>37</v>
      </c>
      <c r="BI11" s="143">
        <v>102</v>
      </c>
      <c r="BJ11" s="143">
        <v>11</v>
      </c>
      <c r="BK11" s="144">
        <v>1</v>
      </c>
    </row>
    <row r="12" spans="1:63" ht="15" x14ac:dyDescent="0.25">
      <c r="A12" s="138" t="s">
        <v>125</v>
      </c>
      <c r="B12" s="138"/>
      <c r="C12" s="138"/>
      <c r="D12" s="138"/>
      <c r="E12" s="139"/>
      <c r="F12" s="138"/>
      <c r="G12" s="138"/>
      <c r="H12" s="138"/>
      <c r="I12" s="139"/>
      <c r="J12" s="138"/>
      <c r="K12" s="138"/>
      <c r="L12" s="138"/>
      <c r="M12" s="139"/>
      <c r="N12" s="138"/>
      <c r="O12" s="138"/>
      <c r="P12" s="138"/>
      <c r="Q12" s="139"/>
      <c r="R12" s="140">
        <f t="shared" si="0"/>
        <v>0</v>
      </c>
      <c r="S12" s="141">
        <f t="shared" si="1"/>
        <v>0</v>
      </c>
      <c r="T12" s="142"/>
      <c r="U12" s="142"/>
      <c r="V12" s="142"/>
      <c r="W12" s="142"/>
      <c r="X12" s="142"/>
      <c r="Y12" s="143"/>
      <c r="Z12" s="143"/>
      <c r="AA12" s="143"/>
      <c r="AB12" s="143"/>
      <c r="AC12" s="143"/>
      <c r="AD12" s="143"/>
      <c r="AE12" s="143"/>
      <c r="AG12" s="138" t="s">
        <v>125</v>
      </c>
      <c r="AH12" s="138"/>
      <c r="AI12" s="138"/>
      <c r="AJ12" s="138"/>
      <c r="AK12" s="139"/>
      <c r="AL12" s="138"/>
      <c r="AM12" s="138"/>
      <c r="AN12" s="138"/>
      <c r="AO12" s="139"/>
      <c r="AP12" s="138">
        <v>56</v>
      </c>
      <c r="AQ12" s="138"/>
      <c r="AR12" s="138"/>
      <c r="AS12" s="139"/>
      <c r="AT12" s="138"/>
      <c r="AU12" s="138"/>
      <c r="AV12" s="138"/>
      <c r="AW12" s="139"/>
      <c r="AX12" s="140">
        <f t="shared" si="2"/>
        <v>56</v>
      </c>
      <c r="AY12" s="141">
        <f t="shared" si="3"/>
        <v>0</v>
      </c>
      <c r="AZ12" s="143">
        <v>1</v>
      </c>
      <c r="BA12" s="143"/>
      <c r="BB12" s="143"/>
      <c r="BC12" s="143"/>
      <c r="BD12" s="143"/>
      <c r="BE12" s="143"/>
      <c r="BF12" s="143"/>
      <c r="BG12" s="143"/>
      <c r="BH12" s="143">
        <v>12</v>
      </c>
      <c r="BI12" s="143">
        <v>35</v>
      </c>
      <c r="BJ12" s="143">
        <v>4</v>
      </c>
      <c r="BK12" s="143"/>
    </row>
    <row r="13" spans="1:63" ht="15" x14ac:dyDescent="0.25">
      <c r="A13" s="138" t="s">
        <v>126</v>
      </c>
      <c r="B13" s="138"/>
      <c r="C13" s="138"/>
      <c r="D13" s="138"/>
      <c r="E13" s="139"/>
      <c r="F13" s="138"/>
      <c r="G13" s="138"/>
      <c r="H13" s="138"/>
      <c r="I13" s="139"/>
      <c r="J13" s="138"/>
      <c r="K13" s="138"/>
      <c r="L13" s="138"/>
      <c r="M13" s="139"/>
      <c r="N13" s="138"/>
      <c r="O13" s="138"/>
      <c r="P13" s="138"/>
      <c r="Q13" s="139"/>
      <c r="R13" s="140">
        <f t="shared" si="0"/>
        <v>0</v>
      </c>
      <c r="S13" s="141">
        <f t="shared" si="1"/>
        <v>0</v>
      </c>
      <c r="T13" s="142"/>
      <c r="U13" s="142"/>
      <c r="V13" s="142"/>
      <c r="W13" s="142"/>
      <c r="X13" s="142"/>
      <c r="Y13" s="143"/>
      <c r="Z13" s="143"/>
      <c r="AA13" s="143"/>
      <c r="AB13" s="143"/>
      <c r="AC13" s="143"/>
      <c r="AD13" s="143"/>
      <c r="AE13" s="143"/>
      <c r="AG13" s="138" t="s">
        <v>126</v>
      </c>
      <c r="AH13" s="138"/>
      <c r="AI13" s="138"/>
      <c r="AJ13" s="138"/>
      <c r="AK13" s="139"/>
      <c r="AL13" s="138"/>
      <c r="AM13" s="138"/>
      <c r="AN13" s="138"/>
      <c r="AO13" s="139"/>
      <c r="AP13" s="138">
        <v>19</v>
      </c>
      <c r="AQ13" s="138"/>
      <c r="AR13" s="138"/>
      <c r="AS13" s="139"/>
      <c r="AT13" s="138"/>
      <c r="AU13" s="138"/>
      <c r="AV13" s="138"/>
      <c r="AW13" s="139"/>
      <c r="AX13" s="140">
        <f t="shared" si="2"/>
        <v>19</v>
      </c>
      <c r="AY13" s="141">
        <f t="shared" si="3"/>
        <v>0</v>
      </c>
      <c r="AZ13" s="143"/>
      <c r="BA13" s="143"/>
      <c r="BB13" s="143"/>
      <c r="BC13" s="143"/>
      <c r="BD13" s="143"/>
      <c r="BE13" s="143">
        <v>1</v>
      </c>
      <c r="BF13" s="143"/>
      <c r="BG13" s="143"/>
      <c r="BH13" s="143">
        <v>2</v>
      </c>
      <c r="BI13" s="143">
        <v>16</v>
      </c>
      <c r="BJ13" s="143"/>
      <c r="BK13" s="143"/>
    </row>
    <row r="14" spans="1:63" ht="15" x14ac:dyDescent="0.25">
      <c r="A14" s="138" t="s">
        <v>127</v>
      </c>
      <c r="B14" s="138"/>
      <c r="C14" s="138"/>
      <c r="D14" s="138"/>
      <c r="E14" s="139"/>
      <c r="F14" s="138"/>
      <c r="G14" s="138"/>
      <c r="H14" s="138"/>
      <c r="I14" s="139"/>
      <c r="J14" s="138"/>
      <c r="K14" s="138"/>
      <c r="L14" s="138"/>
      <c r="M14" s="139"/>
      <c r="N14" s="138"/>
      <c r="O14" s="138"/>
      <c r="P14" s="138"/>
      <c r="Q14" s="139"/>
      <c r="R14" s="140">
        <f t="shared" si="0"/>
        <v>0</v>
      </c>
      <c r="S14" s="141">
        <f t="shared" si="1"/>
        <v>0</v>
      </c>
      <c r="T14" s="142"/>
      <c r="U14" s="142"/>
      <c r="V14" s="142"/>
      <c r="W14" s="142"/>
      <c r="X14" s="142"/>
      <c r="Y14" s="143"/>
      <c r="Z14" s="143"/>
      <c r="AA14" s="143"/>
      <c r="AB14" s="143"/>
      <c r="AC14" s="143"/>
      <c r="AD14" s="143"/>
      <c r="AE14" s="143"/>
      <c r="AG14" s="138" t="s">
        <v>127</v>
      </c>
      <c r="AH14" s="138"/>
      <c r="AI14" s="138"/>
      <c r="AJ14" s="138"/>
      <c r="AK14" s="139"/>
      <c r="AL14" s="138"/>
      <c r="AM14" s="138"/>
      <c r="AN14" s="138"/>
      <c r="AO14" s="139"/>
      <c r="AP14" s="138">
        <v>15</v>
      </c>
      <c r="AQ14" s="138"/>
      <c r="AR14" s="138"/>
      <c r="AS14" s="139"/>
      <c r="AT14" s="138"/>
      <c r="AU14" s="138"/>
      <c r="AV14" s="138"/>
      <c r="AW14" s="139"/>
      <c r="AX14" s="140">
        <f t="shared" si="2"/>
        <v>15</v>
      </c>
      <c r="AY14" s="141">
        <f t="shared" si="3"/>
        <v>0</v>
      </c>
      <c r="AZ14" s="143"/>
      <c r="BA14" s="143"/>
      <c r="BB14" s="143"/>
      <c r="BC14" s="143"/>
      <c r="BD14" s="143"/>
      <c r="BE14" s="143">
        <v>1</v>
      </c>
      <c r="BF14" s="143"/>
      <c r="BG14" s="143"/>
      <c r="BH14" s="143">
        <v>7</v>
      </c>
      <c r="BI14" s="143">
        <v>5</v>
      </c>
      <c r="BJ14" s="143">
        <v>1</v>
      </c>
      <c r="BK14" s="143"/>
    </row>
    <row r="15" spans="1:63" ht="15" x14ac:dyDescent="0.25">
      <c r="A15" s="138" t="s">
        <v>128</v>
      </c>
      <c r="B15" s="138"/>
      <c r="C15" s="138"/>
      <c r="D15" s="138"/>
      <c r="E15" s="139"/>
      <c r="F15" s="138"/>
      <c r="G15" s="138"/>
      <c r="H15" s="138"/>
      <c r="I15" s="139"/>
      <c r="J15" s="138"/>
      <c r="K15" s="138"/>
      <c r="L15" s="138"/>
      <c r="M15" s="139"/>
      <c r="N15" s="138"/>
      <c r="O15" s="138"/>
      <c r="P15" s="138"/>
      <c r="Q15" s="139"/>
      <c r="R15" s="140">
        <f t="shared" si="0"/>
        <v>0</v>
      </c>
      <c r="S15" s="141">
        <f t="shared" si="1"/>
        <v>0</v>
      </c>
      <c r="T15" s="142"/>
      <c r="U15" s="142"/>
      <c r="V15" s="142"/>
      <c r="W15" s="142"/>
      <c r="X15" s="142"/>
      <c r="Y15" s="143"/>
      <c r="Z15" s="143"/>
      <c r="AA15" s="143"/>
      <c r="AB15" s="143"/>
      <c r="AC15" s="143"/>
      <c r="AD15" s="143"/>
      <c r="AE15" s="143"/>
      <c r="AG15" s="138" t="s">
        <v>128</v>
      </c>
      <c r="AH15" s="138"/>
      <c r="AI15" s="138"/>
      <c r="AJ15" s="138"/>
      <c r="AK15" s="139"/>
      <c r="AL15" s="138"/>
      <c r="AM15" s="138"/>
      <c r="AN15" s="138"/>
      <c r="AO15" s="139"/>
      <c r="AP15" s="138">
        <v>112</v>
      </c>
      <c r="AQ15" s="138"/>
      <c r="AR15" s="138"/>
      <c r="AS15" s="139"/>
      <c r="AT15" s="138"/>
      <c r="AU15" s="138"/>
      <c r="AV15" s="138"/>
      <c r="AW15" s="139"/>
      <c r="AX15" s="140">
        <f t="shared" si="2"/>
        <v>112</v>
      </c>
      <c r="AY15" s="141">
        <f t="shared" si="3"/>
        <v>0</v>
      </c>
      <c r="AZ15" s="143"/>
      <c r="BA15" s="143">
        <v>4</v>
      </c>
      <c r="BB15" s="143"/>
      <c r="BC15" s="143"/>
      <c r="BD15" s="143"/>
      <c r="BE15" s="143">
        <v>3</v>
      </c>
      <c r="BF15" s="143"/>
      <c r="BG15" s="143"/>
      <c r="BH15" s="143">
        <v>40</v>
      </c>
      <c r="BI15" s="143">
        <v>54</v>
      </c>
      <c r="BJ15" s="143">
        <v>14</v>
      </c>
      <c r="BK15" s="143"/>
    </row>
    <row r="16" spans="1:63" ht="15" x14ac:dyDescent="0.25">
      <c r="A16" s="138" t="s">
        <v>129</v>
      </c>
      <c r="B16" s="138"/>
      <c r="C16" s="138"/>
      <c r="D16" s="138"/>
      <c r="E16" s="139"/>
      <c r="F16" s="138"/>
      <c r="G16" s="138"/>
      <c r="H16" s="138"/>
      <c r="I16" s="139"/>
      <c r="J16" s="138"/>
      <c r="K16" s="138"/>
      <c r="L16" s="138"/>
      <c r="M16" s="139"/>
      <c r="N16" s="138"/>
      <c r="O16" s="138"/>
      <c r="P16" s="138"/>
      <c r="Q16" s="139"/>
      <c r="R16" s="140">
        <f t="shared" si="0"/>
        <v>0</v>
      </c>
      <c r="S16" s="141">
        <f t="shared" si="1"/>
        <v>0</v>
      </c>
      <c r="T16" s="142"/>
      <c r="U16" s="142"/>
      <c r="V16" s="142"/>
      <c r="W16" s="142"/>
      <c r="X16" s="142"/>
      <c r="Y16" s="143"/>
      <c r="Z16" s="143"/>
      <c r="AA16" s="143"/>
      <c r="AB16" s="143"/>
      <c r="AC16" s="143"/>
      <c r="AD16" s="143"/>
      <c r="AE16" s="143"/>
      <c r="AG16" s="138" t="s">
        <v>129</v>
      </c>
      <c r="AH16" s="138"/>
      <c r="AI16" s="138"/>
      <c r="AJ16" s="138"/>
      <c r="AK16" s="139"/>
      <c r="AL16" s="138"/>
      <c r="AM16" s="138"/>
      <c r="AN16" s="138"/>
      <c r="AO16" s="139"/>
      <c r="AP16" s="138">
        <v>103</v>
      </c>
      <c r="AQ16" s="138"/>
      <c r="AR16" s="138"/>
      <c r="AS16" s="139"/>
      <c r="AT16" s="138"/>
      <c r="AU16" s="138"/>
      <c r="AV16" s="138"/>
      <c r="AW16" s="139"/>
      <c r="AX16" s="140">
        <f t="shared" si="2"/>
        <v>103</v>
      </c>
      <c r="AY16" s="141">
        <f t="shared" si="3"/>
        <v>0</v>
      </c>
      <c r="AZ16" s="143"/>
      <c r="BA16" s="143">
        <v>2</v>
      </c>
      <c r="BB16" s="143"/>
      <c r="BC16" s="143"/>
      <c r="BD16" s="143"/>
      <c r="BE16" s="143">
        <v>2</v>
      </c>
      <c r="BF16" s="143"/>
      <c r="BG16" s="143"/>
      <c r="BH16" s="143">
        <v>35</v>
      </c>
      <c r="BI16" s="143">
        <v>61</v>
      </c>
      <c r="BJ16" s="143">
        <v>7</v>
      </c>
      <c r="BK16" s="143"/>
    </row>
    <row r="17" spans="1:63" ht="15" x14ac:dyDescent="0.25">
      <c r="A17" s="138" t="s">
        <v>130</v>
      </c>
      <c r="B17" s="138"/>
      <c r="C17" s="138"/>
      <c r="D17" s="138"/>
      <c r="E17" s="139"/>
      <c r="F17" s="138"/>
      <c r="G17" s="138"/>
      <c r="H17" s="138"/>
      <c r="I17" s="139"/>
      <c r="J17" s="138"/>
      <c r="K17" s="138"/>
      <c r="L17" s="138"/>
      <c r="M17" s="139"/>
      <c r="N17" s="138"/>
      <c r="O17" s="138"/>
      <c r="P17" s="138"/>
      <c r="Q17" s="139"/>
      <c r="R17" s="140">
        <f t="shared" si="0"/>
        <v>0</v>
      </c>
      <c r="S17" s="141">
        <f t="shared" si="1"/>
        <v>0</v>
      </c>
      <c r="T17" s="142"/>
      <c r="U17" s="142"/>
      <c r="V17" s="142"/>
      <c r="W17" s="142"/>
      <c r="X17" s="142"/>
      <c r="Y17" s="143"/>
      <c r="Z17" s="143"/>
      <c r="AA17" s="143"/>
      <c r="AB17" s="143"/>
      <c r="AC17" s="143"/>
      <c r="AD17" s="143"/>
      <c r="AE17" s="143"/>
      <c r="AG17" s="138" t="s">
        <v>130</v>
      </c>
      <c r="AH17" s="138"/>
      <c r="AI17" s="138"/>
      <c r="AJ17" s="138"/>
      <c r="AK17" s="139"/>
      <c r="AL17" s="138"/>
      <c r="AM17" s="138"/>
      <c r="AN17" s="138"/>
      <c r="AO17" s="139"/>
      <c r="AP17" s="138">
        <v>12</v>
      </c>
      <c r="AQ17" s="138"/>
      <c r="AR17" s="138"/>
      <c r="AS17" s="139"/>
      <c r="AT17" s="138"/>
      <c r="AU17" s="138"/>
      <c r="AV17" s="138"/>
      <c r="AW17" s="139"/>
      <c r="AX17" s="140">
        <f t="shared" si="2"/>
        <v>12</v>
      </c>
      <c r="AY17" s="141">
        <f t="shared" si="3"/>
        <v>0</v>
      </c>
      <c r="AZ17" s="143"/>
      <c r="BA17" s="143"/>
      <c r="BB17" s="143"/>
      <c r="BC17" s="143"/>
      <c r="BD17" s="143"/>
      <c r="BE17" s="143"/>
      <c r="BF17" s="143"/>
      <c r="BG17" s="143"/>
      <c r="BH17" s="143">
        <v>2</v>
      </c>
      <c r="BI17" s="143">
        <v>10</v>
      </c>
      <c r="BJ17" s="143"/>
      <c r="BK17" s="143"/>
    </row>
    <row r="18" spans="1:63" ht="15" x14ac:dyDescent="0.25">
      <c r="A18" s="138" t="s">
        <v>131</v>
      </c>
      <c r="B18" s="138"/>
      <c r="C18" s="138"/>
      <c r="D18" s="138"/>
      <c r="E18" s="139"/>
      <c r="F18" s="138"/>
      <c r="G18" s="138"/>
      <c r="H18" s="138"/>
      <c r="I18" s="139"/>
      <c r="J18" s="138"/>
      <c r="K18" s="138"/>
      <c r="L18" s="138"/>
      <c r="M18" s="139"/>
      <c r="N18" s="138"/>
      <c r="O18" s="138"/>
      <c r="P18" s="138"/>
      <c r="Q18" s="139"/>
      <c r="R18" s="140">
        <f t="shared" si="0"/>
        <v>0</v>
      </c>
      <c r="S18" s="141">
        <f t="shared" si="1"/>
        <v>0</v>
      </c>
      <c r="T18" s="142"/>
      <c r="U18" s="142"/>
      <c r="V18" s="142"/>
      <c r="W18" s="142"/>
      <c r="X18" s="142"/>
      <c r="Y18" s="143"/>
      <c r="Z18" s="143"/>
      <c r="AA18" s="143"/>
      <c r="AB18" s="143"/>
      <c r="AC18" s="143"/>
      <c r="AD18" s="143"/>
      <c r="AE18" s="143"/>
      <c r="AG18" s="138" t="s">
        <v>131</v>
      </c>
      <c r="AH18" s="138"/>
      <c r="AI18" s="138"/>
      <c r="AJ18" s="138"/>
      <c r="AK18" s="139"/>
      <c r="AL18" s="138"/>
      <c r="AM18" s="138"/>
      <c r="AN18" s="138"/>
      <c r="AO18" s="139"/>
      <c r="AP18" s="138">
        <v>243</v>
      </c>
      <c r="AQ18" s="138"/>
      <c r="AR18" s="138"/>
      <c r="AS18" s="139"/>
      <c r="AT18" s="138"/>
      <c r="AU18" s="138"/>
      <c r="AV18" s="138"/>
      <c r="AW18" s="139"/>
      <c r="AX18" s="140">
        <f t="shared" si="2"/>
        <v>243</v>
      </c>
      <c r="AY18" s="141">
        <f t="shared" si="3"/>
        <v>0</v>
      </c>
      <c r="AZ18" s="143">
        <v>2</v>
      </c>
      <c r="BA18" s="143">
        <v>2</v>
      </c>
      <c r="BB18" s="143"/>
      <c r="BC18" s="143"/>
      <c r="BD18" s="143"/>
      <c r="BE18" s="143">
        <v>3</v>
      </c>
      <c r="BF18" s="143"/>
      <c r="BG18" s="143"/>
      <c r="BH18" s="143">
        <v>78</v>
      </c>
      <c r="BI18" s="143">
        <v>151</v>
      </c>
      <c r="BJ18" s="143">
        <v>10</v>
      </c>
      <c r="BK18" s="143"/>
    </row>
    <row r="19" spans="1:63" ht="15" x14ac:dyDescent="0.25">
      <c r="A19" s="138" t="s">
        <v>132</v>
      </c>
      <c r="B19" s="138"/>
      <c r="C19" s="138"/>
      <c r="D19" s="138"/>
      <c r="E19" s="139"/>
      <c r="F19" s="138"/>
      <c r="G19" s="138"/>
      <c r="H19" s="138"/>
      <c r="I19" s="139"/>
      <c r="J19" s="138"/>
      <c r="K19" s="138"/>
      <c r="L19" s="138"/>
      <c r="M19" s="139"/>
      <c r="N19" s="138"/>
      <c r="O19" s="138"/>
      <c r="P19" s="138"/>
      <c r="Q19" s="139"/>
      <c r="R19" s="140">
        <f t="shared" si="0"/>
        <v>0</v>
      </c>
      <c r="S19" s="141">
        <f t="shared" si="1"/>
        <v>0</v>
      </c>
      <c r="T19" s="142"/>
      <c r="U19" s="142"/>
      <c r="V19" s="142"/>
      <c r="W19" s="142"/>
      <c r="X19" s="142"/>
      <c r="Y19" s="143"/>
      <c r="Z19" s="143"/>
      <c r="AA19" s="143"/>
      <c r="AB19" s="143"/>
      <c r="AC19" s="143"/>
      <c r="AD19" s="143"/>
      <c r="AE19" s="143"/>
      <c r="AG19" s="138" t="s">
        <v>132</v>
      </c>
      <c r="AH19" s="138"/>
      <c r="AI19" s="138"/>
      <c r="AJ19" s="138"/>
      <c r="AK19" s="139"/>
      <c r="AL19" s="138"/>
      <c r="AM19" s="138"/>
      <c r="AN19" s="138"/>
      <c r="AO19" s="139"/>
      <c r="AP19" s="138">
        <v>142</v>
      </c>
      <c r="AQ19" s="138"/>
      <c r="AR19" s="138"/>
      <c r="AS19" s="139"/>
      <c r="AT19" s="138"/>
      <c r="AU19" s="138"/>
      <c r="AV19" s="138"/>
      <c r="AW19" s="139"/>
      <c r="AX19" s="140">
        <f t="shared" si="2"/>
        <v>142</v>
      </c>
      <c r="AY19" s="141">
        <f t="shared" si="3"/>
        <v>0</v>
      </c>
      <c r="AZ19" s="143"/>
      <c r="BA19" s="143">
        <v>1</v>
      </c>
      <c r="BB19" s="143"/>
      <c r="BC19" s="143"/>
      <c r="BD19" s="143"/>
      <c r="BE19" s="143">
        <v>3</v>
      </c>
      <c r="BF19" s="143"/>
      <c r="BG19" s="143"/>
      <c r="BH19" s="143">
        <v>53</v>
      </c>
      <c r="BI19" s="138">
        <v>70</v>
      </c>
      <c r="BJ19" s="138">
        <v>7</v>
      </c>
      <c r="BK19" s="138"/>
    </row>
    <row r="20" spans="1:63" ht="15" x14ac:dyDescent="0.25">
      <c r="A20" s="138" t="s">
        <v>133</v>
      </c>
      <c r="B20" s="138"/>
      <c r="C20" s="138"/>
      <c r="D20" s="138"/>
      <c r="E20" s="139"/>
      <c r="F20" s="138"/>
      <c r="G20" s="138"/>
      <c r="H20" s="138"/>
      <c r="I20" s="139"/>
      <c r="J20" s="138"/>
      <c r="K20" s="138"/>
      <c r="L20" s="138"/>
      <c r="M20" s="139"/>
      <c r="N20" s="138"/>
      <c r="O20" s="138"/>
      <c r="P20" s="138"/>
      <c r="Q20" s="139"/>
      <c r="R20" s="140">
        <f t="shared" si="0"/>
        <v>0</v>
      </c>
      <c r="S20" s="141">
        <f t="shared" si="1"/>
        <v>0</v>
      </c>
      <c r="T20" s="142"/>
      <c r="U20" s="142"/>
      <c r="V20" s="142"/>
      <c r="W20" s="142"/>
      <c r="X20" s="142"/>
      <c r="Y20" s="143"/>
      <c r="Z20" s="143"/>
      <c r="AA20" s="143"/>
      <c r="AB20" s="143"/>
      <c r="AC20" s="143"/>
      <c r="AD20" s="143"/>
      <c r="AE20" s="143"/>
      <c r="AG20" s="138" t="s">
        <v>133</v>
      </c>
      <c r="AH20" s="138"/>
      <c r="AI20" s="138"/>
      <c r="AJ20" s="138"/>
      <c r="AK20" s="139"/>
      <c r="AL20" s="138"/>
      <c r="AM20" s="138"/>
      <c r="AN20" s="138"/>
      <c r="AO20" s="139"/>
      <c r="AP20" s="138">
        <v>95</v>
      </c>
      <c r="AQ20" s="138"/>
      <c r="AR20" s="138"/>
      <c r="AS20" s="139"/>
      <c r="AT20" s="138"/>
      <c r="AU20" s="138"/>
      <c r="AV20" s="138"/>
      <c r="AW20" s="139"/>
      <c r="AX20" s="140">
        <f t="shared" si="2"/>
        <v>95</v>
      </c>
      <c r="AY20" s="141">
        <f t="shared" si="3"/>
        <v>0</v>
      </c>
      <c r="AZ20" s="143"/>
      <c r="BA20" s="143"/>
      <c r="BB20" s="143"/>
      <c r="BC20" s="143"/>
      <c r="BD20" s="143"/>
      <c r="BE20" s="143">
        <v>1</v>
      </c>
      <c r="BF20" s="143"/>
      <c r="BG20" s="143"/>
      <c r="BH20" s="143">
        <v>33</v>
      </c>
      <c r="BI20" s="138">
        <v>52</v>
      </c>
      <c r="BJ20" s="138">
        <v>5</v>
      </c>
      <c r="BK20" s="138"/>
    </row>
    <row r="21" spans="1:63" ht="15" x14ac:dyDescent="0.25">
      <c r="A21" s="138" t="s">
        <v>134</v>
      </c>
      <c r="B21" s="138"/>
      <c r="C21" s="138"/>
      <c r="D21" s="138"/>
      <c r="E21" s="139"/>
      <c r="F21" s="138"/>
      <c r="G21" s="138"/>
      <c r="H21" s="138"/>
      <c r="I21" s="139"/>
      <c r="J21" s="138"/>
      <c r="K21" s="138"/>
      <c r="L21" s="138"/>
      <c r="M21" s="139"/>
      <c r="N21" s="138"/>
      <c r="O21" s="138"/>
      <c r="P21" s="138"/>
      <c r="Q21" s="139"/>
      <c r="R21" s="140">
        <f t="shared" si="0"/>
        <v>0</v>
      </c>
      <c r="S21" s="141">
        <f t="shared" si="1"/>
        <v>0</v>
      </c>
      <c r="T21" s="142"/>
      <c r="U21" s="142"/>
      <c r="V21" s="142"/>
      <c r="W21" s="142"/>
      <c r="X21" s="142"/>
      <c r="Y21" s="143"/>
      <c r="Z21" s="143"/>
      <c r="AA21" s="143"/>
      <c r="AB21" s="143"/>
      <c r="AC21" s="143"/>
      <c r="AD21" s="143"/>
      <c r="AE21" s="143"/>
      <c r="AG21" s="138" t="s">
        <v>134</v>
      </c>
      <c r="AH21" s="138"/>
      <c r="AI21" s="138"/>
      <c r="AJ21" s="138"/>
      <c r="AK21" s="139"/>
      <c r="AL21" s="138"/>
      <c r="AM21" s="138"/>
      <c r="AN21" s="138"/>
      <c r="AO21" s="139"/>
      <c r="AP21" s="138">
        <v>84</v>
      </c>
      <c r="AQ21" s="138"/>
      <c r="AR21" s="138"/>
      <c r="AS21" s="139"/>
      <c r="AT21" s="138"/>
      <c r="AU21" s="138"/>
      <c r="AV21" s="138"/>
      <c r="AW21" s="139"/>
      <c r="AX21" s="140">
        <f t="shared" si="2"/>
        <v>84</v>
      </c>
      <c r="AY21" s="141">
        <f t="shared" si="3"/>
        <v>0</v>
      </c>
      <c r="AZ21" s="143">
        <v>1</v>
      </c>
      <c r="BA21" s="143"/>
      <c r="BB21" s="143"/>
      <c r="BC21" s="143"/>
      <c r="BD21" s="143"/>
      <c r="BE21" s="143">
        <v>1</v>
      </c>
      <c r="BF21" s="143"/>
      <c r="BG21" s="143"/>
      <c r="BH21" s="143">
        <v>22</v>
      </c>
      <c r="BI21" s="138">
        <v>52</v>
      </c>
      <c r="BJ21" s="138">
        <v>4</v>
      </c>
      <c r="BK21" s="138"/>
    </row>
    <row r="22" spans="1:63" ht="15" x14ac:dyDescent="0.25">
      <c r="A22" s="138" t="s">
        <v>135</v>
      </c>
      <c r="B22" s="138"/>
      <c r="C22" s="138"/>
      <c r="D22" s="138"/>
      <c r="E22" s="139"/>
      <c r="F22" s="138"/>
      <c r="G22" s="138"/>
      <c r="H22" s="138"/>
      <c r="I22" s="139"/>
      <c r="J22" s="138"/>
      <c r="K22" s="138"/>
      <c r="L22" s="138"/>
      <c r="M22" s="139"/>
      <c r="N22" s="138"/>
      <c r="O22" s="138"/>
      <c r="P22" s="138"/>
      <c r="Q22" s="139"/>
      <c r="R22" s="140">
        <f t="shared" si="0"/>
        <v>0</v>
      </c>
      <c r="S22" s="141">
        <f t="shared" si="1"/>
        <v>0</v>
      </c>
      <c r="T22" s="142"/>
      <c r="U22" s="142"/>
      <c r="V22" s="142"/>
      <c r="W22" s="142"/>
      <c r="X22" s="142"/>
      <c r="Y22" s="143"/>
      <c r="Z22" s="143"/>
      <c r="AA22" s="143"/>
      <c r="AB22" s="143"/>
      <c r="AC22" s="143"/>
      <c r="AD22" s="143"/>
      <c r="AE22" s="143"/>
      <c r="AG22" s="138" t="s">
        <v>135</v>
      </c>
      <c r="AH22" s="138"/>
      <c r="AI22" s="138"/>
      <c r="AJ22" s="138"/>
      <c r="AK22" s="139"/>
      <c r="AL22" s="138"/>
      <c r="AM22" s="138"/>
      <c r="AN22" s="138"/>
      <c r="AO22" s="139"/>
      <c r="AP22" s="138">
        <v>136</v>
      </c>
      <c r="AQ22" s="138"/>
      <c r="AR22" s="138"/>
      <c r="AS22" s="139"/>
      <c r="AT22" s="138"/>
      <c r="AU22" s="138"/>
      <c r="AV22" s="138"/>
      <c r="AW22" s="139"/>
      <c r="AX22" s="140">
        <f t="shared" si="2"/>
        <v>136</v>
      </c>
      <c r="AY22" s="141">
        <f t="shared" si="3"/>
        <v>0</v>
      </c>
      <c r="AZ22" s="143"/>
      <c r="BA22" s="143">
        <v>2</v>
      </c>
      <c r="BB22" s="143"/>
      <c r="BC22" s="143"/>
      <c r="BD22" s="143"/>
      <c r="BE22" s="143"/>
      <c r="BF22" s="143"/>
      <c r="BG22" s="143"/>
      <c r="BH22" s="143">
        <v>30</v>
      </c>
      <c r="BI22" s="143">
        <v>93</v>
      </c>
      <c r="BJ22" s="143">
        <v>92</v>
      </c>
      <c r="BK22" s="143"/>
    </row>
    <row r="23" spans="1:63" ht="15" x14ac:dyDescent="0.25">
      <c r="A23" s="138" t="s">
        <v>136</v>
      </c>
      <c r="B23" s="138"/>
      <c r="C23" s="138"/>
      <c r="D23" s="138"/>
      <c r="E23" s="139"/>
      <c r="F23" s="138"/>
      <c r="G23" s="138"/>
      <c r="H23" s="138"/>
      <c r="I23" s="139"/>
      <c r="J23" s="138"/>
      <c r="K23" s="138"/>
      <c r="L23" s="138"/>
      <c r="M23" s="139"/>
      <c r="N23" s="138"/>
      <c r="O23" s="138"/>
      <c r="P23" s="138"/>
      <c r="Q23" s="139"/>
      <c r="R23" s="140">
        <f t="shared" si="0"/>
        <v>0</v>
      </c>
      <c r="S23" s="141">
        <f t="shared" si="1"/>
        <v>0</v>
      </c>
      <c r="T23" s="142"/>
      <c r="U23" s="142"/>
      <c r="V23" s="142"/>
      <c r="W23" s="142"/>
      <c r="X23" s="142"/>
      <c r="Y23" s="143"/>
      <c r="Z23" s="143"/>
      <c r="AA23" s="143"/>
      <c r="AB23" s="143"/>
      <c r="AC23" s="143"/>
      <c r="AD23" s="143"/>
      <c r="AE23" s="143"/>
      <c r="AG23" s="138" t="s">
        <v>136</v>
      </c>
      <c r="AH23" s="138"/>
      <c r="AI23" s="138"/>
      <c r="AJ23" s="138"/>
      <c r="AK23" s="139"/>
      <c r="AL23" s="138"/>
      <c r="AM23" s="138"/>
      <c r="AN23" s="138"/>
      <c r="AO23" s="139"/>
      <c r="AP23" s="138">
        <v>24</v>
      </c>
      <c r="AQ23" s="138"/>
      <c r="AR23" s="138"/>
      <c r="AS23" s="139"/>
      <c r="AT23" s="138"/>
      <c r="AU23" s="138"/>
      <c r="AV23" s="138"/>
      <c r="AW23" s="139"/>
      <c r="AX23" s="140">
        <f t="shared" si="2"/>
        <v>24</v>
      </c>
      <c r="AY23" s="141">
        <f t="shared" si="3"/>
        <v>0</v>
      </c>
      <c r="AZ23" s="143">
        <v>1</v>
      </c>
      <c r="BA23" s="143">
        <v>1</v>
      </c>
      <c r="BB23" s="143"/>
      <c r="BC23" s="143"/>
      <c r="BD23" s="143"/>
      <c r="BE23" s="143"/>
      <c r="BF23" s="143"/>
      <c r="BG23" s="143"/>
      <c r="BH23" s="143">
        <v>3</v>
      </c>
      <c r="BI23" s="143">
        <v>17</v>
      </c>
      <c r="BJ23" s="143"/>
      <c r="BK23" s="143"/>
    </row>
    <row r="24" spans="1:63" ht="15" x14ac:dyDescent="0.25">
      <c r="A24" s="138" t="s">
        <v>137</v>
      </c>
      <c r="B24" s="138"/>
      <c r="C24" s="138"/>
      <c r="D24" s="138"/>
      <c r="E24" s="139"/>
      <c r="F24" s="138"/>
      <c r="G24" s="138"/>
      <c r="H24" s="138"/>
      <c r="I24" s="139"/>
      <c r="J24" s="138"/>
      <c r="K24" s="138"/>
      <c r="L24" s="138"/>
      <c r="M24" s="139"/>
      <c r="N24" s="138"/>
      <c r="O24" s="138"/>
      <c r="P24" s="138"/>
      <c r="Q24" s="139"/>
      <c r="R24" s="140">
        <f t="shared" si="0"/>
        <v>0</v>
      </c>
      <c r="S24" s="141">
        <f t="shared" si="1"/>
        <v>0</v>
      </c>
      <c r="T24" s="142"/>
      <c r="U24" s="142"/>
      <c r="V24" s="142"/>
      <c r="W24" s="142"/>
      <c r="X24" s="142"/>
      <c r="Y24" s="143"/>
      <c r="Z24" s="143"/>
      <c r="AA24" s="143"/>
      <c r="AB24" s="143"/>
      <c r="AC24" s="143"/>
      <c r="AD24" s="143"/>
      <c r="AE24" s="143"/>
      <c r="AG24" s="138" t="s">
        <v>137</v>
      </c>
      <c r="AH24" s="138"/>
      <c r="AI24" s="138"/>
      <c r="AJ24" s="138"/>
      <c r="AK24" s="139"/>
      <c r="AL24" s="138"/>
      <c r="AM24" s="138"/>
      <c r="AN24" s="138"/>
      <c r="AO24" s="139"/>
      <c r="AP24" s="138">
        <v>8</v>
      </c>
      <c r="AQ24" s="138"/>
      <c r="AR24" s="138"/>
      <c r="AS24" s="139"/>
      <c r="AT24" s="138"/>
      <c r="AU24" s="138"/>
      <c r="AV24" s="138"/>
      <c r="AW24" s="139"/>
      <c r="AX24" s="140">
        <f t="shared" si="2"/>
        <v>8</v>
      </c>
      <c r="AY24" s="141">
        <f t="shared" si="3"/>
        <v>0</v>
      </c>
      <c r="AZ24" s="143"/>
      <c r="BA24" s="143"/>
      <c r="BB24" s="143"/>
      <c r="BC24" s="143"/>
      <c r="BD24" s="143"/>
      <c r="BE24" s="143"/>
      <c r="BF24" s="143"/>
      <c r="BG24" s="143"/>
      <c r="BH24" s="143">
        <v>3</v>
      </c>
      <c r="BI24" s="143">
        <v>4</v>
      </c>
      <c r="BJ24" s="143">
        <v>1</v>
      </c>
      <c r="BK24" s="143"/>
    </row>
    <row r="25" spans="1:63" ht="15" x14ac:dyDescent="0.25">
      <c r="A25" s="138" t="s">
        <v>138</v>
      </c>
      <c r="B25" s="138"/>
      <c r="C25" s="138"/>
      <c r="D25" s="138"/>
      <c r="E25" s="139"/>
      <c r="F25" s="138"/>
      <c r="G25" s="138"/>
      <c r="H25" s="138"/>
      <c r="I25" s="139"/>
      <c r="J25" s="138"/>
      <c r="K25" s="138"/>
      <c r="L25" s="138"/>
      <c r="M25" s="139"/>
      <c r="N25" s="138"/>
      <c r="O25" s="138"/>
      <c r="P25" s="138"/>
      <c r="Q25" s="139"/>
      <c r="R25" s="140">
        <f t="shared" si="0"/>
        <v>0</v>
      </c>
      <c r="S25" s="141">
        <f t="shared" si="1"/>
        <v>0</v>
      </c>
      <c r="T25" s="142"/>
      <c r="U25" s="142"/>
      <c r="V25" s="142"/>
      <c r="W25" s="142"/>
      <c r="X25" s="142"/>
      <c r="Y25" s="143"/>
      <c r="Z25" s="143"/>
      <c r="AA25" s="143"/>
      <c r="AB25" s="143"/>
      <c r="AC25" s="143"/>
      <c r="AD25" s="143"/>
      <c r="AE25" s="143"/>
      <c r="AG25" s="138" t="s">
        <v>138</v>
      </c>
      <c r="AH25" s="138"/>
      <c r="AI25" s="138"/>
      <c r="AJ25" s="138"/>
      <c r="AK25" s="139"/>
      <c r="AL25" s="138"/>
      <c r="AM25" s="138"/>
      <c r="AN25" s="138"/>
      <c r="AO25" s="139"/>
      <c r="AP25" s="138">
        <v>20</v>
      </c>
      <c r="AQ25" s="138"/>
      <c r="AR25" s="138"/>
      <c r="AS25" s="139"/>
      <c r="AT25" s="138"/>
      <c r="AU25" s="138"/>
      <c r="AV25" s="138"/>
      <c r="AW25" s="139"/>
      <c r="AX25" s="140">
        <f t="shared" si="2"/>
        <v>20</v>
      </c>
      <c r="AY25" s="141">
        <f t="shared" si="3"/>
        <v>0</v>
      </c>
      <c r="AZ25" s="143"/>
      <c r="BA25" s="143"/>
      <c r="BB25" s="143"/>
      <c r="BC25" s="143"/>
      <c r="BD25" s="143"/>
      <c r="BE25" s="143"/>
      <c r="BF25" s="143"/>
      <c r="BG25" s="143"/>
      <c r="BH25" s="143">
        <v>3</v>
      </c>
      <c r="BI25" s="143">
        <v>17</v>
      </c>
      <c r="BJ25" s="143"/>
      <c r="BK25" s="143"/>
    </row>
    <row r="26" spans="1:63" ht="15" x14ac:dyDescent="0.25">
      <c r="A26" s="138" t="s">
        <v>139</v>
      </c>
      <c r="B26" s="138"/>
      <c r="C26" s="138"/>
      <c r="D26" s="138"/>
      <c r="E26" s="139"/>
      <c r="F26" s="138"/>
      <c r="G26" s="138"/>
      <c r="H26" s="138"/>
      <c r="I26" s="139"/>
      <c r="J26" s="138"/>
      <c r="K26" s="138"/>
      <c r="L26" s="138"/>
      <c r="M26" s="139"/>
      <c r="N26" s="138"/>
      <c r="O26" s="138"/>
      <c r="P26" s="138"/>
      <c r="Q26" s="139"/>
      <c r="R26" s="140">
        <f t="shared" si="0"/>
        <v>0</v>
      </c>
      <c r="S26" s="141">
        <f t="shared" si="1"/>
        <v>0</v>
      </c>
      <c r="T26" s="142"/>
      <c r="U26" s="142"/>
      <c r="V26" s="142"/>
      <c r="W26" s="142"/>
      <c r="X26" s="142"/>
      <c r="Y26" s="143"/>
      <c r="Z26" s="143"/>
      <c r="AA26" s="143"/>
      <c r="AB26" s="143"/>
      <c r="AC26" s="143"/>
      <c r="AD26" s="143"/>
      <c r="AE26" s="143"/>
      <c r="AG26" s="138" t="s">
        <v>139</v>
      </c>
      <c r="AH26" s="138"/>
      <c r="AI26" s="138"/>
      <c r="AJ26" s="138"/>
      <c r="AK26" s="139"/>
      <c r="AL26" s="138"/>
      <c r="AM26" s="138"/>
      <c r="AN26" s="138"/>
      <c r="AO26" s="139"/>
      <c r="AP26" s="138">
        <v>4</v>
      </c>
      <c r="AQ26" s="138"/>
      <c r="AR26" s="138"/>
      <c r="AS26" s="139"/>
      <c r="AT26" s="138"/>
      <c r="AU26" s="138"/>
      <c r="AV26" s="138"/>
      <c r="AW26" s="139"/>
      <c r="AX26" s="140">
        <f t="shared" si="2"/>
        <v>4</v>
      </c>
      <c r="AY26" s="141">
        <f t="shared" si="3"/>
        <v>0</v>
      </c>
      <c r="AZ26" s="143"/>
      <c r="BA26" s="143"/>
      <c r="BB26" s="143"/>
      <c r="BC26" s="143"/>
      <c r="BD26" s="143"/>
      <c r="BE26" s="143"/>
      <c r="BF26" s="143"/>
      <c r="BG26" s="143"/>
      <c r="BH26" s="143">
        <v>2</v>
      </c>
      <c r="BI26" s="143">
        <v>1</v>
      </c>
      <c r="BJ26" s="143">
        <v>1</v>
      </c>
      <c r="BK26" s="143"/>
    </row>
    <row r="27" spans="1:63" ht="15" x14ac:dyDescent="0.25">
      <c r="A27" s="138" t="s">
        <v>140</v>
      </c>
      <c r="B27" s="138"/>
      <c r="C27" s="138"/>
      <c r="D27" s="138"/>
      <c r="E27" s="139"/>
      <c r="F27" s="138"/>
      <c r="G27" s="138"/>
      <c r="H27" s="138"/>
      <c r="I27" s="139"/>
      <c r="J27" s="138"/>
      <c r="K27" s="138"/>
      <c r="L27" s="138"/>
      <c r="M27" s="139"/>
      <c r="N27" s="138"/>
      <c r="O27" s="138"/>
      <c r="P27" s="138"/>
      <c r="Q27" s="139"/>
      <c r="R27" s="140">
        <f t="shared" si="0"/>
        <v>0</v>
      </c>
      <c r="S27" s="141">
        <f t="shared" si="1"/>
        <v>0</v>
      </c>
      <c r="T27" s="142"/>
      <c r="U27" s="142"/>
      <c r="V27" s="142"/>
      <c r="W27" s="142"/>
      <c r="X27" s="142"/>
      <c r="Y27" s="143"/>
      <c r="Z27" s="143"/>
      <c r="AA27" s="143"/>
      <c r="AB27" s="143"/>
      <c r="AC27" s="143"/>
      <c r="AD27" s="143"/>
      <c r="AE27" s="143"/>
      <c r="AG27" s="138" t="s">
        <v>140</v>
      </c>
      <c r="AH27" s="138"/>
      <c r="AI27" s="138"/>
      <c r="AJ27" s="138"/>
      <c r="AK27" s="139"/>
      <c r="AL27" s="138"/>
      <c r="AM27" s="138"/>
      <c r="AN27" s="138"/>
      <c r="AO27" s="139"/>
      <c r="AP27" s="138">
        <v>52</v>
      </c>
      <c r="AQ27" s="138"/>
      <c r="AR27" s="138"/>
      <c r="AS27" s="139"/>
      <c r="AT27" s="138"/>
      <c r="AU27" s="138"/>
      <c r="AV27" s="138"/>
      <c r="AW27" s="139"/>
      <c r="AX27" s="140">
        <f t="shared" si="2"/>
        <v>52</v>
      </c>
      <c r="AY27" s="141">
        <f t="shared" si="3"/>
        <v>0</v>
      </c>
      <c r="BA27" s="143"/>
      <c r="BB27" s="143"/>
      <c r="BC27" s="143"/>
      <c r="BD27" s="143"/>
      <c r="BE27" s="143">
        <v>1</v>
      </c>
      <c r="BF27" s="143"/>
      <c r="BG27" s="143"/>
      <c r="BH27" s="143">
        <v>14</v>
      </c>
      <c r="BI27" s="143">
        <v>26</v>
      </c>
      <c r="BJ27" s="143">
        <v>5</v>
      </c>
      <c r="BK27" s="143"/>
    </row>
    <row r="28" spans="1:63" ht="15" x14ac:dyDescent="0.25">
      <c r="A28" s="138" t="s">
        <v>141</v>
      </c>
      <c r="B28" s="138"/>
      <c r="C28" s="138"/>
      <c r="D28" s="138"/>
      <c r="E28" s="139"/>
      <c r="F28" s="138"/>
      <c r="G28" s="138"/>
      <c r="H28" s="138"/>
      <c r="I28" s="139"/>
      <c r="J28" s="138"/>
      <c r="K28" s="138"/>
      <c r="L28" s="138"/>
      <c r="M28" s="139"/>
      <c r="N28" s="138"/>
      <c r="O28" s="138"/>
      <c r="P28" s="138"/>
      <c r="Q28" s="139"/>
      <c r="R28" s="140">
        <f t="shared" si="0"/>
        <v>0</v>
      </c>
      <c r="S28" s="141">
        <f t="shared" si="1"/>
        <v>0</v>
      </c>
      <c r="T28" s="142"/>
      <c r="U28" s="142"/>
      <c r="V28" s="142"/>
      <c r="W28" s="142"/>
      <c r="X28" s="142"/>
      <c r="Y28" s="143"/>
      <c r="Z28" s="143"/>
      <c r="AA28" s="143"/>
      <c r="AB28" s="143"/>
      <c r="AC28" s="143"/>
      <c r="AD28" s="143"/>
      <c r="AE28" s="143"/>
      <c r="AG28" s="138" t="s">
        <v>141</v>
      </c>
      <c r="AH28" s="138"/>
      <c r="AI28" s="138"/>
      <c r="AJ28" s="138"/>
      <c r="AK28" s="139"/>
      <c r="AL28" s="138"/>
      <c r="AM28" s="138"/>
      <c r="AN28" s="138"/>
      <c r="AO28" s="139"/>
      <c r="AP28" s="138"/>
      <c r="AQ28" s="138"/>
      <c r="AR28" s="138"/>
      <c r="AS28" s="139"/>
      <c r="AT28" s="138"/>
      <c r="AU28" s="138"/>
      <c r="AV28" s="138"/>
      <c r="AW28" s="139"/>
      <c r="AX28" s="140">
        <f t="shared" si="2"/>
        <v>0</v>
      </c>
      <c r="AY28" s="141">
        <f t="shared" si="3"/>
        <v>0</v>
      </c>
      <c r="AZ28" s="143"/>
      <c r="BA28" s="143"/>
      <c r="BB28" s="143"/>
      <c r="BC28" s="143"/>
      <c r="BD28" s="143"/>
      <c r="BE28" s="143"/>
      <c r="BF28" s="143"/>
      <c r="BG28" s="143"/>
      <c r="BH28" s="143"/>
      <c r="BI28" s="143"/>
      <c r="BJ28" s="143"/>
      <c r="BK28" s="143"/>
    </row>
    <row r="29" spans="1:63" ht="15" x14ac:dyDescent="0.25">
      <c r="A29" s="138" t="s">
        <v>142</v>
      </c>
      <c r="B29" s="138"/>
      <c r="C29" s="138"/>
      <c r="D29" s="138"/>
      <c r="E29" s="139"/>
      <c r="F29" s="138"/>
      <c r="G29" s="138"/>
      <c r="H29" s="138"/>
      <c r="I29" s="139"/>
      <c r="J29" s="138"/>
      <c r="K29" s="138"/>
      <c r="L29" s="138"/>
      <c r="M29" s="139"/>
      <c r="N29" s="138"/>
      <c r="O29" s="138"/>
      <c r="P29" s="138"/>
      <c r="Q29" s="139"/>
      <c r="R29" s="140">
        <f t="shared" si="0"/>
        <v>0</v>
      </c>
      <c r="S29" s="141">
        <f t="shared" si="1"/>
        <v>0</v>
      </c>
      <c r="T29" s="142"/>
      <c r="U29" s="142"/>
      <c r="V29" s="142"/>
      <c r="W29" s="142"/>
      <c r="X29" s="142"/>
      <c r="Y29" s="143"/>
      <c r="Z29" s="143"/>
      <c r="AA29" s="143"/>
      <c r="AB29" s="143"/>
      <c r="AC29" s="143"/>
      <c r="AD29" s="143"/>
      <c r="AE29" s="143"/>
      <c r="AG29" s="138" t="s">
        <v>142</v>
      </c>
      <c r="AH29" s="138"/>
      <c r="AI29" s="138"/>
      <c r="AJ29" s="138"/>
      <c r="AK29" s="139"/>
      <c r="AL29" s="138"/>
      <c r="AM29" s="138"/>
      <c r="AN29" s="138"/>
      <c r="AO29" s="139"/>
      <c r="AP29" s="138">
        <v>30</v>
      </c>
      <c r="AQ29" s="138"/>
      <c r="AR29" s="138"/>
      <c r="AS29" s="139"/>
      <c r="AT29" s="138"/>
      <c r="AU29" s="138"/>
      <c r="AV29" s="138"/>
      <c r="AW29" s="139"/>
      <c r="AX29" s="140">
        <f t="shared" si="2"/>
        <v>30</v>
      </c>
      <c r="AY29" s="141">
        <f t="shared" si="3"/>
        <v>0</v>
      </c>
      <c r="AZ29" s="143">
        <v>1</v>
      </c>
      <c r="BA29" s="143"/>
      <c r="BB29" s="143"/>
      <c r="BC29" s="143"/>
      <c r="BD29" s="143"/>
      <c r="BE29" s="143"/>
      <c r="BF29" s="143"/>
      <c r="BG29" s="143"/>
      <c r="BH29" s="143">
        <v>9</v>
      </c>
      <c r="BI29" s="143">
        <v>18</v>
      </c>
      <c r="BJ29" s="143">
        <v>2</v>
      </c>
      <c r="BK29" s="143"/>
    </row>
    <row r="30" spans="1:63" ht="15" x14ac:dyDescent="0.25">
      <c r="A30" s="138" t="s">
        <v>143</v>
      </c>
      <c r="B30" s="138"/>
      <c r="C30" s="138"/>
      <c r="D30" s="138"/>
      <c r="E30" s="139"/>
      <c r="F30" s="138"/>
      <c r="G30" s="138"/>
      <c r="H30" s="138"/>
      <c r="I30" s="139"/>
      <c r="J30" s="138"/>
      <c r="K30" s="138"/>
      <c r="L30" s="138"/>
      <c r="M30" s="139"/>
      <c r="N30" s="138"/>
      <c r="O30" s="138"/>
      <c r="P30" s="138"/>
      <c r="Q30" s="139"/>
      <c r="R30" s="140">
        <f t="shared" si="0"/>
        <v>0</v>
      </c>
      <c r="S30" s="141">
        <f t="shared" si="1"/>
        <v>0</v>
      </c>
      <c r="T30" s="142"/>
      <c r="U30" s="142"/>
      <c r="V30" s="142"/>
      <c r="W30" s="142"/>
      <c r="X30" s="142"/>
      <c r="Y30" s="143"/>
      <c r="Z30" s="143"/>
      <c r="AA30" s="143"/>
      <c r="AB30" s="143"/>
      <c r="AC30" s="143"/>
      <c r="AD30" s="143"/>
      <c r="AE30" s="143"/>
      <c r="AG30" s="138" t="s">
        <v>143</v>
      </c>
      <c r="AH30" s="138"/>
      <c r="AI30" s="138"/>
      <c r="AJ30" s="138"/>
      <c r="AK30" s="139"/>
      <c r="AL30" s="138"/>
      <c r="AM30" s="138"/>
      <c r="AN30" s="138"/>
      <c r="AO30" s="139"/>
      <c r="AP30" s="138">
        <v>221</v>
      </c>
      <c r="AQ30" s="138"/>
      <c r="AR30" s="138"/>
      <c r="AS30" s="139"/>
      <c r="AT30" s="138"/>
      <c r="AU30" s="138"/>
      <c r="AV30" s="138"/>
      <c r="AW30" s="139"/>
      <c r="AX30" s="140">
        <f t="shared" si="2"/>
        <v>221</v>
      </c>
      <c r="AY30" s="141">
        <f t="shared" si="3"/>
        <v>0</v>
      </c>
      <c r="AZ30" s="143"/>
      <c r="BA30" s="143">
        <v>4</v>
      </c>
      <c r="BB30" s="143"/>
      <c r="BC30" s="143"/>
      <c r="BD30" s="143"/>
      <c r="BE30" s="143"/>
      <c r="BF30" s="143"/>
      <c r="BG30" s="143"/>
      <c r="BH30" s="143">
        <v>62</v>
      </c>
      <c r="BI30" s="143">
        <v>134</v>
      </c>
      <c r="BJ30" s="143">
        <v>22</v>
      </c>
      <c r="BK30" s="143"/>
    </row>
    <row r="31" spans="1:63" ht="15" x14ac:dyDescent="0.25">
      <c r="A31" s="138" t="s">
        <v>144</v>
      </c>
      <c r="B31" s="138"/>
      <c r="C31" s="138"/>
      <c r="D31" s="138"/>
      <c r="E31" s="139"/>
      <c r="F31" s="138"/>
      <c r="G31" s="138"/>
      <c r="H31" s="138"/>
      <c r="I31" s="139"/>
      <c r="J31" s="138"/>
      <c r="K31" s="138"/>
      <c r="L31" s="138"/>
      <c r="M31" s="139"/>
      <c r="N31" s="138"/>
      <c r="O31" s="138"/>
      <c r="P31" s="138"/>
      <c r="Q31" s="139"/>
      <c r="R31" s="140">
        <f t="shared" si="0"/>
        <v>0</v>
      </c>
      <c r="S31" s="141">
        <f t="shared" si="1"/>
        <v>0</v>
      </c>
      <c r="T31" s="142"/>
      <c r="U31" s="142"/>
      <c r="V31" s="142"/>
      <c r="W31" s="142"/>
      <c r="X31" s="142"/>
      <c r="Y31" s="143"/>
      <c r="Z31" s="143"/>
      <c r="AA31" s="143"/>
      <c r="AB31" s="143"/>
      <c r="AC31" s="143"/>
      <c r="AD31" s="143"/>
      <c r="AE31" s="143"/>
      <c r="AG31" s="138" t="s">
        <v>144</v>
      </c>
      <c r="AH31" s="138"/>
      <c r="AI31" s="138"/>
      <c r="AJ31" s="138"/>
      <c r="AK31" s="139"/>
      <c r="AL31" s="138"/>
      <c r="AM31" s="138"/>
      <c r="AN31" s="138"/>
      <c r="AO31" s="139"/>
      <c r="AP31" s="138">
        <v>176</v>
      </c>
      <c r="AQ31" s="138"/>
      <c r="AR31" s="138"/>
      <c r="AS31" s="139"/>
      <c r="AT31" s="138"/>
      <c r="AU31" s="138"/>
      <c r="AV31" s="138"/>
      <c r="AW31" s="139"/>
      <c r="AX31" s="140">
        <f t="shared" si="2"/>
        <v>176</v>
      </c>
      <c r="AY31" s="141">
        <f t="shared" si="3"/>
        <v>0</v>
      </c>
      <c r="AZ31" s="143"/>
      <c r="BA31" s="143">
        <v>2</v>
      </c>
      <c r="BB31" s="143"/>
      <c r="BC31" s="143"/>
      <c r="BD31" s="143"/>
      <c r="BE31" s="143"/>
      <c r="BF31" s="143"/>
      <c r="BG31" s="143"/>
      <c r="BH31" s="143"/>
      <c r="BI31" s="143"/>
      <c r="BJ31" s="143"/>
      <c r="BK31" s="143"/>
    </row>
    <row r="32" spans="1:63" ht="15" x14ac:dyDescent="0.25">
      <c r="A32" s="145" t="s">
        <v>145</v>
      </c>
      <c r="B32" s="146">
        <f t="shared" ref="B32:AE32" si="4">SUM(B11:B31)</f>
        <v>0</v>
      </c>
      <c r="C32" s="146">
        <f t="shared" si="4"/>
        <v>0</v>
      </c>
      <c r="D32" s="146">
        <f t="shared" si="4"/>
        <v>0</v>
      </c>
      <c r="E32" s="147">
        <f t="shared" si="4"/>
        <v>0</v>
      </c>
      <c r="F32" s="146">
        <f t="shared" si="4"/>
        <v>0</v>
      </c>
      <c r="G32" s="146">
        <f t="shared" si="4"/>
        <v>0</v>
      </c>
      <c r="H32" s="146">
        <f t="shared" si="4"/>
        <v>0</v>
      </c>
      <c r="I32" s="147">
        <f t="shared" si="4"/>
        <v>0</v>
      </c>
      <c r="J32" s="146">
        <f t="shared" si="4"/>
        <v>0</v>
      </c>
      <c r="K32" s="146">
        <f t="shared" si="4"/>
        <v>0</v>
      </c>
      <c r="L32" s="146">
        <f t="shared" si="4"/>
        <v>0</v>
      </c>
      <c r="M32" s="147">
        <f t="shared" si="4"/>
        <v>0</v>
      </c>
      <c r="N32" s="146">
        <f t="shared" si="4"/>
        <v>0</v>
      </c>
      <c r="O32" s="146">
        <f t="shared" si="4"/>
        <v>0</v>
      </c>
      <c r="P32" s="146">
        <f t="shared" si="4"/>
        <v>0</v>
      </c>
      <c r="Q32" s="147">
        <f t="shared" si="4"/>
        <v>0</v>
      </c>
      <c r="R32" s="146">
        <f t="shared" si="4"/>
        <v>0</v>
      </c>
      <c r="S32" s="141">
        <f t="shared" si="4"/>
        <v>0</v>
      </c>
      <c r="T32" s="146">
        <f t="shared" si="4"/>
        <v>0</v>
      </c>
      <c r="U32" s="146">
        <f t="shared" si="4"/>
        <v>0</v>
      </c>
      <c r="V32" s="146">
        <f t="shared" si="4"/>
        <v>0</v>
      </c>
      <c r="W32" s="146">
        <f t="shared" si="4"/>
        <v>0</v>
      </c>
      <c r="X32" s="146">
        <f t="shared" si="4"/>
        <v>0</v>
      </c>
      <c r="Y32" s="146">
        <f t="shared" si="4"/>
        <v>0</v>
      </c>
      <c r="Z32" s="146">
        <f t="shared" si="4"/>
        <v>0</v>
      </c>
      <c r="AA32" s="146">
        <f t="shared" si="4"/>
        <v>0</v>
      </c>
      <c r="AB32" s="146">
        <f t="shared" si="4"/>
        <v>0</v>
      </c>
      <c r="AC32" s="146">
        <f t="shared" si="4"/>
        <v>0</v>
      </c>
      <c r="AD32" s="146">
        <f t="shared" si="4"/>
        <v>0</v>
      </c>
      <c r="AE32" s="146">
        <f t="shared" si="4"/>
        <v>0</v>
      </c>
      <c r="AG32" s="145" t="s">
        <v>145</v>
      </c>
      <c r="AH32" s="146">
        <f t="shared" ref="AH32:BK32" si="5">SUM(AH11:AH31)</f>
        <v>0</v>
      </c>
      <c r="AI32" s="146">
        <f t="shared" si="5"/>
        <v>0</v>
      </c>
      <c r="AJ32" s="146">
        <f t="shared" si="5"/>
        <v>0</v>
      </c>
      <c r="AK32" s="147">
        <f t="shared" si="5"/>
        <v>0</v>
      </c>
      <c r="AL32" s="146">
        <f t="shared" si="5"/>
        <v>0</v>
      </c>
      <c r="AM32" s="146">
        <f t="shared" si="5"/>
        <v>0</v>
      </c>
      <c r="AN32" s="146">
        <f t="shared" si="5"/>
        <v>0</v>
      </c>
      <c r="AO32" s="147">
        <f t="shared" si="5"/>
        <v>0</v>
      </c>
      <c r="AP32" s="146">
        <f t="shared" si="5"/>
        <v>1552</v>
      </c>
      <c r="AQ32" s="146">
        <f t="shared" si="5"/>
        <v>0</v>
      </c>
      <c r="AR32" s="146">
        <f t="shared" si="5"/>
        <v>0</v>
      </c>
      <c r="AS32" s="147">
        <f t="shared" si="5"/>
        <v>0</v>
      </c>
      <c r="AT32" s="146">
        <f t="shared" si="5"/>
        <v>0</v>
      </c>
      <c r="AU32" s="146">
        <f t="shared" si="5"/>
        <v>0</v>
      </c>
      <c r="AV32" s="146">
        <f t="shared" si="5"/>
        <v>0</v>
      </c>
      <c r="AW32" s="147">
        <f t="shared" si="5"/>
        <v>0</v>
      </c>
      <c r="AX32" s="148">
        <f t="shared" si="5"/>
        <v>1552</v>
      </c>
      <c r="AY32" s="149">
        <f t="shared" si="5"/>
        <v>0</v>
      </c>
      <c r="AZ32" s="146">
        <f t="shared" si="5"/>
        <v>6</v>
      </c>
      <c r="BA32" s="146">
        <f t="shared" si="5"/>
        <v>18</v>
      </c>
      <c r="BB32" s="146">
        <f t="shared" si="5"/>
        <v>0</v>
      </c>
      <c r="BC32" s="146">
        <f t="shared" si="5"/>
        <v>0</v>
      </c>
      <c r="BD32" s="146">
        <f t="shared" si="5"/>
        <v>0</v>
      </c>
      <c r="BE32" s="146">
        <f t="shared" si="5"/>
        <v>16</v>
      </c>
      <c r="BF32" s="146">
        <f t="shared" si="5"/>
        <v>0</v>
      </c>
      <c r="BG32" s="146">
        <f t="shared" si="5"/>
        <v>0</v>
      </c>
      <c r="BH32" s="146">
        <f t="shared" si="5"/>
        <v>447</v>
      </c>
      <c r="BI32" s="146">
        <f t="shared" si="5"/>
        <v>918</v>
      </c>
      <c r="BJ32" s="146">
        <f t="shared" si="5"/>
        <v>186</v>
      </c>
      <c r="BK32" s="146">
        <f t="shared" si="5"/>
        <v>1</v>
      </c>
    </row>
    <row r="35" spans="1:63" ht="30" customHeight="1" x14ac:dyDescent="0.25">
      <c r="A35" s="398" t="s">
        <v>106</v>
      </c>
      <c r="B35" s="132" t="s">
        <v>16</v>
      </c>
      <c r="C35" s="132" t="s">
        <v>17</v>
      </c>
      <c r="D35" s="400" t="s">
        <v>18</v>
      </c>
      <c r="E35" s="401"/>
      <c r="F35" s="132" t="s">
        <v>19</v>
      </c>
      <c r="G35" s="132" t="s">
        <v>20</v>
      </c>
      <c r="H35" s="400" t="s">
        <v>21</v>
      </c>
      <c r="I35" s="401"/>
      <c r="J35" s="132" t="s">
        <v>22</v>
      </c>
      <c r="K35" s="132" t="s">
        <v>23</v>
      </c>
      <c r="L35" s="400" t="s">
        <v>24</v>
      </c>
      <c r="M35" s="401"/>
      <c r="N35" s="132" t="s">
        <v>25</v>
      </c>
      <c r="O35" s="132" t="s">
        <v>26</v>
      </c>
      <c r="P35" s="400" t="s">
        <v>27</v>
      </c>
      <c r="Q35" s="401"/>
      <c r="R35" s="400" t="s">
        <v>107</v>
      </c>
      <c r="S35" s="401"/>
      <c r="T35" s="400" t="s">
        <v>108</v>
      </c>
      <c r="U35" s="403"/>
      <c r="V35" s="403"/>
      <c r="W35" s="403"/>
      <c r="X35" s="403"/>
      <c r="Y35" s="401"/>
      <c r="Z35" s="400" t="s">
        <v>109</v>
      </c>
      <c r="AA35" s="403"/>
      <c r="AB35" s="403"/>
      <c r="AC35" s="403"/>
      <c r="AD35" s="403"/>
      <c r="AE35" s="401"/>
      <c r="AG35" s="398" t="s">
        <v>106</v>
      </c>
      <c r="AH35" s="132" t="s">
        <v>16</v>
      </c>
      <c r="AI35" s="132" t="s">
        <v>17</v>
      </c>
      <c r="AJ35" s="400" t="s">
        <v>18</v>
      </c>
      <c r="AK35" s="401"/>
      <c r="AL35" s="132" t="s">
        <v>19</v>
      </c>
      <c r="AM35" s="132" t="s">
        <v>20</v>
      </c>
      <c r="AN35" s="400" t="s">
        <v>21</v>
      </c>
      <c r="AO35" s="401"/>
      <c r="AP35" s="132" t="s">
        <v>22</v>
      </c>
      <c r="AQ35" s="132" t="s">
        <v>23</v>
      </c>
      <c r="AR35" s="400" t="s">
        <v>24</v>
      </c>
      <c r="AS35" s="401"/>
      <c r="AT35" s="132" t="s">
        <v>25</v>
      </c>
      <c r="AU35" s="132" t="s">
        <v>26</v>
      </c>
      <c r="AV35" s="400" t="s">
        <v>27</v>
      </c>
      <c r="AW35" s="401"/>
      <c r="AX35" s="400" t="s">
        <v>107</v>
      </c>
      <c r="AY35" s="401"/>
      <c r="AZ35" s="400" t="s">
        <v>108</v>
      </c>
      <c r="BA35" s="403"/>
      <c r="BB35" s="403"/>
      <c r="BC35" s="403"/>
      <c r="BD35" s="403"/>
      <c r="BE35" s="401"/>
      <c r="BF35" s="400" t="s">
        <v>109</v>
      </c>
      <c r="BG35" s="403"/>
      <c r="BH35" s="403"/>
      <c r="BI35" s="403"/>
      <c r="BJ35" s="403"/>
      <c r="BK35" s="401"/>
    </row>
    <row r="36" spans="1:63" ht="36" customHeight="1" x14ac:dyDescent="0.25">
      <c r="A36" s="399"/>
      <c r="B36" s="125" t="s">
        <v>110</v>
      </c>
      <c r="C36" s="125" t="s">
        <v>110</v>
      </c>
      <c r="D36" s="125" t="s">
        <v>110</v>
      </c>
      <c r="E36" s="125" t="s">
        <v>111</v>
      </c>
      <c r="F36" s="125" t="s">
        <v>110</v>
      </c>
      <c r="G36" s="125" t="s">
        <v>110</v>
      </c>
      <c r="H36" s="125" t="s">
        <v>110</v>
      </c>
      <c r="I36" s="125" t="s">
        <v>111</v>
      </c>
      <c r="J36" s="125" t="s">
        <v>110</v>
      </c>
      <c r="K36" s="125" t="s">
        <v>110</v>
      </c>
      <c r="L36" s="125" t="s">
        <v>110</v>
      </c>
      <c r="M36" s="125" t="s">
        <v>111</v>
      </c>
      <c r="N36" s="125" t="s">
        <v>110</v>
      </c>
      <c r="O36" s="125" t="s">
        <v>110</v>
      </c>
      <c r="P36" s="125" t="s">
        <v>110</v>
      </c>
      <c r="Q36" s="125" t="s">
        <v>111</v>
      </c>
      <c r="R36" s="125" t="s">
        <v>110</v>
      </c>
      <c r="S36" s="125" t="s">
        <v>111</v>
      </c>
      <c r="T36" s="133" t="s">
        <v>112</v>
      </c>
      <c r="U36" s="133" t="s">
        <v>113</v>
      </c>
      <c r="V36" s="133" t="s">
        <v>114</v>
      </c>
      <c r="W36" s="133" t="s">
        <v>115</v>
      </c>
      <c r="X36" s="134" t="s">
        <v>116</v>
      </c>
      <c r="Y36" s="133" t="s">
        <v>117</v>
      </c>
      <c r="Z36" s="125" t="s">
        <v>118</v>
      </c>
      <c r="AA36" s="135" t="s">
        <v>119</v>
      </c>
      <c r="AB36" s="125" t="s">
        <v>120</v>
      </c>
      <c r="AC36" s="125" t="s">
        <v>121</v>
      </c>
      <c r="AD36" s="125" t="s">
        <v>122</v>
      </c>
      <c r="AE36" s="125" t="s">
        <v>123</v>
      </c>
      <c r="AG36" s="399"/>
      <c r="AH36" s="125" t="s">
        <v>110</v>
      </c>
      <c r="AI36" s="125" t="s">
        <v>110</v>
      </c>
      <c r="AJ36" s="125" t="s">
        <v>110</v>
      </c>
      <c r="AK36" s="125" t="s">
        <v>111</v>
      </c>
      <c r="AL36" s="125" t="s">
        <v>110</v>
      </c>
      <c r="AM36" s="125" t="s">
        <v>110</v>
      </c>
      <c r="AN36" s="125" t="s">
        <v>110</v>
      </c>
      <c r="AO36" s="125" t="s">
        <v>111</v>
      </c>
      <c r="AP36" s="125" t="s">
        <v>110</v>
      </c>
      <c r="AQ36" s="125" t="s">
        <v>110</v>
      </c>
      <c r="AR36" s="125" t="s">
        <v>110</v>
      </c>
      <c r="AS36" s="125" t="s">
        <v>111</v>
      </c>
      <c r="AT36" s="125" t="s">
        <v>110</v>
      </c>
      <c r="AU36" s="125" t="s">
        <v>110</v>
      </c>
      <c r="AV36" s="125" t="s">
        <v>110</v>
      </c>
      <c r="AW36" s="125" t="s">
        <v>111</v>
      </c>
      <c r="AX36" s="125" t="s">
        <v>110</v>
      </c>
      <c r="AY36" s="125" t="s">
        <v>111</v>
      </c>
      <c r="AZ36" s="133" t="s">
        <v>112</v>
      </c>
      <c r="BA36" s="133" t="s">
        <v>113</v>
      </c>
      <c r="BB36" s="133" t="s">
        <v>114</v>
      </c>
      <c r="BC36" s="133" t="s">
        <v>115</v>
      </c>
      <c r="BD36" s="134" t="s">
        <v>116</v>
      </c>
      <c r="BE36" s="133" t="s">
        <v>117</v>
      </c>
      <c r="BF36" s="136" t="s">
        <v>118</v>
      </c>
      <c r="BG36" s="137" t="s">
        <v>119</v>
      </c>
      <c r="BH36" s="136" t="s">
        <v>120</v>
      </c>
      <c r="BI36" s="136" t="s">
        <v>121</v>
      </c>
      <c r="BJ36" s="136" t="s">
        <v>122</v>
      </c>
      <c r="BK36" s="136" t="s">
        <v>123</v>
      </c>
    </row>
    <row r="37" spans="1:63" ht="15" x14ac:dyDescent="0.25">
      <c r="A37" s="138" t="s">
        <v>124</v>
      </c>
      <c r="B37" s="138"/>
      <c r="C37" s="138"/>
      <c r="D37" s="138"/>
      <c r="E37" s="139"/>
      <c r="F37" s="138"/>
      <c r="G37" s="138"/>
      <c r="H37" s="138"/>
      <c r="I37" s="139"/>
      <c r="J37" s="138"/>
      <c r="K37" s="138"/>
      <c r="L37" s="138"/>
      <c r="M37" s="139"/>
      <c r="N37" s="138"/>
      <c r="O37" s="138"/>
      <c r="P37" s="138"/>
      <c r="Q37" s="139"/>
      <c r="R37" s="140">
        <f t="shared" ref="R37:R57" si="6">B37+C37+D37+F37+G37+H37+J37+K37+L37+N37+O37+P37</f>
        <v>0</v>
      </c>
      <c r="S37" s="141">
        <f>+E37+I37+M37+Q37</f>
        <v>0</v>
      </c>
      <c r="T37" s="142"/>
      <c r="U37" s="142"/>
      <c r="V37" s="142"/>
      <c r="W37" s="142"/>
      <c r="X37" s="142"/>
      <c r="Y37" s="143"/>
      <c r="Z37" s="143"/>
      <c r="AA37" s="143"/>
      <c r="AB37" s="143"/>
      <c r="AC37" s="143"/>
      <c r="AD37" s="143"/>
      <c r="AE37" s="144"/>
      <c r="AG37" s="138" t="s">
        <v>124</v>
      </c>
      <c r="AH37" s="138"/>
      <c r="AI37" s="138"/>
      <c r="AJ37" s="138"/>
      <c r="AK37" s="139"/>
      <c r="AL37" s="138"/>
      <c r="AM37" s="138"/>
      <c r="AN37" s="138"/>
      <c r="AO37" s="139"/>
      <c r="AP37" s="138"/>
      <c r="AQ37" s="138"/>
      <c r="AR37" s="138"/>
      <c r="AS37" s="139"/>
      <c r="AT37" s="138"/>
      <c r="AU37" s="138"/>
      <c r="AV37" s="138"/>
      <c r="AW37" s="139"/>
      <c r="AX37" s="140">
        <f t="shared" ref="AX37:AX57" si="7">AH37+AI37+AJ37+AL37+AM37+AN37+AP37+AQ37+AR37+AT37+AU37+AV37</f>
        <v>0</v>
      </c>
      <c r="AY37" s="141">
        <f>+AK37+AO37+AS37+AW37</f>
        <v>0</v>
      </c>
      <c r="AZ37" s="143"/>
      <c r="BA37" s="143"/>
      <c r="BB37" s="143"/>
      <c r="BC37" s="143"/>
      <c r="BD37" s="143"/>
      <c r="BE37" s="143"/>
      <c r="BF37" s="143"/>
      <c r="BG37" s="143"/>
      <c r="BH37" s="143"/>
      <c r="BI37" s="143"/>
      <c r="BJ37" s="143"/>
      <c r="BK37" s="144"/>
    </row>
    <row r="38" spans="1:63" ht="15" x14ac:dyDescent="0.25">
      <c r="A38" s="138" t="s">
        <v>125</v>
      </c>
      <c r="B38" s="138"/>
      <c r="C38" s="138"/>
      <c r="D38" s="138"/>
      <c r="E38" s="139"/>
      <c r="F38" s="138"/>
      <c r="G38" s="138"/>
      <c r="H38" s="138"/>
      <c r="I38" s="139"/>
      <c r="J38" s="138"/>
      <c r="K38" s="138"/>
      <c r="L38" s="138"/>
      <c r="M38" s="139"/>
      <c r="N38" s="138"/>
      <c r="O38" s="138"/>
      <c r="P38" s="138"/>
      <c r="Q38" s="139"/>
      <c r="R38" s="140">
        <f t="shared" si="6"/>
        <v>0</v>
      </c>
      <c r="S38" s="141">
        <f t="shared" ref="S38:S57" si="8">+E38+I38+M38+Q38</f>
        <v>0</v>
      </c>
      <c r="T38" s="142"/>
      <c r="U38" s="142"/>
      <c r="V38" s="142"/>
      <c r="W38" s="142"/>
      <c r="X38" s="142"/>
      <c r="Y38" s="143"/>
      <c r="Z38" s="143"/>
      <c r="AA38" s="143"/>
      <c r="AB38" s="143"/>
      <c r="AC38" s="143"/>
      <c r="AD38" s="143"/>
      <c r="AE38" s="143"/>
      <c r="AG38" s="138" t="s">
        <v>125</v>
      </c>
      <c r="AH38" s="138"/>
      <c r="AI38" s="138"/>
      <c r="AJ38" s="138"/>
      <c r="AK38" s="139"/>
      <c r="AL38" s="138"/>
      <c r="AM38" s="138"/>
      <c r="AN38" s="138"/>
      <c r="AO38" s="139"/>
      <c r="AP38" s="138"/>
      <c r="AQ38" s="138"/>
      <c r="AR38" s="138"/>
      <c r="AS38" s="139"/>
      <c r="AT38" s="138"/>
      <c r="AU38" s="138"/>
      <c r="AV38" s="138"/>
      <c r="AW38" s="139"/>
      <c r="AX38" s="140">
        <f t="shared" si="7"/>
        <v>0</v>
      </c>
      <c r="AY38" s="141">
        <f t="shared" ref="AY38:AY57" si="9">+AK38+AO38+AS38+AW38</f>
        <v>0</v>
      </c>
      <c r="AZ38" s="143"/>
      <c r="BA38" s="143"/>
      <c r="BB38" s="143"/>
      <c r="BC38" s="143"/>
      <c r="BD38" s="143"/>
      <c r="BE38" s="143"/>
      <c r="BF38" s="143"/>
      <c r="BG38" s="143"/>
      <c r="BH38" s="143"/>
      <c r="BI38" s="143"/>
      <c r="BJ38" s="143"/>
      <c r="BK38" s="143"/>
    </row>
    <row r="39" spans="1:63" ht="15" x14ac:dyDescent="0.25">
      <c r="A39" s="138" t="s">
        <v>126</v>
      </c>
      <c r="B39" s="138"/>
      <c r="C39" s="138"/>
      <c r="D39" s="138"/>
      <c r="E39" s="139"/>
      <c r="F39" s="138"/>
      <c r="G39" s="138"/>
      <c r="H39" s="138"/>
      <c r="I39" s="139"/>
      <c r="J39" s="138"/>
      <c r="K39" s="138"/>
      <c r="L39" s="138"/>
      <c r="M39" s="139"/>
      <c r="N39" s="138"/>
      <c r="O39" s="138"/>
      <c r="P39" s="138"/>
      <c r="Q39" s="139"/>
      <c r="R39" s="140">
        <f t="shared" si="6"/>
        <v>0</v>
      </c>
      <c r="S39" s="141">
        <f t="shared" si="8"/>
        <v>0</v>
      </c>
      <c r="T39" s="142"/>
      <c r="U39" s="142"/>
      <c r="V39" s="142"/>
      <c r="W39" s="142"/>
      <c r="X39" s="142"/>
      <c r="Y39" s="143"/>
      <c r="Z39" s="143"/>
      <c r="AA39" s="143"/>
      <c r="AB39" s="143"/>
      <c r="AC39" s="143"/>
      <c r="AD39" s="143"/>
      <c r="AE39" s="143"/>
      <c r="AG39" s="138" t="s">
        <v>126</v>
      </c>
      <c r="AH39" s="138"/>
      <c r="AI39" s="138"/>
      <c r="AJ39" s="138"/>
      <c r="AK39" s="139"/>
      <c r="AL39" s="138"/>
      <c r="AM39" s="138"/>
      <c r="AN39" s="138"/>
      <c r="AO39" s="139"/>
      <c r="AP39" s="138"/>
      <c r="AQ39" s="138"/>
      <c r="AR39" s="138"/>
      <c r="AS39" s="139"/>
      <c r="AT39" s="138"/>
      <c r="AU39" s="138"/>
      <c r="AV39" s="138"/>
      <c r="AW39" s="139"/>
      <c r="AX39" s="140">
        <f t="shared" si="7"/>
        <v>0</v>
      </c>
      <c r="AY39" s="141">
        <f t="shared" si="9"/>
        <v>0</v>
      </c>
      <c r="AZ39" s="143"/>
      <c r="BA39" s="143"/>
      <c r="BB39" s="143"/>
      <c r="BC39" s="143"/>
      <c r="BD39" s="143"/>
      <c r="BE39" s="143"/>
      <c r="BF39" s="143"/>
      <c r="BG39" s="143"/>
      <c r="BH39" s="143"/>
      <c r="BI39" s="143"/>
      <c r="BJ39" s="143"/>
      <c r="BK39" s="143"/>
    </row>
    <row r="40" spans="1:63" ht="15" x14ac:dyDescent="0.25">
      <c r="A40" s="138" t="s">
        <v>127</v>
      </c>
      <c r="B40" s="138"/>
      <c r="C40" s="138"/>
      <c r="D40" s="138"/>
      <c r="E40" s="139"/>
      <c r="F40" s="138"/>
      <c r="G40" s="138"/>
      <c r="H40" s="138"/>
      <c r="I40" s="139"/>
      <c r="J40" s="138"/>
      <c r="K40" s="138"/>
      <c r="L40" s="138"/>
      <c r="M40" s="139"/>
      <c r="N40" s="138"/>
      <c r="O40" s="138"/>
      <c r="P40" s="138"/>
      <c r="Q40" s="139"/>
      <c r="R40" s="140">
        <f t="shared" si="6"/>
        <v>0</v>
      </c>
      <c r="S40" s="141">
        <f t="shared" si="8"/>
        <v>0</v>
      </c>
      <c r="T40" s="142"/>
      <c r="U40" s="142"/>
      <c r="V40" s="142"/>
      <c r="W40" s="142"/>
      <c r="X40" s="142"/>
      <c r="Y40" s="143"/>
      <c r="Z40" s="143"/>
      <c r="AA40" s="143"/>
      <c r="AB40" s="143"/>
      <c r="AC40" s="143"/>
      <c r="AD40" s="143"/>
      <c r="AE40" s="143"/>
      <c r="AG40" s="138" t="s">
        <v>127</v>
      </c>
      <c r="AH40" s="138"/>
      <c r="AI40" s="138"/>
      <c r="AJ40" s="138"/>
      <c r="AK40" s="139"/>
      <c r="AL40" s="138"/>
      <c r="AM40" s="138"/>
      <c r="AN40" s="138"/>
      <c r="AO40" s="139"/>
      <c r="AP40" s="138"/>
      <c r="AQ40" s="138"/>
      <c r="AR40" s="138"/>
      <c r="AS40" s="139"/>
      <c r="AT40" s="138"/>
      <c r="AU40" s="138"/>
      <c r="AV40" s="138"/>
      <c r="AW40" s="139"/>
      <c r="AX40" s="140">
        <f t="shared" si="7"/>
        <v>0</v>
      </c>
      <c r="AY40" s="141">
        <f t="shared" si="9"/>
        <v>0</v>
      </c>
      <c r="AZ40" s="143"/>
      <c r="BA40" s="143"/>
      <c r="BB40" s="143"/>
      <c r="BC40" s="143"/>
      <c r="BD40" s="143"/>
      <c r="BE40" s="143"/>
      <c r="BF40" s="143"/>
      <c r="BG40" s="143"/>
      <c r="BH40" s="143"/>
      <c r="BI40" s="143"/>
      <c r="BJ40" s="143"/>
      <c r="BK40" s="143"/>
    </row>
    <row r="41" spans="1:63" ht="15" x14ac:dyDescent="0.25">
      <c r="A41" s="138" t="s">
        <v>128</v>
      </c>
      <c r="B41" s="138"/>
      <c r="C41" s="138"/>
      <c r="D41" s="138"/>
      <c r="E41" s="139"/>
      <c r="F41" s="138"/>
      <c r="G41" s="138"/>
      <c r="H41" s="138"/>
      <c r="I41" s="139"/>
      <c r="J41" s="138"/>
      <c r="K41" s="138"/>
      <c r="L41" s="138"/>
      <c r="M41" s="139"/>
      <c r="N41" s="138"/>
      <c r="O41" s="138"/>
      <c r="P41" s="138"/>
      <c r="Q41" s="139"/>
      <c r="R41" s="140">
        <f t="shared" si="6"/>
        <v>0</v>
      </c>
      <c r="S41" s="141">
        <f t="shared" si="8"/>
        <v>0</v>
      </c>
      <c r="T41" s="142"/>
      <c r="U41" s="142"/>
      <c r="V41" s="142"/>
      <c r="W41" s="142"/>
      <c r="X41" s="142"/>
      <c r="Y41" s="143"/>
      <c r="Z41" s="143"/>
      <c r="AA41" s="143"/>
      <c r="AB41" s="143"/>
      <c r="AC41" s="143"/>
      <c r="AD41" s="143"/>
      <c r="AE41" s="143"/>
      <c r="AG41" s="138" t="s">
        <v>128</v>
      </c>
      <c r="AH41" s="138"/>
      <c r="AI41" s="138"/>
      <c r="AJ41" s="138"/>
      <c r="AK41" s="139"/>
      <c r="AL41" s="138"/>
      <c r="AM41" s="138"/>
      <c r="AN41" s="138"/>
      <c r="AO41" s="139"/>
      <c r="AP41" s="138"/>
      <c r="AQ41" s="138"/>
      <c r="AR41" s="138"/>
      <c r="AS41" s="139"/>
      <c r="AT41" s="138"/>
      <c r="AU41" s="138"/>
      <c r="AV41" s="138"/>
      <c r="AW41" s="139"/>
      <c r="AX41" s="140">
        <f t="shared" si="7"/>
        <v>0</v>
      </c>
      <c r="AY41" s="141">
        <f t="shared" si="9"/>
        <v>0</v>
      </c>
      <c r="AZ41" s="143"/>
      <c r="BA41" s="143"/>
      <c r="BB41" s="143"/>
      <c r="BC41" s="143"/>
      <c r="BD41" s="143"/>
      <c r="BE41" s="143"/>
      <c r="BF41" s="143"/>
      <c r="BG41" s="143"/>
      <c r="BH41" s="143"/>
      <c r="BI41" s="143"/>
      <c r="BJ41" s="143"/>
      <c r="BK41" s="143"/>
    </row>
    <row r="42" spans="1:63" ht="15" x14ac:dyDescent="0.25">
      <c r="A42" s="138" t="s">
        <v>129</v>
      </c>
      <c r="B42" s="138"/>
      <c r="C42" s="138"/>
      <c r="D42" s="138"/>
      <c r="E42" s="139"/>
      <c r="F42" s="138"/>
      <c r="G42" s="138"/>
      <c r="H42" s="138"/>
      <c r="I42" s="139"/>
      <c r="J42" s="138"/>
      <c r="K42" s="138"/>
      <c r="L42" s="138"/>
      <c r="M42" s="139"/>
      <c r="N42" s="138"/>
      <c r="O42" s="138"/>
      <c r="P42" s="138"/>
      <c r="Q42" s="139"/>
      <c r="R42" s="140">
        <f t="shared" si="6"/>
        <v>0</v>
      </c>
      <c r="S42" s="141">
        <f t="shared" si="8"/>
        <v>0</v>
      </c>
      <c r="T42" s="142"/>
      <c r="U42" s="142"/>
      <c r="V42" s="142"/>
      <c r="W42" s="142"/>
      <c r="X42" s="142"/>
      <c r="Y42" s="143"/>
      <c r="Z42" s="143"/>
      <c r="AA42" s="143"/>
      <c r="AB42" s="143"/>
      <c r="AC42" s="143"/>
      <c r="AD42" s="143"/>
      <c r="AE42" s="143"/>
      <c r="AG42" s="138" t="s">
        <v>129</v>
      </c>
      <c r="AH42" s="138"/>
      <c r="AI42" s="138"/>
      <c r="AJ42" s="138"/>
      <c r="AK42" s="139"/>
      <c r="AL42" s="138"/>
      <c r="AM42" s="138"/>
      <c r="AN42" s="138"/>
      <c r="AO42" s="139"/>
      <c r="AP42" s="138"/>
      <c r="AQ42" s="138"/>
      <c r="AR42" s="138"/>
      <c r="AS42" s="139"/>
      <c r="AT42" s="138"/>
      <c r="AU42" s="138"/>
      <c r="AV42" s="138"/>
      <c r="AW42" s="139"/>
      <c r="AX42" s="140">
        <f t="shared" si="7"/>
        <v>0</v>
      </c>
      <c r="AY42" s="141">
        <f t="shared" si="9"/>
        <v>0</v>
      </c>
      <c r="AZ42" s="143"/>
      <c r="BA42" s="143"/>
      <c r="BB42" s="143"/>
      <c r="BC42" s="143"/>
      <c r="BD42" s="143"/>
      <c r="BE42" s="143"/>
      <c r="BF42" s="143"/>
      <c r="BG42" s="143"/>
      <c r="BH42" s="143"/>
      <c r="BI42" s="143"/>
      <c r="BJ42" s="143"/>
      <c r="BK42" s="143"/>
    </row>
    <row r="43" spans="1:63" ht="15" x14ac:dyDescent="0.25">
      <c r="A43" s="138" t="s">
        <v>130</v>
      </c>
      <c r="B43" s="138"/>
      <c r="C43" s="138"/>
      <c r="D43" s="138"/>
      <c r="E43" s="139"/>
      <c r="F43" s="138"/>
      <c r="G43" s="138"/>
      <c r="H43" s="138"/>
      <c r="I43" s="139"/>
      <c r="J43" s="138"/>
      <c r="K43" s="138"/>
      <c r="L43" s="138"/>
      <c r="M43" s="139"/>
      <c r="N43" s="138"/>
      <c r="O43" s="138"/>
      <c r="P43" s="138"/>
      <c r="Q43" s="139"/>
      <c r="R43" s="140">
        <f t="shared" si="6"/>
        <v>0</v>
      </c>
      <c r="S43" s="141">
        <f t="shared" si="8"/>
        <v>0</v>
      </c>
      <c r="T43" s="142"/>
      <c r="U43" s="142"/>
      <c r="V43" s="142"/>
      <c r="W43" s="142"/>
      <c r="X43" s="142"/>
      <c r="Y43" s="143"/>
      <c r="Z43" s="143"/>
      <c r="AA43" s="143"/>
      <c r="AB43" s="143"/>
      <c r="AC43" s="143"/>
      <c r="AD43" s="143"/>
      <c r="AE43" s="143"/>
      <c r="AG43" s="138" t="s">
        <v>130</v>
      </c>
      <c r="AH43" s="138"/>
      <c r="AI43" s="138"/>
      <c r="AJ43" s="138"/>
      <c r="AK43" s="139"/>
      <c r="AL43" s="138"/>
      <c r="AM43" s="138"/>
      <c r="AN43" s="138"/>
      <c r="AO43" s="139"/>
      <c r="AP43" s="138"/>
      <c r="AQ43" s="138"/>
      <c r="AR43" s="138"/>
      <c r="AS43" s="139"/>
      <c r="AT43" s="138"/>
      <c r="AU43" s="138"/>
      <c r="AV43" s="138"/>
      <c r="AW43" s="139"/>
      <c r="AX43" s="140">
        <f t="shared" si="7"/>
        <v>0</v>
      </c>
      <c r="AY43" s="141">
        <f t="shared" si="9"/>
        <v>0</v>
      </c>
      <c r="AZ43" s="143"/>
      <c r="BA43" s="143"/>
      <c r="BB43" s="143"/>
      <c r="BC43" s="143"/>
      <c r="BD43" s="143"/>
      <c r="BE43" s="143"/>
      <c r="BF43" s="143"/>
      <c r="BG43" s="143"/>
      <c r="BH43" s="143"/>
      <c r="BI43" s="143"/>
      <c r="BJ43" s="143"/>
      <c r="BK43" s="143"/>
    </row>
    <row r="44" spans="1:63" ht="15" x14ac:dyDescent="0.25">
      <c r="A44" s="138" t="s">
        <v>131</v>
      </c>
      <c r="B44" s="138"/>
      <c r="C44" s="138"/>
      <c r="D44" s="138"/>
      <c r="E44" s="139"/>
      <c r="F44" s="138"/>
      <c r="G44" s="138"/>
      <c r="H44" s="138"/>
      <c r="I44" s="139"/>
      <c r="J44" s="138"/>
      <c r="K44" s="138"/>
      <c r="L44" s="138"/>
      <c r="M44" s="139"/>
      <c r="N44" s="138"/>
      <c r="O44" s="138"/>
      <c r="P44" s="138"/>
      <c r="Q44" s="139"/>
      <c r="R44" s="140">
        <f t="shared" si="6"/>
        <v>0</v>
      </c>
      <c r="S44" s="141">
        <f t="shared" si="8"/>
        <v>0</v>
      </c>
      <c r="T44" s="142"/>
      <c r="U44" s="142"/>
      <c r="V44" s="142"/>
      <c r="W44" s="142"/>
      <c r="X44" s="142"/>
      <c r="Y44" s="143"/>
      <c r="Z44" s="143"/>
      <c r="AA44" s="143"/>
      <c r="AB44" s="143"/>
      <c r="AC44" s="143"/>
      <c r="AD44" s="143"/>
      <c r="AE44" s="143"/>
      <c r="AG44" s="138" t="s">
        <v>131</v>
      </c>
      <c r="AH44" s="138"/>
      <c r="AI44" s="138"/>
      <c r="AJ44" s="138"/>
      <c r="AK44" s="139"/>
      <c r="AL44" s="138"/>
      <c r="AM44" s="138"/>
      <c r="AN44" s="138"/>
      <c r="AO44" s="139"/>
      <c r="AP44" s="138"/>
      <c r="AQ44" s="138"/>
      <c r="AR44" s="138"/>
      <c r="AS44" s="139"/>
      <c r="AT44" s="138"/>
      <c r="AU44" s="138"/>
      <c r="AV44" s="138"/>
      <c r="AW44" s="139"/>
      <c r="AX44" s="140">
        <f t="shared" si="7"/>
        <v>0</v>
      </c>
      <c r="AY44" s="141">
        <f t="shared" si="9"/>
        <v>0</v>
      </c>
      <c r="AZ44" s="143"/>
      <c r="BA44" s="143"/>
      <c r="BB44" s="143"/>
      <c r="BC44" s="143"/>
      <c r="BD44" s="143"/>
      <c r="BE44" s="143"/>
      <c r="BF44" s="143"/>
      <c r="BG44" s="143"/>
      <c r="BH44" s="143"/>
      <c r="BI44" s="143"/>
      <c r="BJ44" s="143"/>
      <c r="BK44" s="143"/>
    </row>
    <row r="45" spans="1:63" ht="15" x14ac:dyDescent="0.25">
      <c r="A45" s="138" t="s">
        <v>132</v>
      </c>
      <c r="B45" s="138"/>
      <c r="C45" s="138"/>
      <c r="D45" s="138"/>
      <c r="E45" s="139"/>
      <c r="F45" s="138"/>
      <c r="G45" s="138"/>
      <c r="H45" s="138"/>
      <c r="I45" s="139"/>
      <c r="J45" s="138"/>
      <c r="K45" s="138"/>
      <c r="L45" s="138"/>
      <c r="M45" s="139"/>
      <c r="N45" s="138"/>
      <c r="O45" s="138"/>
      <c r="P45" s="138"/>
      <c r="Q45" s="139"/>
      <c r="R45" s="140">
        <f t="shared" si="6"/>
        <v>0</v>
      </c>
      <c r="S45" s="141">
        <f t="shared" si="8"/>
        <v>0</v>
      </c>
      <c r="T45" s="142"/>
      <c r="U45" s="142"/>
      <c r="V45" s="142"/>
      <c r="W45" s="142"/>
      <c r="X45" s="142"/>
      <c r="Y45" s="143"/>
      <c r="Z45" s="143"/>
      <c r="AA45" s="143"/>
      <c r="AB45" s="143"/>
      <c r="AC45" s="143"/>
      <c r="AD45" s="143"/>
      <c r="AE45" s="143"/>
      <c r="AG45" s="138" t="s">
        <v>132</v>
      </c>
      <c r="AH45" s="138"/>
      <c r="AI45" s="138"/>
      <c r="AJ45" s="138"/>
      <c r="AK45" s="139"/>
      <c r="AL45" s="138"/>
      <c r="AM45" s="138"/>
      <c r="AN45" s="138"/>
      <c r="AO45" s="139"/>
      <c r="AP45" s="138"/>
      <c r="AQ45" s="138"/>
      <c r="AR45" s="138"/>
      <c r="AS45" s="139"/>
      <c r="AT45" s="138"/>
      <c r="AU45" s="138"/>
      <c r="AV45" s="138"/>
      <c r="AW45" s="139"/>
      <c r="AX45" s="140">
        <f t="shared" si="7"/>
        <v>0</v>
      </c>
      <c r="AY45" s="141">
        <f t="shared" si="9"/>
        <v>0</v>
      </c>
      <c r="AZ45" s="143"/>
      <c r="BA45" s="143"/>
      <c r="BB45" s="143"/>
      <c r="BC45" s="143"/>
      <c r="BD45" s="143"/>
      <c r="BE45" s="143"/>
      <c r="BF45" s="143"/>
      <c r="BG45" s="143"/>
      <c r="BH45" s="143"/>
      <c r="BI45" s="138"/>
      <c r="BJ45" s="138"/>
      <c r="BK45" s="138"/>
    </row>
    <row r="46" spans="1:63" ht="15" x14ac:dyDescent="0.25">
      <c r="A46" s="138" t="s">
        <v>133</v>
      </c>
      <c r="B46" s="138"/>
      <c r="C46" s="138"/>
      <c r="D46" s="138"/>
      <c r="E46" s="139"/>
      <c r="F46" s="138"/>
      <c r="G46" s="138"/>
      <c r="H46" s="138"/>
      <c r="I46" s="139"/>
      <c r="J46" s="138"/>
      <c r="K46" s="138"/>
      <c r="L46" s="138"/>
      <c r="M46" s="139"/>
      <c r="N46" s="138"/>
      <c r="O46" s="138"/>
      <c r="P46" s="138"/>
      <c r="Q46" s="139"/>
      <c r="R46" s="140">
        <f t="shared" si="6"/>
        <v>0</v>
      </c>
      <c r="S46" s="141">
        <f t="shared" si="8"/>
        <v>0</v>
      </c>
      <c r="T46" s="142"/>
      <c r="U46" s="142"/>
      <c r="V46" s="142"/>
      <c r="W46" s="142"/>
      <c r="X46" s="142"/>
      <c r="Y46" s="143"/>
      <c r="Z46" s="143"/>
      <c r="AA46" s="143"/>
      <c r="AB46" s="143"/>
      <c r="AC46" s="143"/>
      <c r="AD46" s="143"/>
      <c r="AE46" s="143"/>
      <c r="AG46" s="138" t="s">
        <v>133</v>
      </c>
      <c r="AH46" s="138"/>
      <c r="AI46" s="138"/>
      <c r="AJ46" s="138"/>
      <c r="AK46" s="139"/>
      <c r="AL46" s="138"/>
      <c r="AM46" s="138"/>
      <c r="AN46" s="138"/>
      <c r="AO46" s="139"/>
      <c r="AP46" s="138"/>
      <c r="AQ46" s="138"/>
      <c r="AR46" s="138"/>
      <c r="AS46" s="139"/>
      <c r="AT46" s="138"/>
      <c r="AU46" s="138"/>
      <c r="AV46" s="138"/>
      <c r="AW46" s="139"/>
      <c r="AX46" s="140">
        <f t="shared" si="7"/>
        <v>0</v>
      </c>
      <c r="AY46" s="141">
        <f t="shared" si="9"/>
        <v>0</v>
      </c>
      <c r="AZ46" s="143"/>
      <c r="BA46" s="143"/>
      <c r="BB46" s="143"/>
      <c r="BC46" s="143"/>
      <c r="BD46" s="143"/>
      <c r="BE46" s="143"/>
      <c r="BF46" s="143"/>
      <c r="BG46" s="143"/>
      <c r="BH46" s="143"/>
      <c r="BI46" s="138"/>
      <c r="BJ46" s="138"/>
      <c r="BK46" s="138"/>
    </row>
    <row r="47" spans="1:63" ht="15" x14ac:dyDescent="0.25">
      <c r="A47" s="138" t="s">
        <v>134</v>
      </c>
      <c r="B47" s="138"/>
      <c r="C47" s="138"/>
      <c r="D47" s="138"/>
      <c r="E47" s="139"/>
      <c r="F47" s="138"/>
      <c r="G47" s="138"/>
      <c r="H47" s="138"/>
      <c r="I47" s="139"/>
      <c r="J47" s="138"/>
      <c r="K47" s="138"/>
      <c r="L47" s="138"/>
      <c r="M47" s="139"/>
      <c r="N47" s="138"/>
      <c r="O47" s="138"/>
      <c r="P47" s="138"/>
      <c r="Q47" s="139"/>
      <c r="R47" s="140">
        <f t="shared" si="6"/>
        <v>0</v>
      </c>
      <c r="S47" s="141">
        <f t="shared" si="8"/>
        <v>0</v>
      </c>
      <c r="T47" s="142"/>
      <c r="U47" s="142"/>
      <c r="V47" s="142"/>
      <c r="W47" s="142"/>
      <c r="X47" s="142"/>
      <c r="Y47" s="143"/>
      <c r="Z47" s="143"/>
      <c r="AA47" s="143"/>
      <c r="AB47" s="143"/>
      <c r="AC47" s="143"/>
      <c r="AD47" s="143"/>
      <c r="AE47" s="143"/>
      <c r="AG47" s="138" t="s">
        <v>134</v>
      </c>
      <c r="AH47" s="138"/>
      <c r="AI47" s="138"/>
      <c r="AJ47" s="138"/>
      <c r="AK47" s="139"/>
      <c r="AL47" s="138"/>
      <c r="AM47" s="138"/>
      <c r="AN47" s="138"/>
      <c r="AO47" s="139"/>
      <c r="AP47" s="138"/>
      <c r="AQ47" s="138"/>
      <c r="AR47" s="138"/>
      <c r="AS47" s="139"/>
      <c r="AT47" s="138"/>
      <c r="AU47" s="138"/>
      <c r="AV47" s="138"/>
      <c r="AW47" s="139"/>
      <c r="AX47" s="140">
        <f t="shared" si="7"/>
        <v>0</v>
      </c>
      <c r="AY47" s="141">
        <f t="shared" si="9"/>
        <v>0</v>
      </c>
      <c r="AZ47" s="143"/>
      <c r="BA47" s="143"/>
      <c r="BB47" s="143"/>
      <c r="BC47" s="143"/>
      <c r="BD47" s="143"/>
      <c r="BE47" s="143"/>
      <c r="BF47" s="143"/>
      <c r="BG47" s="143"/>
      <c r="BH47" s="143"/>
      <c r="BI47" s="138"/>
      <c r="BJ47" s="138"/>
      <c r="BK47" s="138"/>
    </row>
    <row r="48" spans="1:63" ht="15" x14ac:dyDescent="0.25">
      <c r="A48" s="138" t="s">
        <v>135</v>
      </c>
      <c r="B48" s="138"/>
      <c r="C48" s="138"/>
      <c r="D48" s="138"/>
      <c r="E48" s="139"/>
      <c r="F48" s="138"/>
      <c r="G48" s="138"/>
      <c r="H48" s="138"/>
      <c r="I48" s="139"/>
      <c r="J48" s="138"/>
      <c r="K48" s="138"/>
      <c r="L48" s="138"/>
      <c r="M48" s="139"/>
      <c r="N48" s="138"/>
      <c r="O48" s="138"/>
      <c r="P48" s="138"/>
      <c r="Q48" s="139"/>
      <c r="R48" s="140">
        <f t="shared" si="6"/>
        <v>0</v>
      </c>
      <c r="S48" s="141">
        <f t="shared" si="8"/>
        <v>0</v>
      </c>
      <c r="T48" s="142"/>
      <c r="U48" s="142"/>
      <c r="V48" s="142"/>
      <c r="W48" s="142"/>
      <c r="X48" s="142"/>
      <c r="Y48" s="143"/>
      <c r="Z48" s="143"/>
      <c r="AA48" s="143"/>
      <c r="AB48" s="143"/>
      <c r="AC48" s="143"/>
      <c r="AD48" s="143"/>
      <c r="AE48" s="143"/>
      <c r="AG48" s="138" t="s">
        <v>135</v>
      </c>
      <c r="AH48" s="138"/>
      <c r="AI48" s="138"/>
      <c r="AJ48" s="138"/>
      <c r="AK48" s="139"/>
      <c r="AL48" s="138"/>
      <c r="AM48" s="138"/>
      <c r="AN48" s="138"/>
      <c r="AO48" s="139"/>
      <c r="AP48" s="138"/>
      <c r="AQ48" s="138"/>
      <c r="AR48" s="138"/>
      <c r="AS48" s="139"/>
      <c r="AT48" s="138"/>
      <c r="AU48" s="138"/>
      <c r="AV48" s="138"/>
      <c r="AW48" s="139"/>
      <c r="AX48" s="140">
        <f t="shared" si="7"/>
        <v>0</v>
      </c>
      <c r="AY48" s="141">
        <f t="shared" si="9"/>
        <v>0</v>
      </c>
      <c r="AZ48" s="143"/>
      <c r="BA48" s="143"/>
      <c r="BB48" s="143"/>
      <c r="BC48" s="143"/>
      <c r="BD48" s="143"/>
      <c r="BE48" s="143"/>
      <c r="BF48" s="143"/>
      <c r="BG48" s="143"/>
      <c r="BH48" s="143"/>
      <c r="BI48" s="143"/>
      <c r="BJ48" s="143"/>
      <c r="BK48" s="143"/>
    </row>
    <row r="49" spans="1:63" ht="15" x14ac:dyDescent="0.25">
      <c r="A49" s="138" t="s">
        <v>136</v>
      </c>
      <c r="B49" s="138"/>
      <c r="C49" s="138"/>
      <c r="D49" s="138"/>
      <c r="E49" s="139"/>
      <c r="F49" s="138"/>
      <c r="G49" s="138"/>
      <c r="H49" s="138"/>
      <c r="I49" s="139"/>
      <c r="J49" s="138"/>
      <c r="K49" s="138"/>
      <c r="L49" s="138"/>
      <c r="M49" s="139"/>
      <c r="N49" s="138"/>
      <c r="O49" s="138"/>
      <c r="P49" s="138"/>
      <c r="Q49" s="139"/>
      <c r="R49" s="140">
        <f t="shared" si="6"/>
        <v>0</v>
      </c>
      <c r="S49" s="141">
        <f t="shared" si="8"/>
        <v>0</v>
      </c>
      <c r="T49" s="142"/>
      <c r="U49" s="142"/>
      <c r="V49" s="142"/>
      <c r="W49" s="142"/>
      <c r="X49" s="142"/>
      <c r="Y49" s="143"/>
      <c r="Z49" s="143"/>
      <c r="AA49" s="143"/>
      <c r="AB49" s="143"/>
      <c r="AC49" s="143"/>
      <c r="AD49" s="143"/>
      <c r="AE49" s="143"/>
      <c r="AG49" s="138" t="s">
        <v>136</v>
      </c>
      <c r="AH49" s="138"/>
      <c r="AI49" s="138"/>
      <c r="AJ49" s="138"/>
      <c r="AK49" s="139"/>
      <c r="AL49" s="138"/>
      <c r="AM49" s="138"/>
      <c r="AN49" s="138"/>
      <c r="AO49" s="139"/>
      <c r="AP49" s="138"/>
      <c r="AQ49" s="138"/>
      <c r="AR49" s="138"/>
      <c r="AS49" s="139"/>
      <c r="AT49" s="138"/>
      <c r="AU49" s="138"/>
      <c r="AV49" s="138"/>
      <c r="AW49" s="139"/>
      <c r="AX49" s="140">
        <f t="shared" si="7"/>
        <v>0</v>
      </c>
      <c r="AY49" s="141">
        <f t="shared" si="9"/>
        <v>0</v>
      </c>
      <c r="AZ49" s="143"/>
      <c r="BA49" s="143"/>
      <c r="BB49" s="143"/>
      <c r="BC49" s="143"/>
      <c r="BD49" s="143"/>
      <c r="BE49" s="143"/>
      <c r="BF49" s="143"/>
      <c r="BG49" s="143"/>
      <c r="BH49" s="143"/>
      <c r="BI49" s="143"/>
      <c r="BJ49" s="143"/>
      <c r="BK49" s="143"/>
    </row>
    <row r="50" spans="1:63" ht="15" x14ac:dyDescent="0.25">
      <c r="A50" s="138" t="s">
        <v>137</v>
      </c>
      <c r="B50" s="138"/>
      <c r="C50" s="138"/>
      <c r="D50" s="138"/>
      <c r="E50" s="139"/>
      <c r="F50" s="138"/>
      <c r="G50" s="138"/>
      <c r="H50" s="138"/>
      <c r="I50" s="139"/>
      <c r="J50" s="138"/>
      <c r="K50" s="138"/>
      <c r="L50" s="138"/>
      <c r="M50" s="139"/>
      <c r="N50" s="138"/>
      <c r="O50" s="138"/>
      <c r="P50" s="138"/>
      <c r="Q50" s="139"/>
      <c r="R50" s="140">
        <f t="shared" si="6"/>
        <v>0</v>
      </c>
      <c r="S50" s="141">
        <f t="shared" si="8"/>
        <v>0</v>
      </c>
      <c r="T50" s="142"/>
      <c r="U50" s="142"/>
      <c r="V50" s="142"/>
      <c r="W50" s="142"/>
      <c r="X50" s="142"/>
      <c r="Y50" s="143"/>
      <c r="Z50" s="143"/>
      <c r="AA50" s="143"/>
      <c r="AB50" s="143"/>
      <c r="AC50" s="143"/>
      <c r="AD50" s="143"/>
      <c r="AE50" s="143"/>
      <c r="AG50" s="138" t="s">
        <v>137</v>
      </c>
      <c r="AH50" s="138"/>
      <c r="AI50" s="138"/>
      <c r="AJ50" s="138"/>
      <c r="AK50" s="139"/>
      <c r="AL50" s="138"/>
      <c r="AM50" s="138"/>
      <c r="AN50" s="138"/>
      <c r="AO50" s="139"/>
      <c r="AP50" s="138"/>
      <c r="AQ50" s="138"/>
      <c r="AR50" s="138"/>
      <c r="AS50" s="139"/>
      <c r="AT50" s="138"/>
      <c r="AU50" s="138"/>
      <c r="AV50" s="138"/>
      <c r="AW50" s="139"/>
      <c r="AX50" s="140">
        <f t="shared" si="7"/>
        <v>0</v>
      </c>
      <c r="AY50" s="141">
        <f t="shared" si="9"/>
        <v>0</v>
      </c>
      <c r="AZ50" s="143"/>
      <c r="BA50" s="143"/>
      <c r="BB50" s="143"/>
      <c r="BC50" s="143"/>
      <c r="BD50" s="143"/>
      <c r="BE50" s="143"/>
      <c r="BF50" s="143"/>
      <c r="BG50" s="143"/>
      <c r="BH50" s="143"/>
      <c r="BI50" s="143"/>
      <c r="BJ50" s="143"/>
      <c r="BK50" s="143"/>
    </row>
    <row r="51" spans="1:63" ht="15" x14ac:dyDescent="0.25">
      <c r="A51" s="138" t="s">
        <v>138</v>
      </c>
      <c r="B51" s="138"/>
      <c r="C51" s="138"/>
      <c r="D51" s="138"/>
      <c r="E51" s="139"/>
      <c r="F51" s="138"/>
      <c r="G51" s="138"/>
      <c r="H51" s="138"/>
      <c r="I51" s="139"/>
      <c r="J51" s="138"/>
      <c r="K51" s="138"/>
      <c r="L51" s="138"/>
      <c r="M51" s="139"/>
      <c r="N51" s="138"/>
      <c r="O51" s="138"/>
      <c r="P51" s="138"/>
      <c r="Q51" s="139"/>
      <c r="R51" s="140">
        <f t="shared" si="6"/>
        <v>0</v>
      </c>
      <c r="S51" s="141">
        <f t="shared" si="8"/>
        <v>0</v>
      </c>
      <c r="T51" s="142"/>
      <c r="U51" s="142"/>
      <c r="V51" s="142"/>
      <c r="W51" s="142"/>
      <c r="X51" s="142"/>
      <c r="Y51" s="143"/>
      <c r="Z51" s="143"/>
      <c r="AA51" s="143"/>
      <c r="AB51" s="143"/>
      <c r="AC51" s="143"/>
      <c r="AD51" s="143"/>
      <c r="AE51" s="143"/>
      <c r="AG51" s="138" t="s">
        <v>138</v>
      </c>
      <c r="AH51" s="138"/>
      <c r="AI51" s="138"/>
      <c r="AJ51" s="138"/>
      <c r="AK51" s="139"/>
      <c r="AL51" s="138"/>
      <c r="AM51" s="138"/>
      <c r="AN51" s="138"/>
      <c r="AO51" s="139"/>
      <c r="AP51" s="138"/>
      <c r="AQ51" s="138"/>
      <c r="AR51" s="138"/>
      <c r="AS51" s="139"/>
      <c r="AT51" s="138"/>
      <c r="AU51" s="138"/>
      <c r="AV51" s="138"/>
      <c r="AW51" s="139"/>
      <c r="AX51" s="140">
        <f t="shared" si="7"/>
        <v>0</v>
      </c>
      <c r="AY51" s="141">
        <f t="shared" si="9"/>
        <v>0</v>
      </c>
      <c r="AZ51" s="143"/>
      <c r="BA51" s="143"/>
      <c r="BB51" s="143"/>
      <c r="BC51" s="143"/>
      <c r="BD51" s="143"/>
      <c r="BE51" s="143"/>
      <c r="BF51" s="143"/>
      <c r="BG51" s="143"/>
      <c r="BH51" s="143"/>
      <c r="BI51" s="143"/>
      <c r="BJ51" s="143"/>
      <c r="BK51" s="143"/>
    </row>
    <row r="52" spans="1:63" ht="15" x14ac:dyDescent="0.25">
      <c r="A52" s="138" t="s">
        <v>139</v>
      </c>
      <c r="B52" s="138"/>
      <c r="C52" s="138"/>
      <c r="D52" s="138"/>
      <c r="E52" s="139"/>
      <c r="F52" s="138"/>
      <c r="G52" s="138"/>
      <c r="H52" s="138"/>
      <c r="I52" s="139"/>
      <c r="J52" s="138"/>
      <c r="K52" s="138"/>
      <c r="L52" s="138"/>
      <c r="M52" s="139"/>
      <c r="N52" s="138"/>
      <c r="O52" s="138"/>
      <c r="P52" s="138"/>
      <c r="Q52" s="139"/>
      <c r="R52" s="140">
        <f t="shared" si="6"/>
        <v>0</v>
      </c>
      <c r="S52" s="141">
        <f t="shared" si="8"/>
        <v>0</v>
      </c>
      <c r="T52" s="142"/>
      <c r="U52" s="142"/>
      <c r="V52" s="142"/>
      <c r="W52" s="142"/>
      <c r="X52" s="142"/>
      <c r="Y52" s="143"/>
      <c r="Z52" s="143"/>
      <c r="AA52" s="143"/>
      <c r="AB52" s="143"/>
      <c r="AC52" s="143"/>
      <c r="AD52" s="143"/>
      <c r="AE52" s="143"/>
      <c r="AG52" s="138" t="s">
        <v>139</v>
      </c>
      <c r="AH52" s="138"/>
      <c r="AI52" s="138"/>
      <c r="AJ52" s="138"/>
      <c r="AK52" s="139"/>
      <c r="AL52" s="138"/>
      <c r="AM52" s="138"/>
      <c r="AN52" s="138"/>
      <c r="AO52" s="139"/>
      <c r="AP52" s="138"/>
      <c r="AQ52" s="138"/>
      <c r="AR52" s="138"/>
      <c r="AS52" s="139"/>
      <c r="AT52" s="138"/>
      <c r="AU52" s="138"/>
      <c r="AV52" s="138"/>
      <c r="AW52" s="139"/>
      <c r="AX52" s="140">
        <f t="shared" si="7"/>
        <v>0</v>
      </c>
      <c r="AY52" s="141">
        <f t="shared" si="9"/>
        <v>0</v>
      </c>
      <c r="AZ52" s="143"/>
      <c r="BA52" s="143"/>
      <c r="BB52" s="143"/>
      <c r="BC52" s="143"/>
      <c r="BD52" s="143"/>
      <c r="BE52" s="143"/>
      <c r="BF52" s="143"/>
      <c r="BG52" s="143"/>
      <c r="BH52" s="143"/>
      <c r="BI52" s="143"/>
      <c r="BJ52" s="143"/>
      <c r="BK52" s="143"/>
    </row>
    <row r="53" spans="1:63" ht="15" x14ac:dyDescent="0.25">
      <c r="A53" s="138" t="s">
        <v>140</v>
      </c>
      <c r="B53" s="138"/>
      <c r="C53" s="138"/>
      <c r="D53" s="138"/>
      <c r="E53" s="139"/>
      <c r="F53" s="138"/>
      <c r="G53" s="138"/>
      <c r="H53" s="138"/>
      <c r="I53" s="139"/>
      <c r="J53" s="138"/>
      <c r="K53" s="138"/>
      <c r="L53" s="138"/>
      <c r="M53" s="139"/>
      <c r="N53" s="138"/>
      <c r="O53" s="138"/>
      <c r="P53" s="138"/>
      <c r="Q53" s="139"/>
      <c r="R53" s="140">
        <f t="shared" si="6"/>
        <v>0</v>
      </c>
      <c r="S53" s="141">
        <f t="shared" si="8"/>
        <v>0</v>
      </c>
      <c r="T53" s="142"/>
      <c r="U53" s="142"/>
      <c r="V53" s="142"/>
      <c r="W53" s="142"/>
      <c r="X53" s="142"/>
      <c r="Y53" s="143"/>
      <c r="Z53" s="143"/>
      <c r="AA53" s="143"/>
      <c r="AB53" s="143"/>
      <c r="AC53" s="143"/>
      <c r="AD53" s="143"/>
      <c r="AE53" s="143"/>
      <c r="AG53" s="138" t="s">
        <v>140</v>
      </c>
      <c r="AH53" s="138"/>
      <c r="AI53" s="138"/>
      <c r="AJ53" s="138"/>
      <c r="AK53" s="139"/>
      <c r="AL53" s="138"/>
      <c r="AM53" s="138"/>
      <c r="AN53" s="138"/>
      <c r="AO53" s="139"/>
      <c r="AP53" s="138"/>
      <c r="AQ53" s="138"/>
      <c r="AR53" s="138"/>
      <c r="AS53" s="139"/>
      <c r="AT53" s="138"/>
      <c r="AU53" s="138"/>
      <c r="AV53" s="138"/>
      <c r="AW53" s="139"/>
      <c r="AX53" s="140">
        <f t="shared" si="7"/>
        <v>0</v>
      </c>
      <c r="AY53" s="141">
        <f t="shared" si="9"/>
        <v>0</v>
      </c>
      <c r="AZ53" s="143"/>
      <c r="BA53" s="143"/>
      <c r="BB53" s="143"/>
      <c r="BC53" s="143"/>
      <c r="BD53" s="143"/>
      <c r="BE53" s="143"/>
      <c r="BF53" s="143"/>
      <c r="BG53" s="143"/>
      <c r="BH53" s="143"/>
      <c r="BI53" s="143"/>
      <c r="BJ53" s="143"/>
      <c r="BK53" s="143"/>
    </row>
    <row r="54" spans="1:63" ht="15" x14ac:dyDescent="0.25">
      <c r="A54" s="138" t="s">
        <v>141</v>
      </c>
      <c r="B54" s="138"/>
      <c r="C54" s="138"/>
      <c r="D54" s="138"/>
      <c r="E54" s="139"/>
      <c r="F54" s="138"/>
      <c r="G54" s="138"/>
      <c r="H54" s="138"/>
      <c r="I54" s="139"/>
      <c r="J54" s="138"/>
      <c r="K54" s="138"/>
      <c r="L54" s="138"/>
      <c r="M54" s="139"/>
      <c r="N54" s="138"/>
      <c r="O54" s="138"/>
      <c r="P54" s="138"/>
      <c r="Q54" s="139"/>
      <c r="R54" s="140">
        <f t="shared" si="6"/>
        <v>0</v>
      </c>
      <c r="S54" s="141">
        <f t="shared" si="8"/>
        <v>0</v>
      </c>
      <c r="T54" s="142"/>
      <c r="U54" s="142"/>
      <c r="V54" s="142"/>
      <c r="W54" s="142"/>
      <c r="X54" s="142"/>
      <c r="Y54" s="143"/>
      <c r="Z54" s="143"/>
      <c r="AA54" s="143"/>
      <c r="AB54" s="143"/>
      <c r="AC54" s="143"/>
      <c r="AD54" s="143"/>
      <c r="AE54" s="143"/>
      <c r="AG54" s="138" t="s">
        <v>141</v>
      </c>
      <c r="AH54" s="138"/>
      <c r="AI54" s="138"/>
      <c r="AJ54" s="138"/>
      <c r="AK54" s="139"/>
      <c r="AL54" s="138"/>
      <c r="AM54" s="138"/>
      <c r="AN54" s="138"/>
      <c r="AO54" s="139"/>
      <c r="AP54" s="138"/>
      <c r="AQ54" s="138"/>
      <c r="AR54" s="138"/>
      <c r="AS54" s="139"/>
      <c r="AT54" s="138"/>
      <c r="AU54" s="138"/>
      <c r="AV54" s="138"/>
      <c r="AW54" s="139"/>
      <c r="AX54" s="140">
        <f t="shared" si="7"/>
        <v>0</v>
      </c>
      <c r="AY54" s="141">
        <f t="shared" si="9"/>
        <v>0</v>
      </c>
      <c r="AZ54" s="143"/>
      <c r="BA54" s="143"/>
      <c r="BB54" s="143"/>
      <c r="BC54" s="143"/>
      <c r="BD54" s="143"/>
      <c r="BE54" s="143"/>
      <c r="BF54" s="143"/>
      <c r="BG54" s="143"/>
      <c r="BH54" s="143"/>
      <c r="BI54" s="143"/>
      <c r="BJ54" s="143"/>
      <c r="BK54" s="143"/>
    </row>
    <row r="55" spans="1:63" ht="15" x14ac:dyDescent="0.25">
      <c r="A55" s="138" t="s">
        <v>142</v>
      </c>
      <c r="B55" s="138"/>
      <c r="C55" s="138"/>
      <c r="D55" s="138"/>
      <c r="E55" s="139"/>
      <c r="F55" s="138"/>
      <c r="G55" s="138"/>
      <c r="H55" s="138"/>
      <c r="I55" s="139"/>
      <c r="J55" s="138"/>
      <c r="K55" s="138"/>
      <c r="L55" s="138"/>
      <c r="M55" s="139"/>
      <c r="N55" s="138"/>
      <c r="O55" s="138"/>
      <c r="P55" s="138"/>
      <c r="Q55" s="139"/>
      <c r="R55" s="140">
        <f t="shared" si="6"/>
        <v>0</v>
      </c>
      <c r="S55" s="141">
        <f t="shared" si="8"/>
        <v>0</v>
      </c>
      <c r="T55" s="142"/>
      <c r="U55" s="142"/>
      <c r="V55" s="142"/>
      <c r="W55" s="142"/>
      <c r="X55" s="142"/>
      <c r="Y55" s="143"/>
      <c r="Z55" s="143"/>
      <c r="AA55" s="143"/>
      <c r="AB55" s="143"/>
      <c r="AC55" s="143"/>
      <c r="AD55" s="143"/>
      <c r="AE55" s="143"/>
      <c r="AG55" s="138" t="s">
        <v>142</v>
      </c>
      <c r="AH55" s="138"/>
      <c r="AI55" s="138"/>
      <c r="AJ55" s="138"/>
      <c r="AK55" s="139"/>
      <c r="AL55" s="138"/>
      <c r="AM55" s="138"/>
      <c r="AN55" s="138"/>
      <c r="AO55" s="139"/>
      <c r="AP55" s="138"/>
      <c r="AQ55" s="138"/>
      <c r="AR55" s="138"/>
      <c r="AS55" s="139"/>
      <c r="AT55" s="138"/>
      <c r="AU55" s="138"/>
      <c r="AV55" s="138"/>
      <c r="AW55" s="139"/>
      <c r="AX55" s="140">
        <f t="shared" si="7"/>
        <v>0</v>
      </c>
      <c r="AY55" s="141">
        <f t="shared" si="9"/>
        <v>0</v>
      </c>
      <c r="AZ55" s="143"/>
      <c r="BA55" s="143"/>
      <c r="BB55" s="143"/>
      <c r="BC55" s="143"/>
      <c r="BD55" s="143"/>
      <c r="BE55" s="143"/>
      <c r="BF55" s="143"/>
      <c r="BG55" s="143"/>
      <c r="BH55" s="143"/>
      <c r="BI55" s="143"/>
      <c r="BJ55" s="143"/>
      <c r="BK55" s="143"/>
    </row>
    <row r="56" spans="1:63" ht="15" x14ac:dyDescent="0.25">
      <c r="A56" s="138" t="s">
        <v>143</v>
      </c>
      <c r="B56" s="138"/>
      <c r="C56" s="138"/>
      <c r="D56" s="138"/>
      <c r="E56" s="139"/>
      <c r="F56" s="138"/>
      <c r="G56" s="138"/>
      <c r="H56" s="138"/>
      <c r="I56" s="139"/>
      <c r="J56" s="138"/>
      <c r="K56" s="138"/>
      <c r="L56" s="138"/>
      <c r="M56" s="139"/>
      <c r="N56" s="138"/>
      <c r="O56" s="138"/>
      <c r="P56" s="138"/>
      <c r="Q56" s="139"/>
      <c r="R56" s="140">
        <f t="shared" si="6"/>
        <v>0</v>
      </c>
      <c r="S56" s="141">
        <f t="shared" si="8"/>
        <v>0</v>
      </c>
      <c r="T56" s="142"/>
      <c r="U56" s="142"/>
      <c r="V56" s="142"/>
      <c r="W56" s="142"/>
      <c r="X56" s="142"/>
      <c r="Y56" s="143"/>
      <c r="Z56" s="143"/>
      <c r="AA56" s="143"/>
      <c r="AB56" s="143"/>
      <c r="AC56" s="143"/>
      <c r="AD56" s="143"/>
      <c r="AE56" s="143"/>
      <c r="AG56" s="138" t="s">
        <v>143</v>
      </c>
      <c r="AH56" s="138"/>
      <c r="AI56" s="138"/>
      <c r="AJ56" s="138"/>
      <c r="AK56" s="139"/>
      <c r="AL56" s="138"/>
      <c r="AM56" s="138"/>
      <c r="AN56" s="138"/>
      <c r="AO56" s="139"/>
      <c r="AP56" s="138"/>
      <c r="AQ56" s="138"/>
      <c r="AR56" s="138"/>
      <c r="AS56" s="139"/>
      <c r="AT56" s="138"/>
      <c r="AU56" s="138"/>
      <c r="AV56" s="138"/>
      <c r="AW56" s="139"/>
      <c r="AX56" s="140">
        <f t="shared" si="7"/>
        <v>0</v>
      </c>
      <c r="AY56" s="141">
        <f t="shared" si="9"/>
        <v>0</v>
      </c>
      <c r="AZ56" s="143"/>
      <c r="BA56" s="143"/>
      <c r="BB56" s="143"/>
      <c r="BC56" s="143"/>
      <c r="BD56" s="143"/>
      <c r="BE56" s="143"/>
      <c r="BF56" s="143"/>
      <c r="BG56" s="143"/>
      <c r="BH56" s="143"/>
      <c r="BI56" s="143"/>
      <c r="BJ56" s="143"/>
      <c r="BK56" s="143"/>
    </row>
    <row r="57" spans="1:63" ht="15" x14ac:dyDescent="0.25">
      <c r="A57" s="138" t="s">
        <v>144</v>
      </c>
      <c r="B57" s="138"/>
      <c r="C57" s="138"/>
      <c r="D57" s="138"/>
      <c r="E57" s="139"/>
      <c r="F57" s="138"/>
      <c r="G57" s="138"/>
      <c r="H57" s="138"/>
      <c r="I57" s="139"/>
      <c r="J57" s="138"/>
      <c r="K57" s="138"/>
      <c r="L57" s="138"/>
      <c r="M57" s="139"/>
      <c r="N57" s="138"/>
      <c r="O57" s="138"/>
      <c r="P57" s="138"/>
      <c r="Q57" s="139"/>
      <c r="R57" s="140">
        <f t="shared" si="6"/>
        <v>0</v>
      </c>
      <c r="S57" s="141">
        <f t="shared" si="8"/>
        <v>0</v>
      </c>
      <c r="T57" s="142"/>
      <c r="U57" s="142"/>
      <c r="V57" s="142"/>
      <c r="W57" s="142"/>
      <c r="X57" s="142"/>
      <c r="Y57" s="143"/>
      <c r="Z57" s="143"/>
      <c r="AA57" s="143"/>
      <c r="AB57" s="143"/>
      <c r="AC57" s="143"/>
      <c r="AD57" s="143"/>
      <c r="AE57" s="143"/>
      <c r="AG57" s="138" t="s">
        <v>144</v>
      </c>
      <c r="AH57" s="138"/>
      <c r="AI57" s="138"/>
      <c r="AJ57" s="138"/>
      <c r="AK57" s="139"/>
      <c r="AL57" s="138"/>
      <c r="AM57" s="138"/>
      <c r="AN57" s="138"/>
      <c r="AO57" s="139"/>
      <c r="AP57" s="138"/>
      <c r="AQ57" s="138"/>
      <c r="AR57" s="138"/>
      <c r="AS57" s="139"/>
      <c r="AT57" s="138"/>
      <c r="AU57" s="138"/>
      <c r="AV57" s="138"/>
      <c r="AW57" s="139"/>
      <c r="AX57" s="140">
        <f t="shared" si="7"/>
        <v>0</v>
      </c>
      <c r="AY57" s="141">
        <f t="shared" si="9"/>
        <v>0</v>
      </c>
      <c r="AZ57" s="143"/>
      <c r="BA57" s="143"/>
      <c r="BB57" s="143"/>
      <c r="BC57" s="143"/>
      <c r="BD57" s="143"/>
      <c r="BE57" s="143"/>
      <c r="BF57" s="143"/>
      <c r="BG57" s="143"/>
      <c r="BH57" s="143"/>
      <c r="BI57" s="143"/>
      <c r="BJ57" s="143"/>
      <c r="BK57" s="143"/>
    </row>
    <row r="58" spans="1:63" ht="15" x14ac:dyDescent="0.25">
      <c r="A58" s="145" t="s">
        <v>145</v>
      </c>
      <c r="B58" s="146">
        <f t="shared" ref="B58:Q58" si="10">SUM(B37:B57)</f>
        <v>0</v>
      </c>
      <c r="C58" s="146">
        <f t="shared" si="10"/>
        <v>0</v>
      </c>
      <c r="D58" s="146">
        <f t="shared" si="10"/>
        <v>0</v>
      </c>
      <c r="E58" s="147">
        <f t="shared" si="10"/>
        <v>0</v>
      </c>
      <c r="F58" s="146">
        <f t="shared" si="10"/>
        <v>0</v>
      </c>
      <c r="G58" s="146">
        <f t="shared" si="10"/>
        <v>0</v>
      </c>
      <c r="H58" s="146">
        <f t="shared" si="10"/>
        <v>0</v>
      </c>
      <c r="I58" s="147">
        <f t="shared" si="10"/>
        <v>0</v>
      </c>
      <c r="J58" s="146">
        <f t="shared" si="10"/>
        <v>0</v>
      </c>
      <c r="K58" s="146">
        <f t="shared" si="10"/>
        <v>0</v>
      </c>
      <c r="L58" s="146">
        <f t="shared" si="10"/>
        <v>0</v>
      </c>
      <c r="M58" s="147">
        <f t="shared" si="10"/>
        <v>0</v>
      </c>
      <c r="N58" s="146">
        <f t="shared" si="10"/>
        <v>0</v>
      </c>
      <c r="O58" s="146">
        <f t="shared" si="10"/>
        <v>0</v>
      </c>
      <c r="P58" s="146">
        <f t="shared" si="10"/>
        <v>0</v>
      </c>
      <c r="Q58" s="147">
        <f t="shared" si="10"/>
        <v>0</v>
      </c>
      <c r="R58" s="146">
        <f t="shared" ref="R58:AE58" si="11">SUM(R37:R57)</f>
        <v>0</v>
      </c>
      <c r="S58" s="141">
        <f t="shared" si="11"/>
        <v>0</v>
      </c>
      <c r="T58" s="146">
        <f t="shared" si="11"/>
        <v>0</v>
      </c>
      <c r="U58" s="146">
        <f t="shared" si="11"/>
        <v>0</v>
      </c>
      <c r="V58" s="146">
        <f t="shared" si="11"/>
        <v>0</v>
      </c>
      <c r="W58" s="146">
        <f t="shared" si="11"/>
        <v>0</v>
      </c>
      <c r="X58" s="146">
        <f t="shared" si="11"/>
        <v>0</v>
      </c>
      <c r="Y58" s="146">
        <f t="shared" si="11"/>
        <v>0</v>
      </c>
      <c r="Z58" s="146">
        <f t="shared" si="11"/>
        <v>0</v>
      </c>
      <c r="AA58" s="146">
        <f t="shared" si="11"/>
        <v>0</v>
      </c>
      <c r="AB58" s="146">
        <f t="shared" si="11"/>
        <v>0</v>
      </c>
      <c r="AC58" s="146">
        <f t="shared" si="11"/>
        <v>0</v>
      </c>
      <c r="AD58" s="146">
        <f t="shared" si="11"/>
        <v>0</v>
      </c>
      <c r="AE58" s="146">
        <f t="shared" si="11"/>
        <v>0</v>
      </c>
      <c r="AG58" s="145" t="s">
        <v>145</v>
      </c>
      <c r="AH58" s="146">
        <f t="shared" ref="AH58:AW58" si="12">SUM(AH37:AH57)</f>
        <v>0</v>
      </c>
      <c r="AI58" s="146">
        <f t="shared" si="12"/>
        <v>0</v>
      </c>
      <c r="AJ58" s="146">
        <f t="shared" si="12"/>
        <v>0</v>
      </c>
      <c r="AK58" s="147">
        <f t="shared" si="12"/>
        <v>0</v>
      </c>
      <c r="AL58" s="146">
        <f t="shared" si="12"/>
        <v>0</v>
      </c>
      <c r="AM58" s="146">
        <f t="shared" si="12"/>
        <v>0</v>
      </c>
      <c r="AN58" s="146">
        <f t="shared" si="12"/>
        <v>0</v>
      </c>
      <c r="AO58" s="147">
        <f t="shared" si="12"/>
        <v>0</v>
      </c>
      <c r="AP58" s="146">
        <f t="shared" si="12"/>
        <v>0</v>
      </c>
      <c r="AQ58" s="146">
        <f t="shared" si="12"/>
        <v>0</v>
      </c>
      <c r="AR58" s="146">
        <f t="shared" si="12"/>
        <v>0</v>
      </c>
      <c r="AS58" s="147">
        <f t="shared" si="12"/>
        <v>0</v>
      </c>
      <c r="AT58" s="146">
        <f t="shared" si="12"/>
        <v>0</v>
      </c>
      <c r="AU58" s="146">
        <f t="shared" si="12"/>
        <v>0</v>
      </c>
      <c r="AV58" s="146">
        <f t="shared" si="12"/>
        <v>0</v>
      </c>
      <c r="AW58" s="147">
        <f t="shared" si="12"/>
        <v>0</v>
      </c>
      <c r="AX58" s="148">
        <f t="shared" ref="AX58:BK58" si="13">SUM(AX37:AX57)</f>
        <v>0</v>
      </c>
      <c r="AY58" s="149">
        <f t="shared" si="13"/>
        <v>0</v>
      </c>
      <c r="AZ58" s="146">
        <f t="shared" si="13"/>
        <v>0</v>
      </c>
      <c r="BA58" s="146">
        <f t="shared" si="13"/>
        <v>0</v>
      </c>
      <c r="BB58" s="146">
        <f t="shared" si="13"/>
        <v>0</v>
      </c>
      <c r="BC58" s="146">
        <f t="shared" si="13"/>
        <v>0</v>
      </c>
      <c r="BD58" s="146">
        <f t="shared" si="13"/>
        <v>0</v>
      </c>
      <c r="BE58" s="146">
        <f t="shared" si="13"/>
        <v>0</v>
      </c>
      <c r="BF58" s="146">
        <f t="shared" si="13"/>
        <v>0</v>
      </c>
      <c r="BG58" s="146">
        <f t="shared" si="13"/>
        <v>0</v>
      </c>
      <c r="BH58" s="146">
        <f t="shared" si="13"/>
        <v>0</v>
      </c>
      <c r="BI58" s="146">
        <f t="shared" si="13"/>
        <v>0</v>
      </c>
      <c r="BJ58" s="146">
        <f t="shared" si="13"/>
        <v>0</v>
      </c>
      <c r="BK58" s="146">
        <f t="shared" si="13"/>
        <v>0</v>
      </c>
    </row>
  </sheetData>
  <mergeCells count="44">
    <mergeCell ref="AN35:AO35"/>
    <mergeCell ref="AR35:AS35"/>
    <mergeCell ref="AV35:AW35"/>
    <mergeCell ref="R35:S35"/>
    <mergeCell ref="T35:Y35"/>
    <mergeCell ref="Z35:AE35"/>
    <mergeCell ref="AG35:AG36"/>
    <mergeCell ref="AJ35:AK35"/>
    <mergeCell ref="A35:A36"/>
    <mergeCell ref="D35:E35"/>
    <mergeCell ref="H35:I35"/>
    <mergeCell ref="L35:M35"/>
    <mergeCell ref="P35:Q35"/>
    <mergeCell ref="BF35:BK35"/>
    <mergeCell ref="AR9:AS9"/>
    <mergeCell ref="AV9:AW9"/>
    <mergeCell ref="BF9:BK9"/>
    <mergeCell ref="AZ9:BE9"/>
    <mergeCell ref="AX35:AY35"/>
    <mergeCell ref="AZ35:BE35"/>
    <mergeCell ref="AX9:AY9"/>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I4:BK4"/>
    <mergeCell ref="A4:BH4"/>
    <mergeCell ref="BI1:BK1"/>
    <mergeCell ref="BI2:BK2"/>
    <mergeCell ref="BI3:BK3"/>
    <mergeCell ref="A1:BH1"/>
    <mergeCell ref="A2:BH2"/>
    <mergeCell ref="A3:BH3"/>
  </mergeCells>
  <pageMargins left="0.7" right="0.7" top="0.75" bottom="0.75" header="0.3" footer="0.3"/>
  <pageSetup scale="17" orientation="landscape" r:id="rId1"/>
  <customProperties>
    <customPr name="_pios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2E8B72-858C-4889-8960-E361352B4DBB}">
  <ds:schemaRefs>
    <ds:schemaRef ds:uri="http://schemas.microsoft.com/office/2006/metadata/properties"/>
    <ds:schemaRef ds:uri="http://schemas.microsoft.com/office/infopath/2007/PartnerControls"/>
    <ds:schemaRef ds:uri="b5925ce7-4d20-4e9c-ad74-4e63fc08faa9"/>
    <ds:schemaRef ds:uri="1de4ae10-bcc1-4fad-a667-64c1f3e8b324"/>
  </ds:schemaRefs>
</ds:datastoreItem>
</file>

<file path=customXml/itemProps2.xml><?xml version="1.0" encoding="utf-8"?>
<ds:datastoreItem xmlns:ds="http://schemas.openxmlformats.org/officeDocument/2006/customXml" ds:itemID="{97749602-F9ED-4F83-BAE4-5D74727F8EF4}"/>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Instructivo</vt:lpstr>
      <vt:lpstr>Meta1</vt:lpstr>
      <vt:lpstr>Meta 2</vt:lpstr>
      <vt:lpstr>Meta 3</vt:lpstr>
      <vt:lpstr>Meta 4</vt:lpstr>
      <vt:lpstr>Meta 5</vt:lpstr>
      <vt:lpstr>Indicadores PA</vt:lpstr>
      <vt:lpstr>Hoja1</vt:lpstr>
      <vt:lpstr>Territorialización PA</vt:lpstr>
      <vt:lpstr>Control de Cambios</vt:lpstr>
      <vt:lpstr>listas</vt:lpstr>
      <vt:lpstr>'Control de Cambios'!Área_de_impresión</vt:lpstr>
      <vt:lpstr>'Indicadores PA'!Área_de_impresión</vt:lpstr>
      <vt:lpstr>'Meta 2'!Área_de_impresión</vt:lpstr>
      <vt:lpstr>'Meta 3'!Área_de_impresión</vt:lpstr>
      <vt:lpstr>'Meta 4'!Área_de_impresión</vt:lpstr>
      <vt:lpstr>'Meta 5'!Área_de_impresión</vt:lpstr>
      <vt:lpstr>Meta1!Área_de_impresión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Yuly Emperatriz Sanchez Cancelado</cp:lastModifiedBy>
  <cp:revision/>
  <cp:lastPrinted>2024-07-24T04:08:58Z</cp:lastPrinted>
  <dcterms:created xsi:type="dcterms:W3CDTF">2011-04-26T22:16:52Z</dcterms:created>
  <dcterms:modified xsi:type="dcterms:W3CDTF">2024-09-17T20:11:50Z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