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8 Políticas Públicas/Seguimiento PA/"/>
    </mc:Choice>
  </mc:AlternateContent>
  <xr:revisionPtr revIDLastSave="0" documentId="8_{574811A0-5CF1-4EE0-8C28-58DB1FEB9259}" xr6:coauthVersionLast="47" xr6:coauthVersionMax="47" xr10:uidLastSave="{00000000-0000-0000-0000-000000000000}"/>
  <bookViews>
    <workbookView xWindow="-120" yWindow="-120" windowWidth="29040" windowHeight="15720" xr2:uid="{00000000-000D-0000-FFFF-FFFF00000000}"/>
  </bookViews>
  <sheets>
    <sheet name="Meta 1 PA proyecto" sheetId="40" r:id="rId1"/>
    <sheet name="Meta 4 PA proyecto" sheetId="43" r:id="rId2"/>
    <sheet name="Meta 5 PA proyecto" sheetId="44" r:id="rId3"/>
    <sheet name="Meta 6 PA proyecto" sheetId="45" r:id="rId4"/>
    <sheet name="Indicadores PA" sheetId="36" r:id="rId5"/>
    <sheet name="Siglas" sheetId="46" state="hidden" r:id="rId6"/>
    <sheet name="Hoja1" sheetId="42" state="hidden" r:id="rId7"/>
    <sheet name="Territorialización PA" sheetId="37" state="hidden" r:id="rId8"/>
    <sheet name="Sigla" sheetId="47" r:id="rId9"/>
    <sheet name="Control de Cambios" sheetId="41" r:id="rId10"/>
    <sheet name="LISTAS" sheetId="38" state="hidden" r:id="rId11"/>
  </sheets>
  <definedNames>
    <definedName name="_xlnm._FilterDatabase" localSheetId="4" hidden="1">'Indicadores PA'!$A$12:$AY$12</definedName>
    <definedName name="_xlnm.Print_Area" localSheetId="4">'Indicadores PA'!$A$1:$AY$23</definedName>
    <definedName name="_xlnm.Print_Area" localSheetId="0">'Meta 1 PA proyecto'!$A$1:$AE$50</definedName>
    <definedName name="_xlnm.Print_Area" localSheetId="1">'Meta 4 PA proyecto'!$A$1:$AE$44</definedName>
    <definedName name="_xlnm.Print_Area" localSheetId="2">'Meta 5 PA proyecto'!$A$1:$AE$44</definedName>
    <definedName name="_xlnm.Print_Area" localSheetId="3">'Meta 6 PA proyecto'!$A$1:$AE$46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 i="40" l="1"/>
  <c r="P46" i="45"/>
  <c r="P41" i="40"/>
  <c r="P42" i="40"/>
  <c r="P46" i="40"/>
  <c r="P47" i="40"/>
  <c r="P48" i="40"/>
  <c r="P49" i="40"/>
  <c r="P50" i="40"/>
  <c r="AD25" i="45" l="1"/>
  <c r="AD23" i="45"/>
  <c r="AD25" i="44"/>
  <c r="AD23" i="44"/>
  <c r="AD25" i="43"/>
  <c r="AD23" i="43"/>
  <c r="AD25" i="40"/>
  <c r="AD23" i="40"/>
  <c r="AS19" i="36"/>
  <c r="AT19" i="36" s="1"/>
  <c r="AS18" i="36"/>
  <c r="AT18" i="36" s="1"/>
  <c r="AS17" i="36"/>
  <c r="AT17" i="36" s="1"/>
  <c r="AS16" i="36"/>
  <c r="AT16" i="36" s="1"/>
  <c r="AS15" i="36"/>
  <c r="AS14" i="36"/>
  <c r="AT14" i="36" s="1"/>
  <c r="AS13" i="36"/>
  <c r="AT13" i="36" s="1"/>
  <c r="T23" i="45" l="1"/>
  <c r="T23" i="44" l="1"/>
  <c r="T23" i="43"/>
  <c r="T23" i="40" l="1"/>
  <c r="I7" i="45" l="1"/>
  <c r="I7" i="44"/>
  <c r="I7" i="43"/>
  <c r="B24" i="45"/>
  <c r="C24" i="45" s="1"/>
  <c r="D24" i="45" s="1"/>
  <c r="E24" i="45" s="1"/>
  <c r="B24" i="44"/>
  <c r="C24" i="44" s="1"/>
  <c r="B24" i="43"/>
  <c r="C24" i="43" s="1"/>
  <c r="N24" i="43" s="1"/>
  <c r="B24" i="40"/>
  <c r="P36" i="44"/>
  <c r="P35" i="44"/>
  <c r="P36" i="45"/>
  <c r="P35" i="45"/>
  <c r="N25" i="45"/>
  <c r="N23" i="45"/>
  <c r="N22" i="45"/>
  <c r="N25" i="44"/>
  <c r="N23" i="44"/>
  <c r="N22" i="44"/>
  <c r="N25" i="43"/>
  <c r="N23" i="43"/>
  <c r="N22" i="43"/>
  <c r="AC23" i="43"/>
  <c r="AC24" i="43"/>
  <c r="AC25" i="43"/>
  <c r="O25" i="43" l="1"/>
  <c r="C24" i="40"/>
  <c r="N24" i="45"/>
  <c r="O25" i="45" s="1"/>
  <c r="N24" i="44"/>
  <c r="O25" i="44" s="1"/>
  <c r="D24" i="40" l="1"/>
  <c r="AC25" i="40"/>
  <c r="E24" i="40" l="1"/>
  <c r="N24" i="40"/>
  <c r="AE25" i="40"/>
  <c r="P35" i="43"/>
  <c r="P36" i="40"/>
  <c r="P35" i="40"/>
  <c r="AC23" i="40" l="1"/>
  <c r="P45" i="45"/>
  <c r="P44" i="45"/>
  <c r="P43" i="45"/>
  <c r="P42" i="45"/>
  <c r="P41" i="45"/>
  <c r="A35" i="45"/>
  <c r="P30" i="45"/>
  <c r="A30" i="45"/>
  <c r="AC25" i="45"/>
  <c r="AC24" i="45"/>
  <c r="AC23" i="45"/>
  <c r="AC22" i="45"/>
  <c r="P44" i="44"/>
  <c r="P43" i="44"/>
  <c r="P42" i="44"/>
  <c r="P41" i="44"/>
  <c r="A35" i="44"/>
  <c r="P30" i="44"/>
  <c r="A30" i="44"/>
  <c r="AC25" i="44"/>
  <c r="AC24" i="44"/>
  <c r="AC23" i="44"/>
  <c r="AC22" i="44"/>
  <c r="P44" i="43"/>
  <c r="P43" i="43"/>
  <c r="P42" i="43"/>
  <c r="P41" i="43"/>
  <c r="A35" i="43"/>
  <c r="P30" i="43"/>
  <c r="A30" i="43"/>
  <c r="AC22" i="43"/>
  <c r="A35" i="40"/>
  <c r="A30" i="40"/>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T32" i="37"/>
  <c r="U32" i="37"/>
  <c r="V32" i="37"/>
  <c r="W32" i="37"/>
  <c r="X32" i="37"/>
  <c r="AZ32" i="37"/>
  <c r="BA32" i="37"/>
  <c r="BB32" i="37"/>
  <c r="BC32" i="37"/>
  <c r="BD32" i="37"/>
  <c r="BE32" i="37"/>
  <c r="AC22" i="40"/>
  <c r="N25" i="40"/>
  <c r="O25" i="40" s="1"/>
  <c r="P45" i="40"/>
  <c r="P43"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3" i="45" l="1"/>
  <c r="AE23" i="40"/>
  <c r="AE25" i="45"/>
  <c r="AE23" i="44"/>
  <c r="AE25" i="44"/>
  <c r="AE23" i="43"/>
  <c r="AE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Rocío López</author>
    <author>tc={5DC001C7-92C4-4A6B-B9C1-E841B03ADD5F}</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 ref="U35" authorId="1" shapeId="0" xr:uid="{75971AD5-7BE0-4269-B8E7-96281D5A1EC8}">
      <text>
        <r>
          <rPr>
            <b/>
            <sz val="9"/>
            <color indexed="81"/>
            <rFont val="Tahoma"/>
            <family val="2"/>
          </rPr>
          <t>Rocío López:</t>
        </r>
        <r>
          <rPr>
            <sz val="9"/>
            <color indexed="81"/>
            <rFont val="Tahoma"/>
            <family val="2"/>
          </rPr>
          <t xml:space="preserve">
El acumulado de los avances del sello es igual al presentado en abril y no refleja las cifras presentadas en el avance del periodo, por favor ajustar.</t>
        </r>
      </text>
    </comment>
    <comment ref="Q43" authorId="2" shapeId="0" xr:uid="{5DC001C7-92C4-4A6B-B9C1-E841B03ADD5F}">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el acumulado de marzo relacionaba 12 sesiones, más las 22 reportadas en abril suman 36 sesiones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4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4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4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400-000008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I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400-00000A000000}">
      <text>
        <r>
          <rPr>
            <b/>
            <sz val="10"/>
            <color rgb="FF000000"/>
            <rFont val="Tahoma"/>
            <family val="2"/>
          </rPr>
          <t>Microsoft Office User:</t>
        </r>
        <r>
          <rPr>
            <sz val="10"/>
            <color rgb="FF000000"/>
            <rFont val="Tahoma"/>
            <family val="2"/>
          </rPr>
          <t xml:space="preserve">
</t>
        </r>
        <r>
          <rPr>
            <sz val="10"/>
            <color rgb="FF000000"/>
            <rFont val="Tahoma"/>
            <family val="2"/>
          </rPr>
          <t>Describe los pasos o el proceso para calcular el indicador</t>
        </r>
      </text>
    </comment>
    <comment ref="N11" authorId="2" shapeId="0" xr:uid="{00000000-0006-0000-04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4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<sst xmlns="http://schemas.openxmlformats.org/spreadsheetml/2006/main" count="1647" uniqueCount="681">
  <si>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</si>
  <si>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</si>
  <si>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</si>
  <si>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</si>
  <si>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</si>
  <si>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</si>
  <si>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</si>
  <si>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</si>
  <si>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MAY</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</si>
  <si>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</si>
  <si>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</si>
  <si>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</si>
  <si>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</si>
  <si>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</si>
  <si>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</si>
  <si>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</si>
  <si>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</si>
  <si>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</si>
  <si>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</si>
  <si>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</si>
  <si>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</si>
  <si>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</si>
  <si>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</si>
  <si>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</si>
  <si>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</si>
  <si>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EJECUCIÓN PRESUPUESTAL DEL PROYECTO</t>
  </si>
  <si>
    <t>RESERVA CONSTITUIDA</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</si>
  <si>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</si>
  <si>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</si>
  <si>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</si>
  <si>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</si>
  <si>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</si>
  <si>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</si>
  <si>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</si>
  <si>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</si>
  <si>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</si>
  <si>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</si>
  <si>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</si>
  <si>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</si>
  <si>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</si>
  <si>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</si>
  <si>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</si>
  <si>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</si>
  <si>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</si>
  <si>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</si>
  <si>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</si>
  <si>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</si>
  <si>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</si>
  <si>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</si>
  <si>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</si>
  <si>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</si>
  <si>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</si>
  <si>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</si>
  <si>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</si>
  <si>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</si>
  <si>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</si>
  <si>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</si>
  <si>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No aplica</t>
  </si>
  <si>
    <t>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 Abril: Se realizó la liquidación de los recursos del Contrato de Prestación de Servicios y de Apoyo a la Gestión No 294 de 2023 por valor de $20.977.677 por suspensión del contrato en la vigencia 2023.</t>
  </si>
  <si>
    <t>REPORTE METAS VIGENCIA (Ejecución vigencia)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</si>
  <si>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</si>
  <si>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</si>
  <si>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</si>
  <si>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</si>
  <si>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</si>
  <si>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</si>
  <si>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</si>
  <si>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</si>
  <si>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Se realizó acompañamiento técnico para la transversalización del enfoque de género a 4 sectores de la administración distrital  (AMB, GOB, SAL y HAB) y seguimiento a los avances en la ejecución de planes de trabajo de Sello En Igualdad a 3 entidades (SDA, JBB e INT), acompañamiento a 18 sesiones de 14 instancias de participación para incorporación del enfoque de género, 1 concepto técnico, 2 bullets, 14 sensibilizaciones, 1 charla derechos humanos de las mujeres, 1 mesa de trabajo, 15 Guías para la incorporación del enfoque de género en proyectos de inversión y se generó el primer avance de los boletines de marcación TPIEG a 31 de diciembre 2023 a 34 entidades.
Sello En Igualdad:  Línea de trabajo con sector público: Se realizaron 6 reuniones de alistamiento de la fase 3 del mecanismos. Se realizó socialización del mecanismo a 1 entidad a través de 1 reunión / Línea de trabajo sector privado: Se realizaron 23 reuniones de primer contacto en las que se socializó el Sello En Igualdad. Se implementaron 5 talleres del catálogo de herramientas para IES y empresas alcanzando a 108 personas.							</t>
  </si>
  <si>
    <t>En la vigencia 2024 se ha generado acompañamiento técnico para la transversalización del enfoque de género en 15 sectores de la administración distrital mediante 32 acompañamientos a 16 entidades para la definición de planes de trabajo Sello En Igualdad, acompañamiento a 52 sesiones de 27 instancias de participación para incorporación del enfoque de género, 10 conceptos técnicos, 3 documentos técnicos, 10 bullets, 47 sensibilizaciones, 1 lineamiento estructura proyectos de inversión con enfoque de género, 2 presentaciones, 15 Guías, 1 mesa de trabajo y 1 charla, se generó la presentación del informe de TPIEG a 31 de diciembre 2023 y se desarrolló el primer avance del boletín de marcación en el TPIEG a 34 entidades.
Sello En Igualdad:  Línea de trabajo con sector público: Se realizaron 8 reuniones de alistamiento de la fase 3 del mecanismo. / Línea de trabajo sector privado: Se realizaron 23 reuniones de primer contacto en las que se socializó el Sello En Igualdad. Se implementaron 6 talleres del catálogo de herramientas para IES y empresas alcanzando a 108 personas.</t>
  </si>
  <si>
    <t xml:space="preserve">No se presentaron retrasos </t>
  </si>
  <si>
    <t>Transversalización: 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</si>
  <si>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</si>
  <si>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</si>
  <si>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</si>
  <si>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</si>
  <si>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</si>
  <si>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</si>
  <si>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</si>
  <si>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</si>
  <si>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</si>
  <si>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</si>
  <si>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</si>
  <si>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</si>
  <si>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</si>
  <si>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</si>
  <si>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</si>
  <si>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</si>
  <si>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</si>
  <si>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</si>
  <si>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</si>
  <si>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</si>
  <si>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</si>
  <si>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</si>
  <si>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Realizar el acompañamiento técnico a los sectores y las entidades de la administración distrital para la definición de acciones de la Estrategia de Transversalización del Enfoque de Género, el Plan de Igualdad de Oportunidades para la Equidad de Género en el marco de la implementación de "En Igualdad: Sello Distrital de Igualdad de Género".</t>
  </si>
  <si>
    <r>
      <rPr>
        <b/>
        <sz val="11"/>
        <color rgb="FF000000"/>
        <rFont val="Times New Roman"/>
      </rPr>
      <t>ACUMULADO</t>
    </r>
    <r>
      <rPr>
        <sz val="11"/>
        <color rgb="FF000000"/>
        <rFont val="Times New Roman"/>
      </rPr>
      <t xml:space="preserve">: Se realizaron 32 acompañamientos técnicos para la definición de planes de trabajo de la 2da Fase de sello a 16 entidades: AMB: 3 IDPYBA y 3 IDIGER; MOV: 2 UMV, 1 METRO, 1 IDU; EDU: 5 ATENEA, 1 IDEP; SAL: 4 CAPITAL SALUD, 2 SUB RED SUR OCCIDENTE; SDEE: 1 IDT; HAC: 2 LOTERIA DE BOGOTÁ; GOB: 2DADEP y 1CVP; CUL: 1 IDPC, 1 FUGA, 1 OFB y HÁB:1 EAAB.
Y seguimiento a los avances de acciones de plan de trabajo Sello En Igualdad a 3 entidades AMB:  1SDA y 1JBB e INT: 1IDIPRON.
</t>
    </r>
    <r>
      <rPr>
        <b/>
        <sz val="11"/>
        <color rgb="FF000000"/>
        <rFont val="Times New Roman"/>
      </rPr>
      <t xml:space="preserve">MAYO: </t>
    </r>
    <r>
      <rPr>
        <sz val="11"/>
        <color rgb="FF000000"/>
        <rFont val="Times New Roman"/>
      </rPr>
      <t>Se realizaron 4 acompañamientos técnicos para la definición de planes de trabajo de la 2da fase de Sello a 4 entidades así: AMB: 1IDPYBA; GOB:1DADEP; SAL: 1Capital Salud y HAB:1 CVP.
Y seguimiento a los avances en la ejecución de acción de plan de trabajo Sello en Igualdad a 3 entidades así: AMB: 1 SDA y 1 JBB e INT: 1 IDIPRON.</t>
    </r>
  </si>
  <si>
    <t>Actividad 1</t>
  </si>
  <si>
    <t>2. Realizar el acompañamiento técnico a las mesas, comités y comisiones de los sectores y las entidades de la administración distrital.</t>
  </si>
  <si>
    <r>
      <t>ACUMULADO</t>
    </r>
    <r>
      <rPr>
        <sz val="11"/>
        <color theme="1"/>
        <rFont val="Times New Roman"/>
      </rPr>
      <t xml:space="preserve">: Acompañamiento técnico a 52 sesiones de 27 instancias de participación distribuidos así: 5 CUL; 2 MOV; 2 GOB; 1 MUJ; 8 SALUD; 1 AMB; 3 INT; 17 SEG; 4 GP; 7 EDU y 2 HAB
</t>
    </r>
    <r>
      <rPr>
        <b/>
        <sz val="11"/>
        <color theme="1"/>
        <rFont val="Times New Roman"/>
      </rPr>
      <t>MAYO:</t>
    </r>
    <r>
      <rPr>
        <sz val="11"/>
        <color theme="1"/>
        <rFont val="Times New Roman"/>
      </rPr>
      <t xml:space="preserve"> Acompañamiento técnico a 18 sesiones de 14 instancias de participación así: 1 CUL: Mesa de transformaciones culturales; 5 EDU:  Mesa de diálogo para la prevención y atención de violencias basadas en género de las Instituciones de Educación Superior, Mesa técnica Actualización protocolo maternidades y paternidades tempranas-CDCE, Mesa técnica preparatoria actualización protocolos de Educación, Mesa técnica acuerdo 909 de 2023 y Comité Distrital de Formación Docente; 2 SAL: Mesa Distrital de ITS y UTA Comité de Apoyo a la Lactancia Materna; 5 SEG: 4 Comisión de Fútbol y 1 Mesa de seguridad de la Bicicleta; 2 HAB: XII mesa con población recicladora convocada por la UAESP y Mesa de Acompañamiento Social SH; 1 INT: Comisión Intersectorial Diferencial Poblacional (CIDPO) y 2 GEP Mesa Intersectorial de Cultura Organizacional.</t>
    </r>
  </si>
  <si>
    <t>Actividad 2</t>
  </si>
  <si>
    <t>3. Realizar el acompañamiento técnico para la implementación del enfoque de género en pro de la transformación de la cultura institucional  y en la labor misional de los sectores de la administración distrital y sus entidades, por ejemplo a través de la elaboración de documentos, manuales, lineamientos, informes, guías, sensibilizaciones, talleres, charlas, recorridos entre otros.</t>
  </si>
  <si>
    <r>
      <rPr>
        <b/>
        <sz val="11"/>
        <color rgb="FF000000"/>
        <rFont val="Times New Roman"/>
      </rPr>
      <t>ACUMULADO:</t>
    </r>
    <r>
      <rPr>
        <sz val="11"/>
        <color rgb="FF000000"/>
        <rFont val="Times New Roman"/>
      </rPr>
      <t xml:space="preserve"> Se realizó acompañamiento técnico para la implementación del enfoque de género a través de 10 conceptos técnicos, 3 Documentos técnicos, 10 Bullets, 2 Presentaciones y 1 lineamiento, 1 charla, 1 mesa de trabajo, 15 Guías y 47 sensibilizaciones y, dirigidas a los sectores de la Administración Distrital y sus entidades para la implementación del enfoque de género en pro de la transformación de la Cultura Institucional.
</t>
    </r>
    <r>
      <rPr>
        <b/>
        <sz val="11"/>
        <color rgb="FF000000"/>
        <rFont val="Times New Roman"/>
      </rPr>
      <t>MAYO:</t>
    </r>
    <r>
      <rPr>
        <sz val="11"/>
        <color rgb="FF000000"/>
        <rFont val="Times New Roman"/>
      </rPr>
      <t xml:space="preserve"> Se realizó acompañamiento técnico para la implementación del enfoque de género a través de:  1 </t>
    </r>
    <r>
      <rPr>
        <b/>
        <sz val="11"/>
        <color rgb="FF000000"/>
        <rFont val="Times New Roman"/>
      </rPr>
      <t>Concepto técnico:</t>
    </r>
    <r>
      <rPr>
        <sz val="11"/>
        <color rgb="FF000000"/>
        <rFont val="Times New Roman"/>
      </rPr>
      <t xml:space="preserve"> CUL y MOV 1Planeación Estratégica del PES ; 2 </t>
    </r>
    <r>
      <rPr>
        <b/>
        <sz val="11"/>
        <color rgb="FF000000"/>
        <rFont val="Times New Roman"/>
      </rPr>
      <t>Bullets</t>
    </r>
    <r>
      <rPr>
        <sz val="11"/>
        <color rgb="FF000000"/>
        <rFont val="Times New Roman"/>
      </rPr>
      <t xml:space="preserve">: 1 MUJ y 1 JUR sobre logros de transversalización; 14 </t>
    </r>
    <r>
      <rPr>
        <b/>
        <sz val="11"/>
        <color rgb="FF000000"/>
        <rFont val="Times New Roman"/>
      </rPr>
      <t xml:space="preserve">Sensibilizaciones </t>
    </r>
    <r>
      <rPr>
        <sz val="11"/>
        <color rgb="FF000000"/>
        <rFont val="Times New Roman"/>
      </rPr>
      <t xml:space="preserve">sobre la incorporación del enfoque de género en proyectos de inversión, transversalización del enfoque de género, comunicación no sexista, PPMyEG así: 2 AMB, 1CUL, 1 GOB, 3 HAB, 1 INT, 2 MOV, 2MUJ, 2 PLAN; 1 </t>
    </r>
    <r>
      <rPr>
        <b/>
        <sz val="11"/>
        <color rgb="FF000000"/>
        <rFont val="Times New Roman"/>
      </rPr>
      <t>Charla</t>
    </r>
    <r>
      <rPr>
        <sz val="11"/>
        <color rgb="FF000000"/>
        <rFont val="Times New Roman"/>
      </rPr>
      <t>: 1 EDU Derechos humanos para las mujeres; 1</t>
    </r>
    <r>
      <rPr>
        <b/>
        <sz val="11"/>
        <color rgb="FF000000"/>
        <rFont val="Times New Roman"/>
      </rPr>
      <t xml:space="preserve"> Mesa de trabajo</t>
    </r>
    <r>
      <rPr>
        <sz val="11"/>
        <color rgb="FF000000"/>
        <rFont val="Times New Roman"/>
      </rPr>
      <t xml:space="preserve">: 1 AMB Para la incorporación del enfoque de género en proyecto de inversión IDPYBA y  15 </t>
    </r>
    <r>
      <rPr>
        <b/>
        <sz val="11"/>
        <color rgb="FF000000"/>
        <rFont val="Times New Roman"/>
      </rPr>
      <t>Guías</t>
    </r>
    <r>
      <rPr>
        <sz val="11"/>
        <color rgb="FF000000"/>
        <rFont val="Times New Roman"/>
      </rPr>
      <t xml:space="preserve">: 1Guía general para la incorporación del enfoque de género en proyectos de inversión para los 15 sectores de la Administración Distrital y 14 guías específicas para 14 sectores. </t>
    </r>
  </si>
  <si>
    <t>Actividad 3</t>
  </si>
  <si>
    <t>4.  Apoyar la implementación del Trazador Presupuestal de Igualdad y Equidad de Género (aportes a documentos, informes, participación en mesas, sensibilizaciones)</t>
  </si>
  <si>
    <r>
      <t>ACUMULADO:</t>
    </r>
    <r>
      <rPr>
        <sz val="11"/>
        <color theme="1"/>
        <rFont val="Times New Roman"/>
      </rPr>
      <t xml:space="preserve"> Se remitió la propuesta de marcación en el TPIEG para la vigencia 2024 a 45 entidades de los 15 sectores de la administración distrital. Se realizaron 2 talleres magistrales sobre la conceptualización del TPIEG a las entidades distritales, 9 talleres uno a uno con las entidades distritales y 2 reuniones de acompañamiento técnico a la marcación en el TPIEG 2024, se elaboró y publicó el Informe del TPIEG vigencia 2023, se realizó la presentación del Informe del TPIEG a 31 de diciembre de 2023 y se desarrolló el primer avance del boletín de marcación en el TPIEG a 34 entidades: 2GEP (DASC y SGENERAL); 2 INT (SDIS, IDIPRON); 1 SAL (SDS) ; 3 EDU (ATENEA, UDFJC y SED); 2 HAB (UAESP, SH); 1PLN (SDP); 1MUJ; 1JUR; 4 CUL (FUGA, IDRD, OFB, IDARTES); 3 AMB (SDA, IDPYBA Y JBB); 4 MOV (METRO, SDM, TRANSMILENIO,UAERMV); 1 SEG; 3 HAC (FONCEP, LOTERIA DE BOGOTÁ Y SDH); 3 DEE (IPES, IDT, SDEE); 3GOB (DADEP, IDPAC, SDG).
</t>
    </r>
    <r>
      <rPr>
        <b/>
        <sz val="11"/>
        <color theme="1"/>
        <rFont val="Times New Roman"/>
      </rPr>
      <t xml:space="preserve">MAYO: </t>
    </r>
    <r>
      <rPr>
        <sz val="11"/>
        <color theme="1"/>
        <rFont val="Times New Roman"/>
      </rPr>
      <t>Se desarrolló el primer avance del boletín marcación en el TPIEG a 34 entidades : 2GEP (DASC y SGENERAL); 2 INT (SDIS, IDIPRON); 1 SAL (SDS) ; 3 EDU (ATENEA, UDFJC y SED); 2 HAB (UAESP, SH); 1PLN (SDP); 1MUJ; 1JUR; 4 CUL (FUGA, IDRD, OFB, IDARTES); 3 AMB (SDA, IDPYBA Y JBB); 4 MOV (METRO, SDM, TRANSMILENIO,UAERMV); 1 SEG; 3 HAC (FONCEP, LOTERIA DE BOGOTÁ Y SDH); 3 DEE (IPES, IDT, SDEE); 3GOB (DADEP, IDPAC, SDG).</t>
    </r>
  </si>
  <si>
    <t>Actividad 4</t>
  </si>
  <si>
    <t>5.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</si>
  <si>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Times New Roman"/>
      </rPr>
      <t>ACUMULADO</t>
    </r>
    <r>
      <rPr>
        <sz val="11"/>
        <color rgb="FF000000"/>
        <rFont val="Times New Roman"/>
      </rPr>
      <t>: Línea de trabajo con sector público: Realización de 17</t>
    </r>
    <r>
      <rPr>
        <sz val="11"/>
        <color rgb="FFC0504D"/>
        <rFont val="Times New Roman"/>
      </rPr>
      <t xml:space="preserve"> </t>
    </r>
    <r>
      <rPr>
        <sz val="11"/>
        <color rgb="FF000000"/>
        <rFont val="Times New Roman"/>
      </rPr>
      <t xml:space="preserve">reuniones internas para revisión de propuestas de planes de trabajo en el marco de su validación. Realización de 8 reuniones de alistamiento de la Fase 3 del mecanismo. Se realizó 1 reunión de socialización de la metodología del sello a entidades de la Administración  / Línea de trabajo sector privado: Realización de 23 reuniones de primer contacto en las que se socializó el Sello En Igualdad. Se brindó acompañamiento a la implementación del Catálogo de Herramientas a través de 4 reuniones. Implementación de 5 talleres del catálogo de herramientas para IES y empresas alcanzando a 108 personas. 5 empresas firmaron el documento de compromiso del Sello En Igualdad. 
</t>
    </r>
    <r>
      <rPr>
        <b/>
        <sz val="11"/>
        <color rgb="FF000000"/>
        <rFont val="Times New Roman"/>
      </rPr>
      <t xml:space="preserve">MAYO: </t>
    </r>
    <r>
      <rPr>
        <sz val="11"/>
        <color rgb="FF000000"/>
        <rFont val="Times New Roman"/>
      </rPr>
      <t xml:space="preserve"> Línea de trabajo con sector público: a) En el marco de la validación de los planes de trabajo de las entidades priorizadas en la Grupo 2 del mecanismo, se realizaron 3 reuniones internas de revisión de propuestas de planes de trabajo b) Se realizaron 3 reuniones de alistamiento del grupo 3 del mecanismos. c) se socializó la metodología del sello a la SDH / Línea de trabajo sector privado: a) Se realizaron 4 reuniones de primer contacto en las que se socializó el Sello En Igualdad. b) Se brindó acompañamiento a la implementación del Catálogo de Herramientas a través de 1 reunión c)  Se implementaron 3 talleres del catálogo de herramientas para IES y empresas alcanzando a 65 personas. d) 5 empresas firmaron el documento de compromiso del Sello En Igualdad.
</t>
    </r>
  </si>
  <si>
    <t>Actividad 5</t>
  </si>
  <si>
    <t>*Incluir tantas filas sean necesarias</t>
  </si>
  <si>
    <t>4 - Realizar el seguimiento de 2 Políticas Públicas lideradas por la Secretaría Distrital de la Mujer</t>
  </si>
  <si>
    <t xml:space="preserve">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</si>
  <si>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t>DESCRIPCIÓN DE LA META</t>
  </si>
  <si>
    <t xml:space="preserve">Retroalimentación del reporte plan de acción PPMyEG I trimestre 2024, de los sectores MUJ, HAC, DEE, MOV, INT, GEP
Actualización matriz consolidada de reporte 2023 y 2024 de la PPMyEG en formato de la DDDP y SDP. Revisión técnica del informe de la PPMYEG a publicar en la página web de la SDP.
Se actualizó la matriz de consolidación interna del plan de trabajo sello en igualdad grupo 1 conforme a los alcances recibidos del IV trimestre 2023
Se actualizó con corte a diciembre del 2023 el informe de derechos del PIOEG a remitir al concejo de política Social de Integración Social.
Se actualizó el informe de logros de transversalización de género conforme a alcances recibidos de los sectores.
Se socializó en la UTA de la CIM la guía de seguimiento a las Políticas Públicas Distritales con Enfoque de Género
Retroalimentación reporte plan de acción PPASP I trimestre 2024, de los sectores MUJ, AMB, DEE, GEP, HAB, INT
Retroalimentación de reportes del IV Trimestre 2023 de la PPASP y desarrollo de mesas técnicas de seguimiento a la implementación (MOV, CUL, JUR, SEG, EDU, AMB, DEE, MUJ, DEE, SDP, HAB, SAL, GEP y GOB).
Actualización de consolidación de reportes 2023 Y 2024 PPASP,
Elaboración del informe de avance PPASP 2023.
</t>
  </si>
  <si>
    <t>Retroalimentación del reporte plan de acción PPMyEG I trimestre 2024 de los sectores EDU, AMB y CUL, , MUJ, HAC, DEE, MOV, INT, GEP
Retroalimentación reporte plan de acción PPASP I trimestre 2024, de los sectores  EDU, INT, HAB, SAL, GEP y CUL, MUJ, AMB, DEE
Retroalimentación de reportes del IV Trimestre 2023 de la PPMyEG y desarrollo de mesas técnicas de seguimiento a la implementación (GOB, SEG, JUR, MUJ, DEE, HAC, MOV, EDU, AMB, INT, HAB, SAL, SDP, GEP y CUL).
Retroalimentación de reportes del IV Trimestre 2023 de la PPASP y desarrollo de mesas técnicas de seguimiento a la implementación (MOV, CUL, JUR, SEG, EDU, AMB, DEE, MUJ, DEE, SDP, HAB, SAL, GEP y GOB).
Matriz de registro de información territorial de la PPMyEG.2023
Retroalimentación Planes de Trabajo de Sello IV trimestre 2023, de las siguientes entidades GEP, DEE, IPES, SAL, INT, IDIPRON, CUL, IDRD, AMB, JBB, MOV, HAB, UAESP, SEG, UAECOB, JUR, MUJ, IDARTES, DASCD, EDU, HAC y JBB, SDP, DASC, GOB y IDPAC.
Actualización de consolidación de reportes 2023 PPMyEG y PPASP, en formato interno y de la SDP, consolidación planes de trabajo sello en igualdad grupo 1 y 2.
Actualización informe de logros de transversalización de género año 2023
Actualización informe de derechos del PIOEG 2023
Socialización guía de seguimiento a las Políticas Públicas Distritales con Enfoque de Género en la UTA de la CIM
Elaboración del informe de avance PPASP 2023.</t>
  </si>
  <si>
    <t>NA</t>
  </si>
  <si>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</si>
  <si>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6. Realizar el seguimiento, la verificación, consolidación, análisis y reporte de información relacionada con la implementación de la Política Pública de Mujeres y Equidad de Género, a partir de su plan de acción, y la implementación de planes de trabajo  de En Igualdad: Sello Distrital de Igualdad de Género.</t>
  </si>
  <si>
    <r>
      <rPr>
        <b/>
        <sz val="11"/>
        <color theme="1"/>
        <rFont val="Times New Roman"/>
      </rPr>
      <t>ACUMULADO:</t>
    </r>
    <r>
      <rPr>
        <sz val="11"/>
        <color theme="1"/>
        <rFont val="Times New Roman"/>
      </rPr>
      <t xml:space="preserve"> Retroalimentación reporte plan de acción PPMyEG I trimestre 2024 de los sectores EDU, AMB y CUL, MUJ, HAC, DEE, MOV, INT, GEP
Retroalimentación de reportes del IV Trimestre 2023 de la PPMyEG y desarrollo de mesas técnicas de seguimiento (GOB, SEG, JUR, MUJ, DEE, HAC, MOV, EDU, AMB, INT, HAB, SAL, SDP, GEP y CUL).
Matriz de registro de información territorial de la PPMyEG.2023
Retroalimentación Planes de Trabajo de Sello IV trimestre 2023, de las siguientes entidades y sectores: GEP, DEE, IPES, SAL, INT, IDIPRON, CUL, IDRD, AMB, JBB, MOV, HAB, UAESP, SEG, UAECOB, JUR, MUJ, IDARTES, DASCD, EDU, HAC y JBB, SDP, DASC, GOB y IDPAC.
Actualización de consolidación de reportes 2023 PPMyEG, en formato interno y de la SDP y consolidación de planes de trabajo sello en igualdad grupo 1 y 2
Actualización informe de logros de transversalización de género año 2023
Actualización informe de derechos del PIOEG 2023
Socialización guía de seguimiento a las Políticas Públicas Distritales con Enfoque de Género en la UTA de la CIM
</t>
    </r>
    <r>
      <rPr>
        <b/>
        <sz val="11"/>
        <color theme="1"/>
        <rFont val="Times New Roman"/>
      </rPr>
      <t xml:space="preserve">MAYO:
</t>
    </r>
    <r>
      <rPr>
        <sz val="11"/>
        <color theme="1"/>
        <rFont val="Times New Roman"/>
      </rPr>
      <t>Retroalimentación del reporte plan de acción PPMyEG I trimestre 2024, de los sectores MUJ, HAC, DEE, MOV, INT, GEP.
Actualización matriz consolidada de reporte 2023 y 2024 de la PPMyEG en formato de la DDDP y SDP. Revisión técnica del informe de la PPMYEG a publicar en la página web de la SDP.
Se actualizó la matriz de consolidación interna del plan de trabajo Sello en igualdad grupo 1 conforme a los alcances recibidos del IV trimestre 2023.
Se actualizó el informe de logros de transversalización de género, conforme a alcances recibidos de los sectores. 
Se actualizó con corte a diciembre del 2023 el informe de derechos del PIOEG a remitir al concejo de política Social de Integración Social.</t>
    </r>
  </si>
  <si>
    <t>Actividad 6</t>
  </si>
  <si>
    <t>7. Realizar el seguimiento, la verificación, consolidación, análisis y reporte de información relacionada con la implementación de la Política Pública de Actividades Sexuales Pagadas,  a partir de su plan de acción.</t>
  </si>
  <si>
    <r>
      <rPr>
        <b/>
        <sz val="11"/>
        <color theme="1"/>
        <rFont val="Times New Roman"/>
      </rPr>
      <t>ACUMULADO:</t>
    </r>
    <r>
      <rPr>
        <sz val="11"/>
        <color theme="1"/>
        <rFont val="Times New Roman"/>
      </rPr>
      <t xml:space="preserve"> Retroalimentación reporte plan de acción PPASP I trimestre 2024, de los sectores EDU, INT, HAB, SAL, GEP y CUL, MUJ, AMB, DEE
Retroalimentación de reportes del IV Trimestre 2023 de la PPASP y desarrollo de mesas técnicas de seguimiento a la implementación (MOV, CUL, JUR, SEG, EDU, AMB, DEE, MUJ, DEE, SDP, HAB, SAL, GEP y GOB).
Actualización de consolidación de reportes 2023 PPASP, en formato interno y de la SDP. 
Elaboración del informe de avance PPASP 2023.
</t>
    </r>
    <r>
      <rPr>
        <b/>
        <sz val="11"/>
        <color theme="1"/>
        <rFont val="Times New Roman"/>
      </rPr>
      <t>MAYO:
R</t>
    </r>
    <r>
      <rPr>
        <sz val="11"/>
        <color theme="1"/>
        <rFont val="Times New Roman"/>
      </rPr>
      <t xml:space="preserve">etroalimentación del reporte plan de acción PPASP I trimestre del 2024, de los sectores MUJ, AMB, DEE, GEP, HAB, INT
Actualización de la matriz de seguimiento a productos de la PPASP, vigencia 2023 Y 2024. Elaboración del informe de avance PPASP 2023.
</t>
    </r>
  </si>
  <si>
    <t>Actividad 7</t>
  </si>
  <si>
    <t>x</t>
  </si>
  <si>
    <t xml:space="preserve">5 - Acompañar el 100%  de la incorporación del enfoque de género y  la implementación de siete derechos de la PPMyEG														</t>
  </si>
  <si>
    <t xml:space="preserve">Las reservas presupuestales han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</si>
  <si>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r>
      <t xml:space="preserve">Durante mayo se avanzó en la implementación de 7 derechos PPMyEG así: </t>
    </r>
    <r>
      <rPr>
        <u/>
        <sz val="11"/>
        <color theme="1"/>
        <rFont val="Times New Roman"/>
        <family val="1"/>
      </rPr>
      <t>Paz:</t>
    </r>
    <r>
      <rPr>
        <sz val="11"/>
        <color theme="1"/>
        <rFont val="Times New Roman"/>
        <family val="1"/>
      </rPr>
      <t xml:space="preserve"> 5 mesas intersectoriales: enfoque diferencial mujeres víctimas, Víctimas Suba, MPIV, Reincorporación. 3 reuniones articulación interna paz y PAD. Conmemoración distrital 25 Mayo. Propuesta 2 planes: PAD, Mesa Reincorporación. </t>
    </r>
    <r>
      <rPr>
        <u/>
        <sz val="11"/>
        <color theme="1"/>
        <rFont val="Times New Roman"/>
        <family val="1"/>
      </rPr>
      <t>Participación:</t>
    </r>
    <r>
      <rPr>
        <sz val="11"/>
        <color theme="1"/>
        <rFont val="Times New Roman"/>
        <family val="1"/>
      </rPr>
      <t xml:space="preserve"> 3 reuniones intersectoriales: SPT POT (2), IDPAC y 3 internas: SPT, vivienda (2). </t>
    </r>
    <r>
      <rPr>
        <u/>
        <sz val="11"/>
        <color theme="1"/>
        <rFont val="Times New Roman"/>
        <family val="1"/>
      </rPr>
      <t>Trabajo:</t>
    </r>
    <r>
      <rPr>
        <sz val="11"/>
        <color theme="1"/>
        <rFont val="Times New Roman"/>
        <family val="1"/>
      </rPr>
      <t xml:space="preserve"> Gestión articulación interna conmemoración 22Julio. </t>
    </r>
    <r>
      <rPr>
        <u/>
        <sz val="11"/>
        <color theme="1"/>
        <rFont val="Times New Roman"/>
        <family val="1"/>
      </rPr>
      <t>Salud:</t>
    </r>
    <r>
      <rPr>
        <sz val="11"/>
        <color theme="1"/>
        <rFont val="Times New Roman"/>
        <family val="1"/>
      </rPr>
      <t xml:space="preserve"> 4 mesas  intersectoriales: Prevención maternidades tempranas (2), Salud y Vida, mortalidad materna. </t>
    </r>
    <r>
      <rPr>
        <u/>
        <sz val="11"/>
        <color theme="1"/>
        <rFont val="Times New Roman"/>
        <family val="1"/>
      </rPr>
      <t>Educación:</t>
    </r>
    <r>
      <rPr>
        <sz val="11"/>
        <color theme="1"/>
        <rFont val="Times New Roman"/>
        <family val="1"/>
      </rPr>
      <t xml:space="preserve"> 1 Mesa diálogo IES. Preparación conmemoración 21 Junio. 2 reuniones intersectoriales: Acuerdo 909 y Festival Eureka. </t>
    </r>
    <r>
      <rPr>
        <u/>
        <sz val="11"/>
        <color theme="1"/>
        <rFont val="Times New Roman"/>
        <family val="1"/>
      </rPr>
      <t>Cultura:</t>
    </r>
    <r>
      <rPr>
        <sz val="11"/>
        <color theme="1"/>
        <rFont val="Times New Roman"/>
        <family val="1"/>
      </rPr>
      <t xml:space="preserve"> 3 reuniones articulación interna producto PPLEO. Seguimiento avance DDDP mesas cultura ciudadana. </t>
    </r>
    <r>
      <rPr>
        <u/>
        <sz val="11"/>
        <color theme="1"/>
        <rFont val="Times New Roman"/>
        <family val="1"/>
      </rPr>
      <t>Hábitat:</t>
    </r>
    <r>
      <rPr>
        <sz val="11"/>
        <color theme="1"/>
        <rFont val="Times New Roman"/>
        <family val="1"/>
      </rPr>
      <t xml:space="preserve"> 3 reuniones intersectoriales: CIEP, Metro, CVP. Matriz acciones SDMujer cierre estaciones Transmilenio. </t>
    </r>
    <r>
      <rPr>
        <u/>
        <sz val="11"/>
        <color theme="1"/>
        <rFont val="Times New Roman"/>
        <family val="1"/>
      </rPr>
      <t xml:space="preserve">
7Derechos:</t>
    </r>
    <r>
      <rPr>
        <sz val="11"/>
        <color theme="1"/>
        <rFont val="Times New Roman"/>
        <family val="1"/>
      </rPr>
      <t xml:space="preserve"> 6 reuniones internas: revisión avances PIOEG en planes Sello (4), articulación Sello IES (1) y Alcaldías Locales (1). Retroalimentaciones PIOEG plan Sello CVP. 6 conceptos técnicos a PL, PA, Proposiciones, derechos de petición y requerimientos organismos de control. </t>
    </r>
  </si>
  <si>
    <t>Avances en implementación 7 Derechos: Paz: Alta Consejería Víctimas, MPIV, Consejo Paz, mesa enfoque diferencial, PDET, Reincorporación, SIVJRNR. Avance formulación PAD 2024 - 2028. Conmemoraciones 9Abril y 25May. . Participación: SPT POT, IDPAC, usuarias vivienda; gestión articulación Acuerdo 792. Trabajo: Articulación SDDE, C40, La Rolita. Preparación conmemoración 22Julio. Salud: parto humanizado, mortalidad materna, salud mental, IVE, Doulas y endometriosis, prevención maternidades tempranas, Mesa Salud y Vida.. Avance productos PPDDHH. Educación: Comité formación docente, implementación acuerdo 909. 1 Mesa diálogo IES. Reporte avance productos PP Educativa. Cultura:  Seguimiento avances DDDP Mesas cultura ciudadana, Biblored. Avances producto PPLEO. Hábitat: UTA CIEP, mesa vivienda Concejo, ONU Mujeres, Metro. Reporte avance producto PP Espacio Público.  7Derechos: Retroalimentación acciones PIOEG en reportes 2023-IV en planes de trabajo Sello Fase 1. Reuniones validación propuestas PIOEG en planes de trabajo Sello Fase 2. Análisis y propuestas derechos en nuevo PDD. Elaboración 32 conceptos técnicos sobre proyectos Acuerdos distritales, Proposiciones Concejo, Proyectos de Ley, derechos de petición y requerimientos. Insumos conmemoración 8Marzo. Conmemoración 28 Mayo.</t>
  </si>
  <si>
    <t>No aplica para el periodo reportado</t>
  </si>
  <si>
    <t>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t>
  </si>
  <si>
    <t>8. Apoyar técnicamente el desarrollo de estrategias que contribuyan a la implementación de 7 derechos de la Política Pública de Mujeres y Equidad  de Género en las entidades de la administración distrital, así como con universidades, sector privado, ONGs y sociedad civil, a traves articulaciones, emisión de conceptos, documentos tecnicos, procesos de información y sensibilización entre otros.</t>
  </si>
  <si>
    <r>
      <rPr>
        <b/>
        <sz val="11"/>
        <color theme="1"/>
        <rFont val="Times New Roman"/>
      </rPr>
      <t>ACUMULADO</t>
    </r>
    <r>
      <rPr>
        <sz val="11"/>
        <color theme="1"/>
        <rFont val="Times New Roman"/>
      </rPr>
      <t xml:space="preserve">: Avances en articulación intersectorial: </t>
    </r>
    <r>
      <rPr>
        <u/>
        <sz val="11"/>
        <color theme="1"/>
        <rFont val="Times New Roman"/>
      </rPr>
      <t>Paz:</t>
    </r>
    <r>
      <rPr>
        <sz val="11"/>
        <color theme="1"/>
        <rFont val="Times New Roman"/>
      </rPr>
      <t xml:space="preserve"> Alta Consejería Víctimas,Consejo Paz, mesa enfoque diferencial, PDET, Reincorporación, SIVJRNR, Víctimas Suba, MPIV, UARIV. Avance formulación PAD 2024 - 2028. 2 conmemoraciones: 9Abril, 25Mayo. </t>
    </r>
    <r>
      <rPr>
        <u/>
        <sz val="11"/>
        <color theme="1"/>
        <rFont val="Times New Roman"/>
      </rPr>
      <t>Participación</t>
    </r>
    <r>
      <rPr>
        <sz val="11"/>
        <color theme="1"/>
        <rFont val="Times New Roman"/>
      </rPr>
      <t xml:space="preserve">: SPT POT, IDPAC, Gestión articulación Acuerdo 792 y usuarias vivienda. </t>
    </r>
    <r>
      <rPr>
        <u/>
        <sz val="11"/>
        <color theme="1"/>
        <rFont val="Times New Roman"/>
      </rPr>
      <t>Trabajo:</t>
    </r>
    <r>
      <rPr>
        <sz val="11"/>
        <color theme="1"/>
        <rFont val="Times New Roman"/>
      </rPr>
      <t xml:space="preserve"> Emprendimiento femenino, articulación SDDE, C40, La Rolita. </t>
    </r>
    <r>
      <rPr>
        <u/>
        <sz val="11"/>
        <color theme="1"/>
        <rFont val="Times New Roman"/>
      </rPr>
      <t>Salud</t>
    </r>
    <r>
      <rPr>
        <sz val="11"/>
        <color theme="1"/>
        <rFont val="Times New Roman"/>
      </rPr>
      <t xml:space="preserve">: parto humanizado, mortalidad materna, salud mental, IVE, Doulas y endometriosis, prevención maternidades tempranas, Mesa Salud y Vida. Avance productos PPDDHH y plan prevención maternidades. </t>
    </r>
    <r>
      <rPr>
        <u/>
        <sz val="11"/>
        <color theme="1"/>
        <rFont val="Times New Roman"/>
      </rPr>
      <t>Educación</t>
    </r>
    <r>
      <rPr>
        <sz val="11"/>
        <color theme="1"/>
        <rFont val="Times New Roman"/>
      </rPr>
      <t xml:space="preserve">: Comité formación docente, implementación acuerdo 909, Mesa diálogo IES. Preparación conmemoración 21Junio. Reporte avance productos PP Educativa. </t>
    </r>
    <r>
      <rPr>
        <u/>
        <sz val="11"/>
        <color theme="1"/>
        <rFont val="Times New Roman"/>
      </rPr>
      <t>Cultura</t>
    </r>
    <r>
      <rPr>
        <sz val="11"/>
        <color theme="1"/>
        <rFont val="Times New Roman"/>
      </rPr>
      <t xml:space="preserve">:  Mesa cultura ciudadana, mesa transformaciones culturales, Biblored. Avances producto PPLEO. </t>
    </r>
    <r>
      <rPr>
        <u/>
        <sz val="11"/>
        <color theme="1"/>
        <rFont val="Times New Roman"/>
      </rPr>
      <t>Hábitat:</t>
    </r>
    <r>
      <rPr>
        <sz val="11"/>
        <color theme="1"/>
        <rFont val="Times New Roman"/>
      </rPr>
      <t xml:space="preserve"> UTA CIEP, mesa vivienda Concejo, ONU Mujeres, Metro. Reporte avance producto PP Espacio Público.  </t>
    </r>
    <r>
      <rPr>
        <u/>
        <sz val="11"/>
        <color theme="1"/>
        <rFont val="Times New Roman"/>
      </rPr>
      <t>7Derechos</t>
    </r>
    <r>
      <rPr>
        <sz val="11"/>
        <color theme="1"/>
        <rFont val="Times New Roman"/>
      </rPr>
      <t>: Retroalimentación acciones PIOEG en reportes 2023-IV en planes de trabajo Sello Fase 1. Reuniones validación propuestas acciones PIOEG en planes de trabajo Sello Fase 2. Análisis y propuestas derechos en nuevo PDD. Elaboración 32 conceptos técnicos sobre proyectos de Acuerdo distritales, proyectos de Ley, Decretos, Proposiciones Concejo, derechos de petición y solicitudes entidades.</t>
    </r>
  </si>
  <si>
    <t>Actividad 8</t>
  </si>
  <si>
    <r>
      <rPr>
        <b/>
        <sz val="11"/>
        <color theme="1"/>
        <rFont val="Times New Roman"/>
      </rPr>
      <t>MAYO</t>
    </r>
    <r>
      <rPr>
        <sz val="11"/>
        <color theme="1"/>
        <rFont val="Times New Roman"/>
      </rPr>
      <t xml:space="preserve">: </t>
    </r>
    <r>
      <rPr>
        <u/>
        <sz val="11"/>
        <color theme="1"/>
        <rFont val="Times New Roman"/>
      </rPr>
      <t>Paz:</t>
    </r>
    <r>
      <rPr>
        <sz val="11"/>
        <color theme="1"/>
        <rFont val="Times New Roman"/>
      </rPr>
      <t xml:space="preserve"> 5 mesas intersectoriales: enfoque diferencial, Víctimas Suba, MPIV, Reincorporación, UARIV. 3 reuniones internas: rol comunitario, PAD, DDDP. Conmemoración distrital 25 mayo. Propuestas 2 planes: Mesa Reincorporación, PAD. </t>
    </r>
    <r>
      <rPr>
        <u/>
        <sz val="11"/>
        <color theme="1"/>
        <rFont val="Times New Roman"/>
      </rPr>
      <t>Participación:</t>
    </r>
    <r>
      <rPr>
        <sz val="11"/>
        <color theme="1"/>
        <rFont val="Times New Roman"/>
      </rPr>
      <t xml:space="preserve"> 3 reuniones intersectoriales: (2)SPT POT, IDPAC. 3 reuniones internas: SPT,  (2)usuarias vivienda. </t>
    </r>
    <r>
      <rPr>
        <u/>
        <sz val="11"/>
        <color theme="1"/>
        <rFont val="Times New Roman"/>
      </rPr>
      <t>Trabajo:</t>
    </r>
    <r>
      <rPr>
        <sz val="11"/>
        <color theme="1"/>
        <rFont val="Times New Roman"/>
      </rPr>
      <t xml:space="preserve"> Gestión articulación interna conmemoración 22Julio. </t>
    </r>
    <r>
      <rPr>
        <u/>
        <sz val="11"/>
        <color theme="1"/>
        <rFont val="Times New Roman"/>
      </rPr>
      <t>Salud:</t>
    </r>
    <r>
      <rPr>
        <sz val="11"/>
        <color theme="1"/>
        <rFont val="Times New Roman"/>
      </rPr>
      <t xml:space="preserve">  4 reuniones intersectoriales: Mesa Prev Maternidades Tempranas, Mesa Salud y Vida, Mortalidad Materna, articulación día educación no sexista. Reporte avance plan Mesa Prev Maternidades Tempranas. </t>
    </r>
    <r>
      <rPr>
        <u/>
        <sz val="11"/>
        <color theme="1"/>
        <rFont val="Times New Roman"/>
      </rPr>
      <t>Educación:</t>
    </r>
    <r>
      <rPr>
        <sz val="11"/>
        <color theme="1"/>
        <rFont val="Times New Roman"/>
      </rPr>
      <t xml:space="preserve"> Mesa diálogo IES prevención violencias género: Gestión con Procuraduría, (1)reunión preparatoria con SED, propuesta preguntas diagnóstico y realización 1 Mesa (36 IES). Preparación conmemoración 21Junio: 1 reunión interna y 2 intersectoriales (Atenea y SED). 2 reuniones intersectoriales: Acuerdo 909 y Festival Eureka. </t>
    </r>
    <r>
      <rPr>
        <u/>
        <sz val="11"/>
        <color theme="1"/>
        <rFont val="Times New Roman"/>
      </rPr>
      <t>Cultura:</t>
    </r>
    <r>
      <rPr>
        <sz val="11"/>
        <color theme="1"/>
        <rFont val="Times New Roman"/>
      </rPr>
      <t xml:space="preserve"> 2 reuniones internas: metodología mujeres privadas libertad, avance producto PPLEO. Seguimiento mesas cultura ciudadana. </t>
    </r>
    <r>
      <rPr>
        <u/>
        <sz val="11"/>
        <color theme="1"/>
        <rFont val="Times New Roman"/>
      </rPr>
      <t>Hábitat</t>
    </r>
    <r>
      <rPr>
        <sz val="11"/>
        <color theme="1"/>
        <rFont val="Times New Roman"/>
      </rPr>
      <t xml:space="preserve">: 3 reuniones intersectoriales: CIEP, Metro, CVP. Matriz acciones SDMujer cierre estaciones Transmi. </t>
    </r>
    <r>
      <rPr>
        <u/>
        <sz val="11"/>
        <color theme="1"/>
        <rFont val="Times New Roman"/>
      </rPr>
      <t>7Derechos:</t>
    </r>
    <r>
      <rPr>
        <sz val="11"/>
        <color theme="1"/>
        <rFont val="Times New Roman"/>
      </rPr>
      <t xml:space="preserve"> 6 reuniones internas: (4)revisión avances PIOEG en planes Sello, (1)articulación Sello IES , (1)articulación Sello Alcaldías locales. Retroalimentación plan Sello CVP. 6 conceptos técnicos: PL pensión de cuidado. PA Ruta gestantes y lactantes. Proposición Concejo seguimiento Acuerdo 879 -IVE. Respuestas: Alta Consejería Paz cumplimiento Auto 826-24; Personería participación mujeres;  Defensoría DRDR e IVE. </t>
    </r>
  </si>
  <si>
    <t>9. Realizar acciones para la conmemoración de fechas emblemáticas en relación con la garantía de los 7 derechos de la PPMyEG (8 de Marzo, 28 de Mayo)</t>
  </si>
  <si>
    <r>
      <rPr>
        <b/>
        <sz val="11"/>
        <color theme="1"/>
        <rFont val="Times New Roman"/>
      </rPr>
      <t>ACUMULADO</t>
    </r>
    <r>
      <rPr>
        <sz val="11"/>
        <color theme="1"/>
        <rFont val="Times New Roman"/>
      </rPr>
      <t xml:space="preserve">: </t>
    </r>
    <r>
      <rPr>
        <u/>
        <sz val="11"/>
        <color theme="1"/>
        <rFont val="Times New Roman"/>
      </rPr>
      <t>8Marzo</t>
    </r>
    <r>
      <rPr>
        <sz val="11"/>
        <color theme="1"/>
        <rFont val="Times New Roman"/>
      </rPr>
      <t xml:space="preserve">: Documento de sentido, tips para la conmemoración, metodología y presentación de apoyo para sensibilización sobre el 8M 2024.
 </t>
    </r>
    <r>
      <rPr>
        <u/>
        <sz val="11"/>
        <color theme="1"/>
        <rFont val="Times New Roman"/>
      </rPr>
      <t>28 Mayo</t>
    </r>
    <r>
      <rPr>
        <sz val="11"/>
        <color theme="1"/>
        <rFont val="Times New Roman"/>
      </rPr>
      <t xml:space="preserve">: Documento de sentido, piezas comunicativas, 2 guiones: evento ciudadanía y conversatorio servicio público. 1 evento conmemoración con ciudadanía (46 personas).
</t>
    </r>
    <r>
      <rPr>
        <u/>
        <sz val="11"/>
        <color theme="1"/>
        <rFont val="Times New Roman"/>
      </rPr>
      <t>21 Junio</t>
    </r>
    <r>
      <rPr>
        <sz val="11"/>
        <color theme="1"/>
        <rFont val="Times New Roman"/>
      </rPr>
      <t>: Propuesta conmemoración, avance documento de sentido. Gestión cápsulas mujeres áreas STEM, base de datos y archivo cápsulas.</t>
    </r>
  </si>
  <si>
    <t>Actividad 9</t>
  </si>
  <si>
    <r>
      <rPr>
        <b/>
        <sz val="11"/>
        <color theme="1"/>
        <rFont val="Times New Roman"/>
      </rPr>
      <t>MAYO</t>
    </r>
    <r>
      <rPr>
        <sz val="11"/>
        <color theme="1"/>
        <rFont val="Times New Roman"/>
      </rPr>
      <t xml:space="preserve">: </t>
    </r>
    <r>
      <rPr>
        <u/>
        <sz val="11"/>
        <color theme="1"/>
        <rFont val="Times New Roman"/>
      </rPr>
      <t>28 Mayo</t>
    </r>
    <r>
      <rPr>
        <sz val="11"/>
        <color theme="1"/>
        <rFont val="Times New Roman"/>
      </rPr>
      <t xml:space="preserve">: Documento de sentido, piezas comunicativas, 2 guiones: evento ciudadanía y conversatorio servicio público. 1 evento conmemoración con ciudadanía (46 personas).
</t>
    </r>
    <r>
      <rPr>
        <u/>
        <sz val="11"/>
        <color theme="1"/>
        <rFont val="Times New Roman"/>
      </rPr>
      <t>21 Junio</t>
    </r>
    <r>
      <rPr>
        <sz val="11"/>
        <color theme="1"/>
        <rFont val="Times New Roman"/>
      </rPr>
      <t>: Propuesta conmemoración, avance documento de sentido. Gestión cápsulas mujeres áreas STEM, base de datos y archivo cápsulas.</t>
    </r>
  </si>
  <si>
    <t>6 - Acompañar el 100% de la implementación de las  Políticas Públicas de PPMYEG y PPASP y de los productos que la SDMujer es responsable</t>
  </si>
  <si>
    <t xml:space="preserve">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 Abril: Se realizó la liquidación de los recursos del Contrato de Prestación de Servicios y de Apoyo a la Gestión No 186 de 2023 por valor de $4.675.900 por terminación anticipada del contrato en la vigencia 2023 </t>
  </si>
  <si>
    <t>Desarrollo de 1 mesa de implementación de la PPMYEG y 1 jornadas de socialización.  Se realizaron 4 mesas de implementación para la PPASP con sectores responsables de productos, 6 mesas intersectoriales y 4 jornadas de socialización de la PPASP. Acompañamiento técnico de 2 Política Distrital en el ciclo de Políticas. Se realizó la propuesta de Evaluación de la PPMYEG para ser priorizada por SDP.</t>
  </si>
  <si>
    <t>De enero a marzo  se desarrollaron 22 mesas de implementación y 4 jornadas de socialización de la PPMYEG. Se realizaron 20 mesas de implementación, 10 mesas intersectoriales y 18 jornadas de socialización de la PPASP. Se elaboraron  reportes de seguimiento de productos en responsabilidad de la SDMujer en 17 Políticas Públicas Distritales. Acompañamiento técnico de 3 Política Distrital en el ciclo de Políticas.</t>
  </si>
  <si>
    <t>No existen retrasos</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</si>
  <si>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públicas distritales en formulación e implementación.</t>
  </si>
  <si>
    <t>10. Apoyar técnicamente la implementación y socialización de la Política Pública de Mujeres y Equidad de Género - PPMYEG-.</t>
  </si>
  <si>
    <r>
      <rPr>
        <b/>
        <sz val="11"/>
        <color theme="1"/>
        <rFont val="Times New Roman"/>
        <family val="1"/>
      </rPr>
      <t>ACUMULADO:</t>
    </r>
    <r>
      <rPr>
        <sz val="11"/>
        <color theme="1"/>
        <rFont val="Times New Roman"/>
        <family val="1"/>
      </rPr>
      <t xml:space="preserve"> Se realizaron 5 mesas internas de implementación con equipos de la DDDP para revisar dificultades de ejecución de productos de la PPMYEG. Desarrollo de 22 mesas de implementación de la PPMYEG con los sectores de: 1 DEE, 1 GOB, 1 JUR, 1 SEG, 1 HAC, 2 MOV, 5 MUJ, 1 EDU, 1 CUL, 1 SAL, 1 AMB, 2 INT, 1 IDIPRON, GEP, 1 HAB, 1 SDP. Se realizaron 4 jornadas de socialización: 1 con IDPYBA, 1 con UAT Subdirección Local de Tunjuelito, 1 con ciudadanía y 1 con Mujeres Palenqueras.
</t>
    </r>
    <r>
      <rPr>
        <b/>
        <sz val="11"/>
        <color theme="1"/>
        <rFont val="Times New Roman"/>
        <family val="1"/>
      </rPr>
      <t xml:space="preserve">MAYO: </t>
    </r>
    <r>
      <rPr>
        <sz val="11"/>
        <color theme="1"/>
        <rFont val="Times New Roman"/>
        <family val="1"/>
      </rPr>
      <t>Se realizó 1 mesa interna de implementación con equipos de la DDDP donde se revisaron dificultades evidenciadas en los reportes de productos de la del sector movilidad. Desarrollo de 1 mesa de implementación con el sector MOV. Se realizó 1 jornada de socialización con mujeres palenqueras.</t>
    </r>
  </si>
  <si>
    <t>Actividad 10</t>
  </si>
  <si>
    <t>11. Apoyar técnicamente la implementación y socialización de la Pública de Actividades Sexuales Pagadas -PPASP-. </t>
  </si>
  <si>
    <r>
      <rPr>
        <b/>
        <sz val="11"/>
        <color theme="1"/>
        <rFont val="Times New Roman"/>
      </rPr>
      <t>ACUMULADO:</t>
    </r>
    <r>
      <rPr>
        <sz val="11"/>
        <color theme="1"/>
        <rFont val="Times New Roman"/>
      </rPr>
      <t xml:space="preserve"> Se realizaron 6  mesas internas con equipos internos de la DDDP para el fortalecimiento de la implementación de la PPASP. Se realizaron 20 mesas de implementación con los sectores de: 3 MUJ, 1 MOV, 1 CUL, 1 JUR, 1 SEG 1 AMB, 1 EDU, 4 DEE, 1 GEP, 2 GOB, 1 SAL, 1 SDP, 2  INT, 1 HAB .  Se desarrollaron 10 mesas intersectoriales:5 con la Mesa ZESAI Y 3 para temáticas  de ASP. Se llevaron a cabo 18 jornadas de socialización: 3 con MEBOG, 7 en feria de servicios, 4 con ciudadanía y 4 con funcionariado del Distrito.
</t>
    </r>
    <r>
      <rPr>
        <b/>
        <sz val="11"/>
        <color theme="1"/>
        <rFont val="Times New Roman"/>
      </rPr>
      <t xml:space="preserve">MAYO: </t>
    </r>
    <r>
      <rPr>
        <sz val="11"/>
        <color theme="1"/>
        <rFont val="Times New Roman"/>
      </rPr>
      <t>Se realizaron 4 mesas de implementación con los sectores de: 3 DEE, 1 GOB.  Se desarrollaron 6 mesas intersectoriales: 2 con la Mesa ZESAI y 4 para temáticas de ASP. Se llevaron a cabo 4 jornadas de socialización: 2 en feria de servicios y 2 con funcionariado del Distrito.</t>
    </r>
  </si>
  <si>
    <t>Actividad 11</t>
  </si>
  <si>
    <t>12.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</si>
  <si>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rPr>
        <b/>
        <sz val="11"/>
        <color theme="1"/>
        <rFont val="Times New Roman"/>
        <family val="1"/>
      </rPr>
      <t xml:space="preserve">ACUMULADO: </t>
    </r>
    <r>
      <rPr>
        <sz val="11"/>
        <color theme="1"/>
        <rFont val="Times New Roman"/>
      </rPr>
      <t xml:space="preserve">Se realizó el reporte de seguimiento de 17 PPDs en las que tiene responsabilidad la SDMujer: 1 Primera Infancia, Infancia y Adolescencia, 1 Seguridad Convivencia y Justicia, 2 LGBTI, 1 Envejecimiento y Vejez, 1 Juventud, 1 Familias,  2 Adultez, 1 Gestión del Hábitat, 1 Educación, 2 Discapacidad, 1 Fenómeno de Habitabilidad en Calle, 1 Derechos Humanos, 1 Lucha contra la trata de personas, 1 Lectura Escritura y Oralidad y 1 Economía Cultural y Creativa, 1 Migrantes y 1 Espacio Público. Reporte  cuantitativo y cualitativo de resultados para IV trimestre de 2023 de las PPMYEG y PPASP. Acompañamiento técnico de 3 Política en el ciclo de Políticas Públicas: Derechos Humanos, Economía Circular y Ruralidad. Realización de propuesta de Evaluación de la PPMYEG para ser priorizada por SDP
</t>
    </r>
    <r>
      <rPr>
        <b/>
        <sz val="11"/>
        <color theme="1"/>
        <rFont val="Times New Roman"/>
        <family val="1"/>
      </rPr>
      <t xml:space="preserve">MAYO: </t>
    </r>
    <r>
      <rPr>
        <sz val="11"/>
        <color theme="1"/>
        <rFont val="Times New Roman"/>
      </rPr>
      <t>Se realizó el reporte de seguimiento de 3 PPDs en las que tiene responsabilidad la SDMujer: 1 discapacidad, 1 adultez y 1 LGBTI. Acompañamiento técnico de 2 Política en el ciclo de Políticas Públicas: 2 Economía Circular, 1 Ruralidad.</t>
    </r>
  </si>
  <si>
    <t>Actividad 12</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</si>
  <si>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</si>
  <si>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</si>
  <si>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</si>
  <si>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</si>
  <si>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</si>
  <si>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</si>
  <si>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</si>
  <si>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</si>
  <si>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</si>
  <si>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</si>
  <si>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</si>
  <si>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</si>
  <si>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</si>
  <si>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</si>
  <si>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</si>
  <si>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</si>
  <si>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</si>
  <si>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</si>
  <si>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</si>
  <si>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</si>
  <si>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</si>
  <si>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</si>
  <si>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</si>
  <si>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</si>
  <si>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</si>
  <si>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</si>
  <si>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</si>
  <si>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</si>
  <si>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</si>
  <si>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</si>
  <si>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</si>
  <si>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</si>
  <si>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Implementar la Política Pública de Mujeres y Equidad de género en los sectores responsables del cumplimiento de su plan de acción. (Meta 4 y 6)</t>
  </si>
  <si>
    <t>Política Pública de Mujeres y Equidad de Género implementada en los sectores responsables del cumplimiento de su plan de acción.</t>
  </si>
  <si>
    <t>Política pública implementada</t>
  </si>
  <si>
    <t>Constante</t>
  </si>
  <si>
    <t>Número</t>
  </si>
  <si>
    <t>Este indicador busca garantizar la revisión de las acciones realizadas para la implementación de la Política Pública de Mujeres y Equidad de Género, desde el acompañamiento técnico realizado a los sectores responsables de productos en su plan de acción y las acciones de reportee y seguimiento de esta política pública
(meta 4 y 6).</t>
  </si>
  <si>
    <t>Dirección de Derechos y Diseño de Política</t>
  </si>
  <si>
    <t>Mensual</t>
  </si>
  <si>
    <t>Solicitudes de seguimiento y retroalimentación trimestrales para la implementación de la PPMYEG, acompañamientos técnicos realizados a los sectores de la administración distrital para la implementación de la PPMYEG</t>
  </si>
  <si>
    <t>Se realizó retroalimentación del reporte plan de acción PPMyEG I trimestre 2024, de 6 sectores, así: MUJ, HAC, DEE, MOV, INT, GEP
Se realizó 1 mesa interna de implementación con equipos de la DDDP donde se revisaron dificultades evidenciadas en los reportes de productos de la del sector movilidad. Desarrollo de 1 mesa de implementación con el sector MOV. Se realizó 1 jornada de socialización con mujeres palenqueras</t>
  </si>
  <si>
    <t>Retroalimentación del reporte plan de acción PPMyEG I trimestre 2024, de los sectores EDU, AMB y CUL, , MUJ, HAC, DEE, MOV, INT, GEP.
Se realizó revisión, retroalimentación y consolidación del reporte de logros de transversalización de género del mes de diciembre del 2023 y se actualizó el informe de logros 2023
Se realizó revisión y retroalimentación de los reportes del IV Trimestre 2023 de la PPMyEG de los sectores CUL, JUR, HAC, AMB, INT, HAB, DEE, MOV, MUJ, SAL, EDU, GEP, GOB, SDP y SEG.
Se actualizó con corte a diciembre del 2023 el informe de derechos del PIOEG. 
Se realizaron 5 mesas internas de implementación con equipos de la DDDP para revisar dificultades de ejecución de productos de la PPMYEG. Desarrollo de 22 mesas de implementación de la PPMYEG con los sectores de: 1 DEE, 1 GOB, 1 JUR, 1 SEG, 1 HAC, 2 MOV, 5 MUJ, 1 EDU, 1 CUL, 1 SAL, 1 AMB, 2 INT, 1 IDIPRON, GEP, 1 HAB, 1 SDP. Se realizaron 4 jornadas de socialización: 1 con IDPYBA, 1 con UAT Subdirección Local de Tunjuelito, 1 con ciudadanía y 1 con Mujeres Palenqueras</t>
  </si>
  <si>
    <t>No se presentaron retrasos</t>
  </si>
  <si>
    <t>suma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</si>
  <si>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</si>
  <si>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</si>
  <si>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 de transversalización implementada</t>
  </si>
  <si>
    <t>Este indicador busca dar cuenta de la transversalización del enfoque de género y de derechos de las mujeres en los 15 sectores de la administración distrital a traves de documentos tecnicos, conceptos tecnicos, asistencia a instancias de participación y acciones enmarcadas en el Sello en igualdad. (meta 1 y 5).</t>
  </si>
  <si>
    <t>Informes, documentos de lineamientos, actas de reunión y listados de asistencia.</t>
  </si>
  <si>
    <t xml:space="preserve">Se realizó acompañamiento técnico para la transversalización del enfoque de género a 4 sectores de la administración distrital  (AMB, GOB, SAL y HAB) y seguimiento a los avances en la ejecución de planes de trabajo de Sello En Igualdad a 3 entidades (SDA, JBB e INT), acompañamiento a 18 sesiones de 14 instancias de participación para incorporación del enfoque de género, 1 concepto técnico, 2 bullets, 14 sensibilizaciones, 1 charla derechos humanos de las mujeres, 1 mesa de trabajo, 15 Guías para la incorporación del enfoque de género en proyectos de inversión y se generó el primer avance de los boletines de marcación TPIEG a 31 de diciembre 2023 a 34 entidades.
Sello En Igualdad: Línea de trabajo con sector público: a) En el marco de la validación de los planes de trabajo de las entidades priorizadas en la Grupo 2 del mecanismo, se realizaron 3 reuniones internas de revisión de propuestas de planes de trabajo b) Se realizaron 3 reuniones de alistamiento del grupo 3 del mecanismos. c) se socializó la metodología del sello a la SDH / Línea de trabajo sector privado: a) Se realizaron 4 reuniones de primer contacto en las que se socializó el Sello En Igualdad. b) Se brindó acompañamiento a la implementación del Catálogo de Herramientas a través de 1 reunión c)  Se implementaron 3 talleres del catálogo de herramientas para IES y empresas alcanzando a 65 personas. d) 5 empresas firmaron el documento de compromiso del Sello En Igualdad
En relación con la implementación de 7 derechos de la PPMyEG en mayo se avanzó en (meta 5): Paz: 5 mesas intersectoriales: enfoque diferencial mujeres víctimas, Víctimas Suba, MPIV, Reincorporación. 3 reuniones articulación interna paz y PAD. Conmemoración distrital 25 Mayo. Propuesta 2 planes: PAD, Mesa Reincorporación. Participación: 3 reuniones intersectoriales: SPT POT (2), IDPAC y 3 internas: SPT, vivienda (2). Trabajo: Gestión articulación interna conmemoración 22Julio. Salud: 4 mesas  intersectoriales: Prevención maternidades tempranas (2), Salud y Vida, mortalidad materna. Educación: 1 Mesa diálogo IES. Preparación conmemoración 21 Junio. 2 reuniones intersectoriales: Acuerdo 909 y Festival Eureka. Cultura: 2 reuniones articulación interna producto PPLEO. Seguimiento avance DDDP mesas cultura ciudadana. Hábitat: 3 reuniones intersectoriales: CIEP, Metro, CVP. Matriz acciones SDMujer cierre estaciones Transmilenio.  
7Derechos: 6 reuniones internas: revisión avances PIOEG en planes Sello (4), articulación Sello IES (1) y Alcaldías Locales (1). Retroalimentaciones PIOEG plan Sello CVP. 6 conceptos técnicos a PL, PA, Proposiciones, derechos de petición y requerimientos organismos de control. </t>
  </si>
  <si>
    <t xml:space="preserve">En la vigencia 2024 se ha generado acompañamiento técnico para la transversalización del enfoque de género en 15 sectores de la administración distrital mediante 32 acompañamientos a 16 entidades para la definición de planes de trabajo Sello En Igualdad, acompañamiento a 52 sesiones de 27 instancias de participación para incorporación del enfoque de género, 10 conceptos técnicos, 3 documentos técnicos, 10 bullets, 47 sensibilizaciones, 1 lineamiento estructura proyectos de inversión con enfoque de género, 2 presentaciones, 15 Guías, 1 mesa de trabajo y 1 charla, se generó la presentación del informe de TPIEG a 31 de diciembre 2023 y se desarrolló el primer avance del boletín de marcación en el TPIEG a 34 entidades.
En relación con la implementación de 7 derechos de la PPMyEG en el periodo enero - mayo 2024 se ha avanzado en (meta 5): Paz: Alta Consejería Víctimas, MPIV, Consejo Paz, mesa enfoque diferencial, PDET, Reincorporación, SIVJRNR. Avance formulación PAD 2024 - 2028. Conmemoraciones 9Abril y 25May. . Participación: SPT POT, IDPAC, usuarias vivienda; gestión articulación Acuerdo 792. Trabajo: Articulación SDDE, C40, La Rolita. Preparación conmemoración 22Julio. Salud: parto humanizado, mortalidad materna, salud mental, IVE, Doulas y endometriosis, prevención maternidades tempranas, Mesa Salud y Vida.. Avance productos PPDDHH. Educación: Comité formación docente, implementación acuerdo 909. 1 Mesa diálogo IES. Reporte avance productos PP Educativa. Cultura:  Seguimiento avances DDDP Mesas cultura ciudadana, Biblored. Avances producto PPLEO. Hábitat: UTA CIEP, mesa vivienda Concejo, ONU Mujeres, Metro. Reporte avance producto PP Espacio Público.  7Derechos: Retroalimentación acciones PIOEG en reportes 2023-IV en planes de trabajo Sello Fase 1. Reuniones validación propuestas PIOEG en planes de trabajo Sello Fase 2. Análisis y propuestas derechos en nuevo PDD. Elaboración 32 conceptos técnicos sobre proyectos Acuerdos distritales, Proposiciones Concejo, Proyectos de Ley, derechos de petición y requerimientos. Insumos conmemoración 8Marzo. Conmemoración 28 Mayo.
Sello En Igualdad en la línea de trabajo con sector público:  Se realizaron 5 reuniones de alistamiento de la fase 3 del mecanismos. / Línea de trabajo sector privado: Se realizaron 19 reuniones de primer contacto en las que se socializó el Sello En Igualdad. Se implementaron 3 talleres del catálogo de herramientas para IES y empresas alcanzando a 43 personas.  Se brindó acompañamiento a la implementación del Catálogo de Herramientas a través de 3 reuniones </t>
  </si>
  <si>
    <t>creciente</t>
  </si>
  <si>
    <t>Transversalización del Enfoque de Género y Diferencial para las mujeres</t>
  </si>
  <si>
    <t>Realizar procesos de información y sensibilización que contribuyan a la implementación de 7 derechos de la Política Pública de Mujeres y Equidad de Género</t>
  </si>
  <si>
    <t>Procesos de información y sensibilización realizadas sobre los 7 derechos priorizados de la Política Pública de Mujeres y Equidad de Género</t>
  </si>
  <si>
    <t>Numero de procesos de información y sensibilización ejecutados sobre los 7 derechos priorizados de la Política Pública de Mujeres y Equidad de Género</t>
  </si>
  <si>
    <t>Suma</t>
  </si>
  <si>
    <t>A demanda</t>
  </si>
  <si>
    <t>Este indicador da cuenta de los procesos de información y sensibilización generados  a la ciudadanía y a  las y los funcionarios públicos sobre el reconocimiento de los 7 derechos priorizados de la Política Pública de Mujeres y Equidad de Género. Se establece a demanda teniendo en cuenta que las acciones se generan a solicitud de las entidades y a necesidad de la ciudadanía.</t>
  </si>
  <si>
    <t>Trimestral</t>
  </si>
  <si>
    <t>Ficha de resultados de sensibilizaciones.</t>
  </si>
  <si>
    <t>Durante el mes de mayo se realizaron 5 sensibilizaciones: 1 a talento humano SDMujer endometriosis y derechos laborales (81 personas). 1 a ciudadanía sobre D. Educación (8 personas). 1 a Fundación Batuta sobre enfoques género y derechos (12 personas).  1 conversatorio servicio público DASCD sobre barreras acceso de mujeres a servicios de salud (80 personas). 1 evento conmemoración 28 Mayo con ciudadanía (46 personas).</t>
  </si>
  <si>
    <t xml:space="preserve">Se elaboró material metodológico y se implementaron 13 sensibilizaciones: (10) dirigidas a talento humano de entidades distritales, así: Derecho a la salud y enfoque de género a Capital Salud; Masculinidades a Secretaría de Gobierno; Comunicación no sexista a DADEP, SDMujer y Concejo; PPMyEG y derechos de las mujeres a Concejo y Batuta; transformación cultural y seguridad mujeres y endometriosis y derechos laborales a SDMujer; barreras acceso mujeres a servicios de salud a DASCD. (3) dirigidas a ciudadanía sobre derechos a la participación y a la educación y barreras acceso de mujeres a servicios de salud.
Adicionalmente, se elaboraron insumos para piezas comunicativas de sensibilización sobre derechos que fueron divulgadas por redes y canales institucionales. </t>
  </si>
  <si>
    <t>decreciente</t>
  </si>
  <si>
    <t>Gestión de Polìticas Pùblicas</t>
  </si>
  <si>
    <t>Socializar documento guía metodológica sobre el seguimiento con enfoque de género en la UTA de la CIM.</t>
  </si>
  <si>
    <t>Documento guía metodológica sobre el seguimiento con enfoque de género en la UTA de la CIM socializado.</t>
  </si>
  <si>
    <t>(Número de socializaciones de la Guia Metodologica sobre el seguimiento con enfoque de género realizadasen la UTA de la CIM / Número de socializaciones programadas )*100</t>
  </si>
  <si>
    <t>Este indicador busca socializar el documento guia metodologica sobre el seguimiento con enfoque de género en la UTA de la CIM, por lo depende del desarrollo de la sesión de la UTA. Promueve el fortalecimiento de capacidades en el seguimiento con enfoque de género en las entidades y sectores de la Administración Distrital.</t>
  </si>
  <si>
    <t>Anual</t>
  </si>
  <si>
    <t>1. Acta de la socialización de la Guía</t>
  </si>
  <si>
    <t>En el marco de la Unidad Técnica de Apoyo de la Comisión Intersectorial de Mujeres se realizó el 23 de mayo socialización de la Guía de Seguimiento a las Políticas Públicas Distritales con Enfoque de Género, esta es una herramienta que le permite a las entidades de la Administración Distrital identificar su avance en la incorporación del enfoque de género en las políticas públicas distritales. La guía se compone de algunos conceptos básicos y una ruta metodológica con cuatro pasos prácticos orientadores para su comprensión, análisis e implementación. Contó con la participación de 53 servidoras y servidores. 
Se adjunta de manera preliminar listado de asistencia y guía, el acta está en proceso de validaciones sectoriales.</t>
  </si>
  <si>
    <t>En el marco de la Unidad Técnica de Apoyo de la Comisión Intersectorial de Mujeres se realizó el 23 de mayo socialización de la Guía de Seguimiento a las Políticas Públicas Distritales con Enfoque de Género, esta es una herramienta que le permite a las entidades de la Administración Distrital identificar su avance en la incorporación del enfoque de género en las políticas públicas distritales. La guía se compone de algunos conceptos básicos y una ruta metodológica con cuatro pasos prácticos orientadores para su comprensión, análisis e implementación. Contó con la participación de 53 servidoras y servidores. 
Se adjunta de manera preliminar listado de asistencia y guía, el acta está en proceso de validaciones sectoriales</t>
  </si>
  <si>
    <t>constante</t>
  </si>
  <si>
    <t>Realizar los informes de asistencia técnica para la transversalización del enfoque de género de cada uno de los 15 sectores de la Administración Distrital.</t>
  </si>
  <si>
    <t>Informes de asistencia técnica para la transversalización del enfoque de género para cada uno de los 15 sectores de la Administración Distrital.</t>
  </si>
  <si>
    <t>(Informe de asistencia técnica realizado/  informe de asistencia técnica programado) *100</t>
  </si>
  <si>
    <t>A través del Infome de asistencia técnica  se da cuenta de los avances generados a los 15 sectores de la administración distrital sobre la transversalización del enfoque de género.</t>
  </si>
  <si>
    <t>15 informes de asistencia técnica para la transversalización del enfoque de género para cada uno de los 15 sectores de la Administración Distrital.</t>
  </si>
  <si>
    <t>No se programó avance para el periodo reportado</t>
  </si>
  <si>
    <t>Avance en informe de asistencia técnica de los meses enero, febrero y marzo de los 15 sectores de la administración distrital.</t>
  </si>
  <si>
    <t>Desarrollar sesiones de la secretaría técnica de la CIM</t>
  </si>
  <si>
    <t>Informe de la Comisión Intersectorial de Mujeres con Secretaría técnica</t>
  </si>
  <si>
    <t>(Informe de la Comisión Intersectorial de Mujeres/ Informe de la Comisión Intersectorial de Mujeres programado) *100</t>
  </si>
  <si>
    <t>Creciente</t>
  </si>
  <si>
    <t xml:space="preserve">Este indicador a traves del informe de la Comisión Intersectorial de Mujeres da cuenta del desarrollo de las sesiones con secretaría técnica </t>
  </si>
  <si>
    <t xml:space="preserve"> 1. Informes de la CIM</t>
  </si>
  <si>
    <t>Se elaboró el informe de gestión trimestral de la CIM, el cual se encuentra en proceso de publicación y se realizó la primera sesión de la CIM abordando temas importantes como la apuesta de transversalización del enfoque de género en el Plan de Desarrollo Distrital, la presentación de buena práctica con enfoque de género del Sector Desarrollo Económico y que viene en transversalización del enfoque de género para los sectores de la Administración Distrital, el acta está en proceso de aprobación.</t>
  </si>
  <si>
    <t>Coordinar la Unidad Técnica de Apoyo (UTA) de la Comisión Intersectorial de Mujeres.</t>
  </si>
  <si>
    <t>Número de sesiones de la UTA realizadas</t>
  </si>
  <si>
    <t>(Numero de sesiones de la UTA realizadas /Numero de sesiones de la UTA programadas) *100</t>
  </si>
  <si>
    <t>Este indicador da cuenta de la coordinación de la Unidad Técnica de Apoyo (UTA) de la Comisión Intersectorial de Mujeres (CIM) y se reporta  lo relevante de cada sesión</t>
  </si>
  <si>
    <t>1. Actas de la UTA 2. Presentaciones UTA</t>
  </si>
  <si>
    <t>Se realizó la sesión 5 de la Unidad Técnica de Apoyo de la Comisión Intersectorial de Mujeres, en la cual se abordó la siguiente agenda:  
Saludo y bienvenida, Verificación de Quórum ,Aprobación del acta anterior, Socialización buena práctica con enfoque de género: Sector Hábitat , Guía de formulación proyectos de inversión con enfoque de género  , Socialización guía de seguimiento a las políticas públicas distritales con enfoque de género  , Conmemoración 28M  Varios, Cierre.
Se adjunta ppt 5 sesión y acta aprobada de la 4ta sesión desarrollada. El acta de la 5ta sesión se encuentra en proceso de aprobación por parte de las entidades participantes.</t>
  </si>
  <si>
    <r>
      <t xml:space="preserve">Se han realizado 5 sesiones de la UTA de la CIM, </t>
    </r>
    <r>
      <rPr>
        <b/>
        <sz val="11"/>
        <color theme="1"/>
        <rFont val="Times New Roman"/>
      </rPr>
      <t xml:space="preserve">1 sesión </t>
    </r>
    <r>
      <rPr>
        <sz val="11"/>
        <color theme="1"/>
        <rFont val="Times New Roman"/>
      </rPr>
      <t>- 15/02/2024 virtual: socialización de la propuesta y calendario del plan de acción CIM y UTA 2024, cronograma de reportes PPMYEG-PPASP- Planes de trabajo Sello 2024, contextualización del ejercicio de buenas prácticas con enfoque de género, se socializó, se informó sobre marcación en el TPIEG para 2024 y aspectos a tener en cuenta para la conmemoración del 8M. La</t>
    </r>
    <r>
      <rPr>
        <b/>
        <sz val="11"/>
        <color theme="1"/>
        <rFont val="Times New Roman"/>
      </rPr>
      <t xml:space="preserve"> 2 sesión</t>
    </r>
    <r>
      <rPr>
        <sz val="11"/>
        <color theme="1"/>
        <rFont val="Times New Roman"/>
      </rPr>
      <t xml:space="preserve"> - 22/02/2024 asincrónica: aprobación plan de acción CIM _ UTA 2024, información sobre el balance de entrega de reportes IV trimestre 2023, de políticas e instrumentos y el cronograma de reportes 2024. La</t>
    </r>
    <r>
      <rPr>
        <b/>
        <sz val="11"/>
        <color theme="1"/>
        <rFont val="Times New Roman"/>
      </rPr>
      <t xml:space="preserve"> 3 sesión</t>
    </r>
    <r>
      <rPr>
        <sz val="11"/>
        <color theme="1"/>
        <rFont val="Times New Roman"/>
      </rPr>
      <t xml:space="preserve"> - 31/03/2024 virtual: socialización de la buena práctica del Sector Cultura, resultados de la conmemoración del 8M, presentación de balance implementación del sello “En igualdad”, matriz y calendario final para socialización buenas prácticas 2024, difusión del curso de transversalización del enfoque de género y conceptos básicos del TPIEG. La </t>
    </r>
    <r>
      <rPr>
        <b/>
        <sz val="11"/>
        <color theme="1"/>
        <rFont val="Times New Roman"/>
      </rPr>
      <t xml:space="preserve">4 sesión </t>
    </r>
    <r>
      <rPr>
        <sz val="11"/>
        <color theme="1"/>
        <rFont val="Times New Roman"/>
      </rPr>
      <t>-19/04/2024 presencial: abordando la apuesta de transversalización del enfoque de género en el PDD, presentación de buena práctica con enfoque de género del Sector Desarrollo Económico y que viene en transversalización del enfoque de género para los sectores de la Administración Distrital. La</t>
    </r>
    <r>
      <rPr>
        <b/>
        <sz val="11"/>
        <color theme="1"/>
        <rFont val="Times New Roman"/>
      </rPr>
      <t xml:space="preserve"> 5 sesión </t>
    </r>
    <r>
      <rPr>
        <sz val="11"/>
        <color theme="1"/>
        <rFont val="Times New Roman"/>
      </rPr>
      <t>contó con la socialización buena práctica con enfoque de género: Sector Hábitat , Guía de formulación proyectos de inversión con enfoque de género  y la socialización guía de seguimiento a las políticas públicas distritales con enfoque de género.</t>
    </r>
  </si>
  <si>
    <t xml:space="preserve">No se presentaron retrasos en el cumplimiento de sesiones programadas </t>
  </si>
  <si>
    <t>ELABORÓ</t>
  </si>
  <si>
    <t>Firma:</t>
  </si>
  <si>
    <t>APROBÓ (Según aplique Gerenta de proyecto, Lider técnica y responsable de proceso)</t>
  </si>
  <si>
    <t>REVISÓ OFICINA ASESORA DE PLANEACIÓN</t>
  </si>
  <si>
    <t xml:space="preserve">VoBo. </t>
  </si>
  <si>
    <t>Nombre: HEIDI GUZMÁN, MARIA ALEJANDRA MUÑOZ</t>
  </si>
  <si>
    <t>Nombre:  IVONNE RICO VARGAS</t>
  </si>
  <si>
    <t>Nombre: ANGIE PAOLA MESA</t>
  </si>
  <si>
    <t>Nombre:</t>
  </si>
  <si>
    <t>Nombre: Carlos Alfonso Gaitán Sánchez</t>
  </si>
  <si>
    <t>Cargo: Contratistas DDDP</t>
  </si>
  <si>
    <t>Cargo: DIRECTORA DE DERECHOS Y DISEÑO DE POLÍTICA- LIDERESA TÉCNICA Y RESPONSABLE DEL PROCESO</t>
  </si>
  <si>
    <t xml:space="preserve">Cargo: SUBSECRETARIA DEL CUIDADO Y POLÍTICAS DE IGUALDAD- GERENTA </t>
  </si>
  <si>
    <t xml:space="preserve">Cargo: </t>
  </si>
  <si>
    <t>Cargo: Jefe Oficina Asesora de Planeación</t>
  </si>
  <si>
    <t>Sigla</t>
  </si>
  <si>
    <t>Definición</t>
  </si>
  <si>
    <t>ACDTIC</t>
  </si>
  <si>
    <t>Alta Consejería Distrital de Tecnologías de Información y Comunicaciones</t>
  </si>
  <si>
    <t>AMB</t>
  </si>
  <si>
    <t>Sector Ambiente</t>
  </si>
  <si>
    <t>ATENEA</t>
  </si>
  <si>
    <t xml:space="preserve">Agencia Distrital para la Educación Supeior, la Ciencia y la Tecbologia </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</si>
  <si>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</si>
  <si>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</si>
  <si>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</si>
  <si>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</si>
  <si>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</si>
  <si>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</si>
  <si>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</si>
  <si>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</si>
  <si>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</si>
  <si>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</si>
  <si>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CIEP</t>
  </si>
  <si>
    <t>Comisión Intersectorial del Espacio Público</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</si>
  <si>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</si>
  <si>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</si>
  <si>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</si>
  <si>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</si>
  <si>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</si>
  <si>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</si>
  <si>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</si>
  <si>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</si>
  <si>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</si>
  <si>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</si>
  <si>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DADEP</t>
  </si>
  <si>
    <t>Departamento Administrativo de la Defendoría del Espacio Público</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</si>
  <si>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</si>
  <si>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</si>
  <si>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</si>
  <si>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</si>
  <si>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</si>
  <si>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</si>
  <si>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</si>
  <si>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</si>
  <si>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</si>
  <si>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</si>
  <si>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DDDP</t>
  </si>
  <si>
    <t>Direccion de Derechos y Diseño de Política</t>
  </si>
  <si>
    <t>DEVAJ</t>
  </si>
  <si>
    <t>Dirección de Eliminación de las Violencias contra las Mujeres y Acceso a la Justicia</t>
  </si>
  <si>
    <t>DT</t>
  </si>
  <si>
    <t>Documeto Técnico</t>
  </si>
  <si>
    <t>EAAB</t>
  </si>
  <si>
    <t>Empresa de Acueducto y Alcantarillado de Bogota</t>
  </si>
  <si>
    <t>EDU</t>
  </si>
  <si>
    <t>Sector Educación</t>
  </si>
  <si>
    <t>ESAP</t>
  </si>
  <si>
    <t>Escuela Superior de Administración Pública</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</si>
  <si>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</si>
  <si>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</si>
  <si>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</si>
  <si>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</si>
  <si>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</si>
  <si>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</si>
  <si>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</si>
  <si>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</si>
  <si>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</si>
  <si>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</si>
  <si>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</si>
  <si>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</si>
  <si>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</si>
  <si>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</si>
  <si>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</si>
  <si>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</si>
  <si>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</si>
  <si>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</si>
  <si>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IDEP</t>
  </si>
  <si>
    <t>Instituto para la Investigación Educativa y el Desarrollo Pedagógico</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</si>
  <si>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</si>
  <si>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</si>
  <si>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</si>
  <si>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</si>
  <si>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</si>
  <si>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</si>
  <si>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</si>
  <si>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</si>
  <si>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</si>
  <si>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</si>
  <si>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</si>
  <si>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</si>
  <si>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</si>
  <si>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</si>
  <si>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</si>
  <si>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</si>
  <si>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</si>
  <si>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</si>
  <si>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</si>
  <si>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</si>
  <si>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</si>
  <si>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</si>
  <si>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MOV</t>
  </si>
  <si>
    <t>Sector Movilidad</t>
  </si>
  <si>
    <t>MUJ</t>
  </si>
  <si>
    <t>Sector Mujeres</t>
  </si>
  <si>
    <t>OFB</t>
  </si>
  <si>
    <t>Orquesta Filarmónica de Bogotá</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</si>
  <si>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</si>
  <si>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</si>
  <si>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</si>
  <si>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</si>
  <si>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</si>
  <si>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</si>
  <si>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</si>
  <si>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</si>
  <si>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</si>
  <si>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</si>
  <si>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</si>
  <si>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</si>
  <si>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</si>
  <si>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</si>
  <si>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PPMyEG</t>
  </si>
  <si>
    <t>Política Pública de Mujeres y Equidad de Género</t>
  </si>
  <si>
    <t>PYR</t>
  </si>
  <si>
    <t>Derecho a la participación y representación con equidad</t>
  </si>
  <si>
    <t>RAC</t>
  </si>
  <si>
    <t>Red de Alianzas del Cuidado</t>
  </si>
  <si>
    <t>SAL</t>
  </si>
  <si>
    <t>Sector Salud</t>
  </si>
  <si>
    <t>SCRD</t>
  </si>
  <si>
    <t xml:space="preserve">Secretaría de Cultura, Recreación y Deporte </t>
  </si>
  <si>
    <t>SDIG</t>
  </si>
  <si>
    <t>Sello Distrital de Igualdad De Género</t>
  </si>
  <si>
    <t>SDM</t>
  </si>
  <si>
    <t>Secretaría Distrital de Movilidad</t>
  </si>
  <si>
    <t>SDP</t>
  </si>
  <si>
    <t>Sector Planeación</t>
  </si>
  <si>
    <t>SEG</t>
  </si>
  <si>
    <t>Sector Seguridad</t>
  </si>
  <si>
    <t>SOFA</t>
  </si>
  <si>
    <t>Salón del Ocio y la Fantasía</t>
  </si>
  <si>
    <t>SP</t>
  </si>
  <si>
    <t>Derecho a la salud plena</t>
  </si>
  <si>
    <t>Subred Sur</t>
  </si>
  <si>
    <t>Subred Integrada de Servicios de Salud Sur E.S.E.</t>
  </si>
  <si>
    <t>TID</t>
  </si>
  <si>
    <t>Derecho al trabajo en condiciones de igualdad y dignidad</t>
  </si>
  <si>
    <t>UMV</t>
  </si>
  <si>
    <t>Unidad de Mantenimiento Vial</t>
  </si>
  <si>
    <t>UNAD</t>
  </si>
  <si>
    <t>Universidad Nacional Abierta y a Distancia</t>
  </si>
  <si>
    <t>UTA</t>
  </si>
  <si>
    <t>Unidad Técnicas de Apoyo</t>
  </si>
  <si>
    <t>VIH</t>
  </si>
  <si>
    <t>Virus de Inmunodeficiencia Humana</t>
  </si>
  <si>
    <t>ZESAI</t>
  </si>
  <si>
    <t>Zonas Especiales de Servicios de Alto Impacto</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</si>
  <si>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</si>
  <si>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</si>
  <si>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</si>
  <si>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</si>
  <si>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</si>
  <si>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</si>
  <si>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</si>
  <si>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</si>
  <si>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</si>
  <si>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</si>
  <si>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</si>
  <si>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</si>
  <si>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</si>
  <si>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</si>
  <si>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</si>
  <si>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</si>
  <si>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</si>
  <si>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</si>
  <si>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</si>
  <si>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</si>
  <si>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</si>
  <si>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</si>
  <si>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</si>
  <si>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</si>
  <si>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</si>
  <si>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</si>
  <si>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</si>
  <si>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</si>
  <si>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</si>
  <si>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</si>
  <si>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</si>
  <si>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</si>
  <si>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</si>
  <si>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</si>
  <si>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</si>
  <si>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</si>
  <si>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</si>
  <si>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</si>
  <si>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</si>
  <si>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</si>
  <si>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</si>
  <si>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</si>
  <si>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</si>
  <si>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</si>
  <si>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</si>
  <si>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</si>
  <si>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</si>
  <si>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</si>
  <si>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</si>
  <si>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</si>
  <si>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</si>
  <si>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</si>
  <si>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</si>
  <si>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</si>
  <si>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</si>
  <si>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</si>
  <si>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</si>
  <si>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</si>
  <si>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</si>
  <si>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</si>
  <si>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</si>
  <si>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</si>
  <si>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</si>
  <si>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PA</t>
  </si>
  <si>
    <t>Plan de Acción</t>
  </si>
  <si>
    <t>PDD</t>
  </si>
  <si>
    <t>Plan Distrital de Desarrollo</t>
  </si>
  <si>
    <t>PIOEG</t>
  </si>
  <si>
    <t>Plan de Igualdad de Oportinidades y Equidad de Género</t>
  </si>
  <si>
    <t>PPDs</t>
  </si>
  <si>
    <t>Políticas Públicas Distritales</t>
  </si>
  <si>
    <t>SDDE</t>
  </si>
  <si>
    <t>Secretaría Distrital de Desarrollo Económico</t>
  </si>
  <si>
    <t>VBG</t>
  </si>
  <si>
    <t>Violencias Basadas en Género</t>
  </si>
  <si>
    <t>MEBOG</t>
  </si>
  <si>
    <t>Políca Metropolotina de Bogotá</t>
  </si>
  <si>
    <t>IVC</t>
  </si>
  <si>
    <t>Inspección Vigilancia y Control</t>
  </si>
  <si>
    <t>UAN</t>
  </si>
  <si>
    <t>Unidades de Apoyo Normativo</t>
  </si>
  <si>
    <t>SDG</t>
  </si>
  <si>
    <t>Secretaría Distrital de Gobierno</t>
  </si>
  <si>
    <t>SIVJRNR</t>
  </si>
  <si>
    <t>Sistema Integral de Verdad, Justicia, Reparación y No Repetición</t>
  </si>
  <si>
    <t>C40</t>
  </si>
  <si>
    <t>Red mundial de ciudades comprometidas en la lucha contra el cambio climático</t>
  </si>
  <si>
    <t>SED</t>
  </si>
  <si>
    <t>Secretaría de Educación Distrital</t>
  </si>
  <si>
    <t>IDPC</t>
  </si>
  <si>
    <t xml:space="preserve">Instituto Distital de Patrimonio Cultural </t>
  </si>
  <si>
    <t>Agencia Distrital para la Educación Superior, la Ciencia y la Tecnología</t>
  </si>
  <si>
    <t>Concepto técnico</t>
  </si>
  <si>
    <t>PL</t>
  </si>
  <si>
    <t>Proyecto de Ley</t>
  </si>
  <si>
    <t>Proyecto de Acuerdo</t>
  </si>
  <si>
    <t>SDMujer</t>
  </si>
  <si>
    <t>Secretaría Distrital de la Mujer</t>
  </si>
  <si>
    <t>Página 4 de 4</t>
  </si>
  <si>
    <t>CONTROL DE CAMBIOS EN EL PLAN DE ACCIÓN</t>
  </si>
  <si>
    <t>Fecha de aprobación</t>
  </si>
  <si>
    <t>Cambio</t>
  </si>
  <si>
    <t>Justificación del cambio</t>
  </si>
  <si>
    <t>Actualización Plan de Acción</t>
  </si>
  <si>
    <t>Teniendo en cuenta los lineamientos de la guía metodológica para la planeación institucional DE-GU-3, se realizaron los siguientes cambios: Programación de reservas y programación del presupuesto vigencia actual. Hoja de indicadores, se ajusta la marcación del nivel de indicador para los asociados al PDD. Se ajusta la periodicidad de medición del indicador a demanda asociado a la actividad 8.</t>
  </si>
  <si>
    <t>Se ajusta la programación de los indicadores PDD teniendo en cuenta la programación vigente en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</si>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</sst>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5">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b/>
      <sz val="11"/>
      <color theme="1"/>
      <name val="Times New Roman"/>
      <family val="1"/>
    </font>
    <font>
      <b/>
      <sz val="11"/>
      <color rgb="FF000000"/>
      <name val="Times New Roman"/>
      <family val="1"/>
    </font>
    <font>
      <sz val="11"/>
      <color rgb="FF000000"/>
      <name val="Times New Roman"/>
      <family val="1"/>
    </font>
    <font>
      <b/>
      <sz val="12"/>
      <color theme="1"/>
      <name val="Times New Roman"/>
      <family val="1"/>
    </font>
    <font>
      <sz val="11"/>
      <color rgb="FF000000"/>
      <name val="Calibri"/>
      <family val="2"/>
      <scheme val="minor"/>
    </font>
    <font>
      <sz val="11"/>
      <color rgb="FF000000"/>
      <name val="Times New Roman"/>
      <family val="1"/>
      <charset val="1"/>
    </font>
    <font>
      <b/>
      <sz val="10"/>
      <color rgb="FF000000"/>
      <name val="Tahoma"/>
      <family val="2"/>
    </font>
    <font>
      <sz val="10"/>
      <color rgb="FF000000"/>
      <name val="Tahoma"/>
      <family val="2"/>
    </font>
    <font>
      <u/>
      <sz val="11"/>
      <color theme="10"/>
      <name val="Calibri"/>
      <family val="2"/>
      <scheme val="minor"/>
    </font>
    <font>
      <sz val="11"/>
      <color rgb="FF000000"/>
      <name val="Calibri"/>
      <family val="2"/>
    </font>
    <font>
      <sz val="11"/>
      <color rgb="FF000000"/>
      <name val="Times Roman"/>
    </font>
    <font>
      <sz val="11"/>
      <color rgb="FF000000"/>
      <name val="Times New Roman"/>
    </font>
    <font>
      <b/>
      <sz val="11"/>
      <color rgb="FF000000"/>
      <name val="Times New Roman"/>
    </font>
    <font>
      <sz val="11"/>
      <color rgb="FF00B050"/>
      <name val="Calibri"/>
      <family val="2"/>
      <scheme val="minor"/>
    </font>
    <font>
      <b/>
      <sz val="12"/>
      <color rgb="FF000000"/>
      <name val="Times New Roman"/>
      <family val="1"/>
    </font>
    <font>
      <b/>
      <sz val="18"/>
      <color rgb="FF000000"/>
      <name val="Calibri"/>
      <family val="2"/>
      <scheme val="minor"/>
    </font>
    <font>
      <b/>
      <sz val="11"/>
      <color rgb="FF000000"/>
      <name val="Calibri"/>
      <family val="2"/>
      <scheme val="minor"/>
    </font>
    <font>
      <b/>
      <i/>
      <sz val="11"/>
      <color rgb="FF000000"/>
      <name val="Times New Roman"/>
      <family val="1"/>
    </font>
    <font>
      <b/>
      <sz val="11"/>
      <color rgb="FF000000"/>
      <name val="Arial Narrow"/>
      <family val="2"/>
    </font>
    <font>
      <sz val="11"/>
      <color rgb="FFFF0000"/>
      <name val="Calibri"/>
      <family val="2"/>
      <scheme val="minor"/>
    </font>
    <font>
      <sz val="11"/>
      <color theme="1"/>
      <name val="Times New Roman"/>
    </font>
    <font>
      <u/>
      <sz val="11"/>
      <color theme="1"/>
      <name val="Calibri"/>
      <family val="2"/>
      <scheme val="minor"/>
    </font>
    <font>
      <b/>
      <sz val="11"/>
      <color theme="1"/>
      <name val="Times New Roman"/>
    </font>
    <font>
      <u/>
      <sz val="11"/>
      <color theme="1"/>
      <name val="Times New Roman"/>
      <family val="1"/>
    </font>
    <font>
      <u/>
      <sz val="11"/>
      <color theme="1"/>
      <name val="Times New Roman"/>
    </font>
    <font>
      <sz val="11"/>
      <color theme="1"/>
      <name val="Times Roman"/>
    </font>
    <font>
      <sz val="11"/>
      <color rgb="FFC0504D"/>
      <name val="Times New Roman"/>
    </font>
  </fonts>
  <fills count="1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8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s>
  <cellStyleXfs count="35">
    <xf numFmtId="0" fontId="0" fillId="0" borderId="0"/>
    <xf numFmtId="0" fontId="15" fillId="3" borderId="62" applyNumberFormat="0" applyAlignment="0" applyProtection="0"/>
    <xf numFmtId="49" fontId="17" fillId="0" borderId="0" applyFill="0" applyBorder="0" applyProtection="0">
      <alignment horizontal="left" vertical="center"/>
    </xf>
    <xf numFmtId="0" fontId="18" fillId="4" borderId="63" applyNumberFormat="0" applyFont="0" applyFill="0" applyAlignment="0"/>
    <xf numFmtId="0" fontId="18" fillId="4" borderId="64" applyNumberFormat="0" applyFont="0" applyFill="0" applyAlignment="0"/>
    <xf numFmtId="0" fontId="20" fillId="5" borderId="0" applyNumberFormat="0" applyProtection="0">
      <alignment horizontal="left" wrapText="1" indent="4"/>
    </xf>
    <xf numFmtId="0" fontId="21" fillId="5" borderId="0" applyNumberFormat="0" applyProtection="0">
      <alignment horizontal="left" wrapText="1" indent="4"/>
    </xf>
    <xf numFmtId="0" fontId="19" fillId="6" borderId="0" applyNumberFormat="0" applyBorder="0" applyAlignment="0" applyProtection="0"/>
    <xf numFmtId="16" fontId="22" fillId="0" borderId="0" applyFont="0" applyFill="0" applyBorder="0" applyAlignment="0">
      <alignment horizontal="left"/>
    </xf>
    <xf numFmtId="0" fontId="23" fillId="7" borderId="0" applyNumberFormat="0" applyBorder="0" applyProtection="0">
      <alignment horizontal="center" vertical="center"/>
    </xf>
    <xf numFmtId="169" fontId="15" fillId="0" borderId="0" applyFont="0" applyFill="0" applyBorder="0" applyAlignment="0" applyProtection="0"/>
    <xf numFmtId="168" fontId="15" fillId="0" borderId="0" applyFont="0" applyFill="0" applyBorder="0" applyAlignment="0" applyProtection="0"/>
    <xf numFmtId="41" fontId="15" fillId="0" borderId="0" applyFont="0" applyFill="0" applyBorder="0" applyAlignment="0" applyProtection="0"/>
    <xf numFmtId="169" fontId="4"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7" fontId="15" fillId="0" borderId="0" applyFont="0" applyFill="0" applyBorder="0" applyAlignment="0" applyProtection="0"/>
    <xf numFmtId="171" fontId="2" fillId="0" borderId="0" applyFont="0" applyFill="0" applyBorder="0" applyAlignment="0" applyProtection="0"/>
    <xf numFmtId="170" fontId="15" fillId="0" borderId="0" applyFont="0" applyFill="0" applyBorder="0" applyAlignment="0" applyProtection="0"/>
    <xf numFmtId="167" fontId="1" fillId="0" borderId="0" applyFont="0" applyFill="0" applyBorder="0" applyAlignment="0" applyProtection="0"/>
    <xf numFmtId="164" fontId="18" fillId="0" borderId="0" applyFont="0" applyFill="0" applyBorder="0" applyAlignment="0" applyProtection="0"/>
    <xf numFmtId="0" fontId="24" fillId="8" borderId="0" applyNumberFormat="0" applyBorder="0" applyAlignment="0" applyProtection="0"/>
    <xf numFmtId="0" fontId="2" fillId="0" borderId="0"/>
    <xf numFmtId="0" fontId="2" fillId="0" borderId="0"/>
    <xf numFmtId="0" fontId="18" fillId="0" borderId="0"/>
    <xf numFmtId="0" fontId="5" fillId="0" borderId="0"/>
    <xf numFmtId="0" fontId="4" fillId="0" borderId="0"/>
    <xf numFmtId="0" fontId="2" fillId="0" borderId="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1" fillId="0" borderId="0" applyFill="0" applyBorder="0">
      <alignment wrapText="1"/>
    </xf>
    <xf numFmtId="0" fontId="16" fillId="0" borderId="0"/>
    <xf numFmtId="0" fontId="25" fillId="5" borderId="0" applyNumberFormat="0" applyBorder="0" applyProtection="0">
      <alignment horizontal="left" indent="1"/>
    </xf>
    <xf numFmtId="0" fontId="36" fillId="0" borderId="0" applyNumberFormat="0" applyFill="0" applyBorder="0" applyAlignment="0" applyProtection="0"/>
  </cellStyleXfs>
  <cellXfs count="561">
    <xf numFmtId="0" fontId="0" fillId="0" borderId="0" xfId="0"/>
    <xf numFmtId="0" fontId="0" fillId="0" borderId="0" xfId="0" applyAlignment="1">
      <alignment vertical="center"/>
    </xf>
    <xf numFmtId="0" fontId="27" fillId="0" borderId="0" xfId="0" applyFont="1" applyAlignment="1">
      <alignment vertical="center"/>
    </xf>
    <xf numFmtId="0" fontId="27" fillId="0" borderId="6" xfId="0" applyFont="1" applyBorder="1" applyAlignment="1">
      <alignment horizontal="center" vertical="center" wrapText="1"/>
    </xf>
    <xf numFmtId="0" fontId="27" fillId="0" borderId="6" xfId="0" applyFont="1" applyBorder="1" applyAlignment="1">
      <alignment vertical="center"/>
    </xf>
    <xf numFmtId="0" fontId="9" fillId="10" borderId="3" xfId="0" applyFont="1" applyFill="1" applyBorder="1" applyAlignment="1">
      <alignment horizontal="center" vertical="center" wrapText="1"/>
    </xf>
    <xf numFmtId="0" fontId="29" fillId="10" borderId="6" xfId="0" applyFont="1" applyFill="1" applyBorder="1" applyAlignment="1">
      <alignment horizontal="center" vertical="center"/>
    </xf>
    <xf numFmtId="0" fontId="27" fillId="0" borderId="0" xfId="0" applyFont="1" applyAlignment="1">
      <alignment horizontal="center" vertical="center"/>
    </xf>
    <xf numFmtId="0" fontId="30" fillId="0" borderId="6" xfId="0" applyFont="1" applyBorder="1" applyAlignment="1">
      <alignment vertical="center"/>
    </xf>
    <xf numFmtId="0" fontId="29" fillId="10" borderId="6" xfId="0" applyFont="1" applyFill="1" applyBorder="1" applyAlignment="1">
      <alignment horizontal="left" vertical="center"/>
    </xf>
    <xf numFmtId="0" fontId="27" fillId="0" borderId="6" xfId="0" applyFont="1" applyBorder="1" applyAlignment="1">
      <alignment horizontal="left" vertical="center"/>
    </xf>
    <xf numFmtId="0" fontId="27" fillId="0" borderId="12" xfId="0" applyFont="1" applyBorder="1" applyAlignment="1">
      <alignment horizontal="left" vertical="center"/>
    </xf>
    <xf numFmtId="41" fontId="27" fillId="0" borderId="6" xfId="12" applyFont="1" applyFill="1" applyBorder="1" applyAlignment="1">
      <alignment vertical="center"/>
    </xf>
    <xf numFmtId="0" fontId="30" fillId="0" borderId="0" xfId="0" applyFont="1" applyAlignment="1">
      <alignment vertical="center"/>
    </xf>
    <xf numFmtId="0" fontId="28" fillId="0" borderId="0" xfId="0" applyFont="1" applyAlignment="1">
      <alignment horizontal="left" vertical="center"/>
    </xf>
    <xf numFmtId="0" fontId="28" fillId="10" borderId="6" xfId="0" applyFont="1" applyFill="1" applyBorder="1" applyAlignment="1">
      <alignment vertical="center"/>
    </xf>
    <xf numFmtId="41" fontId="27" fillId="0" borderId="12" xfId="12" applyFont="1" applyFill="1" applyBorder="1" applyAlignment="1">
      <alignment vertical="center"/>
    </xf>
    <xf numFmtId="49" fontId="27" fillId="0" borderId="12" xfId="12" applyNumberFormat="1" applyFont="1" applyFill="1" applyBorder="1" applyAlignment="1">
      <alignment vertical="center"/>
    </xf>
    <xf numFmtId="49" fontId="27" fillId="0" borderId="6" xfId="12" applyNumberFormat="1" applyFont="1" applyFill="1" applyBorder="1" applyAlignment="1">
      <alignment vertical="center"/>
    </xf>
    <xf numFmtId="0" fontId="27" fillId="0" borderId="0" xfId="0" applyFont="1" applyAlignment="1">
      <alignment horizontal="left" vertical="center"/>
    </xf>
    <xf numFmtId="0" fontId="11" fillId="9" borderId="0" xfId="0" applyFont="1" applyFill="1" applyAlignment="1">
      <alignment vertical="center"/>
    </xf>
    <xf numFmtId="0" fontId="11"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1"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1"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0" borderId="12" xfId="0" applyFont="1" applyFill="1" applyBorder="1" applyAlignment="1">
      <alignment horizontal="center" vertical="center" wrapText="1"/>
    </xf>
    <xf numFmtId="176" fontId="11"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12" fillId="0" borderId="22" xfId="0" applyFont="1" applyBorder="1" applyAlignment="1">
      <alignment horizontal="left" vertical="center" wrapText="1"/>
    </xf>
    <xf numFmtId="0" fontId="12" fillId="0" borderId="16" xfId="0" applyFont="1" applyBorder="1" applyAlignment="1">
      <alignment horizontal="left" vertical="center" wrapText="1"/>
    </xf>
    <xf numFmtId="0" fontId="31"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11" fillId="0" borderId="6" xfId="0" applyFont="1" applyBorder="1" applyAlignment="1">
      <alignment horizontal="center" vertical="center" wrapText="1"/>
    </xf>
    <xf numFmtId="9" fontId="30" fillId="0" borderId="6" xfId="29" applyFont="1" applyFill="1" applyBorder="1" applyAlignment="1" applyProtection="1">
      <alignment horizontal="center" vertical="center" wrapText="1"/>
      <protection locked="0"/>
    </xf>
    <xf numFmtId="0" fontId="26" fillId="0" borderId="71" xfId="0" applyFont="1" applyBorder="1"/>
    <xf numFmtId="0" fontId="32" fillId="0" borderId="71" xfId="0" applyFont="1" applyBorder="1"/>
    <xf numFmtId="0" fontId="0" fillId="0" borderId="73" xfId="0" applyBorder="1"/>
    <xf numFmtId="0" fontId="0" fillId="0" borderId="73" xfId="0" applyBorder="1" applyAlignment="1">
      <alignment vertical="center"/>
    </xf>
    <xf numFmtId="0" fontId="0" fillId="0" borderId="71" xfId="0" applyBorder="1"/>
    <xf numFmtId="0" fontId="0" fillId="0" borderId="71" xfId="0" applyBorder="1" applyAlignment="1">
      <alignment vertical="center"/>
    </xf>
    <xf numFmtId="0" fontId="0" fillId="14" borderId="71" xfId="0" applyFill="1" applyBorder="1"/>
    <xf numFmtId="0" fontId="26" fillId="14" borderId="71" xfId="0" applyFont="1" applyFill="1" applyBorder="1"/>
    <xf numFmtId="0" fontId="26" fillId="14" borderId="71" xfId="0" applyFont="1" applyFill="1" applyBorder="1" applyAlignment="1">
      <alignment vertical="center"/>
    </xf>
    <xf numFmtId="0" fontId="30" fillId="10" borderId="5" xfId="30" applyNumberFormat="1" applyFont="1" applyFill="1" applyBorder="1" applyAlignment="1" applyProtection="1">
      <alignment horizontal="center" vertical="center" wrapText="1"/>
    </xf>
    <xf numFmtId="0" fontId="37" fillId="15" borderId="21" xfId="0" applyFont="1" applyFill="1" applyBorder="1"/>
    <xf numFmtId="0" fontId="37" fillId="15" borderId="43" xfId="0" applyFont="1" applyFill="1" applyBorder="1"/>
    <xf numFmtId="3" fontId="37" fillId="15" borderId="43" xfId="0" applyNumberFormat="1" applyFont="1" applyFill="1" applyBorder="1"/>
    <xf numFmtId="3" fontId="37" fillId="0" borderId="14" xfId="0" applyNumberFormat="1" applyFont="1" applyBorder="1" applyAlignment="1">
      <alignment horizontal="center" vertical="center"/>
    </xf>
    <xf numFmtId="3" fontId="37" fillId="0" borderId="11" xfId="0" applyNumberFormat="1" applyFont="1" applyBorder="1" applyAlignment="1">
      <alignment horizontal="center" vertical="center"/>
    </xf>
    <xf numFmtId="3" fontId="37" fillId="15" borderId="14" xfId="0" applyNumberFormat="1" applyFont="1" applyFill="1" applyBorder="1" applyAlignment="1">
      <alignment horizontal="center" vertical="center"/>
    </xf>
    <xf numFmtId="3" fontId="37" fillId="0" borderId="18" xfId="0" applyNumberFormat="1" applyFont="1" applyBorder="1" applyAlignment="1">
      <alignment horizontal="center" vertical="center"/>
    </xf>
    <xf numFmtId="3" fontId="37" fillId="0" borderId="46" xfId="0" applyNumberFormat="1" applyFont="1" applyBorder="1" applyAlignment="1">
      <alignment horizontal="center" vertical="center"/>
    </xf>
    <xf numFmtId="14" fontId="0" fillId="0" borderId="14" xfId="0" applyNumberFormat="1" applyBorder="1" applyAlignment="1">
      <alignment vertical="center"/>
    </xf>
    <xf numFmtId="0" fontId="0" fillId="0" borderId="4" xfId="0" applyBorder="1" applyAlignment="1">
      <alignment vertical="center" wrapText="1"/>
    </xf>
    <xf numFmtId="3" fontId="37" fillId="0" borderId="20" xfId="0" applyNumberFormat="1" applyFont="1" applyBorder="1" applyAlignment="1">
      <alignment vertical="center"/>
    </xf>
    <xf numFmtId="3" fontId="37" fillId="0" borderId="43" xfId="0" applyNumberFormat="1" applyFont="1" applyBorder="1" applyAlignment="1">
      <alignment vertical="center"/>
    </xf>
    <xf numFmtId="3" fontId="37" fillId="0" borderId="18" xfId="0" applyNumberFormat="1" applyFont="1" applyBorder="1" applyAlignment="1">
      <alignment vertical="center"/>
    </xf>
    <xf numFmtId="3" fontId="37" fillId="0" borderId="46" xfId="0" applyNumberFormat="1" applyFont="1" applyBorder="1" applyAlignment="1">
      <alignment vertical="center"/>
    </xf>
    <xf numFmtId="14" fontId="0" fillId="0" borderId="13" xfId="0" applyNumberFormat="1" applyBorder="1" applyAlignment="1">
      <alignment vertical="center"/>
    </xf>
    <xf numFmtId="0" fontId="0" fillId="0" borderId="6" xfId="0" applyBorder="1" applyAlignment="1">
      <alignment horizontal="center" vertical="center" wrapText="1"/>
    </xf>
    <xf numFmtId="9" fontId="30" fillId="10" borderId="5" xfId="30" applyFont="1" applyFill="1" applyBorder="1" applyAlignment="1" applyProtection="1">
      <alignment vertical="center" wrapText="1"/>
    </xf>
    <xf numFmtId="0" fontId="41" fillId="0" borderId="71" xfId="0" applyFont="1" applyBorder="1"/>
    <xf numFmtId="0" fontId="41" fillId="0" borderId="71" xfId="0" applyFont="1" applyBorder="1" applyAlignment="1">
      <alignment vertical="center"/>
    </xf>
    <xf numFmtId="0" fontId="0" fillId="14" borderId="73" xfId="0" applyFill="1" applyBorder="1"/>
    <xf numFmtId="0" fontId="37" fillId="16" borderId="6" xfId="0" applyFont="1" applyFill="1" applyBorder="1"/>
    <xf numFmtId="0" fontId="37" fillId="16" borderId="39" xfId="0" applyFont="1" applyFill="1" applyBorder="1"/>
    <xf numFmtId="0" fontId="37" fillId="16" borderId="4" xfId="0" applyFont="1" applyFill="1" applyBorder="1"/>
    <xf numFmtId="0" fontId="37" fillId="16" borderId="11" xfId="0" applyFont="1" applyFill="1" applyBorder="1"/>
    <xf numFmtId="9" fontId="30" fillId="0" borderId="6" xfId="28" applyFont="1" applyBorder="1" applyAlignment="1">
      <alignment horizontal="center" vertical="center" wrapText="1"/>
    </xf>
    <xf numFmtId="0" fontId="32" fillId="0" borderId="0" xfId="0" applyFont="1" applyAlignment="1">
      <alignment vertical="center"/>
    </xf>
    <xf numFmtId="0" fontId="29" fillId="0" borderId="5" xfId="22" applyFont="1" applyBorder="1" applyAlignment="1">
      <alignment horizontal="center" vertical="center" wrapText="1"/>
    </xf>
    <xf numFmtId="0" fontId="29" fillId="9" borderId="65" xfId="22" applyFont="1" applyFill="1" applyBorder="1" applyAlignment="1">
      <alignment vertical="center" wrapText="1"/>
    </xf>
    <xf numFmtId="0" fontId="29" fillId="9" borderId="67" xfId="22" applyFont="1" applyFill="1" applyBorder="1" applyAlignment="1">
      <alignment vertical="center" wrapText="1"/>
    </xf>
    <xf numFmtId="0" fontId="29" fillId="9" borderId="68" xfId="22" applyFont="1" applyFill="1" applyBorder="1" applyAlignment="1">
      <alignment vertical="center" wrapText="1"/>
    </xf>
    <xf numFmtId="0" fontId="29" fillId="9" borderId="0" xfId="22" applyFont="1" applyFill="1" applyAlignment="1">
      <alignment vertical="center" wrapText="1"/>
    </xf>
    <xf numFmtId="0" fontId="30" fillId="9" borderId="0" xfId="22" applyFont="1" applyFill="1" applyAlignment="1">
      <alignment vertical="center" wrapText="1"/>
    </xf>
    <xf numFmtId="0" fontId="30" fillId="9" borderId="2" xfId="22" applyFont="1" applyFill="1" applyBorder="1" applyAlignment="1">
      <alignment vertical="center" wrapText="1"/>
    </xf>
    <xf numFmtId="0" fontId="29" fillId="9" borderId="1" xfId="22" applyFont="1" applyFill="1" applyBorder="1" applyAlignment="1">
      <alignment vertical="center" wrapText="1"/>
    </xf>
    <xf numFmtId="0" fontId="29" fillId="0" borderId="1" xfId="22" applyFont="1" applyBorder="1" applyAlignment="1">
      <alignment vertical="center" wrapText="1"/>
    </xf>
    <xf numFmtId="0" fontId="29" fillId="0" borderId="0" xfId="22" applyFont="1" applyAlignment="1">
      <alignment vertical="center" wrapText="1"/>
    </xf>
    <xf numFmtId="0" fontId="29" fillId="0" borderId="0" xfId="22"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center" wrapText="1"/>
    </xf>
    <xf numFmtId="0" fontId="32" fillId="0" borderId="0" xfId="0" applyFont="1" applyAlignment="1">
      <alignment horizontal="center" vertical="center"/>
    </xf>
    <xf numFmtId="0" fontId="30" fillId="0" borderId="0" xfId="22" applyFont="1" applyAlignment="1">
      <alignment vertical="center" wrapText="1"/>
    </xf>
    <xf numFmtId="0" fontId="30" fillId="0" borderId="2" xfId="22" applyFont="1" applyBorder="1" applyAlignment="1">
      <alignment vertical="center" wrapText="1"/>
    </xf>
    <xf numFmtId="0" fontId="29" fillId="0" borderId="2" xfId="22" applyFont="1" applyBorder="1" applyAlignment="1">
      <alignment horizontal="center" vertical="center" wrapText="1"/>
    </xf>
    <xf numFmtId="0" fontId="29" fillId="9" borderId="1" xfId="22" applyFont="1" applyFill="1" applyBorder="1" applyAlignment="1">
      <alignment horizontal="center" vertical="center" wrapText="1"/>
    </xf>
    <xf numFmtId="0" fontId="29" fillId="9" borderId="66" xfId="22" applyFont="1" applyFill="1" applyBorder="1" applyAlignment="1">
      <alignment horizontal="center" vertical="center" wrapText="1"/>
    </xf>
    <xf numFmtId="0" fontId="45" fillId="9" borderId="0" xfId="22" applyFont="1" applyFill="1" applyAlignment="1">
      <alignment horizontal="center" vertical="center" wrapText="1"/>
    </xf>
    <xf numFmtId="0" fontId="29" fillId="9" borderId="0" xfId="22" applyFont="1" applyFill="1" applyAlignment="1">
      <alignment horizontal="center" vertical="center" wrapText="1"/>
    </xf>
    <xf numFmtId="0" fontId="45" fillId="0" borderId="0" xfId="22" applyFont="1" applyAlignment="1">
      <alignment horizontal="center" vertical="center" wrapText="1"/>
    </xf>
    <xf numFmtId="0" fontId="46"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32" fillId="0" borderId="0" xfId="0" applyNumberFormat="1" applyFont="1" applyAlignment="1">
      <alignment vertical="center"/>
    </xf>
    <xf numFmtId="0" fontId="29" fillId="13" borderId="18" xfId="22" applyFont="1" applyFill="1" applyBorder="1" applyAlignment="1">
      <alignment horizontal="center" vertical="center" wrapText="1"/>
    </xf>
    <xf numFmtId="169" fontId="29" fillId="0" borderId="1" xfId="10" applyFont="1" applyBorder="1" applyAlignment="1">
      <alignment vertical="center" wrapText="1"/>
    </xf>
    <xf numFmtId="0" fontId="29" fillId="13" borderId="24" xfId="22" applyFont="1" applyFill="1" applyBorder="1" applyAlignment="1">
      <alignment horizontal="center" vertical="center" wrapText="1"/>
    </xf>
    <xf numFmtId="0" fontId="29" fillId="13" borderId="25" xfId="22" applyFont="1" applyFill="1" applyBorder="1" applyAlignment="1">
      <alignment horizontal="center" vertical="center" wrapText="1"/>
    </xf>
    <xf numFmtId="0" fontId="29" fillId="13" borderId="26" xfId="22" applyFont="1" applyFill="1" applyBorder="1" applyAlignment="1">
      <alignment horizontal="center" vertical="center" wrapText="1"/>
    </xf>
    <xf numFmtId="0" fontId="29" fillId="12" borderId="0" xfId="22" applyFont="1" applyFill="1" applyAlignment="1">
      <alignment vertical="center" wrapText="1"/>
    </xf>
    <xf numFmtId="0" fontId="29" fillId="13" borderId="19" xfId="22" applyFont="1" applyFill="1" applyBorder="1" applyAlignment="1">
      <alignment horizontal="center" vertical="center" wrapText="1"/>
    </xf>
    <xf numFmtId="0" fontId="29" fillId="13" borderId="31" xfId="22" applyFont="1" applyFill="1" applyBorder="1" applyAlignment="1">
      <alignment horizontal="center" vertical="center" wrapText="1"/>
    </xf>
    <xf numFmtId="174" fontId="32" fillId="0" borderId="0" xfId="14" applyNumberFormat="1" applyFont="1" applyBorder="1" applyAlignment="1">
      <alignment vertical="center"/>
    </xf>
    <xf numFmtId="0" fontId="29" fillId="13" borderId="20" xfId="22" applyFont="1" applyFill="1" applyBorder="1" applyAlignment="1">
      <alignment vertical="center" wrapText="1"/>
    </xf>
    <xf numFmtId="172" fontId="32" fillId="0" borderId="0" xfId="10" applyNumberFormat="1" applyFont="1" applyAlignment="1">
      <alignment vertical="center"/>
    </xf>
    <xf numFmtId="172" fontId="32" fillId="0" borderId="4" xfId="10" applyNumberFormat="1" applyFont="1" applyBorder="1" applyAlignment="1">
      <alignment vertical="center"/>
    </xf>
    <xf numFmtId="172" fontId="32" fillId="0" borderId="15" xfId="10" applyNumberFormat="1" applyFont="1" applyBorder="1" applyAlignment="1">
      <alignment vertical="center"/>
    </xf>
    <xf numFmtId="172" fontId="32" fillId="9" borderId="13" xfId="10" applyNumberFormat="1" applyFont="1" applyFill="1" applyBorder="1" applyAlignment="1">
      <alignment vertical="center"/>
    </xf>
    <xf numFmtId="172" fontId="32" fillId="9" borderId="6" xfId="10" applyNumberFormat="1" applyFont="1" applyFill="1" applyBorder="1" applyAlignment="1">
      <alignment vertical="center"/>
    </xf>
    <xf numFmtId="172" fontId="32" fillId="9" borderId="21" xfId="10" applyNumberFormat="1" applyFont="1" applyFill="1" applyBorder="1" applyAlignment="1">
      <alignment vertical="center"/>
    </xf>
    <xf numFmtId="172" fontId="32" fillId="0" borderId="21" xfId="10" applyNumberFormat="1" applyFont="1" applyBorder="1" applyAlignment="1">
      <alignment vertical="center"/>
    </xf>
    <xf numFmtId="172" fontId="32" fillId="0" borderId="22" xfId="10" applyNumberFormat="1" applyFont="1" applyBorder="1" applyAlignment="1">
      <alignment vertical="center"/>
    </xf>
    <xf numFmtId="0" fontId="29" fillId="13" borderId="13" xfId="22" applyFont="1" applyFill="1" applyBorder="1" applyAlignment="1">
      <alignment vertical="center" wrapText="1"/>
    </xf>
    <xf numFmtId="172" fontId="32" fillId="0" borderId="13" xfId="10" applyNumberFormat="1" applyFont="1" applyBorder="1" applyAlignment="1">
      <alignment vertical="center"/>
    </xf>
    <xf numFmtId="172" fontId="32" fillId="0" borderId="6" xfId="10" applyNumberFormat="1" applyFont="1" applyBorder="1" applyAlignment="1">
      <alignment vertical="center"/>
    </xf>
    <xf numFmtId="9" fontId="32" fillId="0" borderId="12" xfId="28" applyFont="1" applyBorder="1" applyAlignment="1">
      <alignment vertical="center"/>
    </xf>
    <xf numFmtId="9" fontId="32" fillId="0" borderId="16" xfId="28" applyFont="1" applyBorder="1" applyAlignment="1">
      <alignment vertical="center"/>
    </xf>
    <xf numFmtId="172" fontId="32" fillId="0" borderId="12" xfId="10" applyNumberFormat="1" applyFont="1" applyBorder="1" applyAlignment="1">
      <alignment vertical="center"/>
    </xf>
    <xf numFmtId="172" fontId="32" fillId="0" borderId="16" xfId="10" applyNumberFormat="1" applyFont="1" applyBorder="1" applyAlignment="1">
      <alignment vertical="center"/>
    </xf>
    <xf numFmtId="0" fontId="29" fillId="13" borderId="23" xfId="22" applyFont="1" applyFill="1" applyBorder="1" applyAlignment="1">
      <alignment vertical="center" wrapText="1"/>
    </xf>
    <xf numFmtId="172" fontId="32" fillId="0" borderId="5" xfId="10" applyNumberFormat="1" applyFont="1" applyBorder="1" applyAlignment="1">
      <alignment vertical="center"/>
    </xf>
    <xf numFmtId="9" fontId="32" fillId="0" borderId="27" xfId="28" applyFont="1" applyBorder="1" applyAlignment="1">
      <alignment vertical="center"/>
    </xf>
    <xf numFmtId="172" fontId="32" fillId="0" borderId="23" xfId="10" applyNumberFormat="1" applyFont="1" applyBorder="1" applyAlignment="1">
      <alignment vertical="center"/>
    </xf>
    <xf numFmtId="9" fontId="32" fillId="0" borderId="28" xfId="28" applyFont="1" applyBorder="1" applyAlignment="1">
      <alignment vertical="center"/>
    </xf>
    <xf numFmtId="0" fontId="32" fillId="0" borderId="0" xfId="0" applyFont="1"/>
    <xf numFmtId="0" fontId="29" fillId="13" borderId="6" xfId="22" applyFont="1" applyFill="1" applyBorder="1" applyAlignment="1">
      <alignment horizontal="center" vertical="center" wrapText="1"/>
    </xf>
    <xf numFmtId="0" fontId="30" fillId="0" borderId="23" xfId="22" applyFont="1" applyBorder="1" applyAlignment="1">
      <alignment horizontal="left" vertical="center" wrapText="1"/>
    </xf>
    <xf numFmtId="168" fontId="29" fillId="0" borderId="5" xfId="11" applyFont="1" applyFill="1" applyBorder="1" applyAlignment="1" applyProtection="1">
      <alignment horizontal="center" vertical="center" wrapText="1"/>
    </xf>
    <xf numFmtId="0" fontId="30" fillId="0" borderId="1" xfId="22" applyFont="1" applyBorder="1" applyAlignment="1">
      <alignment horizontal="left" vertical="center" wrapText="1"/>
    </xf>
    <xf numFmtId="3" fontId="29" fillId="0" borderId="0" xfId="22" applyNumberFormat="1" applyFont="1" applyAlignment="1">
      <alignment horizontal="center" vertical="center" wrapText="1"/>
    </xf>
    <xf numFmtId="168" fontId="29" fillId="0" borderId="0" xfId="11" applyFont="1" applyFill="1" applyBorder="1" applyAlignment="1" applyProtection="1">
      <alignment horizontal="center" vertical="center" wrapText="1"/>
    </xf>
    <xf numFmtId="0" fontId="30" fillId="0" borderId="0" xfId="22" applyFont="1" applyAlignment="1">
      <alignment horizontal="center" vertical="center" wrapText="1"/>
    </xf>
    <xf numFmtId="0" fontId="30" fillId="0" borderId="2" xfId="22" applyFont="1" applyBorder="1" applyAlignment="1">
      <alignment horizontal="center" vertical="center" wrapText="1"/>
    </xf>
    <xf numFmtId="165" fontId="32" fillId="0" borderId="0" xfId="15" applyFont="1" applyAlignment="1">
      <alignment vertical="center"/>
    </xf>
    <xf numFmtId="9" fontId="29" fillId="0" borderId="3" xfId="22" applyNumberFormat="1" applyFont="1" applyBorder="1" applyAlignment="1">
      <alignment horizontal="center" vertical="center" wrapText="1"/>
    </xf>
    <xf numFmtId="0" fontId="29" fillId="0" borderId="4" xfId="22" applyFont="1" applyBorder="1" applyAlignment="1">
      <alignment horizontal="left" vertical="center" wrapText="1"/>
    </xf>
    <xf numFmtId="0" fontId="29" fillId="0" borderId="3" xfId="22" applyFont="1" applyBorder="1" applyAlignment="1">
      <alignment horizontal="center" vertical="center" wrapText="1"/>
    </xf>
    <xf numFmtId="1" fontId="29" fillId="0" borderId="3" xfId="10" applyNumberFormat="1" applyFont="1" applyFill="1" applyBorder="1" applyAlignment="1" applyProtection="1">
      <alignment horizontal="center" vertical="center" wrapText="1"/>
    </xf>
    <xf numFmtId="0" fontId="29" fillId="10" borderId="5" xfId="22" applyFont="1" applyFill="1" applyBorder="1" applyAlignment="1">
      <alignment horizontal="left" vertical="center" wrapText="1"/>
    </xf>
    <xf numFmtId="1" fontId="30" fillId="10" borderId="5" xfId="30" applyNumberFormat="1" applyFont="1" applyFill="1" applyBorder="1" applyAlignment="1" applyProtection="1">
      <alignment horizontal="center" vertical="center" wrapText="1"/>
    </xf>
    <xf numFmtId="173" fontId="29" fillId="10" borderId="5" xfId="28" applyNumberFormat="1" applyFont="1" applyFill="1" applyBorder="1" applyAlignment="1" applyProtection="1">
      <alignment vertical="center" wrapText="1"/>
    </xf>
    <xf numFmtId="1" fontId="29" fillId="10" borderId="5" xfId="28" applyNumberFormat="1" applyFont="1" applyFill="1" applyBorder="1" applyAlignment="1" applyProtection="1">
      <alignment horizontal="center" vertical="center" wrapText="1"/>
    </xf>
    <xf numFmtId="165" fontId="44" fillId="0" borderId="0" xfId="15" applyFont="1" applyAlignment="1">
      <alignment vertical="center"/>
    </xf>
    <xf numFmtId="0" fontId="29" fillId="0" borderId="6" xfId="22" applyFont="1" applyBorder="1" applyAlignment="1">
      <alignment horizontal="left" vertical="center" wrapText="1"/>
    </xf>
    <xf numFmtId="9" fontId="30" fillId="0" borderId="4" xfId="29" applyFont="1" applyFill="1" applyBorder="1" applyAlignment="1" applyProtection="1">
      <alignment horizontal="center" vertical="center" wrapText="1"/>
      <protection locked="0"/>
    </xf>
    <xf numFmtId="9" fontId="30" fillId="9" borderId="4" xfId="29" applyFont="1" applyFill="1" applyBorder="1" applyAlignment="1" applyProtection="1">
      <alignment horizontal="center" vertical="center" wrapText="1"/>
      <protection locked="0"/>
    </xf>
    <xf numFmtId="9" fontId="29" fillId="0" borderId="6" xfId="22" applyNumberFormat="1" applyFont="1" applyBorder="1" applyAlignment="1">
      <alignment horizontal="center" vertical="center" wrapText="1"/>
    </xf>
    <xf numFmtId="0" fontId="44" fillId="0" borderId="0" xfId="0" applyFont="1" applyAlignment="1">
      <alignment vertical="center"/>
    </xf>
    <xf numFmtId="0" fontId="29" fillId="10" borderId="6" xfId="22" applyFont="1" applyFill="1" applyBorder="1" applyAlignment="1">
      <alignment horizontal="left" vertical="center" wrapText="1"/>
    </xf>
    <xf numFmtId="9" fontId="30" fillId="10" borderId="6" xfId="28" applyFont="1" applyFill="1" applyBorder="1" applyAlignment="1" applyProtection="1">
      <alignment horizontal="center" vertical="center" wrapText="1"/>
      <protection locked="0"/>
    </xf>
    <xf numFmtId="0" fontId="29" fillId="10" borderId="3" xfId="22" applyFont="1" applyFill="1" applyBorder="1" applyAlignment="1">
      <alignment horizontal="left" vertical="center" wrapText="1"/>
    </xf>
    <xf numFmtId="9" fontId="30" fillId="10" borderId="3" xfId="28" applyFont="1" applyFill="1" applyBorder="1" applyAlignment="1" applyProtection="1">
      <alignment horizontal="center" vertical="center" wrapText="1"/>
      <protection locked="0"/>
    </xf>
    <xf numFmtId="0" fontId="29" fillId="0" borderId="71" xfId="22" applyFont="1" applyBorder="1" applyAlignment="1">
      <alignment horizontal="left" vertical="center" wrapText="1"/>
    </xf>
    <xf numFmtId="9" fontId="30" fillId="0" borderId="71" xfId="28" applyFont="1" applyBorder="1" applyAlignment="1">
      <alignment horizontal="center" vertical="center" wrapText="1"/>
    </xf>
    <xf numFmtId="9" fontId="30" fillId="0" borderId="39" xfId="29" applyFont="1" applyFill="1" applyBorder="1" applyAlignment="1" applyProtection="1">
      <alignment horizontal="center" vertical="center" wrapText="1"/>
      <protection locked="0"/>
    </xf>
    <xf numFmtId="0" fontId="29" fillId="10" borderId="71" xfId="22" applyFont="1" applyFill="1" applyBorder="1" applyAlignment="1">
      <alignment horizontal="left" vertical="center" wrapText="1"/>
    </xf>
    <xf numFmtId="9" fontId="30" fillId="10" borderId="71" xfId="28" applyFont="1" applyFill="1" applyBorder="1" applyAlignment="1" applyProtection="1">
      <alignment horizontal="center" vertical="center" wrapText="1"/>
      <protection locked="0"/>
    </xf>
    <xf numFmtId="9" fontId="30" fillId="10" borderId="39" xfId="28" applyFont="1" applyFill="1" applyBorder="1" applyAlignment="1" applyProtection="1">
      <alignment horizontal="center" vertical="center" wrapText="1"/>
      <protection locked="0"/>
    </xf>
    <xf numFmtId="9" fontId="30" fillId="0" borderId="73" xfId="29" applyFont="1" applyFill="1" applyBorder="1" applyAlignment="1" applyProtection="1">
      <alignment horizontal="center" vertical="center" wrapText="1"/>
      <protection locked="0"/>
    </xf>
    <xf numFmtId="9" fontId="30" fillId="9" borderId="71" xfId="29" applyFont="1" applyFill="1" applyBorder="1" applyAlignment="1" applyProtection="1">
      <alignment horizontal="center" vertical="center" wrapText="1"/>
      <protection locked="0"/>
    </xf>
    <xf numFmtId="9" fontId="30" fillId="0" borderId="71" xfId="29" applyFont="1" applyFill="1" applyBorder="1" applyAlignment="1" applyProtection="1">
      <alignment horizontal="center" vertical="center" wrapText="1"/>
      <protection locked="0"/>
    </xf>
    <xf numFmtId="0" fontId="29" fillId="10" borderId="19" xfId="22" applyFont="1" applyFill="1" applyBorder="1" applyAlignment="1">
      <alignment horizontal="left" vertical="center" wrapText="1"/>
    </xf>
    <xf numFmtId="9" fontId="30" fillId="10" borderId="79" xfId="28" applyFont="1" applyFill="1" applyBorder="1" applyAlignment="1" applyProtection="1">
      <alignment horizontal="center" vertical="center" wrapText="1"/>
      <protection locked="0"/>
    </xf>
    <xf numFmtId="9" fontId="30" fillId="10" borderId="19" xfId="28" applyFont="1" applyFill="1" applyBorder="1" applyAlignment="1" applyProtection="1">
      <alignment horizontal="center" vertical="center" wrapText="1"/>
      <protection locked="0"/>
    </xf>
    <xf numFmtId="9" fontId="30" fillId="10" borderId="5" xfId="28" applyFont="1" applyFill="1" applyBorder="1" applyAlignment="1" applyProtection="1">
      <alignment horizontal="center" vertical="center" wrapText="1"/>
      <protection locked="0"/>
    </xf>
    <xf numFmtId="9" fontId="29" fillId="0" borderId="5" xfId="22" applyNumberFormat="1" applyFont="1" applyBorder="1" applyAlignment="1">
      <alignment horizontal="center" vertical="center" wrapText="1"/>
    </xf>
    <xf numFmtId="172" fontId="32" fillId="9" borderId="20" xfId="10" applyNumberFormat="1" applyFont="1" applyFill="1" applyBorder="1" applyAlignment="1">
      <alignment vertical="center"/>
    </xf>
    <xf numFmtId="172" fontId="32" fillId="9" borderId="4" xfId="10" applyNumberFormat="1" applyFont="1" applyFill="1" applyBorder="1" applyAlignment="1">
      <alignment vertical="center"/>
    </xf>
    <xf numFmtId="172" fontId="32" fillId="0" borderId="13" xfId="10" applyNumberFormat="1" applyFont="1" applyFill="1" applyBorder="1" applyAlignment="1">
      <alignment vertical="center"/>
    </xf>
    <xf numFmtId="9" fontId="32" fillId="0" borderId="6" xfId="28" applyFont="1" applyBorder="1" applyAlignment="1">
      <alignment vertical="center"/>
    </xf>
    <xf numFmtId="3" fontId="37" fillId="0" borderId="6" xfId="0" applyNumberFormat="1" applyFont="1" applyBorder="1" applyAlignment="1">
      <alignment vertical="center"/>
    </xf>
    <xf numFmtId="3" fontId="37" fillId="0" borderId="39" xfId="0" applyNumberFormat="1" applyFont="1" applyBorder="1" applyAlignment="1">
      <alignment vertical="center"/>
    </xf>
    <xf numFmtId="172" fontId="32" fillId="9" borderId="23" xfId="10" applyNumberFormat="1" applyFont="1" applyFill="1" applyBorder="1" applyAlignment="1">
      <alignment vertical="center"/>
    </xf>
    <xf numFmtId="172" fontId="32" fillId="9" borderId="5" xfId="10" applyNumberFormat="1" applyFont="1" applyFill="1" applyBorder="1" applyAlignment="1">
      <alignment vertical="center"/>
    </xf>
    <xf numFmtId="0" fontId="29" fillId="13" borderId="3" xfId="22" applyFont="1" applyFill="1" applyBorder="1" applyAlignment="1">
      <alignment horizontal="center" vertical="center" wrapText="1"/>
    </xf>
    <xf numFmtId="0" fontId="29" fillId="0" borderId="30" xfId="22" applyFont="1" applyBorder="1" applyAlignment="1">
      <alignment horizontal="left" vertical="center" wrapText="1"/>
    </xf>
    <xf numFmtId="0" fontId="29" fillId="0" borderId="73" xfId="22" applyFont="1" applyBorder="1" applyAlignment="1">
      <alignment horizontal="center" vertical="center" wrapText="1"/>
    </xf>
    <xf numFmtId="0" fontId="29" fillId="0" borderId="8" xfId="22" applyFont="1" applyBorder="1" applyAlignment="1">
      <alignment horizontal="center" vertical="center" wrapText="1"/>
    </xf>
    <xf numFmtId="0" fontId="29" fillId="10" borderId="75" xfId="22" applyFont="1" applyFill="1" applyBorder="1" applyAlignment="1">
      <alignment horizontal="left" vertical="center" wrapText="1"/>
    </xf>
    <xf numFmtId="1" fontId="29" fillId="10" borderId="75" xfId="30" applyNumberFormat="1" applyFont="1" applyFill="1" applyBorder="1" applyAlignment="1" applyProtection="1">
      <alignment horizontal="center" vertical="center" wrapText="1"/>
    </xf>
    <xf numFmtId="1" fontId="29" fillId="10" borderId="75" xfId="30" applyNumberFormat="1" applyFont="1" applyFill="1" applyBorder="1" applyAlignment="1">
      <alignment horizontal="center" vertical="center" wrapText="1"/>
    </xf>
    <xf numFmtId="1" fontId="29" fillId="10" borderId="5" xfId="28" applyNumberFormat="1" applyFont="1" applyFill="1" applyBorder="1" applyAlignment="1" applyProtection="1">
      <alignment vertical="center" wrapText="1"/>
    </xf>
    <xf numFmtId="0" fontId="29" fillId="13" borderId="80" xfId="22" applyFont="1" applyFill="1" applyBorder="1" applyAlignment="1">
      <alignment vertical="center" wrapText="1"/>
    </xf>
    <xf numFmtId="3" fontId="32" fillId="9" borderId="21" xfId="10" applyNumberFormat="1" applyFont="1" applyFill="1" applyBorder="1" applyAlignment="1">
      <alignment horizontal="center" vertical="center"/>
    </xf>
    <xf numFmtId="3" fontId="32" fillId="0" borderId="21" xfId="10" applyNumberFormat="1" applyFont="1" applyBorder="1" applyAlignment="1">
      <alignment horizontal="center" vertical="center"/>
    </xf>
    <xf numFmtId="0" fontId="29" fillId="13" borderId="81" xfId="22" applyFont="1" applyFill="1" applyBorder="1" applyAlignment="1">
      <alignment vertical="center" wrapText="1"/>
    </xf>
    <xf numFmtId="3" fontId="32" fillId="0" borderId="6" xfId="10" applyNumberFormat="1" applyFont="1" applyBorder="1" applyAlignment="1">
      <alignment horizontal="center" vertical="center"/>
    </xf>
    <xf numFmtId="3" fontId="32" fillId="9" borderId="6" xfId="10" applyNumberFormat="1" applyFont="1" applyFill="1" applyBorder="1" applyAlignment="1">
      <alignment horizontal="center" vertical="center"/>
    </xf>
    <xf numFmtId="3" fontId="37" fillId="0" borderId="6" xfId="0" applyNumberFormat="1" applyFont="1" applyBorder="1"/>
    <xf numFmtId="3" fontId="37" fillId="0" borderId="39" xfId="0" applyNumberFormat="1" applyFont="1" applyBorder="1"/>
    <xf numFmtId="3" fontId="37" fillId="0" borderId="39" xfId="0" applyNumberFormat="1" applyFont="1" applyBorder="1" applyAlignment="1">
      <alignment horizontal="center" vertical="center"/>
    </xf>
    <xf numFmtId="0" fontId="29" fillId="13" borderId="82" xfId="22" applyFont="1" applyFill="1" applyBorder="1" applyAlignment="1">
      <alignment vertical="center" wrapText="1"/>
    </xf>
    <xf numFmtId="3" fontId="32" fillId="0" borderId="5" xfId="10" applyNumberFormat="1" applyFont="1" applyBorder="1" applyAlignment="1">
      <alignment horizontal="center" vertical="center"/>
    </xf>
    <xf numFmtId="9" fontId="29" fillId="0" borderId="3" xfId="28" applyFont="1" applyFill="1" applyBorder="1" applyAlignment="1" applyProtection="1">
      <alignment horizontal="center" vertical="center" wrapText="1"/>
    </xf>
    <xf numFmtId="9" fontId="30" fillId="10" borderId="5" xfId="30" applyFont="1" applyFill="1" applyBorder="1" applyAlignment="1" applyProtection="1">
      <alignment horizontal="center" vertical="center" wrapText="1"/>
    </xf>
    <xf numFmtId="9" fontId="29" fillId="10" borderId="5" xfId="28" applyFont="1" applyFill="1" applyBorder="1" applyAlignment="1" applyProtection="1">
      <alignment horizontal="center" vertical="center" wrapText="1"/>
    </xf>
    <xf numFmtId="0" fontId="29" fillId="10" borderId="3"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29" xfId="0" applyFont="1" applyBorder="1" applyAlignment="1">
      <alignment horizontal="center" vertical="center"/>
    </xf>
    <xf numFmtId="0" fontId="29" fillId="10" borderId="7" xfId="0" applyFont="1" applyFill="1" applyBorder="1" applyAlignment="1">
      <alignment vertical="center"/>
    </xf>
    <xf numFmtId="0" fontId="29" fillId="10" borderId="8" xfId="0" applyFont="1" applyFill="1" applyBorder="1" applyAlignment="1">
      <alignment vertical="center"/>
    </xf>
    <xf numFmtId="0" fontId="30" fillId="0" borderId="30" xfId="0" applyFont="1" applyBorder="1" applyAlignment="1">
      <alignment horizontal="center" vertical="center"/>
    </xf>
    <xf numFmtId="0" fontId="29" fillId="10" borderId="0" xfId="0" applyFont="1" applyFill="1" applyAlignment="1">
      <alignment vertical="center"/>
    </xf>
    <xf numFmtId="0" fontId="29" fillId="10" borderId="9" xfId="0" applyFont="1" applyFill="1" applyBorder="1" applyAlignment="1">
      <alignment vertical="center"/>
    </xf>
    <xf numFmtId="0" fontId="30" fillId="0" borderId="15" xfId="0" applyFont="1" applyBorder="1" applyAlignment="1">
      <alignment horizontal="center" vertical="center"/>
    </xf>
    <xf numFmtId="0" fontId="29" fillId="10" borderId="10" xfId="0" applyFont="1" applyFill="1" applyBorder="1" applyAlignment="1">
      <alignment vertical="center"/>
    </xf>
    <xf numFmtId="0" fontId="29" fillId="10" borderId="11" xfId="0" applyFont="1" applyFill="1" applyBorder="1" applyAlignment="1">
      <alignment vertical="center"/>
    </xf>
    <xf numFmtId="9" fontId="29" fillId="10" borderId="6" xfId="28" applyFont="1" applyFill="1" applyBorder="1" applyAlignment="1">
      <alignment horizontal="center" vertical="center" wrapText="1"/>
    </xf>
    <xf numFmtId="0" fontId="30" fillId="0" borderId="39" xfId="0" applyFont="1" applyBorder="1" applyAlignment="1">
      <alignment horizontal="center" vertical="center" wrapText="1"/>
    </xf>
    <xf numFmtId="0" fontId="30" fillId="0" borderId="12" xfId="0" applyFont="1" applyBorder="1" applyAlignment="1">
      <alignment horizontal="center" vertical="center"/>
    </xf>
    <xf numFmtId="0" fontId="30" fillId="0" borderId="6" xfId="0" applyFont="1" applyBorder="1" applyAlignment="1">
      <alignment horizontal="center" vertical="center" wrapText="1"/>
    </xf>
    <xf numFmtId="0" fontId="38" fillId="0" borderId="6" xfId="10" applyNumberFormat="1" applyFont="1" applyBorder="1" applyAlignment="1">
      <alignment horizontal="center" vertical="center"/>
    </xf>
    <xf numFmtId="0" fontId="38" fillId="0" borderId="6" xfId="0" applyFont="1" applyBorder="1" applyAlignment="1">
      <alignment horizontal="center" vertical="center" wrapText="1"/>
    </xf>
    <xf numFmtId="0" fontId="38" fillId="0" borderId="12" xfId="0" applyFont="1" applyBorder="1" applyAlignment="1">
      <alignment vertical="center" wrapText="1"/>
    </xf>
    <xf numFmtId="0" fontId="30" fillId="0" borderId="8" xfId="0" applyFont="1" applyBorder="1" applyAlignment="1">
      <alignment horizontal="center" vertical="center" wrapText="1"/>
    </xf>
    <xf numFmtId="0" fontId="38" fillId="0" borderId="6" xfId="0" applyFont="1" applyBorder="1" applyAlignment="1">
      <alignment horizontal="center" vertical="center"/>
    </xf>
    <xf numFmtId="0" fontId="32" fillId="0" borderId="6" xfId="0" applyFont="1" applyBorder="1" applyAlignment="1">
      <alignment vertical="center"/>
    </xf>
    <xf numFmtId="0" fontId="32" fillId="0" borderId="6" xfId="0" applyFont="1" applyBorder="1" applyAlignment="1">
      <alignment horizontal="center" vertical="center"/>
    </xf>
    <xf numFmtId="0" fontId="30" fillId="0" borderId="4" xfId="0" applyFont="1" applyBorder="1" applyAlignment="1">
      <alignment horizontal="center" vertical="center" wrapText="1"/>
    </xf>
    <xf numFmtId="0" fontId="30" fillId="0" borderId="0" xfId="0" applyFont="1" applyAlignment="1">
      <alignment horizontal="center" vertical="center"/>
    </xf>
    <xf numFmtId="9" fontId="30" fillId="0" borderId="0" xfId="28" applyFont="1" applyAlignment="1">
      <alignment vertical="center"/>
    </xf>
    <xf numFmtId="0" fontId="30" fillId="0" borderId="0" xfId="0" applyFont="1" applyAlignment="1">
      <alignment vertical="center" wrapText="1"/>
    </xf>
    <xf numFmtId="3" fontId="32" fillId="0" borderId="0" xfId="0" applyNumberFormat="1" applyFont="1" applyAlignment="1">
      <alignment vertical="center"/>
    </xf>
    <xf numFmtId="172" fontId="32" fillId="0" borderId="5" xfId="10" applyNumberFormat="1" applyFont="1" applyFill="1" applyBorder="1" applyAlignment="1">
      <alignment vertical="center"/>
    </xf>
    <xf numFmtId="172" fontId="32" fillId="0" borderId="4" xfId="10" applyNumberFormat="1" applyFont="1" applyFill="1" applyBorder="1" applyAlignment="1">
      <alignment vertical="center"/>
    </xf>
    <xf numFmtId="9" fontId="47" fillId="0" borderId="12" xfId="28" applyFont="1" applyBorder="1" applyAlignment="1">
      <alignment vertical="center"/>
    </xf>
    <xf numFmtId="9" fontId="15" fillId="9" borderId="5" xfId="28" applyFont="1" applyFill="1" applyBorder="1" applyAlignment="1">
      <alignment vertical="center"/>
    </xf>
    <xf numFmtId="9" fontId="22" fillId="0" borderId="27" xfId="28" applyFont="1" applyBorder="1" applyAlignment="1">
      <alignment vertical="center"/>
    </xf>
    <xf numFmtId="9" fontId="15" fillId="9" borderId="6" xfId="28" applyFont="1" applyFill="1" applyBorder="1" applyAlignment="1">
      <alignment vertical="center"/>
    </xf>
    <xf numFmtId="0" fontId="27" fillId="10" borderId="5" xfId="30" applyNumberFormat="1" applyFont="1" applyFill="1" applyBorder="1" applyAlignment="1" applyProtection="1">
      <alignment horizontal="center" vertical="center" wrapText="1"/>
    </xf>
    <xf numFmtId="9" fontId="27" fillId="0" borderId="4" xfId="29" applyFont="1" applyFill="1" applyBorder="1" applyAlignment="1" applyProtection="1">
      <alignment horizontal="center" vertical="center" wrapText="1"/>
      <protection locked="0"/>
    </xf>
    <xf numFmtId="9" fontId="27" fillId="10" borderId="6" xfId="28" applyFont="1" applyFill="1" applyBorder="1" applyAlignment="1" applyProtection="1">
      <alignment horizontal="center" vertical="center" wrapText="1"/>
      <protection locked="0"/>
    </xf>
    <xf numFmtId="9" fontId="27" fillId="10" borderId="3" xfId="28" applyFont="1" applyFill="1" applyBorder="1" applyAlignment="1" applyProtection="1">
      <alignment horizontal="center" vertical="center" wrapText="1"/>
      <protection locked="0"/>
    </xf>
    <xf numFmtId="9" fontId="27" fillId="0" borderId="71" xfId="28" applyFont="1" applyBorder="1" applyAlignment="1">
      <alignment horizontal="center" vertical="center" wrapText="1"/>
    </xf>
    <xf numFmtId="9" fontId="27" fillId="10" borderId="71" xfId="28" applyFont="1" applyFill="1" applyBorder="1" applyAlignment="1" applyProtection="1">
      <alignment horizontal="center" vertical="center" wrapText="1"/>
      <protection locked="0"/>
    </xf>
    <xf numFmtId="9" fontId="27" fillId="0" borderId="71" xfId="29" applyFont="1" applyFill="1" applyBorder="1" applyAlignment="1" applyProtection="1">
      <alignment horizontal="center" vertical="center" wrapText="1"/>
      <protection locked="0"/>
    </xf>
    <xf numFmtId="9" fontId="27" fillId="10" borderId="19" xfId="28" applyFont="1" applyFill="1" applyBorder="1" applyAlignment="1" applyProtection="1">
      <alignment horizontal="center" vertical="center" wrapText="1"/>
      <protection locked="0"/>
    </xf>
    <xf numFmtId="9" fontId="27" fillId="0" borderId="6" xfId="29" applyFont="1" applyFill="1" applyBorder="1" applyAlignment="1" applyProtection="1">
      <alignment horizontal="center" vertical="center" wrapText="1"/>
      <protection locked="0"/>
    </xf>
    <xf numFmtId="9" fontId="27" fillId="10" borderId="5" xfId="28" applyFont="1" applyFill="1" applyBorder="1" applyAlignment="1" applyProtection="1">
      <alignment horizontal="center" vertical="center" wrapText="1"/>
      <protection locked="0"/>
    </xf>
    <xf numFmtId="0" fontId="27" fillId="0" borderId="71" xfId="0" applyFont="1" applyBorder="1" applyAlignment="1">
      <alignment vertical="top" wrapText="1"/>
    </xf>
    <xf numFmtId="9" fontId="28" fillId="10" borderId="5" xfId="28" applyFont="1" applyFill="1" applyBorder="1" applyAlignment="1" applyProtection="1">
      <alignment horizontal="center" vertical="center" wrapText="1"/>
    </xf>
    <xf numFmtId="9" fontId="53" fillId="0" borderId="6" xfId="0" applyNumberFormat="1" applyFont="1" applyBorder="1" applyAlignment="1">
      <alignment vertical="center"/>
    </xf>
    <xf numFmtId="9" fontId="53" fillId="0" borderId="39" xfId="0" applyNumberFormat="1" applyFont="1" applyBorder="1" applyAlignment="1">
      <alignment vertical="center"/>
    </xf>
    <xf numFmtId="9" fontId="27" fillId="0" borderId="6" xfId="0" applyNumberFormat="1" applyFont="1" applyBorder="1" applyAlignment="1">
      <alignment vertical="center"/>
    </xf>
    <xf numFmtId="9" fontId="27" fillId="0" borderId="6" xfId="28" applyFont="1" applyBorder="1" applyAlignment="1">
      <alignment vertical="center"/>
    </xf>
    <xf numFmtId="9" fontId="27" fillId="0" borderId="12" xfId="28" applyFont="1" applyFill="1" applyBorder="1" applyAlignment="1">
      <alignment vertical="center"/>
    </xf>
    <xf numFmtId="0" fontId="48" fillId="0" borderId="71" xfId="28" applyNumberFormat="1" applyFont="1" applyFill="1" applyBorder="1" applyAlignment="1">
      <alignment vertical="center" wrapText="1"/>
    </xf>
    <xf numFmtId="0" fontId="49" fillId="0" borderId="71" xfId="34" applyFont="1" applyBorder="1" applyAlignment="1">
      <alignment horizontal="center" vertical="center"/>
    </xf>
    <xf numFmtId="0" fontId="48" fillId="0" borderId="71" xfId="28" applyNumberFormat="1" applyFont="1" applyBorder="1" applyAlignment="1">
      <alignment vertical="center" wrapText="1"/>
    </xf>
    <xf numFmtId="9" fontId="27" fillId="0" borderId="71" xfId="28" applyFont="1" applyBorder="1" applyAlignment="1">
      <alignment vertical="center" wrapText="1"/>
    </xf>
    <xf numFmtId="0" fontId="27" fillId="0" borderId="71" xfId="0" applyFont="1" applyBorder="1" applyAlignment="1">
      <alignment vertical="center" wrapText="1"/>
    </xf>
    <xf numFmtId="0" fontId="53" fillId="0" borderId="6" xfId="0" applyFont="1" applyBorder="1" applyAlignment="1">
      <alignment vertical="center"/>
    </xf>
    <xf numFmtId="9" fontId="48" fillId="0" borderId="71" xfId="28" applyFont="1" applyBorder="1" applyAlignment="1">
      <alignment horizontal="left" vertical="top" wrapText="1"/>
    </xf>
    <xf numFmtId="9" fontId="27" fillId="0" borderId="12" xfId="0" applyNumberFormat="1" applyFont="1" applyBorder="1" applyAlignment="1">
      <alignment vertical="center"/>
    </xf>
    <xf numFmtId="9" fontId="27" fillId="0" borderId="12" xfId="28" applyFont="1" applyBorder="1" applyAlignment="1">
      <alignment vertical="center"/>
    </xf>
    <xf numFmtId="9" fontId="48" fillId="0" borderId="71" xfId="28" applyFont="1" applyFill="1" applyBorder="1" applyAlignment="1">
      <alignment vertical="center" wrapText="1"/>
    </xf>
    <xf numFmtId="9" fontId="48" fillId="0" borderId="71" xfId="28" applyFont="1" applyBorder="1" applyAlignment="1">
      <alignment vertical="center" wrapText="1"/>
    </xf>
    <xf numFmtId="9" fontId="27" fillId="0" borderId="71" xfId="28" applyFont="1" applyBorder="1" applyAlignment="1">
      <alignment vertical="center"/>
    </xf>
    <xf numFmtId="9" fontId="27" fillId="0" borderId="71" xfId="28" applyFont="1" applyFill="1" applyBorder="1" applyAlignment="1">
      <alignment vertical="center" wrapText="1"/>
    </xf>
    <xf numFmtId="0" fontId="29" fillId="13" borderId="29" xfId="22" applyFont="1" applyFill="1" applyBorder="1" applyAlignment="1">
      <alignment horizontal="center" vertical="center" wrapText="1"/>
    </xf>
    <xf numFmtId="0" fontId="29" fillId="13" borderId="7" xfId="22" applyFont="1" applyFill="1" applyBorder="1" applyAlignment="1">
      <alignment horizontal="center" vertical="center" wrapText="1"/>
    </xf>
    <xf numFmtId="0" fontId="29" fillId="13" borderId="59" xfId="22" applyFont="1" applyFill="1" applyBorder="1" applyAlignment="1">
      <alignment horizontal="center" vertical="center" wrapText="1"/>
    </xf>
    <xf numFmtId="9" fontId="49" fillId="0" borderId="71" xfId="34" applyNumberFormat="1" applyFont="1" applyFill="1" applyBorder="1" applyAlignment="1">
      <alignment horizontal="center" vertical="center" wrapText="1"/>
    </xf>
    <xf numFmtId="9" fontId="28" fillId="0" borderId="71" xfId="22" applyNumberFormat="1" applyFont="1" applyBorder="1" applyAlignment="1">
      <alignment horizontal="left" vertical="center" wrapText="1"/>
    </xf>
    <xf numFmtId="9" fontId="27" fillId="0" borderId="71" xfId="22" applyNumberFormat="1" applyFont="1" applyBorder="1" applyAlignment="1">
      <alignment horizontal="left" vertical="center" wrapText="1"/>
    </xf>
    <xf numFmtId="9" fontId="49" fillId="0" borderId="71" xfId="34" applyNumberFormat="1" applyFont="1" applyBorder="1" applyAlignment="1">
      <alignment horizontal="center" vertical="center" wrapText="1"/>
    </xf>
    <xf numFmtId="9" fontId="39" fillId="0" borderId="71" xfId="22" applyNumberFormat="1" applyFont="1" applyBorder="1" applyAlignment="1">
      <alignment horizontal="left" vertical="center" wrapText="1"/>
    </xf>
    <xf numFmtId="0" fontId="28" fillId="0" borderId="71" xfId="0" applyFont="1" applyBorder="1" applyAlignment="1">
      <alignment vertical="center" wrapText="1"/>
    </xf>
    <xf numFmtId="2" fontId="30" fillId="0" borderId="58" xfId="22" applyNumberFormat="1" applyFont="1" applyBorder="1" applyAlignment="1">
      <alignment horizontal="left" vertical="center" wrapText="1"/>
    </xf>
    <xf numFmtId="2" fontId="30" fillId="0" borderId="18" xfId="22" applyNumberFormat="1" applyFont="1" applyBorder="1" applyAlignment="1">
      <alignment horizontal="left" vertical="center" wrapText="1"/>
    </xf>
    <xf numFmtId="9" fontId="30" fillId="0" borderId="12" xfId="28" applyFont="1" applyBorder="1" applyAlignment="1">
      <alignment horizontal="center" vertical="center" wrapText="1"/>
    </xf>
    <xf numFmtId="9" fontId="30" fillId="0" borderId="5" xfId="28" applyFont="1" applyBorder="1" applyAlignment="1">
      <alignment horizontal="center" vertical="center" wrapText="1"/>
    </xf>
    <xf numFmtId="2" fontId="30" fillId="0" borderId="14" xfId="22" applyNumberFormat="1" applyFont="1" applyBorder="1" applyAlignment="1">
      <alignment horizontal="left" vertical="center" wrapText="1"/>
    </xf>
    <xf numFmtId="9" fontId="30" fillId="0" borderId="6" xfId="28" applyFont="1" applyBorder="1" applyAlignment="1">
      <alignment horizontal="center" vertical="center" wrapText="1"/>
    </xf>
    <xf numFmtId="0" fontId="29" fillId="0" borderId="58" xfId="22" applyFont="1" applyBorder="1" applyAlignment="1">
      <alignment horizontal="center" vertical="center" wrapText="1"/>
    </xf>
    <xf numFmtId="0" fontId="29" fillId="0" borderId="18" xfId="22" applyFont="1" applyBorder="1" applyAlignment="1">
      <alignment horizontal="center" vertical="center" wrapText="1"/>
    </xf>
    <xf numFmtId="9" fontId="29" fillId="0" borderId="3" xfId="22" applyNumberFormat="1" applyFont="1" applyBorder="1" applyAlignment="1">
      <alignment horizontal="center" vertical="center" wrapText="1"/>
    </xf>
    <xf numFmtId="0" fontId="29" fillId="0" borderId="19" xfId="22" applyFont="1" applyBorder="1" applyAlignment="1">
      <alignment horizontal="center" vertical="center" wrapText="1"/>
    </xf>
    <xf numFmtId="0" fontId="29" fillId="13" borderId="20" xfId="22" applyFont="1" applyFill="1" applyBorder="1" applyAlignment="1">
      <alignment horizontal="center" vertical="center" wrapText="1"/>
    </xf>
    <xf numFmtId="0" fontId="29" fillId="13" borderId="13" xfId="22" applyFont="1" applyFill="1" applyBorder="1" applyAlignment="1">
      <alignment horizontal="center" vertical="center" wrapText="1"/>
    </xf>
    <xf numFmtId="0" fontId="29" fillId="13" borderId="21" xfId="22" applyFont="1" applyFill="1" applyBorder="1" applyAlignment="1">
      <alignment horizontal="center" vertical="center" wrapText="1"/>
    </xf>
    <xf numFmtId="0" fontId="29" fillId="13" borderId="6" xfId="22" applyFont="1" applyFill="1" applyBorder="1" applyAlignment="1">
      <alignment horizontal="center" vertical="center" wrapText="1"/>
    </xf>
    <xf numFmtId="0" fontId="29" fillId="0" borderId="35" xfId="22" applyFont="1" applyBorder="1" applyAlignment="1">
      <alignment horizontal="center" vertical="center" wrapText="1"/>
    </xf>
    <xf numFmtId="0" fontId="29" fillId="0" borderId="36" xfId="22" applyFont="1" applyBorder="1" applyAlignment="1">
      <alignment horizontal="center" vertical="center" wrapText="1"/>
    </xf>
    <xf numFmtId="0" fontId="29" fillId="0" borderId="37" xfId="22" applyFont="1" applyBorder="1" applyAlignment="1">
      <alignment horizontal="center" vertical="center" wrapText="1"/>
    </xf>
    <xf numFmtId="0" fontId="29" fillId="13" borderId="12" xfId="22" applyFont="1" applyFill="1" applyBorder="1" applyAlignment="1">
      <alignment horizontal="center" vertical="center" wrapText="1"/>
    </xf>
    <xf numFmtId="0" fontId="29" fillId="13" borderId="38" xfId="22" applyFont="1" applyFill="1" applyBorder="1" applyAlignment="1">
      <alignment horizontal="center" vertical="center" wrapText="1"/>
    </xf>
    <xf numFmtId="0" fontId="29" fillId="13" borderId="39" xfId="22" applyFont="1" applyFill="1" applyBorder="1" applyAlignment="1">
      <alignment horizontal="center" vertical="center" wrapText="1"/>
    </xf>
    <xf numFmtId="0" fontId="29" fillId="13" borderId="40" xfId="22" applyFont="1" applyFill="1" applyBorder="1" applyAlignment="1">
      <alignment horizontal="center" vertical="center" wrapText="1"/>
    </xf>
    <xf numFmtId="0" fontId="29" fillId="13" borderId="4" xfId="22" applyFont="1" applyFill="1" applyBorder="1" applyAlignment="1">
      <alignment horizontal="center" vertical="center" wrapText="1"/>
    </xf>
    <xf numFmtId="0" fontId="29" fillId="13" borderId="41" xfId="22" applyFont="1" applyFill="1" applyBorder="1" applyAlignment="1">
      <alignment horizontal="center" vertical="center" wrapText="1"/>
    </xf>
    <xf numFmtId="0" fontId="29" fillId="13" borderId="42" xfId="22" applyFont="1" applyFill="1" applyBorder="1" applyAlignment="1">
      <alignment horizontal="center" vertical="center" wrapText="1"/>
    </xf>
    <xf numFmtId="0" fontId="29" fillId="13" borderId="43" xfId="22" applyFont="1" applyFill="1" applyBorder="1" applyAlignment="1">
      <alignment horizontal="center" vertical="center" wrapText="1"/>
    </xf>
    <xf numFmtId="9" fontId="48" fillId="0" borderId="29" xfId="30" applyFont="1" applyFill="1" applyBorder="1" applyAlignment="1" applyProtection="1">
      <alignment horizontal="center" vertical="center" wrapText="1"/>
    </xf>
    <xf numFmtId="9" fontId="27" fillId="0" borderId="7" xfId="30" applyFont="1" applyFill="1" applyBorder="1" applyAlignment="1" applyProtection="1">
      <alignment horizontal="center" vertical="center" wrapText="1"/>
    </xf>
    <xf numFmtId="9" fontId="27" fillId="0" borderId="8" xfId="30" applyFont="1" applyFill="1" applyBorder="1" applyAlignment="1" applyProtection="1">
      <alignment horizontal="center" vertical="center" wrapText="1"/>
    </xf>
    <xf numFmtId="9" fontId="27" fillId="0" borderId="44" xfId="30" applyFont="1" applyFill="1" applyBorder="1" applyAlignment="1" applyProtection="1">
      <alignment horizontal="center" vertical="center" wrapText="1"/>
    </xf>
    <xf numFmtId="9" fontId="27" fillId="0" borderId="45" xfId="30" applyFont="1" applyFill="1" applyBorder="1" applyAlignment="1" applyProtection="1">
      <alignment horizontal="center" vertical="center" wrapText="1"/>
    </xf>
    <xf numFmtId="9" fontId="27" fillId="0" borderId="46" xfId="30" applyFont="1" applyFill="1" applyBorder="1" applyAlignment="1" applyProtection="1">
      <alignment horizontal="center" vertical="center" wrapText="1"/>
    </xf>
    <xf numFmtId="9" fontId="48" fillId="14" borderId="6" xfId="30" applyFont="1" applyFill="1" applyBorder="1" applyAlignment="1" applyProtection="1">
      <alignment horizontal="center" vertical="center" wrapText="1"/>
    </xf>
    <xf numFmtId="9" fontId="27" fillId="14" borderId="6" xfId="30" applyFont="1" applyFill="1" applyBorder="1" applyAlignment="1" applyProtection="1">
      <alignment horizontal="center" vertical="center" wrapText="1"/>
    </xf>
    <xf numFmtId="9" fontId="27" fillId="14" borderId="5" xfId="30" applyFont="1" applyFill="1" applyBorder="1" applyAlignment="1" applyProtection="1">
      <alignment horizontal="center" vertical="center" wrapText="1"/>
    </xf>
    <xf numFmtId="9" fontId="27" fillId="0" borderId="6" xfId="30" applyFont="1" applyFill="1" applyBorder="1" applyAlignment="1" applyProtection="1">
      <alignment horizontal="center" vertical="center" wrapText="1"/>
    </xf>
    <xf numFmtId="9" fontId="27" fillId="0" borderId="5" xfId="30" applyFont="1" applyFill="1" applyBorder="1" applyAlignment="1" applyProtection="1">
      <alignment horizontal="center" vertical="center" wrapText="1"/>
    </xf>
    <xf numFmtId="9" fontId="27" fillId="0" borderId="16" xfId="30" applyFont="1" applyFill="1" applyBorder="1" applyAlignment="1" applyProtection="1">
      <alignment horizontal="center" vertical="center" wrapText="1"/>
    </xf>
    <xf numFmtId="9" fontId="27" fillId="0" borderId="28" xfId="30" applyFont="1" applyFill="1" applyBorder="1" applyAlignment="1" applyProtection="1">
      <alignment horizontal="center" vertical="center" wrapText="1"/>
    </xf>
    <xf numFmtId="0" fontId="29" fillId="13" borderId="22" xfId="22" applyFont="1" applyFill="1" applyBorder="1" applyAlignment="1">
      <alignment horizontal="center" vertical="center" wrapText="1"/>
    </xf>
    <xf numFmtId="0" fontId="29" fillId="13" borderId="16" xfId="22" applyFont="1" applyFill="1" applyBorder="1" applyAlignment="1">
      <alignment horizontal="center" vertical="center" wrapText="1"/>
    </xf>
    <xf numFmtId="0" fontId="30" fillId="13" borderId="6" xfId="22" applyFont="1" applyFill="1" applyBorder="1" applyAlignment="1">
      <alignment horizontal="center" vertical="center" wrapText="1"/>
    </xf>
    <xf numFmtId="0" fontId="42" fillId="0" borderId="32" xfId="0" applyFont="1" applyBorder="1" applyAlignment="1">
      <alignment horizontal="left" vertical="center" wrapText="1"/>
    </xf>
    <xf numFmtId="0" fontId="42" fillId="0" borderId="33" xfId="0" applyFont="1" applyBorder="1" applyAlignment="1">
      <alignment horizontal="left" vertical="center" wrapText="1"/>
    </xf>
    <xf numFmtId="0" fontId="42" fillId="0" borderId="34" xfId="0" applyFont="1" applyBorder="1" applyAlignment="1">
      <alignment horizontal="left" vertical="center" wrapText="1"/>
    </xf>
    <xf numFmtId="0" fontId="29" fillId="0" borderId="1" xfId="22" applyFont="1" applyBorder="1" applyAlignment="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29" fillId="0" borderId="47" xfId="22" applyFont="1" applyBorder="1" applyAlignment="1">
      <alignment horizontal="center" vertical="center" wrapText="1"/>
    </xf>
    <xf numFmtId="0" fontId="29" fillId="0" borderId="45" xfId="22" applyFont="1" applyBorder="1" applyAlignment="1">
      <alignment horizontal="center" vertical="center" wrapText="1"/>
    </xf>
    <xf numFmtId="0" fontId="29" fillId="0" borderId="48" xfId="22" applyFont="1" applyBorder="1" applyAlignment="1">
      <alignment horizontal="center" vertical="center" wrapText="1"/>
    </xf>
    <xf numFmtId="0" fontId="44" fillId="0" borderId="49" xfId="0" applyFont="1" applyBorder="1" applyAlignment="1">
      <alignment horizontal="center" vertical="center" wrapText="1"/>
    </xf>
    <xf numFmtId="0" fontId="44" fillId="0" borderId="42" xfId="0" applyFont="1" applyBorder="1" applyAlignment="1">
      <alignment horizontal="center" vertical="center" wrapText="1"/>
    </xf>
    <xf numFmtId="0" fontId="32" fillId="0" borderId="13" xfId="0" applyFont="1" applyBorder="1" applyAlignment="1">
      <alignment horizontal="center" vertical="center"/>
    </xf>
    <xf numFmtId="0" fontId="32" fillId="0" borderId="16" xfId="0" applyFont="1" applyBorder="1" applyAlignment="1">
      <alignment horizontal="center" vertical="center"/>
    </xf>
    <xf numFmtId="0" fontId="44" fillId="0" borderId="53" xfId="0" applyFont="1" applyBorder="1" applyAlignment="1">
      <alignment horizontal="center" vertical="center" wrapText="1"/>
    </xf>
    <xf numFmtId="0" fontId="44" fillId="0" borderId="61" xfId="0" applyFont="1" applyBorder="1" applyAlignment="1">
      <alignment horizontal="center" vertical="center" wrapText="1"/>
    </xf>
    <xf numFmtId="0" fontId="32" fillId="0" borderId="47" xfId="0" applyFont="1" applyBorder="1" applyAlignment="1">
      <alignment horizontal="center" vertical="center"/>
    </xf>
    <xf numFmtId="0" fontId="32" fillId="0" borderId="48" xfId="0" applyFont="1" applyBorder="1" applyAlignment="1">
      <alignment horizontal="center" vertical="center"/>
    </xf>
    <xf numFmtId="14" fontId="44" fillId="0" borderId="35" xfId="0" applyNumberFormat="1" applyFont="1" applyBorder="1" applyAlignment="1">
      <alignment horizontal="center" vertical="center"/>
    </xf>
    <xf numFmtId="0" fontId="44" fillId="0" borderId="37"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29" fillId="13" borderId="35" xfId="22" applyFont="1" applyFill="1" applyBorder="1" applyAlignment="1">
      <alignment horizontal="left" vertical="center" wrapText="1"/>
    </xf>
    <xf numFmtId="0" fontId="29" fillId="13" borderId="37" xfId="22" applyFont="1" applyFill="1" applyBorder="1" applyAlignment="1">
      <alignment horizontal="left" vertical="center" wrapText="1"/>
    </xf>
    <xf numFmtId="0" fontId="29" fillId="13" borderId="1" xfId="22" applyFont="1" applyFill="1" applyBorder="1" applyAlignment="1">
      <alignment horizontal="left" vertical="center" wrapText="1"/>
    </xf>
    <xf numFmtId="0" fontId="29" fillId="13" borderId="2" xfId="22" applyFont="1" applyFill="1" applyBorder="1" applyAlignment="1">
      <alignment horizontal="left" vertical="center" wrapText="1"/>
    </xf>
    <xf numFmtId="0" fontId="29" fillId="13" borderId="47" xfId="22" applyFont="1" applyFill="1" applyBorder="1" applyAlignment="1">
      <alignment horizontal="left" vertical="center" wrapText="1"/>
    </xf>
    <xf numFmtId="0" fontId="29" fillId="13" borderId="48" xfId="22" applyFont="1" applyFill="1" applyBorder="1" applyAlignment="1">
      <alignment horizontal="left" vertical="center" wrapText="1"/>
    </xf>
    <xf numFmtId="0" fontId="43" fillId="0" borderId="55" xfId="0" applyFont="1" applyBorder="1" applyAlignment="1">
      <alignment horizontal="center" vertical="center"/>
    </xf>
    <xf numFmtId="0" fontId="43" fillId="0" borderId="56" xfId="0" applyFont="1" applyBorder="1" applyAlignment="1">
      <alignment horizontal="center" vertical="center"/>
    </xf>
    <xf numFmtId="0" fontId="43" fillId="0" borderId="57" xfId="0" applyFont="1" applyBorder="1" applyAlignment="1">
      <alignment horizontal="center" vertical="center"/>
    </xf>
    <xf numFmtId="0" fontId="29" fillId="0" borderId="24" xfId="22" applyFont="1" applyBorder="1" applyAlignment="1">
      <alignment horizontal="center" vertical="center"/>
    </xf>
    <xf numFmtId="0" fontId="29" fillId="0" borderId="25" xfId="22" applyFont="1" applyBorder="1" applyAlignment="1">
      <alignment horizontal="center" vertical="center"/>
    </xf>
    <xf numFmtId="0" fontId="29" fillId="0" borderId="26" xfId="22" applyFont="1" applyBorder="1" applyAlignment="1">
      <alignment horizontal="center" vertical="center"/>
    </xf>
    <xf numFmtId="0" fontId="29" fillId="0" borderId="20" xfId="22" applyFont="1" applyBorder="1" applyAlignment="1">
      <alignment horizontal="center" vertical="center" wrapText="1"/>
    </xf>
    <xf numFmtId="0" fontId="29" fillId="0" borderId="21" xfId="22" applyFont="1" applyBorder="1" applyAlignment="1">
      <alignment horizontal="center" vertical="center" wrapText="1"/>
    </xf>
    <xf numFmtId="0" fontId="29" fillId="0" borderId="22" xfId="22" applyFont="1" applyBorder="1" applyAlignment="1">
      <alignment horizontal="center" vertical="center" wrapText="1"/>
    </xf>
    <xf numFmtId="0" fontId="29" fillId="0" borderId="23" xfId="22" applyFont="1" applyBorder="1" applyAlignment="1">
      <alignment horizontal="center" vertical="center" wrapText="1"/>
    </xf>
    <xf numFmtId="0" fontId="29" fillId="0" borderId="5" xfId="22" applyFont="1" applyBorder="1" applyAlignment="1">
      <alignment horizontal="center" vertical="center" wrapText="1"/>
    </xf>
    <xf numFmtId="0" fontId="29" fillId="0" borderId="28" xfId="22" applyFont="1" applyBorder="1" applyAlignment="1">
      <alignment horizontal="center" vertical="center" wrapText="1"/>
    </xf>
    <xf numFmtId="0" fontId="30" fillId="0" borderId="35" xfId="22" applyFont="1" applyBorder="1" applyAlignment="1">
      <alignment horizontal="center" vertical="center" wrapText="1"/>
    </xf>
    <xf numFmtId="0" fontId="30" fillId="0" borderId="1" xfId="22" applyFont="1" applyBorder="1" applyAlignment="1">
      <alignment horizontal="center" vertical="center" wrapText="1"/>
    </xf>
    <xf numFmtId="0" fontId="30" fillId="0" borderId="47" xfId="22" applyFont="1" applyBorder="1" applyAlignment="1">
      <alignment horizontal="center" vertical="center" wrapText="1"/>
    </xf>
    <xf numFmtId="0" fontId="32" fillId="0" borderId="0" xfId="0" applyFont="1" applyAlignment="1">
      <alignment horizontal="center" vertical="center"/>
    </xf>
    <xf numFmtId="0" fontId="30" fillId="0" borderId="5" xfId="22" applyFont="1" applyBorder="1" applyAlignment="1">
      <alignment horizontal="left" vertical="center" wrapText="1"/>
    </xf>
    <xf numFmtId="0" fontId="30" fillId="0" borderId="28" xfId="22" applyFont="1" applyBorder="1" applyAlignment="1">
      <alignment horizontal="left" vertical="center" wrapText="1"/>
    </xf>
    <xf numFmtId="0" fontId="29" fillId="13" borderId="47" xfId="22" applyFont="1" applyFill="1" applyBorder="1" applyAlignment="1">
      <alignment horizontal="center" vertical="center" wrapText="1"/>
    </xf>
    <xf numFmtId="0" fontId="29" fillId="13" borderId="45" xfId="22" applyFont="1" applyFill="1" applyBorder="1" applyAlignment="1">
      <alignment horizontal="center" vertical="center" wrapText="1"/>
    </xf>
    <xf numFmtId="0" fontId="29" fillId="13" borderId="48" xfId="22" applyFont="1" applyFill="1" applyBorder="1" applyAlignment="1">
      <alignment horizontal="center" vertical="center" wrapText="1"/>
    </xf>
    <xf numFmtId="0" fontId="29" fillId="13" borderId="32" xfId="22" applyFont="1" applyFill="1" applyBorder="1" applyAlignment="1">
      <alignment horizontal="center" vertical="center" wrapText="1"/>
    </xf>
    <xf numFmtId="0" fontId="29" fillId="13" borderId="33" xfId="22" applyFont="1" applyFill="1" applyBorder="1" applyAlignment="1">
      <alignment horizontal="center" vertical="center" wrapText="1"/>
    </xf>
    <xf numFmtId="0" fontId="29" fillId="13" borderId="34" xfId="22" applyFont="1" applyFill="1" applyBorder="1" applyAlignment="1">
      <alignment horizontal="center" vertical="center" wrapText="1"/>
    </xf>
    <xf numFmtId="0" fontId="29" fillId="0" borderId="32" xfId="22" applyFont="1" applyBorder="1" applyAlignment="1">
      <alignment horizontal="center" vertical="center" wrapText="1"/>
    </xf>
    <xf numFmtId="0" fontId="29" fillId="0" borderId="33" xfId="22" applyFont="1" applyBorder="1" applyAlignment="1">
      <alignment horizontal="center" vertical="center" wrapText="1"/>
    </xf>
    <xf numFmtId="0" fontId="29" fillId="0" borderId="34" xfId="22" applyFont="1" applyBorder="1" applyAlignment="1">
      <alignment horizontal="center" vertical="center" wrapText="1"/>
    </xf>
    <xf numFmtId="0" fontId="30" fillId="0" borderId="5" xfId="22" applyFont="1" applyBorder="1" applyAlignment="1">
      <alignment horizontal="center" vertical="center" wrapText="1"/>
    </xf>
    <xf numFmtId="3" fontId="29" fillId="0" borderId="5" xfId="22" applyNumberFormat="1" applyFont="1" applyBorder="1" applyAlignment="1">
      <alignment horizontal="center" vertical="center" wrapText="1"/>
    </xf>
    <xf numFmtId="0" fontId="29" fillId="9" borderId="45" xfId="22" applyFont="1" applyFill="1" applyBorder="1" applyAlignment="1">
      <alignment horizontal="left" vertical="center" wrapText="1"/>
    </xf>
    <xf numFmtId="0" fontId="29" fillId="9" borderId="20" xfId="22" applyFont="1" applyFill="1" applyBorder="1" applyAlignment="1">
      <alignment horizontal="center" vertical="center" wrapText="1"/>
    </xf>
    <xf numFmtId="0" fontId="29" fillId="9" borderId="21" xfId="22" applyFont="1" applyFill="1" applyBorder="1" applyAlignment="1">
      <alignment horizontal="center" vertical="center" wrapText="1"/>
    </xf>
    <xf numFmtId="0" fontId="29" fillId="9" borderId="22" xfId="22" applyFont="1" applyFill="1" applyBorder="1" applyAlignment="1">
      <alignment horizontal="center" vertical="center" wrapText="1"/>
    </xf>
    <xf numFmtId="0" fontId="29" fillId="13" borderId="32" xfId="22" applyFont="1" applyFill="1" applyBorder="1" applyAlignment="1">
      <alignment horizontal="left" vertical="center" wrapText="1"/>
    </xf>
    <xf numFmtId="0" fontId="29" fillId="13" borderId="34" xfId="22" applyFont="1" applyFill="1" applyBorder="1" applyAlignment="1">
      <alignment horizontal="left" vertical="center" wrapText="1"/>
    </xf>
    <xf numFmtId="0" fontId="29" fillId="13" borderId="36" xfId="22" applyFont="1" applyFill="1" applyBorder="1" applyAlignment="1">
      <alignment horizontal="left" vertical="center" wrapText="1"/>
    </xf>
    <xf numFmtId="0" fontId="29" fillId="13" borderId="0" xfId="22" applyFont="1" applyFill="1" applyAlignment="1">
      <alignment horizontal="left" vertical="center" wrapText="1"/>
    </xf>
    <xf numFmtId="0" fontId="29" fillId="13" borderId="45" xfId="22" applyFont="1" applyFill="1" applyBorder="1" applyAlignment="1">
      <alignment horizontal="left" vertical="center" wrapText="1"/>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45" fillId="0" borderId="32" xfId="22" applyFont="1" applyBorder="1" applyAlignment="1">
      <alignment horizontal="center" vertical="center" wrapText="1"/>
    </xf>
    <xf numFmtId="0" fontId="45" fillId="0" borderId="33" xfId="22" applyFont="1" applyBorder="1" applyAlignment="1">
      <alignment horizontal="center" vertical="center" wrapText="1"/>
    </xf>
    <xf numFmtId="0" fontId="45" fillId="0" borderId="34" xfId="22" applyFont="1" applyBorder="1" applyAlignment="1">
      <alignment horizontal="center" vertical="center" wrapText="1"/>
    </xf>
    <xf numFmtId="0" fontId="44" fillId="0" borderId="51" xfId="0" applyFont="1" applyBorder="1" applyAlignment="1">
      <alignment horizontal="center" vertical="center" wrapText="1"/>
    </xf>
    <xf numFmtId="0" fontId="44" fillId="0" borderId="38" xfId="0" applyFont="1" applyBorder="1" applyAlignment="1">
      <alignment horizontal="center" vertical="center" wrapText="1"/>
    </xf>
    <xf numFmtId="2" fontId="30" fillId="0" borderId="13" xfId="22" applyNumberFormat="1" applyFont="1" applyBorder="1" applyAlignment="1">
      <alignment horizontal="left" vertical="center" wrapText="1"/>
    </xf>
    <xf numFmtId="9" fontId="48" fillId="0" borderId="29" xfId="22" applyNumberFormat="1" applyFont="1" applyBorder="1" applyAlignment="1">
      <alignment horizontal="left" vertical="top" wrapText="1"/>
    </xf>
    <xf numFmtId="9" fontId="27" fillId="0" borderId="7" xfId="22" applyNumberFormat="1" applyFont="1" applyBorder="1" applyAlignment="1">
      <alignment horizontal="left" vertical="top" wrapText="1"/>
    </xf>
    <xf numFmtId="9" fontId="27" fillId="0" borderId="15" xfId="22" applyNumberFormat="1" applyFont="1" applyBorder="1" applyAlignment="1">
      <alignment horizontal="left" vertical="top" wrapText="1"/>
    </xf>
    <xf numFmtId="9" fontId="27" fillId="0" borderId="10" xfId="22" applyNumberFormat="1" applyFont="1" applyBorder="1" applyAlignment="1">
      <alignment horizontal="left" vertical="top" wrapText="1"/>
    </xf>
    <xf numFmtId="9" fontId="49" fillId="0" borderId="76" xfId="34" applyNumberFormat="1" applyFont="1" applyFill="1" applyBorder="1" applyAlignment="1">
      <alignment horizontal="center" vertical="center" wrapText="1"/>
    </xf>
    <xf numFmtId="0" fontId="32" fillId="0" borderId="23" xfId="0" applyFont="1" applyBorder="1" applyAlignment="1">
      <alignment horizontal="left" vertical="center" wrapText="1"/>
    </xf>
    <xf numFmtId="9" fontId="48" fillId="0" borderId="29" xfId="22" applyNumberFormat="1" applyFont="1" applyBorder="1" applyAlignment="1">
      <alignment horizontal="left" vertical="center" wrapText="1"/>
    </xf>
    <xf numFmtId="9" fontId="27" fillId="0" borderId="7" xfId="22" applyNumberFormat="1" applyFont="1" applyBorder="1" applyAlignment="1">
      <alignment horizontal="left" vertical="center" wrapText="1"/>
    </xf>
    <xf numFmtId="9" fontId="27" fillId="0" borderId="74" xfId="22" applyNumberFormat="1" applyFont="1" applyBorder="1" applyAlignment="1">
      <alignment horizontal="left" vertical="center" wrapText="1"/>
    </xf>
    <xf numFmtId="9" fontId="27" fillId="0" borderId="44" xfId="22" applyNumberFormat="1" applyFont="1" applyBorder="1" applyAlignment="1">
      <alignment horizontal="left" vertical="center" wrapText="1"/>
    </xf>
    <xf numFmtId="9" fontId="27" fillId="0" borderId="45" xfId="22" applyNumberFormat="1" applyFont="1" applyBorder="1" applyAlignment="1">
      <alignment horizontal="left" vertical="center" wrapText="1"/>
    </xf>
    <xf numFmtId="9" fontId="27" fillId="0" borderId="77" xfId="22" applyNumberFormat="1" applyFont="1" applyBorder="1" applyAlignment="1">
      <alignment horizontal="left" vertical="center" wrapText="1"/>
    </xf>
    <xf numFmtId="9" fontId="49" fillId="0" borderId="75" xfId="34" applyNumberFormat="1" applyFont="1" applyFill="1" applyBorder="1" applyAlignment="1">
      <alignment horizontal="center" vertical="center" wrapText="1"/>
    </xf>
    <xf numFmtId="9" fontId="49" fillId="0" borderId="78" xfId="34" applyNumberFormat="1" applyFont="1" applyFill="1" applyBorder="1" applyAlignment="1">
      <alignment horizontal="center" vertical="center" wrapText="1"/>
    </xf>
    <xf numFmtId="9" fontId="27" fillId="0" borderId="29" xfId="30" applyFont="1" applyFill="1" applyBorder="1" applyAlignment="1" applyProtection="1">
      <alignment horizontal="center" vertical="center" wrapText="1"/>
    </xf>
    <xf numFmtId="9" fontId="27" fillId="0" borderId="59" xfId="30" applyFont="1" applyFill="1" applyBorder="1" applyAlignment="1" applyProtection="1">
      <alignment horizontal="center" vertical="center" wrapText="1"/>
    </xf>
    <xf numFmtId="9" fontId="27" fillId="0" borderId="48" xfId="30" applyFont="1" applyFill="1" applyBorder="1" applyAlignment="1" applyProtection="1">
      <alignment horizontal="center" vertical="center" wrapText="1"/>
    </xf>
    <xf numFmtId="0" fontId="29" fillId="13" borderId="72" xfId="22" applyFont="1" applyFill="1" applyBorder="1" applyAlignment="1">
      <alignment horizontal="center" vertical="center" wrapText="1"/>
    </xf>
    <xf numFmtId="0" fontId="29" fillId="13" borderId="71" xfId="22" applyFont="1" applyFill="1" applyBorder="1" applyAlignment="1">
      <alignment horizontal="center" vertical="center" wrapText="1"/>
    </xf>
    <xf numFmtId="0" fontId="29" fillId="13" borderId="76" xfId="22" applyFont="1" applyFill="1" applyBorder="1" applyAlignment="1">
      <alignment horizontal="center" vertical="center" wrapText="1"/>
    </xf>
    <xf numFmtId="0" fontId="29" fillId="0" borderId="44" xfId="22" applyFont="1" applyBorder="1" applyAlignment="1">
      <alignment horizontal="center" vertical="center" wrapText="1"/>
    </xf>
    <xf numFmtId="9" fontId="27" fillId="0" borderId="29" xfId="30" applyFont="1" applyFill="1" applyBorder="1" applyAlignment="1" applyProtection="1">
      <alignment horizontal="left" vertical="top" wrapText="1"/>
    </xf>
    <xf numFmtId="9" fontId="27" fillId="0" borderId="7" xfId="30" applyFont="1" applyFill="1" applyBorder="1" applyAlignment="1" applyProtection="1">
      <alignment horizontal="left" vertical="top" wrapText="1"/>
    </xf>
    <xf numFmtId="9" fontId="27" fillId="0" borderId="8" xfId="30" applyFont="1" applyFill="1" applyBorder="1" applyAlignment="1" applyProtection="1">
      <alignment horizontal="left" vertical="top" wrapText="1"/>
    </xf>
    <xf numFmtId="9" fontId="27" fillId="0" borderId="44" xfId="30" applyFont="1" applyFill="1" applyBorder="1" applyAlignment="1" applyProtection="1">
      <alignment horizontal="left" vertical="top" wrapText="1"/>
    </xf>
    <xf numFmtId="9" fontId="27" fillId="0" borderId="45" xfId="30" applyFont="1" applyFill="1" applyBorder="1" applyAlignment="1" applyProtection="1">
      <alignment horizontal="left" vertical="top" wrapText="1"/>
    </xf>
    <xf numFmtId="9" fontId="27" fillId="0" borderId="46" xfId="30" applyFont="1" applyFill="1" applyBorder="1" applyAlignment="1" applyProtection="1">
      <alignment horizontal="left" vertical="top" wrapText="1"/>
    </xf>
    <xf numFmtId="0" fontId="48" fillId="0" borderId="71" xfId="0" applyFont="1" applyBorder="1" applyAlignment="1">
      <alignment vertical="center" wrapText="1"/>
    </xf>
    <xf numFmtId="0" fontId="27" fillId="0" borderId="71" xfId="0" applyFont="1" applyBorder="1" applyAlignment="1">
      <alignment vertical="center" wrapText="1"/>
    </xf>
    <xf numFmtId="9" fontId="27" fillId="0" borderId="6" xfId="30" applyFont="1" applyFill="1" applyBorder="1" applyAlignment="1" applyProtection="1">
      <alignment horizontal="left" vertical="center" wrapText="1"/>
    </xf>
    <xf numFmtId="9" fontId="27" fillId="0" borderId="16" xfId="30" applyFont="1" applyFill="1" applyBorder="1" applyAlignment="1" applyProtection="1">
      <alignment horizontal="left" vertical="center" wrapText="1"/>
    </xf>
    <xf numFmtId="9" fontId="27" fillId="0" borderId="5" xfId="30" applyFont="1" applyFill="1" applyBorder="1" applyAlignment="1" applyProtection="1">
      <alignment horizontal="left" vertical="center" wrapText="1"/>
    </xf>
    <xf numFmtId="9" fontId="27" fillId="0" borderId="28" xfId="30" applyFont="1" applyFill="1" applyBorder="1" applyAlignment="1" applyProtection="1">
      <alignment horizontal="left" vertical="center" wrapText="1"/>
    </xf>
    <xf numFmtId="0" fontId="29" fillId="13" borderId="52" xfId="22" applyFont="1" applyFill="1" applyBorder="1" applyAlignment="1">
      <alignment horizontal="center" vertical="center" wrapText="1"/>
    </xf>
    <xf numFmtId="0" fontId="27" fillId="0" borderId="29" xfId="0" applyFont="1" applyBorder="1" applyAlignment="1">
      <alignment vertical="top" wrapText="1"/>
    </xf>
    <xf numFmtId="0" fontId="27" fillId="0" borderId="7" xfId="0" applyFont="1" applyBorder="1" applyAlignment="1">
      <alignment vertical="top" wrapText="1"/>
    </xf>
    <xf numFmtId="0" fontId="27" fillId="0" borderId="74" xfId="0" applyFont="1" applyBorder="1" applyAlignment="1">
      <alignment vertical="top" wrapText="1"/>
    </xf>
    <xf numFmtId="0" fontId="27" fillId="0" borderId="83" xfId="0" applyFont="1" applyBorder="1" applyAlignment="1">
      <alignment vertical="top" wrapText="1"/>
    </xf>
    <xf numFmtId="0" fontId="27" fillId="0" borderId="84" xfId="0" applyFont="1" applyBorder="1" applyAlignment="1">
      <alignment vertical="top" wrapText="1"/>
    </xf>
    <xf numFmtId="0" fontId="27" fillId="0" borderId="85" xfId="0" applyFont="1" applyBorder="1" applyAlignment="1">
      <alignment vertical="top" wrapText="1"/>
    </xf>
    <xf numFmtId="0" fontId="44" fillId="0" borderId="50" xfId="0" applyFont="1" applyBorder="1" applyAlignment="1">
      <alignment horizontal="center" vertical="center" wrapText="1"/>
    </xf>
    <xf numFmtId="0" fontId="44" fillId="0" borderId="52" xfId="0" applyFont="1" applyBorder="1" applyAlignment="1">
      <alignment horizontal="center" vertical="center" wrapText="1"/>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44" fillId="0" borderId="54" xfId="0" applyFont="1" applyBorder="1" applyAlignment="1">
      <alignment horizontal="center" vertical="center" wrapText="1"/>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3" fillId="0" borderId="58" xfId="0" applyFont="1" applyBorder="1" applyAlignment="1">
      <alignment vertical="center" wrapText="1"/>
    </xf>
    <xf numFmtId="0" fontId="33" fillId="0" borderId="69" xfId="0" applyFont="1" applyBorder="1" applyAlignment="1">
      <alignment vertical="center" wrapText="1"/>
    </xf>
    <xf numFmtId="9" fontId="30" fillId="0" borderId="3" xfId="22" applyNumberFormat="1" applyFont="1" applyBorder="1" applyAlignment="1">
      <alignment horizontal="center" vertical="center" wrapText="1"/>
    </xf>
    <xf numFmtId="9" fontId="30" fillId="0" borderId="4" xfId="22" applyNumberFormat="1" applyFont="1" applyBorder="1" applyAlignment="1">
      <alignment horizontal="center" vertical="center" wrapText="1"/>
    </xf>
    <xf numFmtId="0" fontId="33" fillId="0" borderId="17" xfId="0" applyFont="1" applyBorder="1" applyAlignment="1">
      <alignment vertical="center" wrapText="1"/>
    </xf>
    <xf numFmtId="0" fontId="33" fillId="0" borderId="70" xfId="0" applyFont="1" applyBorder="1" applyAlignment="1">
      <alignment vertical="center" wrapText="1"/>
    </xf>
    <xf numFmtId="9" fontId="30" fillId="0" borderId="6" xfId="22" applyNumberFormat="1" applyFont="1" applyBorder="1" applyAlignment="1">
      <alignment horizontal="center" vertical="center" wrapText="1"/>
    </xf>
    <xf numFmtId="9" fontId="27" fillId="0" borderId="6" xfId="30" applyFont="1" applyBorder="1" applyAlignment="1">
      <alignment horizontal="center" vertical="center" wrapText="1"/>
    </xf>
    <xf numFmtId="0" fontId="29" fillId="10" borderId="8" xfId="0" applyFont="1" applyFill="1" applyBorder="1" applyAlignment="1">
      <alignment horizontal="center" vertical="center"/>
    </xf>
    <xf numFmtId="0" fontId="29" fillId="10" borderId="9" xfId="0" applyFont="1" applyFill="1" applyBorder="1" applyAlignment="1">
      <alignment horizontal="center" vertical="center"/>
    </xf>
    <xf numFmtId="0" fontId="29" fillId="10" borderId="11" xfId="0" applyFont="1" applyFill="1" applyBorder="1" applyAlignment="1">
      <alignment horizontal="center" vertical="center"/>
    </xf>
    <xf numFmtId="0" fontId="29" fillId="0" borderId="6" xfId="0" applyFont="1" applyBorder="1" applyAlignment="1">
      <alignment horizontal="center" vertical="center" wrapText="1"/>
    </xf>
    <xf numFmtId="0" fontId="29" fillId="9" borderId="6" xfId="22" applyFont="1" applyFill="1" applyBorder="1" applyAlignment="1">
      <alignment horizontal="left" vertical="center" wrapText="1"/>
    </xf>
    <xf numFmtId="0" fontId="29" fillId="10" borderId="3"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29" fillId="10" borderId="12" xfId="0" applyFont="1" applyFill="1" applyBorder="1" applyAlignment="1">
      <alignment horizontal="center" vertical="center" wrapText="1"/>
    </xf>
    <xf numFmtId="0" fontId="29" fillId="10" borderId="39" xfId="0" applyFont="1" applyFill="1" applyBorder="1" applyAlignment="1">
      <alignment horizontal="center" vertical="center" wrapText="1"/>
    </xf>
    <xf numFmtId="0" fontId="29" fillId="10" borderId="71"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29" fillId="10" borderId="12" xfId="0" applyFont="1" applyFill="1" applyBorder="1" applyAlignment="1">
      <alignment horizontal="center" vertical="center"/>
    </xf>
    <xf numFmtId="0" fontId="29" fillId="10" borderId="38" xfId="0" applyFont="1" applyFill="1" applyBorder="1" applyAlignment="1">
      <alignment horizontal="center" vertical="center"/>
    </xf>
    <xf numFmtId="0" fontId="29" fillId="10" borderId="39" xfId="0" applyFont="1" applyFill="1" applyBorder="1" applyAlignment="1">
      <alignment horizontal="center" vertical="center"/>
    </xf>
    <xf numFmtId="0" fontId="29" fillId="10" borderId="8" xfId="0" applyFont="1" applyFill="1" applyBorder="1" applyAlignment="1">
      <alignment horizontal="center" vertical="center" wrapText="1"/>
    </xf>
    <xf numFmtId="0" fontId="29" fillId="10" borderId="9"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29" fillId="10" borderId="29" xfId="0" applyFont="1" applyFill="1" applyBorder="1" applyAlignment="1">
      <alignment horizontal="center" vertical="center"/>
    </xf>
    <xf numFmtId="0" fontId="29" fillId="10" borderId="7" xfId="0" applyFont="1" applyFill="1" applyBorder="1" applyAlignment="1">
      <alignment horizontal="center" vertical="center"/>
    </xf>
    <xf numFmtId="0" fontId="29" fillId="10" borderId="30" xfId="0" applyFont="1" applyFill="1" applyBorder="1" applyAlignment="1">
      <alignment horizontal="center" vertical="center"/>
    </xf>
    <xf numFmtId="0" fontId="29" fillId="10" borderId="0" xfId="0" applyFont="1" applyFill="1" applyAlignment="1">
      <alignment horizontal="center" vertical="center"/>
    </xf>
    <xf numFmtId="0" fontId="29" fillId="10" borderId="15" xfId="0" applyFont="1" applyFill="1" applyBorder="1" applyAlignment="1">
      <alignment horizontal="center" vertical="center"/>
    </xf>
    <xf numFmtId="0" fontId="29" fillId="10" borderId="10" xfId="0" applyFont="1" applyFill="1" applyBorder="1" applyAlignment="1">
      <alignment horizontal="center" vertical="center"/>
    </xf>
    <xf numFmtId="0" fontId="29" fillId="12" borderId="6" xfId="22" applyFont="1" applyFill="1" applyBorder="1" applyAlignment="1">
      <alignment horizontal="center" vertical="center" wrapText="1"/>
    </xf>
    <xf numFmtId="0" fontId="29" fillId="0" borderId="43" xfId="0" applyFont="1" applyBorder="1" applyAlignment="1">
      <alignment horizontal="left" vertical="center" wrapText="1"/>
    </xf>
    <xf numFmtId="0" fontId="29" fillId="0" borderId="21" xfId="0" applyFont="1" applyBorder="1" applyAlignment="1">
      <alignment horizontal="left" vertical="center" wrapText="1"/>
    </xf>
    <xf numFmtId="0" fontId="29" fillId="0" borderId="39" xfId="0" applyFont="1" applyBorder="1" applyAlignment="1">
      <alignment horizontal="left" vertical="center" wrapText="1"/>
    </xf>
    <xf numFmtId="0" fontId="29" fillId="0" borderId="6" xfId="0" applyFont="1" applyBorder="1" applyAlignment="1">
      <alignment horizontal="left" vertical="center" wrapText="1"/>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29"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0" xfId="0" applyFont="1" applyAlignment="1">
      <alignment horizontal="center" vertical="center"/>
    </xf>
    <xf numFmtId="0" fontId="29"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38" xfId="0" applyFont="1" applyFill="1" applyBorder="1" applyAlignment="1">
      <alignment horizontal="center" vertical="center" wrapText="1"/>
    </xf>
    <xf numFmtId="14" fontId="29" fillId="9" borderId="29" xfId="0" applyNumberFormat="1" applyFont="1" applyFill="1" applyBorder="1" applyAlignment="1">
      <alignment horizontal="center" vertical="center"/>
    </xf>
    <xf numFmtId="14" fontId="29" fillId="9" borderId="8" xfId="0" applyNumberFormat="1" applyFont="1" applyFill="1" applyBorder="1" applyAlignment="1">
      <alignment horizontal="center" vertical="center"/>
    </xf>
    <xf numFmtId="14" fontId="29" fillId="9" borderId="30" xfId="0" applyNumberFormat="1" applyFont="1" applyFill="1" applyBorder="1" applyAlignment="1">
      <alignment horizontal="center" vertical="center"/>
    </xf>
    <xf numFmtId="14" fontId="29" fillId="9" borderId="9" xfId="0" applyNumberFormat="1" applyFont="1" applyFill="1" applyBorder="1" applyAlignment="1">
      <alignment horizontal="center" vertical="center"/>
    </xf>
    <xf numFmtId="14" fontId="29" fillId="9" borderId="15" xfId="0" applyNumberFormat="1" applyFont="1" applyFill="1" applyBorder="1" applyAlignment="1">
      <alignment horizontal="center" vertical="center"/>
    </xf>
    <xf numFmtId="14" fontId="29" fillId="9" borderId="11" xfId="0" applyNumberFormat="1" applyFont="1" applyFill="1" applyBorder="1" applyAlignment="1">
      <alignment horizontal="center" vertical="center"/>
    </xf>
    <xf numFmtId="0" fontId="30" fillId="0" borderId="6" xfId="0" applyFont="1" applyBorder="1" applyAlignment="1">
      <alignment horizontal="center" vertical="center"/>
    </xf>
    <xf numFmtId="172" fontId="29" fillId="0" borderId="12" xfId="10" applyNumberFormat="1" applyFont="1" applyBorder="1" applyAlignment="1">
      <alignment vertical="top"/>
    </xf>
    <xf numFmtId="172" fontId="29" fillId="0" borderId="38" xfId="10" applyNumberFormat="1" applyFont="1" applyBorder="1" applyAlignment="1">
      <alignment vertical="top"/>
    </xf>
    <xf numFmtId="172" fontId="29" fillId="0" borderId="39" xfId="10" applyNumberFormat="1" applyFont="1" applyBorder="1" applyAlignment="1">
      <alignment vertical="top"/>
    </xf>
    <xf numFmtId="0" fontId="28" fillId="0" borderId="29"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12" xfId="0" applyBorder="1" applyAlignment="1">
      <alignment horizontal="center" wrapText="1"/>
    </xf>
    <xf numFmtId="0" fontId="0" fillId="0" borderId="38" xfId="0" applyBorder="1" applyAlignment="1">
      <alignment horizontal="center" wrapText="1"/>
    </xf>
    <xf numFmtId="0" fontId="0" fillId="0" borderId="52" xfId="0" applyBorder="1" applyAlignment="1">
      <alignment horizont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0" borderId="5"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27" fillId="0" borderId="29" xfId="12" applyFont="1" applyFill="1" applyBorder="1" applyAlignment="1">
      <alignment horizontal="left" vertical="center"/>
    </xf>
    <xf numFmtId="41" fontId="27" fillId="0" borderId="30" xfId="12" applyFont="1" applyFill="1" applyBorder="1" applyAlignment="1">
      <alignment horizontal="left" vertical="center"/>
    </xf>
    <xf numFmtId="41" fontId="27" fillId="0" borderId="15" xfId="12" applyFont="1" applyFill="1" applyBorder="1" applyAlignment="1">
      <alignment horizontal="left" vertical="center"/>
    </xf>
    <xf numFmtId="9" fontId="48" fillId="0" borderId="71" xfId="22" applyNumberFormat="1" applyFont="1" applyFill="1" applyBorder="1" applyAlignment="1">
      <alignment horizontal="left" vertical="center" wrapText="1"/>
    </xf>
    <xf numFmtId="9" fontId="27" fillId="0" borderId="71" xfId="22" applyNumberFormat="1" applyFont="1" applyFill="1" applyBorder="1" applyAlignment="1">
      <alignment horizontal="left"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51E606D-B61D-4552-82C4-CDB1E9B50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7219F64-3A8A-4C0F-BDA1-F9B9F5633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5D74723-AF49-4841-B104-38A6E06C6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ocío López" id="{89FD1A3F-D5B2-4F94-A80D-736529289028}" userId="610a3dd5dc63489b"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43" dT="2024-05-07T23:09:03.34" personId="{89FD1A3F-D5B2-4F94-A80D-736529289028}" id="{5DC001C7-92C4-4A6B-B9C1-E841B03ADD5F}">
    <text>Por favor revisar, el acumulado de marzo relacionaba 12 sesiones, más las 22 reportadas en abril suman 36 sesiones</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ecretariadistritald.sharepoint.com/:f:/s/PLANDEACCIN-POADDDP2023/EiVWMALvqs1Lp4bjr-9UBEIBDjF9TTdX8z07ub87kOSHIA?e=gGbIp7" TargetMode="External"/><Relationship Id="rId7" Type="http://schemas.openxmlformats.org/officeDocument/2006/relationships/drawing" Target="../drawings/drawing1.xml"/><Relationship Id="rId2" Type="http://schemas.openxmlformats.org/officeDocument/2006/relationships/hyperlink" Target="https://secretariadistritald.sharepoint.com/:f:/s/PLANDEACCIN-POADDDP2023/EhjOLajf2VBBuR5raxAhtSQBWEEwzHqLtQliGKxNhYLb1Q?e=bzQAXO" TargetMode="External"/><Relationship Id="rId1" Type="http://schemas.openxmlformats.org/officeDocument/2006/relationships/hyperlink" Target="https://secretariadistritald.sharepoint.com/:f:/s/PLANDEACCIN-POADDDP2023/EpqH0jSbSLZMob5pwK3CeFUBsUM-RdsCXhGbZVw5rWcUVQ?e=c5bm1s" TargetMode="External"/><Relationship Id="rId6" Type="http://schemas.openxmlformats.org/officeDocument/2006/relationships/printerSettings" Target="../printerSettings/printerSettings1.bin"/><Relationship Id="rId5" Type="http://schemas.openxmlformats.org/officeDocument/2006/relationships/hyperlink" Target="https://secretariadistritald.sharepoint.com/:f:/s/PLANDEACCIN-POADDDP2023/EkO4TSLAJmNOk2H8nVZ_hqkBUAkDvc_6QslvVtPkycB2xA?e=Aq4e3U" TargetMode="External"/><Relationship Id="rId10" Type="http://schemas.microsoft.com/office/2017/10/relationships/threadedComment" Target="../threadedComments/threadedComment1.xml"/><Relationship Id="rId4" Type="http://schemas.openxmlformats.org/officeDocument/2006/relationships/hyperlink" Target="https://secretariadistritald.sharepoint.com/:f:/s/PLANDEACCIN-POADDDP2023/EhGJeFLQqZJOjqpURAqtj98BvQJSKKTGVVTW9-72Lo5cLA?e=gcGOeP" TargetMode="Externa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retariadistritald.sharepoint.com/:f:/s/PLANDEACCIN-POADDDP2023/EsRoN00DJlVBuOND4rZQp-MBUoFYb_XmLZWK6BFGtsvfaA?e=VcvnVa" TargetMode="External"/><Relationship Id="rId1" Type="http://schemas.openxmlformats.org/officeDocument/2006/relationships/hyperlink" Target="https://secretariadistritald.sharepoint.com/:f:/s/PLANDEACCIN-POADDDP2023/EjFS0PFs6k1Ku1qZO1NIxGYBX-sVXY8esVR93iwTUZ_GFw?e=foFjfv"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sharepoint.com/:f:/s/PLANDEACCIN-POADDDP2023/EmadtWtiOI9HkfUOtu-6BlgB5p-l9D98P0NN_IbPO6-SCA?e=1CzyUm" TargetMode="External"/><Relationship Id="rId1" Type="http://schemas.openxmlformats.org/officeDocument/2006/relationships/hyperlink" Target="https://secretariadistritald.sharepoint.com/:f:/s/PLANDEACCIN-POADDDP2023/EtxqfsKi0edEs3AowfBZz78BNxKvfFDWlT50LMJGJeRl2g?e=RjUA6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sharepoint.com/:f:/s/PLANDEACCIN-POADDDP2023/EvBGwvjL4LhGsXnl_8EBvZkB4HcSXpFO-nFieSld3GYV7Q?e=sztWyV" TargetMode="External"/><Relationship Id="rId7" Type="http://schemas.openxmlformats.org/officeDocument/2006/relationships/comments" Target="../comments4.xml"/><Relationship Id="rId2" Type="http://schemas.openxmlformats.org/officeDocument/2006/relationships/hyperlink" Target="https://secretariadistritald.sharepoint.com/:f:/s/PLANDEACCIN-POADDDP2023/EgfISc-2RRhIoI2lwIDcl70BzxZ_S9c40O-8dHu17SGoOw?e=vrbrpI" TargetMode="External"/><Relationship Id="rId1" Type="http://schemas.openxmlformats.org/officeDocument/2006/relationships/hyperlink" Target="https://secretariadistritald.sharepoint.com/:f:/s/PLANDEACCIN-POADDDP2023/EglWOHAxTt9LiuKZRYWs68IBzuSQYufruTY_Wn9hud3s0A?e=pb5uPB"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s://secretariadistritald.sharepoint.com/:f:/s/PLANDEACCIN-POADDDP2023/Enxd4buMQTFFrkySmDqv6VIBcB_onj98eUenowxcOZ65Eg?e=Frodwu" TargetMode="External"/><Relationship Id="rId7" Type="http://schemas.openxmlformats.org/officeDocument/2006/relationships/vmlDrawing" Target="../drawings/vmlDrawing5.vml"/><Relationship Id="rId2" Type="http://schemas.openxmlformats.org/officeDocument/2006/relationships/hyperlink" Target="https://secretariadistritald.sharepoint.com/:f:/s/PLANDEACCIN-POADDDP2023/EnOT2SOcPUJFtgUud8aW1eoB1Lf-dLRMb_jYng_pUpJksQ?e=WCzdSg" TargetMode="External"/><Relationship Id="rId1" Type="http://schemas.openxmlformats.org/officeDocument/2006/relationships/hyperlink" Target="https://secretariadistritald.sharepoint.com/:f:/s/PLANDEACCIN-POADDDP2023/EsPEubnJJ0dCg8cg7i4kdjwBmqIelmFLfXQ7vFeEbV4yAg?e=htvXmf" TargetMode="External"/><Relationship Id="rId6" Type="http://schemas.openxmlformats.org/officeDocument/2006/relationships/printerSettings" Target="../printerSettings/printerSettings5.bin"/><Relationship Id="rId5" Type="http://schemas.openxmlformats.org/officeDocument/2006/relationships/hyperlink" Target="https://secretariadistritald.sharepoint.com/:f:/s/PLANDEACCIN-POADDDP2023/Eo7TAwv3V1lEsZGagaMSKvkBZy8NTsnS81EkiCjcGHHA4A?e=RjBtyu" TargetMode="External"/><Relationship Id="rId4" Type="http://schemas.openxmlformats.org/officeDocument/2006/relationships/hyperlink" Target="https://secretariadistritald.sharepoint.com/:f:/s/PLANDEACCIN-POADDDP2023/Eqoh_eC9jGpLjZUIXGC7Eq4BG88lMRHMJQmgF7U2Mbk85Q?e=UVYrLq"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N52"/>
  <sheetViews>
    <sheetView showGridLines="0" tabSelected="1" zoomScale="90" zoomScaleNormal="90" workbookViewId="0">
      <selection activeCell="I54" sqref="I54"/>
    </sheetView>
  </sheetViews>
  <sheetFormatPr baseColWidth="10" defaultColWidth="10.85546875" defaultRowHeight="15"/>
  <cols>
    <col min="1" max="1" width="38.42578125" style="88" customWidth="1"/>
    <col min="2" max="2" width="20.42578125" style="88" customWidth="1"/>
    <col min="3" max="7" width="20.7109375" style="88" customWidth="1"/>
    <col min="8" max="8" width="29.140625" style="88" customWidth="1"/>
    <col min="9" max="14" width="20.7109375" style="88" customWidth="1"/>
    <col min="15" max="15" width="20.42578125" style="88" customWidth="1"/>
    <col min="16" max="16" width="32.42578125" style="88" customWidth="1"/>
    <col min="17" max="27" width="18.140625" style="88" customWidth="1"/>
    <col min="28" max="28" width="22.7109375" style="88" customWidth="1"/>
    <col min="29" max="29" width="19" style="88" customWidth="1"/>
    <col min="30" max="30" width="19.42578125" style="88" customWidth="1"/>
    <col min="31" max="31" width="20.42578125" style="88" customWidth="1"/>
    <col min="32" max="32" width="4.140625" style="88" customWidth="1"/>
    <col min="33" max="33" width="8.42578125" style="88" customWidth="1"/>
    <col min="34" max="34" width="18.42578125" style="88" bestFit="1" customWidth="1"/>
    <col min="35" max="35" width="5.7109375" style="88" customWidth="1"/>
    <col min="36" max="36" width="18.42578125" style="88" bestFit="1" customWidth="1"/>
    <col min="37" max="37" width="4.7109375" style="88" customWidth="1"/>
    <col min="38" max="38" width="23" style="88" bestFit="1" customWidth="1"/>
    <col min="39" max="39" width="10.85546875" style="88"/>
    <col min="40" max="40" width="18.42578125" style="88" bestFit="1" customWidth="1"/>
    <col min="41" max="41" width="16.140625" style="88" customWidth="1"/>
    <col min="42" max="16384" width="10.85546875" style="88"/>
  </cols>
  <sheetData>
    <row r="1" spans="1:31" ht="32.25" customHeight="1" thickBot="1">
      <c r="A1" s="373"/>
      <c r="B1" s="364"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6"/>
      <c r="AB1" s="332" t="s">
        <v>1</v>
      </c>
      <c r="AC1" s="333"/>
      <c r="AD1" s="333"/>
      <c r="AE1" s="334"/>
    </row>
    <row r="2" spans="1:31" ht="30.75" customHeight="1" thickBot="1">
      <c r="A2" s="374"/>
      <c r="B2" s="364" t="s">
        <v>2</v>
      </c>
      <c r="C2" s="365"/>
      <c r="D2" s="365"/>
      <c r="E2" s="365"/>
      <c r="F2" s="365"/>
      <c r="G2" s="365"/>
      <c r="H2" s="365"/>
      <c r="I2" s="365"/>
      <c r="J2" s="365"/>
      <c r="K2" s="365"/>
      <c r="L2" s="365"/>
      <c r="M2" s="365"/>
      <c r="N2" s="365"/>
      <c r="O2" s="365"/>
      <c r="P2" s="365"/>
      <c r="Q2" s="365"/>
      <c r="R2" s="365"/>
      <c r="S2" s="365"/>
      <c r="T2" s="365"/>
      <c r="U2" s="365"/>
      <c r="V2" s="365"/>
      <c r="W2" s="365"/>
      <c r="X2" s="365"/>
      <c r="Y2" s="365"/>
      <c r="Z2" s="365"/>
      <c r="AA2" s="366"/>
      <c r="AB2" s="332" t="s">
        <v>3</v>
      </c>
      <c r="AC2" s="333"/>
      <c r="AD2" s="333"/>
      <c r="AE2" s="334"/>
    </row>
    <row r="3" spans="1:31" ht="24" customHeight="1" thickBot="1">
      <c r="A3" s="374"/>
      <c r="B3" s="367" t="s">
        <v>4</v>
      </c>
      <c r="C3" s="368"/>
      <c r="D3" s="368"/>
      <c r="E3" s="368"/>
      <c r="F3" s="368"/>
      <c r="G3" s="368"/>
      <c r="H3" s="368"/>
      <c r="I3" s="368"/>
      <c r="J3" s="368"/>
      <c r="K3" s="368"/>
      <c r="L3" s="368"/>
      <c r="M3" s="368"/>
      <c r="N3" s="368"/>
      <c r="O3" s="368"/>
      <c r="P3" s="368"/>
      <c r="Q3" s="368"/>
      <c r="R3" s="368"/>
      <c r="S3" s="368"/>
      <c r="T3" s="368"/>
      <c r="U3" s="368"/>
      <c r="V3" s="368"/>
      <c r="W3" s="368"/>
      <c r="X3" s="368"/>
      <c r="Y3" s="368"/>
      <c r="Z3" s="368"/>
      <c r="AA3" s="369"/>
      <c r="AB3" s="332" t="s">
        <v>5</v>
      </c>
      <c r="AC3" s="333"/>
      <c r="AD3" s="333"/>
      <c r="AE3" s="334"/>
    </row>
    <row r="4" spans="1:31" ht="21.75" customHeight="1" thickBot="1">
      <c r="A4" s="375"/>
      <c r="B4" s="370"/>
      <c r="C4" s="371"/>
      <c r="D4" s="371"/>
      <c r="E4" s="371"/>
      <c r="F4" s="371"/>
      <c r="G4" s="371"/>
      <c r="H4" s="371"/>
      <c r="I4" s="371"/>
      <c r="J4" s="371"/>
      <c r="K4" s="371"/>
      <c r="L4" s="371"/>
      <c r="M4" s="371"/>
      <c r="N4" s="371"/>
      <c r="O4" s="371"/>
      <c r="P4" s="371"/>
      <c r="Q4" s="371"/>
      <c r="R4" s="371"/>
      <c r="S4" s="371"/>
      <c r="T4" s="371"/>
      <c r="U4" s="371"/>
      <c r="V4" s="371"/>
      <c r="W4" s="371"/>
      <c r="X4" s="371"/>
      <c r="Y4" s="371"/>
      <c r="Z4" s="371"/>
      <c r="AA4" s="372"/>
      <c r="AB4" s="332" t="s">
        <v>6</v>
      </c>
      <c r="AC4" s="333"/>
      <c r="AD4" s="333"/>
      <c r="AE4" s="334"/>
    </row>
    <row r="5" spans="1:31" ht="9" customHeight="1" thickBot="1">
      <c r="A5" s="90"/>
      <c r="B5" s="91"/>
      <c r="C5" s="92"/>
      <c r="D5" s="93"/>
      <c r="E5" s="93"/>
      <c r="F5" s="93"/>
      <c r="G5" s="93"/>
      <c r="H5" s="93"/>
      <c r="I5" s="93"/>
      <c r="J5" s="93"/>
      <c r="K5" s="93"/>
      <c r="L5" s="93"/>
      <c r="M5" s="93"/>
      <c r="N5" s="93"/>
      <c r="O5" s="93"/>
      <c r="P5" s="93"/>
      <c r="Q5" s="93"/>
      <c r="R5" s="93"/>
      <c r="S5" s="93"/>
      <c r="T5" s="93"/>
      <c r="U5" s="93"/>
      <c r="V5" s="93"/>
      <c r="W5" s="93"/>
      <c r="X5" s="93"/>
      <c r="Y5" s="93"/>
      <c r="Z5" s="93"/>
      <c r="AA5" s="93"/>
      <c r="AB5" s="93"/>
      <c r="AD5" s="94"/>
      <c r="AE5" s="95"/>
    </row>
    <row r="6" spans="1:31" ht="9" customHeight="1" thickBot="1">
      <c r="A6" s="96"/>
      <c r="B6" s="93"/>
      <c r="C6" s="93"/>
      <c r="D6" s="93"/>
      <c r="E6" s="93"/>
      <c r="F6" s="93"/>
      <c r="G6" s="93"/>
      <c r="H6" s="93"/>
      <c r="I6" s="93"/>
      <c r="J6" s="93"/>
      <c r="K6" s="93"/>
      <c r="L6" s="93"/>
      <c r="M6" s="93"/>
      <c r="N6" s="93"/>
      <c r="O6" s="93"/>
      <c r="P6" s="93"/>
      <c r="Q6" s="93"/>
      <c r="R6" s="93"/>
      <c r="S6" s="93"/>
      <c r="T6" s="93"/>
      <c r="U6" s="93"/>
      <c r="V6" s="93"/>
      <c r="W6" s="93"/>
      <c r="X6" s="93"/>
      <c r="Y6" s="93"/>
      <c r="Z6" s="93"/>
      <c r="AA6" s="93"/>
      <c r="AB6" s="93"/>
      <c r="AD6" s="94"/>
      <c r="AE6" s="95"/>
    </row>
    <row r="7" spans="1:31" ht="15" customHeight="1">
      <c r="A7" s="355" t="s">
        <v>7</v>
      </c>
      <c r="B7" s="356"/>
      <c r="C7" s="361" t="s">
        <v>8</v>
      </c>
      <c r="D7" s="355" t="s">
        <v>9</v>
      </c>
      <c r="E7" s="396"/>
      <c r="F7" s="396"/>
      <c r="G7" s="396"/>
      <c r="H7" s="356"/>
      <c r="I7" s="349">
        <v>45449</v>
      </c>
      <c r="J7" s="350"/>
      <c r="K7" s="355" t="s">
        <v>10</v>
      </c>
      <c r="L7" s="356"/>
      <c r="M7" s="341" t="s">
        <v>11</v>
      </c>
      <c r="N7" s="342"/>
      <c r="O7" s="399"/>
      <c r="P7" s="400"/>
      <c r="Q7" s="93"/>
      <c r="R7" s="93"/>
      <c r="S7" s="93"/>
      <c r="T7" s="93"/>
      <c r="U7" s="93"/>
      <c r="V7" s="93"/>
      <c r="W7" s="93"/>
      <c r="X7" s="93"/>
      <c r="Y7" s="93"/>
      <c r="Z7" s="93"/>
      <c r="AA7" s="93"/>
      <c r="AB7" s="93"/>
      <c r="AD7" s="94"/>
      <c r="AE7" s="95"/>
    </row>
    <row r="8" spans="1:31" ht="15" customHeight="1">
      <c r="A8" s="357"/>
      <c r="B8" s="358"/>
      <c r="C8" s="362"/>
      <c r="D8" s="357"/>
      <c r="E8" s="397"/>
      <c r="F8" s="397"/>
      <c r="G8" s="397"/>
      <c r="H8" s="358"/>
      <c r="I8" s="351"/>
      <c r="J8" s="352"/>
      <c r="K8" s="357"/>
      <c r="L8" s="358"/>
      <c r="M8" s="404" t="s">
        <v>12</v>
      </c>
      <c r="N8" s="405"/>
      <c r="O8" s="343"/>
      <c r="P8" s="344"/>
      <c r="Q8" s="93"/>
      <c r="R8" s="93"/>
      <c r="S8" s="93"/>
      <c r="T8" s="93"/>
      <c r="U8" s="93"/>
      <c r="V8" s="93"/>
      <c r="W8" s="93"/>
      <c r="X8" s="93"/>
      <c r="Y8" s="93"/>
      <c r="Z8" s="93"/>
      <c r="AA8" s="93"/>
      <c r="AB8" s="93"/>
      <c r="AD8" s="94"/>
      <c r="AE8" s="95"/>
    </row>
    <row r="9" spans="1:31" ht="15.75" customHeight="1" thickBot="1">
      <c r="A9" s="359"/>
      <c r="B9" s="360"/>
      <c r="C9" s="363"/>
      <c r="D9" s="359"/>
      <c r="E9" s="398"/>
      <c r="F9" s="398"/>
      <c r="G9" s="398"/>
      <c r="H9" s="360"/>
      <c r="I9" s="353"/>
      <c r="J9" s="354"/>
      <c r="K9" s="359"/>
      <c r="L9" s="360"/>
      <c r="M9" s="345" t="s">
        <v>13</v>
      </c>
      <c r="N9" s="346"/>
      <c r="O9" s="347" t="s">
        <v>14</v>
      </c>
      <c r="P9" s="348"/>
      <c r="Q9" s="93"/>
      <c r="R9" s="93"/>
      <c r="S9" s="93"/>
      <c r="T9" s="93"/>
      <c r="U9" s="93"/>
      <c r="V9" s="93"/>
      <c r="W9" s="93"/>
      <c r="X9" s="93"/>
      <c r="Y9" s="93"/>
      <c r="Z9" s="93"/>
      <c r="AA9" s="93"/>
      <c r="AB9" s="93"/>
      <c r="AD9" s="94"/>
      <c r="AE9" s="95"/>
    </row>
    <row r="10" spans="1:31" ht="15" customHeight="1" thickBot="1">
      <c r="A10" s="97"/>
      <c r="B10" s="98"/>
      <c r="C10" s="98"/>
      <c r="D10" s="99"/>
      <c r="E10" s="99"/>
      <c r="F10" s="99"/>
      <c r="G10" s="99"/>
      <c r="H10" s="99"/>
      <c r="I10" s="100"/>
      <c r="J10" s="100"/>
      <c r="K10" s="99"/>
      <c r="L10" s="99"/>
      <c r="M10" s="101"/>
      <c r="N10" s="101"/>
      <c r="O10" s="102"/>
      <c r="P10" s="102"/>
      <c r="Q10" s="98"/>
      <c r="R10" s="98"/>
      <c r="S10" s="98"/>
      <c r="T10" s="98"/>
      <c r="U10" s="98"/>
      <c r="V10" s="98"/>
      <c r="W10" s="98"/>
      <c r="X10" s="98"/>
      <c r="Y10" s="98"/>
      <c r="Z10" s="98"/>
      <c r="AA10" s="98"/>
      <c r="AB10" s="98"/>
      <c r="AD10" s="103"/>
      <c r="AE10" s="104"/>
    </row>
    <row r="11" spans="1:31" ht="15" customHeight="1">
      <c r="A11" s="355" t="s">
        <v>15</v>
      </c>
      <c r="B11" s="356"/>
      <c r="C11" s="305" t="s">
        <v>16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c r="A12" s="357"/>
      <c r="B12" s="358"/>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7"/>
    </row>
    <row r="13" spans="1:31" ht="15" customHeight="1" thickBot="1">
      <c r="A13" s="359"/>
      <c r="B13" s="360"/>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40"/>
    </row>
    <row r="14" spans="1:31" ht="9" customHeight="1" thickBot="1">
      <c r="A14" s="106"/>
      <c r="B14" s="107"/>
      <c r="C14" s="108"/>
      <c r="D14" s="108"/>
      <c r="E14" s="108"/>
      <c r="F14" s="108"/>
      <c r="G14" s="108"/>
      <c r="H14" s="108"/>
      <c r="I14" s="108"/>
      <c r="J14" s="108"/>
      <c r="K14" s="108"/>
      <c r="L14" s="108"/>
      <c r="M14" s="109"/>
      <c r="N14" s="109"/>
      <c r="O14" s="109"/>
      <c r="P14" s="109"/>
      <c r="Q14" s="109"/>
      <c r="R14" s="110"/>
      <c r="S14" s="110"/>
      <c r="T14" s="110"/>
      <c r="U14" s="110"/>
      <c r="V14" s="110"/>
      <c r="W14" s="110"/>
      <c r="X14" s="110"/>
      <c r="Y14" s="99"/>
      <c r="Z14" s="99"/>
      <c r="AA14" s="99"/>
      <c r="AB14" s="99"/>
      <c r="AD14" s="99"/>
      <c r="AE14" s="105"/>
    </row>
    <row r="15" spans="1:31" ht="48.75" customHeight="1" thickBot="1">
      <c r="A15" s="394" t="s">
        <v>17</v>
      </c>
      <c r="B15" s="395"/>
      <c r="C15" s="401" t="s">
        <v>18</v>
      </c>
      <c r="D15" s="402"/>
      <c r="E15" s="402"/>
      <c r="F15" s="402"/>
      <c r="G15" s="402"/>
      <c r="H15" s="402"/>
      <c r="I15" s="402"/>
      <c r="J15" s="402"/>
      <c r="K15" s="403"/>
      <c r="L15" s="382" t="s">
        <v>19</v>
      </c>
      <c r="M15" s="383"/>
      <c r="N15" s="383"/>
      <c r="O15" s="383"/>
      <c r="P15" s="383"/>
      <c r="Q15" s="384"/>
      <c r="R15" s="385" t="s">
        <v>20</v>
      </c>
      <c r="S15" s="386"/>
      <c r="T15" s="386"/>
      <c r="U15" s="386"/>
      <c r="V15" s="386"/>
      <c r="W15" s="386"/>
      <c r="X15" s="387"/>
      <c r="Y15" s="382" t="s">
        <v>21</v>
      </c>
      <c r="Z15" s="384"/>
      <c r="AA15" s="385" t="s">
        <v>22</v>
      </c>
      <c r="AB15" s="386"/>
      <c r="AC15" s="386"/>
      <c r="AD15" s="386"/>
      <c r="AE15" s="387"/>
    </row>
    <row r="16" spans="1:31" ht="9" customHeight="1" thickBot="1">
      <c r="A16" s="96"/>
      <c r="B16" s="93"/>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94"/>
      <c r="AE16" s="95"/>
    </row>
    <row r="17" spans="1:34" s="111" customFormat="1" ht="37.5" customHeight="1" thickBot="1">
      <c r="A17" s="394" t="s">
        <v>23</v>
      </c>
      <c r="B17" s="395"/>
      <c r="C17" s="385" t="s">
        <v>24</v>
      </c>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7"/>
    </row>
    <row r="18" spans="1:34" ht="16.5" customHeight="1" thickBo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D18" s="113"/>
      <c r="AE18" s="114"/>
    </row>
    <row r="19" spans="1:34" ht="32.25" customHeight="1" thickBot="1">
      <c r="A19" s="382" t="s">
        <v>25</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4"/>
      <c r="AF19" s="115"/>
    </row>
    <row r="20" spans="1:34" ht="32.25" customHeight="1" thickBot="1">
      <c r="A20" s="116" t="s">
        <v>26</v>
      </c>
      <c r="B20" s="379" t="s">
        <v>27</v>
      </c>
      <c r="C20" s="380"/>
      <c r="D20" s="380"/>
      <c r="E20" s="380"/>
      <c r="F20" s="380"/>
      <c r="G20" s="380"/>
      <c r="H20" s="380"/>
      <c r="I20" s="380"/>
      <c r="J20" s="380"/>
      <c r="K20" s="380"/>
      <c r="L20" s="380"/>
      <c r="M20" s="380"/>
      <c r="N20" s="380"/>
      <c r="O20" s="381"/>
      <c r="P20" s="382" t="s">
        <v>28</v>
      </c>
      <c r="Q20" s="383"/>
      <c r="R20" s="383"/>
      <c r="S20" s="383"/>
      <c r="T20" s="383"/>
      <c r="U20" s="383"/>
      <c r="V20" s="383"/>
      <c r="W20" s="383"/>
      <c r="X20" s="383"/>
      <c r="Y20" s="383"/>
      <c r="Z20" s="383"/>
      <c r="AA20" s="383"/>
      <c r="AB20" s="383"/>
      <c r="AC20" s="383"/>
      <c r="AD20" s="383"/>
      <c r="AE20" s="384"/>
      <c r="AF20" s="115"/>
    </row>
    <row r="21" spans="1:34" ht="32.25" customHeight="1" thickBot="1">
      <c r="A21" s="117">
        <v>48622667</v>
      </c>
      <c r="B21" s="118" t="s">
        <v>29</v>
      </c>
      <c r="C21" s="119" t="s">
        <v>30</v>
      </c>
      <c r="D21" s="119" t="s">
        <v>31</v>
      </c>
      <c r="E21" s="119" t="s">
        <v>32</v>
      </c>
      <c r="F21" s="119" t="s">
        <v>8</v>
      </c>
      <c r="G21" s="119" t="s">
        <v>33</v>
      </c>
      <c r="H21" s="119" t="s">
        <v>34</v>
      </c>
      <c r="I21" s="119" t="s">
        <v>35</v>
      </c>
      <c r="J21" s="119" t="s">
        <v>36</v>
      </c>
      <c r="K21" s="119" t="s">
        <v>37</v>
      </c>
      <c r="L21" s="119" t="s">
        <v>38</v>
      </c>
      <c r="M21" s="119" t="s">
        <v>39</v>
      </c>
      <c r="N21" s="119" t="s">
        <v>40</v>
      </c>
      <c r="O21" s="120" t="s">
        <v>41</v>
      </c>
      <c r="P21" s="121"/>
      <c r="Q21" s="116" t="s">
        <v>29</v>
      </c>
      <c r="R21" s="122" t="s">
        <v>30</v>
      </c>
      <c r="S21" s="122" t="s">
        <v>31</v>
      </c>
      <c r="T21" s="122" t="s">
        <v>32</v>
      </c>
      <c r="U21" s="122" t="s">
        <v>8</v>
      </c>
      <c r="V21" s="122" t="s">
        <v>33</v>
      </c>
      <c r="W21" s="122" t="s">
        <v>34</v>
      </c>
      <c r="X21" s="122" t="s">
        <v>35</v>
      </c>
      <c r="Y21" s="122" t="s">
        <v>36</v>
      </c>
      <c r="Z21" s="122" t="s">
        <v>37</v>
      </c>
      <c r="AA21" s="122" t="s">
        <v>38</v>
      </c>
      <c r="AB21" s="122" t="s">
        <v>39</v>
      </c>
      <c r="AC21" s="122" t="s">
        <v>40</v>
      </c>
      <c r="AD21" s="123" t="s">
        <v>42</v>
      </c>
      <c r="AE21" s="123" t="s">
        <v>43</v>
      </c>
      <c r="AF21" s="124"/>
    </row>
    <row r="22" spans="1:34" ht="32.25" customHeight="1">
      <c r="A22" s="125" t="s">
        <v>44</v>
      </c>
      <c r="B22" s="126">
        <v>23661323</v>
      </c>
      <c r="C22" s="127">
        <v>3645000</v>
      </c>
      <c r="D22" s="247">
        <v>0</v>
      </c>
      <c r="E22" s="127">
        <v>338677</v>
      </c>
      <c r="F22" s="127">
        <v>20977667</v>
      </c>
      <c r="G22" s="127"/>
      <c r="H22" s="127"/>
      <c r="I22" s="127"/>
      <c r="J22" s="127"/>
      <c r="K22" s="127"/>
      <c r="L22" s="127"/>
      <c r="M22" s="127"/>
      <c r="N22" s="127">
        <f>SUM(B22:M22)</f>
        <v>48622667</v>
      </c>
      <c r="O22" s="128"/>
      <c r="P22" s="125" t="s">
        <v>45</v>
      </c>
      <c r="Q22" s="129">
        <v>221349600</v>
      </c>
      <c r="R22" s="130">
        <v>501282000</v>
      </c>
      <c r="S22" s="130"/>
      <c r="T22" s="130">
        <v>15356000</v>
      </c>
      <c r="U22" s="130"/>
      <c r="V22" s="130"/>
      <c r="W22" s="130"/>
      <c r="X22" s="130">
        <v>483440900</v>
      </c>
      <c r="Y22" s="131"/>
      <c r="Z22" s="131"/>
      <c r="AA22" s="131"/>
      <c r="AB22" s="131"/>
      <c r="AC22" s="132">
        <f>SUM(Q22:AB22)</f>
        <v>1221428500</v>
      </c>
      <c r="AE22" s="133"/>
      <c r="AF22" s="124"/>
    </row>
    <row r="23" spans="1:34" ht="32.25" customHeight="1">
      <c r="A23" s="134" t="s">
        <v>46</v>
      </c>
      <c r="B23" s="135">
        <v>0</v>
      </c>
      <c r="C23" s="136">
        <v>0</v>
      </c>
      <c r="D23" s="130">
        <v>0</v>
      </c>
      <c r="E23" s="136">
        <v>20977667</v>
      </c>
      <c r="F23" s="136"/>
      <c r="G23" s="136"/>
      <c r="H23" s="136"/>
      <c r="I23" s="136"/>
      <c r="J23" s="136"/>
      <c r="K23" s="136"/>
      <c r="L23" s="136"/>
      <c r="M23" s="136"/>
      <c r="N23" s="136">
        <f>SUM(B23:M23)</f>
        <v>20977667</v>
      </c>
      <c r="O23" s="248"/>
      <c r="P23" s="134" t="s">
        <v>47</v>
      </c>
      <c r="Q23" s="129">
        <v>221349600</v>
      </c>
      <c r="R23" s="130">
        <v>447210000</v>
      </c>
      <c r="S23" s="130">
        <v>54072000</v>
      </c>
      <c r="T23" s="130">
        <f>-24385100+21562746</f>
        <v>-2822354</v>
      </c>
      <c r="U23" s="130">
        <v>-13499200</v>
      </c>
      <c r="V23" s="130"/>
      <c r="W23" s="130"/>
      <c r="X23" s="130">
        <v>0</v>
      </c>
      <c r="Y23" s="130"/>
      <c r="Z23" s="130"/>
      <c r="AA23" s="130"/>
      <c r="AB23" s="130"/>
      <c r="AC23" s="136">
        <f>SUM(Q23:AB23)</f>
        <v>706310046</v>
      </c>
      <c r="AD23" s="251">
        <f>AC23/SUM(Q22:U22)</f>
        <v>0.95707576387462334</v>
      </c>
      <c r="AE23" s="138">
        <f>AC23/AC22</f>
        <v>0.57826556855354205</v>
      </c>
      <c r="AF23" s="124"/>
      <c r="AG23" s="245"/>
      <c r="AH23" s="245"/>
    </row>
    <row r="24" spans="1:34" ht="32.25" customHeight="1">
      <c r="A24" s="134" t="s">
        <v>48</v>
      </c>
      <c r="B24" s="135">
        <f>+A21-B23</f>
        <v>48622667</v>
      </c>
      <c r="C24" s="136">
        <f>+B24-C23</f>
        <v>48622667</v>
      </c>
      <c r="D24" s="130">
        <f>+C24-D23</f>
        <v>48622667</v>
      </c>
      <c r="E24" s="136">
        <f>+D24-E23</f>
        <v>27645000</v>
      </c>
      <c r="F24" s="136"/>
      <c r="G24" s="136"/>
      <c r="H24" s="136"/>
      <c r="I24" s="136"/>
      <c r="J24" s="136"/>
      <c r="K24" s="136"/>
      <c r="L24" s="136"/>
      <c r="M24" s="136"/>
      <c r="N24" s="136">
        <f>MIN(B24:M24)</f>
        <v>27645000</v>
      </c>
      <c r="O24" s="139"/>
      <c r="P24" s="134" t="s">
        <v>44</v>
      </c>
      <c r="Q24" s="135"/>
      <c r="R24" s="130">
        <v>4618640</v>
      </c>
      <c r="S24" s="130">
        <v>72821500</v>
      </c>
      <c r="T24" s="130">
        <v>120439000</v>
      </c>
      <c r="U24" s="130">
        <v>120439000</v>
      </c>
      <c r="V24" s="130">
        <v>120439000</v>
      </c>
      <c r="W24" s="130">
        <v>131175960</v>
      </c>
      <c r="X24" s="130">
        <v>120439000</v>
      </c>
      <c r="Y24" s="130">
        <v>120439000</v>
      </c>
      <c r="Z24" s="130">
        <v>120439000</v>
      </c>
      <c r="AA24" s="130">
        <v>120439000</v>
      </c>
      <c r="AB24" s="130">
        <v>169739400</v>
      </c>
      <c r="AC24" s="130">
        <v>1221428500</v>
      </c>
      <c r="AD24" s="191"/>
      <c r="AE24" s="140"/>
      <c r="AF24" s="124"/>
    </row>
    <row r="25" spans="1:34" ht="32.25" customHeight="1" thickBot="1">
      <c r="A25" s="141" t="s">
        <v>49</v>
      </c>
      <c r="B25" s="142">
        <v>23661323</v>
      </c>
      <c r="C25" s="142">
        <v>3645000</v>
      </c>
      <c r="D25" s="195">
        <v>0</v>
      </c>
      <c r="E25" s="142">
        <v>0</v>
      </c>
      <c r="F25" s="142"/>
      <c r="G25" s="142"/>
      <c r="H25" s="142"/>
      <c r="I25" s="142"/>
      <c r="J25" s="142"/>
      <c r="K25" s="142"/>
      <c r="L25" s="142"/>
      <c r="M25" s="142"/>
      <c r="N25" s="142">
        <f>SUM(B25:M25)</f>
        <v>27306323</v>
      </c>
      <c r="O25" s="250">
        <f>+N25/N24</f>
        <v>0.98774906854765776</v>
      </c>
      <c r="P25" s="141" t="s">
        <v>49</v>
      </c>
      <c r="Q25" s="144"/>
      <c r="R25" s="142">
        <v>4618640</v>
      </c>
      <c r="S25" s="142">
        <v>87041500</v>
      </c>
      <c r="T25" s="142">
        <v>115951400</v>
      </c>
      <c r="U25" s="142">
        <v>142001346</v>
      </c>
      <c r="V25" s="142"/>
      <c r="W25" s="142"/>
      <c r="X25" s="142"/>
      <c r="Y25" s="142"/>
      <c r="Z25" s="142"/>
      <c r="AA25" s="142"/>
      <c r="AB25" s="142"/>
      <c r="AC25" s="142">
        <f>SUM(Q25:AB25)</f>
        <v>349612886</v>
      </c>
      <c r="AD25" s="249">
        <f>AC25/SUM(Q24:U24)</f>
        <v>1.0983127948661675</v>
      </c>
      <c r="AE25" s="145">
        <f>AC25/AC24</f>
        <v>0.28623278890250226</v>
      </c>
      <c r="AF25" s="124"/>
    </row>
    <row r="26" spans="1:34" s="146" customFormat="1" ht="16.5" customHeight="1" thickBot="1"/>
    <row r="27" spans="1:34" ht="33.950000000000003" customHeight="1">
      <c r="A27" s="391" t="s">
        <v>50</v>
      </c>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3"/>
    </row>
    <row r="28" spans="1:34" ht="15" customHeight="1">
      <c r="A28" s="302" t="s">
        <v>51</v>
      </c>
      <c r="B28" s="304" t="s">
        <v>52</v>
      </c>
      <c r="C28" s="304"/>
      <c r="D28" s="304" t="s">
        <v>53</v>
      </c>
      <c r="E28" s="304"/>
      <c r="F28" s="304"/>
      <c r="G28" s="304"/>
      <c r="H28" s="304"/>
      <c r="I28" s="304"/>
      <c r="J28" s="304"/>
      <c r="K28" s="304"/>
      <c r="L28" s="304"/>
      <c r="M28" s="304"/>
      <c r="N28" s="304"/>
      <c r="O28" s="304"/>
      <c r="P28" s="304" t="s">
        <v>40</v>
      </c>
      <c r="Q28" s="304" t="s">
        <v>54</v>
      </c>
      <c r="R28" s="304"/>
      <c r="S28" s="304"/>
      <c r="T28" s="304"/>
      <c r="U28" s="304"/>
      <c r="V28" s="304"/>
      <c r="W28" s="304"/>
      <c r="X28" s="304"/>
      <c r="Y28" s="304" t="s">
        <v>55</v>
      </c>
      <c r="Z28" s="304"/>
      <c r="AA28" s="304"/>
      <c r="AB28" s="304"/>
      <c r="AC28" s="304"/>
      <c r="AD28" s="304"/>
      <c r="AE28" s="330"/>
    </row>
    <row r="29" spans="1:34" ht="27" customHeight="1">
      <c r="A29" s="302"/>
      <c r="B29" s="304"/>
      <c r="C29" s="304"/>
      <c r="D29" s="147" t="s">
        <v>29</v>
      </c>
      <c r="E29" s="147" t="s">
        <v>30</v>
      </c>
      <c r="F29" s="147" t="s">
        <v>31</v>
      </c>
      <c r="G29" s="147" t="s">
        <v>32</v>
      </c>
      <c r="H29" s="147" t="s">
        <v>8</v>
      </c>
      <c r="I29" s="147" t="s">
        <v>33</v>
      </c>
      <c r="J29" s="147" t="s">
        <v>34</v>
      </c>
      <c r="K29" s="147" t="s">
        <v>35</v>
      </c>
      <c r="L29" s="147" t="s">
        <v>36</v>
      </c>
      <c r="M29" s="147" t="s">
        <v>37</v>
      </c>
      <c r="N29" s="147" t="s">
        <v>38</v>
      </c>
      <c r="O29" s="147" t="s">
        <v>39</v>
      </c>
      <c r="P29" s="304"/>
      <c r="Q29" s="304"/>
      <c r="R29" s="304"/>
      <c r="S29" s="304"/>
      <c r="T29" s="304"/>
      <c r="U29" s="304"/>
      <c r="V29" s="304"/>
      <c r="W29" s="304"/>
      <c r="X29" s="304"/>
      <c r="Y29" s="304"/>
      <c r="Z29" s="304"/>
      <c r="AA29" s="304"/>
      <c r="AB29" s="304"/>
      <c r="AC29" s="304"/>
      <c r="AD29" s="304"/>
      <c r="AE29" s="330"/>
    </row>
    <row r="30" spans="1:34" ht="110.25" customHeight="1" thickBot="1">
      <c r="A30" s="148" t="str">
        <f>C17</f>
        <v>1 - Acompañar técnicamente a 15 sectores de la Administración Distrital en la inclusión del enfoque de género en las políticas, planes,  programas y proyectos así como en su cultura organizacional e institucional</v>
      </c>
      <c r="B30" s="389" t="s">
        <v>56</v>
      </c>
      <c r="C30" s="389"/>
      <c r="D30" s="89"/>
      <c r="E30" s="89"/>
      <c r="F30" s="89"/>
      <c r="G30" s="89"/>
      <c r="H30" s="89"/>
      <c r="I30" s="89"/>
      <c r="J30" s="89"/>
      <c r="K30" s="89"/>
      <c r="L30" s="89"/>
      <c r="M30" s="89"/>
      <c r="N30" s="89"/>
      <c r="O30" s="89"/>
      <c r="P30" s="149">
        <f>SUM(D30:O30)</f>
        <v>0</v>
      </c>
      <c r="Q30" s="388" t="s">
        <v>57</v>
      </c>
      <c r="R30" s="388"/>
      <c r="S30" s="388"/>
      <c r="T30" s="388"/>
      <c r="U30" s="388"/>
      <c r="V30" s="388"/>
      <c r="W30" s="388"/>
      <c r="X30" s="388"/>
      <c r="Y30" s="377" t="s">
        <v>58</v>
      </c>
      <c r="Z30" s="377"/>
      <c r="AA30" s="377"/>
      <c r="AB30" s="377"/>
      <c r="AC30" s="377"/>
      <c r="AD30" s="377"/>
      <c r="AE30" s="378"/>
    </row>
    <row r="31" spans="1:34" ht="12" customHeight="1" thickBot="1">
      <c r="A31" s="150"/>
      <c r="B31" s="151"/>
      <c r="C31" s="151"/>
      <c r="D31" s="99"/>
      <c r="E31" s="99"/>
      <c r="F31" s="99"/>
      <c r="G31" s="99"/>
      <c r="H31" s="99"/>
      <c r="I31" s="99"/>
      <c r="J31" s="99"/>
      <c r="K31" s="99"/>
      <c r="L31" s="99"/>
      <c r="M31" s="99"/>
      <c r="N31" s="99"/>
      <c r="O31" s="99"/>
      <c r="P31" s="152"/>
      <c r="Q31" s="153"/>
      <c r="R31" s="153"/>
      <c r="S31" s="153"/>
      <c r="T31" s="153"/>
      <c r="U31" s="153"/>
      <c r="V31" s="153"/>
      <c r="W31" s="153"/>
      <c r="X31" s="153"/>
      <c r="Y31" s="153"/>
      <c r="Z31" s="153"/>
      <c r="AA31" s="153"/>
      <c r="AB31" s="153"/>
      <c r="AC31" s="153"/>
      <c r="AD31" s="153"/>
      <c r="AE31" s="154"/>
    </row>
    <row r="32" spans="1:34" ht="45" customHeight="1">
      <c r="A32" s="305" t="s">
        <v>59</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0" ht="23.25" customHeight="1">
      <c r="A33" s="302">
        <v>0</v>
      </c>
      <c r="B33" s="304" t="s">
        <v>60</v>
      </c>
      <c r="C33" s="304" t="s">
        <v>52</v>
      </c>
      <c r="D33" s="304" t="s">
        <v>61</v>
      </c>
      <c r="E33" s="304"/>
      <c r="F33" s="304"/>
      <c r="G33" s="304"/>
      <c r="H33" s="304"/>
      <c r="I33" s="304"/>
      <c r="J33" s="304"/>
      <c r="K33" s="304"/>
      <c r="L33" s="304"/>
      <c r="M33" s="304"/>
      <c r="N33" s="304"/>
      <c r="O33" s="304"/>
      <c r="P33" s="304"/>
      <c r="Q33" s="304" t="s">
        <v>62</v>
      </c>
      <c r="R33" s="304"/>
      <c r="S33" s="304"/>
      <c r="T33" s="304"/>
      <c r="U33" s="304"/>
      <c r="V33" s="304"/>
      <c r="W33" s="304"/>
      <c r="X33" s="304"/>
      <c r="Y33" s="304"/>
      <c r="Z33" s="304"/>
      <c r="AA33" s="304"/>
      <c r="AB33" s="304"/>
      <c r="AC33" s="304"/>
      <c r="AD33" s="304"/>
      <c r="AE33" s="330"/>
      <c r="AG33" s="155"/>
      <c r="AH33" s="155"/>
      <c r="AI33" s="155"/>
      <c r="AJ33" s="155"/>
      <c r="AK33" s="155"/>
      <c r="AL33" s="155"/>
      <c r="AM33" s="155"/>
      <c r="AN33" s="155"/>
    </row>
    <row r="34" spans="1:40" ht="27" customHeight="1">
      <c r="A34" s="302"/>
      <c r="B34" s="304"/>
      <c r="C34" s="331"/>
      <c r="D34" s="147" t="s">
        <v>29</v>
      </c>
      <c r="E34" s="147" t="s">
        <v>30</v>
      </c>
      <c r="F34" s="147" t="s">
        <v>31</v>
      </c>
      <c r="G34" s="147" t="s">
        <v>32</v>
      </c>
      <c r="H34" s="147" t="s">
        <v>8</v>
      </c>
      <c r="I34" s="147" t="s">
        <v>33</v>
      </c>
      <c r="J34" s="147" t="s">
        <v>34</v>
      </c>
      <c r="K34" s="147" t="s">
        <v>35</v>
      </c>
      <c r="L34" s="147" t="s">
        <v>36</v>
      </c>
      <c r="M34" s="147" t="s">
        <v>37</v>
      </c>
      <c r="N34" s="147" t="s">
        <v>38</v>
      </c>
      <c r="O34" s="147" t="s">
        <v>39</v>
      </c>
      <c r="P34" s="147" t="s">
        <v>40</v>
      </c>
      <c r="Q34" s="308" t="s">
        <v>63</v>
      </c>
      <c r="R34" s="309"/>
      <c r="S34" s="309"/>
      <c r="T34" s="310"/>
      <c r="U34" s="304" t="s">
        <v>64</v>
      </c>
      <c r="V34" s="304"/>
      <c r="W34" s="304"/>
      <c r="X34" s="304"/>
      <c r="Y34" s="304" t="s">
        <v>65</v>
      </c>
      <c r="Z34" s="304"/>
      <c r="AA34" s="304"/>
      <c r="AB34" s="304"/>
      <c r="AC34" s="304" t="s">
        <v>66</v>
      </c>
      <c r="AD34" s="304"/>
      <c r="AE34" s="330"/>
      <c r="AG34" s="155"/>
      <c r="AH34" s="155"/>
      <c r="AI34" s="155"/>
      <c r="AJ34" s="155"/>
      <c r="AK34" s="155"/>
      <c r="AL34" s="155"/>
      <c r="AM34" s="155"/>
      <c r="AN34" s="155"/>
    </row>
    <row r="35" spans="1:40" ht="132" customHeight="1">
      <c r="A35" s="297" t="str">
        <f>C17</f>
        <v>1 - Acompañar técnicamente a 15 sectores de la Administración Distrital en la inclusión del enfoque de género en las políticas, planes,  programas y proyectos así como en su cultura organizacional e institucional</v>
      </c>
      <c r="B35" s="299">
        <v>0.45</v>
      </c>
      <c r="C35" s="157" t="s">
        <v>67</v>
      </c>
      <c r="D35" s="158">
        <v>15</v>
      </c>
      <c r="E35" s="158">
        <v>15</v>
      </c>
      <c r="F35" s="158">
        <v>15</v>
      </c>
      <c r="G35" s="158">
        <v>15</v>
      </c>
      <c r="H35" s="158">
        <v>15</v>
      </c>
      <c r="I35" s="158"/>
      <c r="J35" s="158"/>
      <c r="K35" s="158"/>
      <c r="L35" s="158"/>
      <c r="M35" s="158"/>
      <c r="N35" s="158"/>
      <c r="O35" s="158"/>
      <c r="P35" s="159">
        <f>MAX(D35:O35)</f>
        <v>15</v>
      </c>
      <c r="Q35" s="316" t="s">
        <v>68</v>
      </c>
      <c r="R35" s="317"/>
      <c r="S35" s="317"/>
      <c r="T35" s="318"/>
      <c r="U35" s="322" t="s">
        <v>69</v>
      </c>
      <c r="V35" s="323"/>
      <c r="W35" s="323"/>
      <c r="X35" s="323"/>
      <c r="Y35" s="325" t="s">
        <v>70</v>
      </c>
      <c r="Z35" s="325"/>
      <c r="AA35" s="325"/>
      <c r="AB35" s="325"/>
      <c r="AC35" s="325" t="s">
        <v>71</v>
      </c>
      <c r="AD35" s="325"/>
      <c r="AE35" s="327"/>
      <c r="AG35" s="155"/>
      <c r="AH35" s="155"/>
      <c r="AI35" s="155"/>
      <c r="AJ35" s="155"/>
      <c r="AK35" s="155"/>
      <c r="AL35" s="155"/>
      <c r="AM35" s="155"/>
      <c r="AN35" s="155"/>
    </row>
    <row r="36" spans="1:40" ht="132" customHeight="1" thickBot="1">
      <c r="A36" s="298"/>
      <c r="B36" s="300"/>
      <c r="C36" s="160" t="s">
        <v>72</v>
      </c>
      <c r="D36" s="161">
        <v>15</v>
      </c>
      <c r="E36" s="62">
        <v>15</v>
      </c>
      <c r="F36" s="62">
        <v>15</v>
      </c>
      <c r="G36" s="62">
        <v>15</v>
      </c>
      <c r="H36" s="252">
        <v>15</v>
      </c>
      <c r="I36" s="162"/>
      <c r="J36" s="162"/>
      <c r="K36" s="162"/>
      <c r="L36" s="162"/>
      <c r="M36" s="162"/>
      <c r="N36" s="162"/>
      <c r="O36" s="162"/>
      <c r="P36" s="163">
        <f>MAX(D36:O36)</f>
        <v>15</v>
      </c>
      <c r="Q36" s="319"/>
      <c r="R36" s="320"/>
      <c r="S36" s="320"/>
      <c r="T36" s="321"/>
      <c r="U36" s="324"/>
      <c r="V36" s="324"/>
      <c r="W36" s="324"/>
      <c r="X36" s="324"/>
      <c r="Y36" s="326"/>
      <c r="Z36" s="326"/>
      <c r="AA36" s="326"/>
      <c r="AB36" s="326"/>
      <c r="AC36" s="326"/>
      <c r="AD36" s="326"/>
      <c r="AE36" s="328"/>
      <c r="AG36" s="155"/>
      <c r="AH36" s="155"/>
      <c r="AI36" s="155"/>
      <c r="AJ36" s="155"/>
      <c r="AK36" s="155"/>
      <c r="AL36" s="155"/>
      <c r="AM36" s="155"/>
      <c r="AN36" s="155"/>
    </row>
    <row r="37" spans="1:40" s="146" customFormat="1" ht="17.25" customHeight="1" thickBot="1"/>
    <row r="38" spans="1:40" ht="45" customHeight="1" thickBot="1">
      <c r="A38" s="305" t="s">
        <v>73</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155"/>
      <c r="AH38" s="155"/>
      <c r="AI38" s="155"/>
      <c r="AJ38" s="155"/>
      <c r="AK38" s="155"/>
      <c r="AL38" s="155"/>
      <c r="AM38" s="155"/>
      <c r="AN38" s="155"/>
    </row>
    <row r="39" spans="1:40" ht="26.25" customHeight="1">
      <c r="A39" s="301" t="s">
        <v>74</v>
      </c>
      <c r="B39" s="303" t="s">
        <v>75</v>
      </c>
      <c r="C39" s="311" t="s">
        <v>76</v>
      </c>
      <c r="D39" s="313" t="s">
        <v>77</v>
      </c>
      <c r="E39" s="314"/>
      <c r="F39" s="314"/>
      <c r="G39" s="314"/>
      <c r="H39" s="314"/>
      <c r="I39" s="314"/>
      <c r="J39" s="314"/>
      <c r="K39" s="314"/>
      <c r="L39" s="314"/>
      <c r="M39" s="314"/>
      <c r="N39" s="314"/>
      <c r="O39" s="314"/>
      <c r="P39" s="315"/>
      <c r="Q39" s="303" t="s">
        <v>78</v>
      </c>
      <c r="R39" s="303"/>
      <c r="S39" s="303"/>
      <c r="T39" s="303"/>
      <c r="U39" s="303"/>
      <c r="V39" s="303"/>
      <c r="W39" s="303"/>
      <c r="X39" s="303"/>
      <c r="Y39" s="303"/>
      <c r="Z39" s="303"/>
      <c r="AA39" s="303"/>
      <c r="AB39" s="303"/>
      <c r="AC39" s="303"/>
      <c r="AD39" s="303"/>
      <c r="AE39" s="329"/>
      <c r="AG39" s="155"/>
      <c r="AH39" s="155"/>
      <c r="AI39" s="155"/>
      <c r="AJ39" s="155"/>
      <c r="AK39" s="155"/>
      <c r="AL39" s="155"/>
      <c r="AM39" s="155"/>
      <c r="AN39" s="155"/>
    </row>
    <row r="40" spans="1:40" ht="26.25" customHeight="1">
      <c r="A40" s="302"/>
      <c r="B40" s="304"/>
      <c r="C40" s="312"/>
      <c r="D40" s="147" t="s">
        <v>79</v>
      </c>
      <c r="E40" s="147" t="s">
        <v>80</v>
      </c>
      <c r="F40" s="147" t="s">
        <v>81</v>
      </c>
      <c r="G40" s="147" t="s">
        <v>82</v>
      </c>
      <c r="H40" s="147" t="s">
        <v>83</v>
      </c>
      <c r="I40" s="147" t="s">
        <v>84</v>
      </c>
      <c r="J40" s="147" t="s">
        <v>85</v>
      </c>
      <c r="K40" s="147" t="s">
        <v>86</v>
      </c>
      <c r="L40" s="147" t="s">
        <v>87</v>
      </c>
      <c r="M40" s="147" t="s">
        <v>88</v>
      </c>
      <c r="N40" s="147" t="s">
        <v>89</v>
      </c>
      <c r="O40" s="147" t="s">
        <v>90</v>
      </c>
      <c r="P40" s="147" t="s">
        <v>91</v>
      </c>
      <c r="Q40" s="308" t="s">
        <v>92</v>
      </c>
      <c r="R40" s="309"/>
      <c r="S40" s="309"/>
      <c r="T40" s="309"/>
      <c r="U40" s="309"/>
      <c r="V40" s="309"/>
      <c r="W40" s="309"/>
      <c r="X40" s="310"/>
      <c r="Y40" s="282" t="s">
        <v>93</v>
      </c>
      <c r="Z40" s="283"/>
      <c r="AA40" s="283"/>
      <c r="AB40" s="283"/>
      <c r="AC40" s="283"/>
      <c r="AD40" s="283"/>
      <c r="AE40" s="284"/>
      <c r="AG40" s="164"/>
      <c r="AH40" s="164"/>
      <c r="AI40" s="164"/>
      <c r="AJ40" s="164"/>
      <c r="AK40" s="164"/>
      <c r="AL40" s="164"/>
      <c r="AM40" s="164"/>
      <c r="AN40" s="164"/>
    </row>
    <row r="41" spans="1:40" ht="81.75" customHeight="1">
      <c r="A41" s="291" t="s">
        <v>94</v>
      </c>
      <c r="B41" s="296">
        <v>0.11</v>
      </c>
      <c r="C41" s="165" t="s">
        <v>67</v>
      </c>
      <c r="D41" s="166">
        <v>0</v>
      </c>
      <c r="E41" s="167">
        <v>0.1</v>
      </c>
      <c r="F41" s="166">
        <v>0.3</v>
      </c>
      <c r="G41" s="166">
        <v>0.3</v>
      </c>
      <c r="H41" s="253">
        <v>0.3</v>
      </c>
      <c r="I41" s="52"/>
      <c r="J41" s="52"/>
      <c r="K41" s="52"/>
      <c r="L41" s="52"/>
      <c r="M41" s="52"/>
      <c r="N41" s="52"/>
      <c r="O41" s="52"/>
      <c r="P41" s="168">
        <f t="shared" ref="P41:P50" si="0">SUM(D41:O41)</f>
        <v>1</v>
      </c>
      <c r="Q41" s="289" t="s">
        <v>95</v>
      </c>
      <c r="R41" s="287"/>
      <c r="S41" s="287"/>
      <c r="T41" s="287"/>
      <c r="U41" s="287"/>
      <c r="V41" s="287"/>
      <c r="W41" s="287"/>
      <c r="X41" s="287"/>
      <c r="Y41" s="285" t="s">
        <v>96</v>
      </c>
      <c r="Z41" s="285"/>
      <c r="AA41" s="285"/>
      <c r="AB41" s="285"/>
      <c r="AC41" s="285"/>
      <c r="AD41" s="285"/>
      <c r="AE41" s="285"/>
      <c r="AG41" s="169"/>
      <c r="AH41" s="169"/>
      <c r="AI41" s="169"/>
      <c r="AJ41" s="169"/>
      <c r="AK41" s="169"/>
      <c r="AL41" s="169"/>
      <c r="AM41" s="169"/>
      <c r="AN41" s="169"/>
    </row>
    <row r="42" spans="1:40" ht="81.75" customHeight="1">
      <c r="A42" s="295"/>
      <c r="B42" s="296"/>
      <c r="C42" s="170" t="s">
        <v>72</v>
      </c>
      <c r="D42" s="171">
        <v>0</v>
      </c>
      <c r="E42" s="171">
        <v>0.1</v>
      </c>
      <c r="F42" s="171">
        <v>0.3</v>
      </c>
      <c r="G42" s="171">
        <v>0.3</v>
      </c>
      <c r="H42" s="254">
        <v>0.3</v>
      </c>
      <c r="I42" s="171"/>
      <c r="J42" s="171"/>
      <c r="K42" s="171"/>
      <c r="L42" s="171"/>
      <c r="M42" s="171"/>
      <c r="N42" s="171"/>
      <c r="O42" s="171"/>
      <c r="P42" s="168">
        <f t="shared" si="0"/>
        <v>1</v>
      </c>
      <c r="Q42" s="287"/>
      <c r="R42" s="287"/>
      <c r="S42" s="287"/>
      <c r="T42" s="287"/>
      <c r="U42" s="287"/>
      <c r="V42" s="287"/>
      <c r="W42" s="287"/>
      <c r="X42" s="287"/>
      <c r="Y42" s="285"/>
      <c r="Z42" s="285"/>
      <c r="AA42" s="285"/>
      <c r="AB42" s="285"/>
      <c r="AC42" s="285"/>
      <c r="AD42" s="285"/>
      <c r="AE42" s="285"/>
    </row>
    <row r="43" spans="1:40" ht="94.5" customHeight="1">
      <c r="A43" s="291" t="s">
        <v>97</v>
      </c>
      <c r="B43" s="296">
        <v>0.02</v>
      </c>
      <c r="C43" s="165" t="s">
        <v>67</v>
      </c>
      <c r="D43" s="166">
        <v>0</v>
      </c>
      <c r="E43" s="167">
        <v>0.1</v>
      </c>
      <c r="F43" s="166">
        <v>0.3</v>
      </c>
      <c r="G43" s="166">
        <v>0.3</v>
      </c>
      <c r="H43" s="253">
        <v>0.3</v>
      </c>
      <c r="I43" s="52"/>
      <c r="J43" s="52"/>
      <c r="K43" s="52"/>
      <c r="L43" s="52"/>
      <c r="M43" s="52"/>
      <c r="N43" s="52"/>
      <c r="O43" s="52"/>
      <c r="P43" s="168">
        <f t="shared" si="0"/>
        <v>1</v>
      </c>
      <c r="Q43" s="286" t="s">
        <v>98</v>
      </c>
      <c r="R43" s="287"/>
      <c r="S43" s="287"/>
      <c r="T43" s="287"/>
      <c r="U43" s="287"/>
      <c r="V43" s="287"/>
      <c r="W43" s="287"/>
      <c r="X43" s="287"/>
      <c r="Y43" s="285" t="s">
        <v>99</v>
      </c>
      <c r="Z43" s="288"/>
      <c r="AA43" s="288"/>
      <c r="AB43" s="288"/>
      <c r="AC43" s="288"/>
      <c r="AD43" s="288"/>
      <c r="AE43" s="288"/>
      <c r="AF43" s="146"/>
    </row>
    <row r="44" spans="1:40" ht="94.5" customHeight="1">
      <c r="A44" s="295"/>
      <c r="B44" s="296"/>
      <c r="C44" s="170" t="s">
        <v>72</v>
      </c>
      <c r="D44" s="171">
        <v>0.02</v>
      </c>
      <c r="E44" s="171">
        <v>0.1</v>
      </c>
      <c r="F44" s="171">
        <v>0.3</v>
      </c>
      <c r="G44" s="171">
        <v>0.3</v>
      </c>
      <c r="H44" s="171">
        <v>0.28000000000000003</v>
      </c>
      <c r="I44" s="171"/>
      <c r="J44" s="171"/>
      <c r="K44" s="171"/>
      <c r="L44" s="171"/>
      <c r="M44" s="171"/>
      <c r="N44" s="171"/>
      <c r="O44" s="171"/>
      <c r="P44" s="168">
        <f t="shared" si="0"/>
        <v>1</v>
      </c>
      <c r="Q44" s="287"/>
      <c r="R44" s="287"/>
      <c r="S44" s="287"/>
      <c r="T44" s="287"/>
      <c r="U44" s="287"/>
      <c r="V44" s="287"/>
      <c r="W44" s="287"/>
      <c r="X44" s="287"/>
      <c r="Y44" s="288"/>
      <c r="Z44" s="288"/>
      <c r="AA44" s="288"/>
      <c r="AB44" s="288"/>
      <c r="AC44" s="288"/>
      <c r="AD44" s="288"/>
      <c r="AE44" s="288"/>
      <c r="AF44" s="146"/>
    </row>
    <row r="45" spans="1:40" ht="94.5" customHeight="1">
      <c r="A45" s="291" t="s">
        <v>100</v>
      </c>
      <c r="B45" s="296">
        <v>0.1</v>
      </c>
      <c r="C45" s="165" t="s">
        <v>67</v>
      </c>
      <c r="D45" s="87">
        <v>0</v>
      </c>
      <c r="E45" s="167">
        <v>0.1</v>
      </c>
      <c r="F45" s="166">
        <v>0.3</v>
      </c>
      <c r="G45" s="166">
        <v>0.3</v>
      </c>
      <c r="H45" s="253">
        <v>0.3</v>
      </c>
      <c r="I45" s="52"/>
      <c r="J45" s="52"/>
      <c r="K45" s="52"/>
      <c r="L45" s="52"/>
      <c r="M45" s="52"/>
      <c r="N45" s="52"/>
      <c r="O45" s="52"/>
      <c r="P45" s="168">
        <f t="shared" si="0"/>
        <v>1</v>
      </c>
      <c r="Q45" s="289" t="s">
        <v>101</v>
      </c>
      <c r="R45" s="287"/>
      <c r="S45" s="287"/>
      <c r="T45" s="287"/>
      <c r="U45" s="287"/>
      <c r="V45" s="287"/>
      <c r="W45" s="287"/>
      <c r="X45" s="287"/>
      <c r="Y45" s="285" t="s">
        <v>102</v>
      </c>
      <c r="Z45" s="285"/>
      <c r="AA45" s="285"/>
      <c r="AB45" s="285"/>
      <c r="AC45" s="285"/>
      <c r="AD45" s="285"/>
      <c r="AE45" s="285"/>
      <c r="AF45" s="146"/>
    </row>
    <row r="46" spans="1:40" ht="94.5" customHeight="1">
      <c r="A46" s="295"/>
      <c r="B46" s="296"/>
      <c r="C46" s="172" t="s">
        <v>72</v>
      </c>
      <c r="D46" s="173">
        <v>0</v>
      </c>
      <c r="E46" s="173">
        <v>0.1</v>
      </c>
      <c r="F46" s="173">
        <v>0.3</v>
      </c>
      <c r="G46" s="173">
        <v>0.3</v>
      </c>
      <c r="H46" s="255">
        <v>0.3</v>
      </c>
      <c r="I46" s="171"/>
      <c r="J46" s="171"/>
      <c r="K46" s="171"/>
      <c r="L46" s="171"/>
      <c r="M46" s="171"/>
      <c r="N46" s="171"/>
      <c r="O46" s="171"/>
      <c r="P46" s="168">
        <f t="shared" si="0"/>
        <v>1</v>
      </c>
      <c r="Q46" s="287"/>
      <c r="R46" s="287"/>
      <c r="S46" s="287"/>
      <c r="T46" s="287"/>
      <c r="U46" s="287"/>
      <c r="V46" s="287"/>
      <c r="W46" s="287"/>
      <c r="X46" s="287"/>
      <c r="Y46" s="285"/>
      <c r="Z46" s="285"/>
      <c r="AA46" s="285"/>
      <c r="AB46" s="285"/>
      <c r="AC46" s="285"/>
      <c r="AD46" s="285"/>
      <c r="AE46" s="285"/>
      <c r="AF46" s="146"/>
    </row>
    <row r="47" spans="1:40" ht="84" customHeight="1">
      <c r="A47" s="291" t="s">
        <v>103</v>
      </c>
      <c r="B47" s="293">
        <v>0.11</v>
      </c>
      <c r="C47" s="174" t="s">
        <v>67</v>
      </c>
      <c r="D47" s="175">
        <v>0</v>
      </c>
      <c r="E47" s="175">
        <v>0</v>
      </c>
      <c r="F47" s="175">
        <v>0.7</v>
      </c>
      <c r="G47" s="175">
        <v>0.15</v>
      </c>
      <c r="H47" s="256">
        <v>0.15</v>
      </c>
      <c r="I47" s="176"/>
      <c r="J47" s="52"/>
      <c r="K47" s="52"/>
      <c r="L47" s="52"/>
      <c r="M47" s="52"/>
      <c r="N47" s="52"/>
      <c r="O47" s="52"/>
      <c r="P47" s="168">
        <f t="shared" si="0"/>
        <v>1</v>
      </c>
      <c r="Q47" s="290" t="s">
        <v>104</v>
      </c>
      <c r="R47" s="290"/>
      <c r="S47" s="290"/>
      <c r="T47" s="290"/>
      <c r="U47" s="290"/>
      <c r="V47" s="290"/>
      <c r="W47" s="290"/>
      <c r="X47" s="290"/>
      <c r="Y47" s="288" t="s">
        <v>105</v>
      </c>
      <c r="Z47" s="288"/>
      <c r="AA47" s="288"/>
      <c r="AB47" s="288"/>
      <c r="AC47" s="288"/>
      <c r="AD47" s="288"/>
      <c r="AE47" s="288"/>
      <c r="AF47" s="146"/>
    </row>
    <row r="48" spans="1:40" ht="84" customHeight="1">
      <c r="A48" s="295"/>
      <c r="B48" s="293"/>
      <c r="C48" s="177" t="s">
        <v>72</v>
      </c>
      <c r="D48" s="178">
        <v>0</v>
      </c>
      <c r="E48" s="178">
        <v>0</v>
      </c>
      <c r="F48" s="178">
        <v>0.7</v>
      </c>
      <c r="G48" s="178">
        <v>0.15</v>
      </c>
      <c r="H48" s="257">
        <v>0.15</v>
      </c>
      <c r="I48" s="179"/>
      <c r="J48" s="171"/>
      <c r="K48" s="171"/>
      <c r="L48" s="171"/>
      <c r="M48" s="171"/>
      <c r="N48" s="171"/>
      <c r="O48" s="171"/>
      <c r="P48" s="168">
        <f t="shared" si="0"/>
        <v>1</v>
      </c>
      <c r="Q48" s="290"/>
      <c r="R48" s="290"/>
      <c r="S48" s="290"/>
      <c r="T48" s="290"/>
      <c r="U48" s="290"/>
      <c r="V48" s="290"/>
      <c r="W48" s="290"/>
      <c r="X48" s="290"/>
      <c r="Y48" s="288"/>
      <c r="Z48" s="288"/>
      <c r="AA48" s="288"/>
      <c r="AB48" s="288"/>
      <c r="AC48" s="288"/>
      <c r="AD48" s="288"/>
      <c r="AE48" s="288"/>
      <c r="AF48" s="146"/>
    </row>
    <row r="49" spans="1:32" ht="96" customHeight="1">
      <c r="A49" s="291" t="s">
        <v>106</v>
      </c>
      <c r="B49" s="293">
        <v>0.11</v>
      </c>
      <c r="C49" s="174" t="s">
        <v>67</v>
      </c>
      <c r="D49" s="180">
        <v>0</v>
      </c>
      <c r="E49" s="181">
        <v>0.1</v>
      </c>
      <c r="F49" s="182">
        <v>0.3</v>
      </c>
      <c r="G49" s="182">
        <v>0.3</v>
      </c>
      <c r="H49" s="258">
        <v>0.3</v>
      </c>
      <c r="I49" s="176"/>
      <c r="J49" s="52"/>
      <c r="K49" s="52"/>
      <c r="L49" s="52"/>
      <c r="M49" s="52"/>
      <c r="N49" s="52"/>
      <c r="O49" s="52"/>
      <c r="P49" s="168">
        <f t="shared" si="0"/>
        <v>1</v>
      </c>
      <c r="Q49" s="559" t="s">
        <v>107</v>
      </c>
      <c r="R49" s="560"/>
      <c r="S49" s="560"/>
      <c r="T49" s="560"/>
      <c r="U49" s="560"/>
      <c r="V49" s="560"/>
      <c r="W49" s="560"/>
      <c r="X49" s="560"/>
      <c r="Y49" s="288" t="s">
        <v>108</v>
      </c>
      <c r="Z49" s="288"/>
      <c r="AA49" s="288"/>
      <c r="AB49" s="288"/>
      <c r="AC49" s="288"/>
      <c r="AD49" s="288"/>
      <c r="AE49" s="288"/>
      <c r="AF49" s="146"/>
    </row>
    <row r="50" spans="1:32" ht="96" customHeight="1" thickBot="1">
      <c r="A50" s="292"/>
      <c r="B50" s="294"/>
      <c r="C50" s="183" t="s">
        <v>72</v>
      </c>
      <c r="D50" s="184">
        <v>0</v>
      </c>
      <c r="E50" s="185">
        <v>0.1</v>
      </c>
      <c r="F50" s="185">
        <v>0.3</v>
      </c>
      <c r="G50" s="185">
        <v>0.3</v>
      </c>
      <c r="H50" s="259">
        <v>0.3</v>
      </c>
      <c r="I50" s="186"/>
      <c r="J50" s="186"/>
      <c r="K50" s="186"/>
      <c r="L50" s="186"/>
      <c r="M50" s="186"/>
      <c r="N50" s="186"/>
      <c r="O50" s="186"/>
      <c r="P50" s="168">
        <f t="shared" si="0"/>
        <v>1</v>
      </c>
      <c r="Q50" s="560"/>
      <c r="R50" s="560"/>
      <c r="S50" s="560"/>
      <c r="T50" s="560"/>
      <c r="U50" s="560"/>
      <c r="V50" s="560"/>
      <c r="W50" s="560"/>
      <c r="X50" s="560"/>
      <c r="Y50" s="288"/>
      <c r="Z50" s="288"/>
      <c r="AA50" s="288"/>
      <c r="AB50" s="288"/>
      <c r="AC50" s="288"/>
      <c r="AD50" s="288"/>
      <c r="AE50" s="288"/>
      <c r="AF50" s="146"/>
    </row>
    <row r="51" spans="1:32" ht="15" customHeight="1">
      <c r="A51" s="88" t="s">
        <v>109</v>
      </c>
    </row>
    <row r="52" spans="1:32">
      <c r="Q52" s="376"/>
      <c r="R52" s="376"/>
      <c r="S52" s="376"/>
      <c r="T52" s="376"/>
      <c r="U52" s="376"/>
      <c r="V52" s="376"/>
      <c r="W52" s="376"/>
      <c r="X52" s="376"/>
    </row>
  </sheetData>
  <mergeCells count="88">
    <mergeCell ref="A17:B17"/>
    <mergeCell ref="D28:O28"/>
    <mergeCell ref="P28:P29"/>
    <mergeCell ref="C17:AE17"/>
    <mergeCell ref="D7:H9"/>
    <mergeCell ref="O7:P7"/>
    <mergeCell ref="A15:B15"/>
    <mergeCell ref="C15:K15"/>
    <mergeCell ref="Y15:Z15"/>
    <mergeCell ref="M8:N8"/>
    <mergeCell ref="R15:X15"/>
    <mergeCell ref="A11:B13"/>
    <mergeCell ref="A7:B9"/>
    <mergeCell ref="A1:A4"/>
    <mergeCell ref="Q52:X52"/>
    <mergeCell ref="Y30:AE30"/>
    <mergeCell ref="B20:O20"/>
    <mergeCell ref="L15:Q15"/>
    <mergeCell ref="AA15:AE15"/>
    <mergeCell ref="Q28:X29"/>
    <mergeCell ref="Q30:X30"/>
    <mergeCell ref="B30:C30"/>
    <mergeCell ref="A19:AE19"/>
    <mergeCell ref="P20:AE20"/>
    <mergeCell ref="C16:AB16"/>
    <mergeCell ref="B28:C29"/>
    <mergeCell ref="A28:A29"/>
    <mergeCell ref="Y28:AE29"/>
    <mergeCell ref="A27:AE27"/>
    <mergeCell ref="AB1:AE1"/>
    <mergeCell ref="AB2:AE2"/>
    <mergeCell ref="AB3:AE3"/>
    <mergeCell ref="AB4:AE4"/>
    <mergeCell ref="C11:AE13"/>
    <mergeCell ref="M7:N7"/>
    <mergeCell ref="O8:P8"/>
    <mergeCell ref="M9:N9"/>
    <mergeCell ref="O9:P9"/>
    <mergeCell ref="I7:J9"/>
    <mergeCell ref="K7:L9"/>
    <mergeCell ref="C7:C9"/>
    <mergeCell ref="B1:AA1"/>
    <mergeCell ref="B2:AA2"/>
    <mergeCell ref="B3:AA4"/>
    <mergeCell ref="Y34:AB34"/>
    <mergeCell ref="A32:AE32"/>
    <mergeCell ref="Q33:AE33"/>
    <mergeCell ref="Q34:T34"/>
    <mergeCell ref="A33:A34"/>
    <mergeCell ref="B33:B34"/>
    <mergeCell ref="C33:C34"/>
    <mergeCell ref="D33:P33"/>
    <mergeCell ref="AC34:AE34"/>
    <mergeCell ref="U34:X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9:A50"/>
    <mergeCell ref="B49:B50"/>
    <mergeCell ref="A43:A44"/>
    <mergeCell ref="B43:B44"/>
    <mergeCell ref="A45:A46"/>
    <mergeCell ref="B45:B46"/>
    <mergeCell ref="A47:A48"/>
    <mergeCell ref="B47:B48"/>
    <mergeCell ref="Q49:X50"/>
    <mergeCell ref="Y40:AE40"/>
    <mergeCell ref="Y41:AE42"/>
    <mergeCell ref="Q43:X44"/>
    <mergeCell ref="Y43:AE44"/>
    <mergeCell ref="Q45:X46"/>
    <mergeCell ref="Q41:X42"/>
    <mergeCell ref="Q47:X48"/>
    <mergeCell ref="Y45:AE46"/>
    <mergeCell ref="Y47:AE48"/>
    <mergeCell ref="Y49:AE50"/>
  </mergeCells>
  <dataValidations count="3">
    <dataValidation type="textLength" operator="lessThanOrEqual" allowBlank="1" showInputMessage="1" showErrorMessage="1" errorTitle="Máximo 2.000 caracteres" error="Máximo 2.000 caracteres" sqref="Y35 AC35 Q35 Q43 Q41 Q45 Q49"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B1BA26E8-53DD-40E7-9D15-370AFEC8BCE1}"/>
    <hyperlink ref="Y43" r:id="rId2" xr:uid="{DF58CC31-020D-469B-9214-321FE933E9CB}"/>
    <hyperlink ref="Y45" r:id="rId3" xr:uid="{47CF460F-7BD6-444F-8BA8-B0A85EA0B7C4}"/>
    <hyperlink ref="Y47" r:id="rId4" xr:uid="{1CC64826-44CC-4529-9C03-38BFB7FF9912}"/>
    <hyperlink ref="Y49" r:id="rId5" xr:uid="{443BCBF1-210B-4C86-987D-B6E5CCE1B3A9}"/>
  </hyperlinks>
  <pageMargins left="0.25" right="0.25" top="0.75" bottom="0.75" header="0.3" footer="0.3"/>
  <pageSetup scale="20" orientation="landscape" r:id="rId6"/>
  <headerFooter>
    <oddFooter>&amp;C_x000D_&amp;1#&amp;"Calibri"&amp;10&amp;K000000 Información Pública</oddFooter>
  </headerFooter>
  <drawing r:id="rId7"/>
  <legacy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topLeftCell="A2" zoomScale="120" zoomScaleNormal="120" workbookViewId="0">
      <selection activeCell="C9" sqref="C9:E9"/>
    </sheetView>
  </sheetViews>
  <sheetFormatPr baseColWidth="10" defaultColWidth="11.42578125" defaultRowHeight="15"/>
  <cols>
    <col min="1" max="1" width="21" customWidth="1"/>
    <col min="2" max="2" width="24.42578125" bestFit="1" customWidth="1"/>
    <col min="3" max="4" width="20.42578125" customWidth="1"/>
    <col min="5" max="5" width="24.28515625" customWidth="1"/>
  </cols>
  <sheetData>
    <row r="1" spans="1:5" s="1" customFormat="1" ht="16.5" customHeight="1">
      <c r="A1" s="547"/>
      <c r="B1" s="550" t="s">
        <v>0</v>
      </c>
      <c r="C1" s="550"/>
      <c r="D1" s="550"/>
      <c r="E1" s="42" t="s">
        <v>1</v>
      </c>
    </row>
    <row r="2" spans="1:5" s="1" customFormat="1" ht="20.25" customHeight="1">
      <c r="A2" s="548"/>
      <c r="B2" s="551" t="s">
        <v>2</v>
      </c>
      <c r="C2" s="551"/>
      <c r="D2" s="551"/>
      <c r="E2" s="43" t="s">
        <v>3</v>
      </c>
    </row>
    <row r="3" spans="1:5" s="1" customFormat="1" ht="30" customHeight="1">
      <c r="A3" s="548"/>
      <c r="B3" s="552" t="s">
        <v>4</v>
      </c>
      <c r="C3" s="552"/>
      <c r="D3" s="552"/>
      <c r="E3" s="43" t="s">
        <v>5</v>
      </c>
    </row>
    <row r="4" spans="1:5" s="1" customFormat="1" ht="16.5" customHeight="1" thickBot="1">
      <c r="A4" s="549"/>
      <c r="B4" s="553"/>
      <c r="C4" s="553"/>
      <c r="D4" s="553"/>
      <c r="E4" s="44" t="s">
        <v>515</v>
      </c>
    </row>
    <row r="5" spans="1:5" s="1" customFormat="1" ht="9" customHeight="1" thickBot="1">
      <c r="A5"/>
      <c r="B5"/>
      <c r="C5"/>
      <c r="D5"/>
      <c r="E5"/>
    </row>
    <row r="6" spans="1:5" ht="14.25" customHeight="1">
      <c r="A6" s="535" t="s">
        <v>516</v>
      </c>
      <c r="B6" s="536"/>
      <c r="C6" s="536"/>
      <c r="D6" s="536"/>
      <c r="E6" s="537"/>
    </row>
    <row r="7" spans="1:5" ht="15.75" customHeight="1" thickBot="1">
      <c r="A7" s="49" t="s">
        <v>517</v>
      </c>
      <c r="B7" s="50" t="s">
        <v>518</v>
      </c>
      <c r="C7" s="554" t="s">
        <v>519</v>
      </c>
      <c r="D7" s="554"/>
      <c r="E7" s="555"/>
    </row>
    <row r="8" spans="1:5" s="1" customFormat="1" ht="95.25" customHeight="1">
      <c r="A8" s="71">
        <v>45341</v>
      </c>
      <c r="B8" s="72" t="s">
        <v>520</v>
      </c>
      <c r="C8" s="541" t="s">
        <v>521</v>
      </c>
      <c r="D8" s="542"/>
      <c r="E8" s="543"/>
    </row>
    <row r="9" spans="1:5" ht="35.1" customHeight="1">
      <c r="A9" s="77">
        <v>45373</v>
      </c>
      <c r="B9" s="78" t="s">
        <v>520</v>
      </c>
      <c r="C9" s="544" t="s">
        <v>522</v>
      </c>
      <c r="D9" s="545"/>
      <c r="E9" s="546"/>
    </row>
    <row r="10" spans="1:5">
      <c r="A10" s="46"/>
      <c r="B10" s="45"/>
      <c r="C10" s="538"/>
      <c r="D10" s="539"/>
      <c r="E10" s="540"/>
    </row>
    <row r="11" spans="1:5">
      <c r="A11" s="46"/>
      <c r="B11" s="45"/>
      <c r="C11" s="538"/>
      <c r="D11" s="539"/>
      <c r="E11" s="540"/>
    </row>
    <row r="12" spans="1:5">
      <c r="A12" s="46"/>
      <c r="B12" s="45"/>
      <c r="C12" s="538"/>
      <c r="D12" s="539"/>
      <c r="E12" s="540"/>
    </row>
    <row r="13" spans="1:5">
      <c r="A13" s="46"/>
      <c r="B13" s="45"/>
      <c r="C13" s="538"/>
      <c r="D13" s="539"/>
      <c r="E13" s="540"/>
    </row>
    <row r="14" spans="1:5">
      <c r="A14" s="46"/>
      <c r="B14" s="45"/>
      <c r="C14" s="538"/>
      <c r="D14" s="539"/>
      <c r="E14" s="540"/>
    </row>
    <row r="15" spans="1:5">
      <c r="A15" s="46"/>
      <c r="B15" s="45"/>
      <c r="C15" s="538"/>
      <c r="D15" s="539"/>
      <c r="E15" s="540"/>
    </row>
    <row r="16" spans="1:5">
      <c r="A16" s="46"/>
      <c r="B16" s="45"/>
      <c r="C16" s="538"/>
      <c r="D16" s="539"/>
      <c r="E16" s="540"/>
    </row>
    <row r="17" spans="1:5">
      <c r="A17" s="46"/>
      <c r="B17" s="45"/>
      <c r="C17" s="538"/>
      <c r="D17" s="539"/>
      <c r="E17" s="540"/>
    </row>
    <row r="18" spans="1:5">
      <c r="A18" s="46"/>
      <c r="B18" s="45"/>
      <c r="C18" s="538"/>
      <c r="D18" s="539"/>
      <c r="E18" s="540"/>
    </row>
    <row r="19" spans="1:5">
      <c r="A19" s="46"/>
      <c r="B19" s="45"/>
      <c r="C19" s="538"/>
      <c r="D19" s="539"/>
      <c r="E19" s="540"/>
    </row>
    <row r="20" spans="1:5">
      <c r="A20" s="46"/>
      <c r="B20" s="45"/>
      <c r="C20" s="538"/>
      <c r="D20" s="539"/>
      <c r="E20" s="540"/>
    </row>
    <row r="21" spans="1:5">
      <c r="A21" s="46"/>
      <c r="B21" s="45"/>
      <c r="C21" s="538"/>
      <c r="D21" s="539"/>
      <c r="E21" s="540"/>
    </row>
    <row r="22" spans="1:5">
      <c r="A22" s="46"/>
      <c r="B22" s="45"/>
      <c r="C22" s="538"/>
      <c r="D22" s="539"/>
      <c r="E22" s="540"/>
    </row>
    <row r="23" spans="1:5">
      <c r="A23" s="46"/>
      <c r="B23" s="45"/>
      <c r="C23" s="538"/>
      <c r="D23" s="539"/>
      <c r="E23" s="540"/>
    </row>
    <row r="24" spans="1:5">
      <c r="A24" s="46"/>
      <c r="B24" s="45"/>
      <c r="C24" s="538"/>
      <c r="D24" s="539"/>
      <c r="E24" s="540"/>
    </row>
    <row r="25" spans="1:5">
      <c r="A25" s="46"/>
      <c r="B25" s="45"/>
      <c r="C25" s="538"/>
      <c r="D25" s="539"/>
      <c r="E25" s="540"/>
    </row>
    <row r="26" spans="1:5">
      <c r="A26" s="46"/>
      <c r="B26" s="45"/>
      <c r="C26" s="538"/>
      <c r="D26" s="539"/>
      <c r="E26" s="540"/>
    </row>
    <row r="27" spans="1:5">
      <c r="A27" s="46"/>
      <c r="B27" s="45"/>
      <c r="C27" s="538"/>
      <c r="D27" s="539"/>
      <c r="E27" s="540"/>
    </row>
    <row r="28" spans="1:5">
      <c r="A28" s="46"/>
      <c r="B28" s="45"/>
      <c r="C28" s="538"/>
      <c r="D28" s="539"/>
      <c r="E28" s="540"/>
    </row>
    <row r="29" spans="1:5">
      <c r="A29" s="46"/>
      <c r="B29" s="45"/>
      <c r="C29" s="538"/>
      <c r="D29" s="539"/>
      <c r="E29" s="540"/>
    </row>
    <row r="30" spans="1:5">
      <c r="A30" s="46"/>
      <c r="B30" s="45"/>
      <c r="C30" s="538"/>
      <c r="D30" s="539"/>
      <c r="E30" s="540"/>
    </row>
    <row r="31" spans="1:5">
      <c r="A31" s="46"/>
      <c r="B31" s="45"/>
      <c r="C31" s="538"/>
      <c r="D31" s="539"/>
      <c r="E31" s="540"/>
    </row>
    <row r="32" spans="1:5">
      <c r="A32" s="46"/>
      <c r="B32" s="45"/>
      <c r="C32" s="538"/>
      <c r="D32" s="539"/>
      <c r="E32" s="540"/>
    </row>
    <row r="33" spans="1:5">
      <c r="A33" s="46"/>
      <c r="B33" s="45"/>
      <c r="C33" s="538"/>
      <c r="D33" s="539"/>
      <c r="E33" s="540"/>
    </row>
    <row r="34" spans="1:5">
      <c r="A34" s="46"/>
      <c r="B34" s="45"/>
      <c r="C34" s="538"/>
      <c r="D34" s="539"/>
      <c r="E34" s="540"/>
    </row>
    <row r="35" spans="1:5" ht="15.75" thickBot="1">
      <c r="A35" s="47"/>
      <c r="B35" s="48"/>
      <c r="C35" s="532"/>
      <c r="D35" s="533"/>
      <c r="E35" s="534"/>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headerFooter>
    <oddFooter>&amp;C_x000D_&amp;1#&amp;"Calibri"&amp;10&amp;K000000 Información Pública</oddFooter>
  </headerFooter>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cols>
    <col min="1" max="1" width="44.140625" style="2" customWidth="1"/>
    <col min="2" max="2" width="61.85546875" style="2" customWidth="1"/>
    <col min="3" max="3" width="61.140625" style="2" customWidth="1"/>
    <col min="4" max="4" width="81" style="2" customWidth="1"/>
    <col min="5" max="5" width="32.85546875" style="19" customWidth="1"/>
    <col min="6" max="6" width="19" style="2" customWidth="1"/>
    <col min="7" max="7" width="29.42578125" style="2" customWidth="1"/>
    <col min="8" max="8" width="36.28515625" style="2" customWidth="1"/>
    <col min="9" max="9" width="40" style="2" customWidth="1"/>
    <col min="10" max="16384" width="11.42578125" style="2"/>
  </cols>
  <sheetData>
    <row r="1" spans="1:9" s="7" customFormat="1">
      <c r="A1" s="6" t="s">
        <v>523</v>
      </c>
      <c r="B1" s="6" t="s">
        <v>524</v>
      </c>
      <c r="C1" s="6" t="s">
        <v>525</v>
      </c>
      <c r="D1" s="6" t="s">
        <v>526</v>
      </c>
      <c r="E1" s="6" t="s">
        <v>170</v>
      </c>
      <c r="F1" s="6" t="s">
        <v>527</v>
      </c>
      <c r="G1" s="6" t="s">
        <v>528</v>
      </c>
      <c r="H1" s="6" t="s">
        <v>442</v>
      </c>
      <c r="I1" s="6" t="s">
        <v>529</v>
      </c>
    </row>
    <row r="2" spans="1:9" s="7" customFormat="1">
      <c r="A2" s="8" t="s">
        <v>530</v>
      </c>
      <c r="B2" s="3" t="s">
        <v>531</v>
      </c>
      <c r="C2" s="8" t="s">
        <v>532</v>
      </c>
      <c r="D2" s="9" t="s">
        <v>533</v>
      </c>
      <c r="E2" s="4" t="s">
        <v>534</v>
      </c>
      <c r="F2" s="10" t="s">
        <v>535</v>
      </c>
      <c r="G2" s="11" t="s">
        <v>536</v>
      </c>
      <c r="H2" s="11" t="s">
        <v>537</v>
      </c>
      <c r="I2" s="10" t="s">
        <v>538</v>
      </c>
    </row>
    <row r="3" spans="1:9">
      <c r="A3" s="8" t="s">
        <v>539</v>
      </c>
      <c r="B3" s="3" t="s">
        <v>540</v>
      </c>
      <c r="C3" s="8" t="s">
        <v>541</v>
      </c>
      <c r="D3" s="12" t="s">
        <v>542</v>
      </c>
      <c r="E3" s="4" t="s">
        <v>543</v>
      </c>
      <c r="F3" s="10" t="s">
        <v>544</v>
      </c>
      <c r="G3" s="11" t="s">
        <v>545</v>
      </c>
      <c r="H3" s="11" t="s">
        <v>451</v>
      </c>
      <c r="I3" s="10" t="s">
        <v>546</v>
      </c>
    </row>
    <row r="4" spans="1:9">
      <c r="A4" s="8" t="s">
        <v>547</v>
      </c>
      <c r="B4" s="3" t="s">
        <v>548</v>
      </c>
      <c r="C4" s="8" t="s">
        <v>549</v>
      </c>
      <c r="D4" s="12" t="s">
        <v>550</v>
      </c>
      <c r="E4" s="4" t="s">
        <v>551</v>
      </c>
      <c r="F4" s="10" t="s">
        <v>552</v>
      </c>
      <c r="G4" s="11" t="s">
        <v>553</v>
      </c>
      <c r="H4" s="11" t="s">
        <v>446</v>
      </c>
      <c r="I4" s="10" t="s">
        <v>554</v>
      </c>
    </row>
    <row r="5" spans="1:9">
      <c r="A5" s="8" t="s">
        <v>555</v>
      </c>
      <c r="B5" s="3" t="s">
        <v>556</v>
      </c>
      <c r="C5" s="8" t="s">
        <v>557</v>
      </c>
      <c r="D5" s="12" t="s">
        <v>558</v>
      </c>
      <c r="E5" s="4" t="s">
        <v>559</v>
      </c>
      <c r="F5" s="10" t="s">
        <v>560</v>
      </c>
      <c r="G5" s="11" t="s">
        <v>561</v>
      </c>
      <c r="H5" s="11" t="s">
        <v>447</v>
      </c>
      <c r="I5" s="10" t="s">
        <v>562</v>
      </c>
    </row>
    <row r="6" spans="1:9" ht="30">
      <c r="A6" s="8" t="s">
        <v>563</v>
      </c>
      <c r="B6" s="3" t="s">
        <v>564</v>
      </c>
      <c r="C6" s="8" t="s">
        <v>565</v>
      </c>
      <c r="D6" s="12" t="s">
        <v>566</v>
      </c>
      <c r="E6" s="4" t="s">
        <v>567</v>
      </c>
      <c r="G6" s="11" t="s">
        <v>568</v>
      </c>
      <c r="H6" s="11" t="s">
        <v>448</v>
      </c>
      <c r="I6" s="10" t="s">
        <v>569</v>
      </c>
    </row>
    <row r="7" spans="1:9" ht="30">
      <c r="B7" s="3" t="s">
        <v>570</v>
      </c>
      <c r="C7" s="8" t="s">
        <v>571</v>
      </c>
      <c r="D7" s="12" t="s">
        <v>572</v>
      </c>
      <c r="E7" s="10" t="s">
        <v>573</v>
      </c>
      <c r="G7" s="4" t="s">
        <v>457</v>
      </c>
      <c r="H7" s="11" t="s">
        <v>449</v>
      </c>
      <c r="I7" s="10" t="s">
        <v>574</v>
      </c>
    </row>
    <row r="8" spans="1:9" ht="30">
      <c r="A8" s="13"/>
      <c r="B8" s="3" t="s">
        <v>575</v>
      </c>
      <c r="C8" s="8" t="s">
        <v>576</v>
      </c>
      <c r="D8" s="12" t="s">
        <v>577</v>
      </c>
      <c r="E8" s="10" t="s">
        <v>578</v>
      </c>
      <c r="I8" s="10" t="s">
        <v>579</v>
      </c>
    </row>
    <row r="9" spans="1:9" ht="32.25" customHeight="1">
      <c r="A9" s="13"/>
      <c r="B9" s="3" t="s">
        <v>580</v>
      </c>
      <c r="C9" s="8" t="s">
        <v>581</v>
      </c>
      <c r="D9" s="12" t="s">
        <v>582</v>
      </c>
      <c r="E9" s="10" t="s">
        <v>583</v>
      </c>
      <c r="I9" s="10" t="s">
        <v>584</v>
      </c>
    </row>
    <row r="10" spans="1:9">
      <c r="A10" s="13"/>
      <c r="B10" s="3" t="s">
        <v>585</v>
      </c>
      <c r="C10" s="8" t="s">
        <v>586</v>
      </c>
      <c r="D10" s="12" t="s">
        <v>587</v>
      </c>
      <c r="E10" s="10" t="s">
        <v>588</v>
      </c>
      <c r="I10" s="10" t="s">
        <v>589</v>
      </c>
    </row>
    <row r="11" spans="1:9">
      <c r="A11" s="13"/>
      <c r="B11" s="3" t="s">
        <v>590</v>
      </c>
      <c r="C11" s="8" t="s">
        <v>591</v>
      </c>
      <c r="D11" s="12" t="s">
        <v>592</v>
      </c>
      <c r="E11" s="10" t="s">
        <v>593</v>
      </c>
      <c r="I11" s="10" t="s">
        <v>594</v>
      </c>
    </row>
    <row r="12" spans="1:9" ht="30">
      <c r="A12" s="13"/>
      <c r="B12" s="3" t="s">
        <v>595</v>
      </c>
      <c r="C12" s="8" t="s">
        <v>596</v>
      </c>
      <c r="D12" s="12" t="s">
        <v>597</v>
      </c>
      <c r="E12" s="10" t="s">
        <v>598</v>
      </c>
      <c r="I12" s="10" t="s">
        <v>599</v>
      </c>
    </row>
    <row r="13" spans="1:9">
      <c r="A13" s="13"/>
      <c r="B13" s="51" t="s">
        <v>600</v>
      </c>
      <c r="D13" s="12" t="s">
        <v>601</v>
      </c>
      <c r="E13" s="10" t="s">
        <v>602</v>
      </c>
      <c r="I13" s="10" t="s">
        <v>603</v>
      </c>
    </row>
    <row r="14" spans="1:9">
      <c r="A14" s="13"/>
      <c r="B14" s="3" t="s">
        <v>604</v>
      </c>
      <c r="C14" s="13"/>
      <c r="D14" s="12" t="s">
        <v>605</v>
      </c>
      <c r="E14" s="10" t="s">
        <v>606</v>
      </c>
    </row>
    <row r="15" spans="1:9">
      <c r="A15" s="13"/>
      <c r="B15" s="3" t="s">
        <v>607</v>
      </c>
      <c r="C15" s="13"/>
      <c r="D15" s="12" t="s">
        <v>608</v>
      </c>
      <c r="E15" s="10" t="s">
        <v>609</v>
      </c>
    </row>
    <row r="16" spans="1:9">
      <c r="A16" s="13"/>
      <c r="B16" s="3" t="s">
        <v>610</v>
      </c>
      <c r="C16" s="13"/>
      <c r="D16" s="12" t="s">
        <v>611</v>
      </c>
      <c r="E16" s="14"/>
    </row>
    <row r="17" spans="1:5">
      <c r="A17" s="13"/>
      <c r="B17" s="3" t="s">
        <v>612</v>
      </c>
      <c r="C17" s="13"/>
      <c r="D17" s="12" t="s">
        <v>613</v>
      </c>
      <c r="E17" s="14"/>
    </row>
    <row r="18" spans="1:5">
      <c r="A18" s="13"/>
      <c r="B18" s="3" t="s">
        <v>614</v>
      </c>
      <c r="C18" s="13"/>
      <c r="D18" s="12" t="s">
        <v>615</v>
      </c>
      <c r="E18" s="14"/>
    </row>
    <row r="19" spans="1:5">
      <c r="A19" s="13"/>
      <c r="B19" s="3" t="s">
        <v>616</v>
      </c>
      <c r="C19" s="13"/>
      <c r="D19" s="12" t="s">
        <v>617</v>
      </c>
      <c r="E19" s="14"/>
    </row>
    <row r="20" spans="1:5">
      <c r="A20" s="13"/>
      <c r="B20" s="3" t="s">
        <v>618</v>
      </c>
      <c r="C20" s="13"/>
      <c r="D20" s="12" t="s">
        <v>619</v>
      </c>
      <c r="E20" s="14"/>
    </row>
    <row r="21" spans="1:5">
      <c r="B21" s="3" t="s">
        <v>620</v>
      </c>
      <c r="D21" s="12" t="s">
        <v>621</v>
      </c>
      <c r="E21" s="14"/>
    </row>
    <row r="22" spans="1:5">
      <c r="B22" s="3" t="s">
        <v>622</v>
      </c>
      <c r="D22" s="12" t="s">
        <v>623</v>
      </c>
      <c r="E22" s="14"/>
    </row>
    <row r="23" spans="1:5">
      <c r="B23" s="3" t="s">
        <v>624</v>
      </c>
      <c r="D23" s="12" t="s">
        <v>625</v>
      </c>
      <c r="E23" s="14"/>
    </row>
    <row r="24" spans="1:5">
      <c r="D24" s="15" t="s">
        <v>626</v>
      </c>
      <c r="E24" s="15" t="s">
        <v>627</v>
      </c>
    </row>
    <row r="25" spans="1:5">
      <c r="D25" s="16" t="s">
        <v>628</v>
      </c>
      <c r="E25" s="10" t="s">
        <v>629</v>
      </c>
    </row>
    <row r="26" spans="1:5">
      <c r="D26" s="16" t="s">
        <v>630</v>
      </c>
      <c r="E26" s="10" t="s">
        <v>631</v>
      </c>
    </row>
    <row r="27" spans="1:5">
      <c r="D27" s="556" t="s">
        <v>632</v>
      </c>
      <c r="E27" s="10" t="s">
        <v>633</v>
      </c>
    </row>
    <row r="28" spans="1:5">
      <c r="D28" s="557"/>
      <c r="E28" s="10" t="s">
        <v>634</v>
      </c>
    </row>
    <row r="29" spans="1:5">
      <c r="D29" s="557"/>
      <c r="E29" s="10" t="s">
        <v>635</v>
      </c>
    </row>
    <row r="30" spans="1:5">
      <c r="D30" s="558"/>
      <c r="E30" s="10" t="s">
        <v>636</v>
      </c>
    </row>
    <row r="31" spans="1:5">
      <c r="D31" s="16" t="s">
        <v>637</v>
      </c>
      <c r="E31" s="10" t="s">
        <v>638</v>
      </c>
    </row>
    <row r="32" spans="1:5">
      <c r="D32" s="16" t="s">
        <v>639</v>
      </c>
      <c r="E32" s="10" t="s">
        <v>640</v>
      </c>
    </row>
    <row r="33" spans="4:5">
      <c r="D33" s="16" t="s">
        <v>641</v>
      </c>
      <c r="E33" s="10" t="s">
        <v>642</v>
      </c>
    </row>
    <row r="34" spans="4:5">
      <c r="D34" s="16" t="s">
        <v>643</v>
      </c>
      <c r="E34" s="10" t="s">
        <v>644</v>
      </c>
    </row>
    <row r="35" spans="4:5">
      <c r="D35" s="16" t="s">
        <v>645</v>
      </c>
      <c r="E35" s="10" t="s">
        <v>646</v>
      </c>
    </row>
    <row r="36" spans="4:5">
      <c r="D36" s="16" t="s">
        <v>647</v>
      </c>
      <c r="E36" s="10" t="s">
        <v>648</v>
      </c>
    </row>
    <row r="37" spans="4:5">
      <c r="D37" s="16" t="s">
        <v>649</v>
      </c>
      <c r="E37" s="10" t="s">
        <v>650</v>
      </c>
    </row>
    <row r="38" spans="4:5">
      <c r="D38" s="16" t="s">
        <v>651</v>
      </c>
      <c r="E38" s="10" t="s">
        <v>652</v>
      </c>
    </row>
    <row r="39" spans="4:5">
      <c r="D39" s="17" t="s">
        <v>653</v>
      </c>
      <c r="E39" s="10" t="s">
        <v>654</v>
      </c>
    </row>
    <row r="40" spans="4:5">
      <c r="D40" s="17" t="s">
        <v>655</v>
      </c>
      <c r="E40" s="10" t="s">
        <v>656</v>
      </c>
    </row>
    <row r="41" spans="4:5">
      <c r="D41" s="16" t="s">
        <v>657</v>
      </c>
      <c r="E41" s="10" t="s">
        <v>658</v>
      </c>
    </row>
    <row r="42" spans="4:5">
      <c r="D42" s="16" t="s">
        <v>659</v>
      </c>
      <c r="E42" s="10" t="s">
        <v>660</v>
      </c>
    </row>
    <row r="43" spans="4:5">
      <c r="D43" s="17" t="s">
        <v>661</v>
      </c>
      <c r="E43" s="10" t="s">
        <v>662</v>
      </c>
    </row>
    <row r="44" spans="4:5">
      <c r="D44" s="18" t="s">
        <v>663</v>
      </c>
      <c r="E44" s="10" t="s">
        <v>664</v>
      </c>
    </row>
    <row r="45" spans="4:5">
      <c r="D45" s="12" t="s">
        <v>665</v>
      </c>
      <c r="E45" s="10" t="s">
        <v>666</v>
      </c>
    </row>
    <row r="46" spans="4:5">
      <c r="D46" s="12" t="s">
        <v>667</v>
      </c>
      <c r="E46" s="10" t="s">
        <v>668</v>
      </c>
    </row>
    <row r="47" spans="4:5">
      <c r="D47" s="12" t="s">
        <v>669</v>
      </c>
      <c r="E47" s="10" t="s">
        <v>670</v>
      </c>
    </row>
    <row r="48" spans="4:5">
      <c r="D48" s="12" t="s">
        <v>671</v>
      </c>
      <c r="E48" s="10" t="s">
        <v>672</v>
      </c>
    </row>
    <row r="49" spans="4:4">
      <c r="D49" s="15" t="s">
        <v>673</v>
      </c>
    </row>
    <row r="50" spans="4:4">
      <c r="D50" s="12" t="s">
        <v>674</v>
      </c>
    </row>
    <row r="51" spans="4:4">
      <c r="D51" s="12" t="s">
        <v>675</v>
      </c>
    </row>
    <row r="52" spans="4:4">
      <c r="D52" s="15" t="s">
        <v>676</v>
      </c>
    </row>
    <row r="53" spans="4:4">
      <c r="D53" s="18" t="s">
        <v>677</v>
      </c>
    </row>
    <row r="54" spans="4:4">
      <c r="D54" s="18" t="s">
        <v>678</v>
      </c>
    </row>
    <row r="55" spans="4:4">
      <c r="D55" s="18" t="s">
        <v>679</v>
      </c>
    </row>
    <row r="56" spans="4:4">
      <c r="D56" s="18" t="s">
        <v>680</v>
      </c>
    </row>
  </sheetData>
  <mergeCells count="1">
    <mergeCell ref="D27:D30"/>
  </mergeCells>
  <pageMargins left="0.7" right="0.7" top="0.75" bottom="0.75" header="0.3" footer="0.3"/>
  <pageSetup scale="27" orientation="landscape" r:id="rId1"/>
  <headerFooter>
    <oddFooter>&amp;C_x000D_&amp;1#&amp;"Calibri"&amp;10&amp;K000000 Información 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5"/>
  <sheetViews>
    <sheetView showGridLines="0" topLeftCell="Q36" zoomScale="80" zoomScaleNormal="80" workbookViewId="0">
      <selection activeCell="I54" sqref="I54"/>
    </sheetView>
  </sheetViews>
  <sheetFormatPr baseColWidth="10" defaultColWidth="10.85546875" defaultRowHeight="15"/>
  <cols>
    <col min="1" max="1" width="38.42578125" style="88" customWidth="1"/>
    <col min="2" max="2" width="20.42578125" style="88" customWidth="1"/>
    <col min="3" max="7" width="20.7109375" style="88" customWidth="1"/>
    <col min="8" max="8" width="29.140625" style="88" customWidth="1"/>
    <col min="9" max="14" width="20.7109375" style="88" customWidth="1"/>
    <col min="15" max="15" width="20.42578125" style="88" customWidth="1"/>
    <col min="16" max="16" width="32.42578125" style="88" customWidth="1"/>
    <col min="17" max="19" width="18.140625" style="88" customWidth="1"/>
    <col min="20" max="20" width="23.140625" style="88" customWidth="1"/>
    <col min="21" max="27" width="18.140625" style="88" customWidth="1"/>
    <col min="28" max="28" width="22.7109375" style="88" customWidth="1"/>
    <col min="29" max="29" width="19" style="88" customWidth="1"/>
    <col min="30" max="30" width="19.42578125" style="88" customWidth="1"/>
    <col min="31" max="31" width="28.28515625" style="88" customWidth="1"/>
    <col min="32" max="32" width="22.85546875" style="88" customWidth="1"/>
    <col min="33" max="33" width="18.42578125" style="88" bestFit="1" customWidth="1"/>
    <col min="34" max="34" width="8.42578125" style="88" customWidth="1"/>
    <col min="35" max="35" width="18.42578125" style="88" bestFit="1" customWidth="1"/>
    <col min="36" max="36" width="5.7109375" style="88" customWidth="1"/>
    <col min="37" max="37" width="18.42578125" style="88" bestFit="1" customWidth="1"/>
    <col min="38" max="38" width="4.7109375" style="88" customWidth="1"/>
    <col min="39" max="39" width="23" style="88" bestFit="1" customWidth="1"/>
    <col min="40" max="40" width="10.85546875" style="88"/>
    <col min="41" max="41" width="18.42578125" style="88" bestFit="1" customWidth="1"/>
    <col min="42" max="42" width="16.140625" style="88" customWidth="1"/>
    <col min="43" max="16384" width="10.85546875" style="88"/>
  </cols>
  <sheetData>
    <row r="1" spans="1:31" ht="32.25" customHeight="1" thickBot="1">
      <c r="A1" s="373"/>
      <c r="B1" s="364"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6"/>
      <c r="AB1" s="332" t="s">
        <v>1</v>
      </c>
      <c r="AC1" s="333"/>
      <c r="AD1" s="333"/>
      <c r="AE1" s="334"/>
    </row>
    <row r="2" spans="1:31" ht="30.75" customHeight="1" thickBot="1">
      <c r="A2" s="374"/>
      <c r="B2" s="364" t="s">
        <v>2</v>
      </c>
      <c r="C2" s="365"/>
      <c r="D2" s="365"/>
      <c r="E2" s="365"/>
      <c r="F2" s="365"/>
      <c r="G2" s="365"/>
      <c r="H2" s="365"/>
      <c r="I2" s="365"/>
      <c r="J2" s="365"/>
      <c r="K2" s="365"/>
      <c r="L2" s="365"/>
      <c r="M2" s="365"/>
      <c r="N2" s="365"/>
      <c r="O2" s="365"/>
      <c r="P2" s="365"/>
      <c r="Q2" s="365"/>
      <c r="R2" s="365"/>
      <c r="S2" s="365"/>
      <c r="T2" s="365"/>
      <c r="U2" s="365"/>
      <c r="V2" s="365"/>
      <c r="W2" s="365"/>
      <c r="X2" s="365"/>
      <c r="Y2" s="365"/>
      <c r="Z2" s="365"/>
      <c r="AA2" s="366"/>
      <c r="AB2" s="332" t="s">
        <v>3</v>
      </c>
      <c r="AC2" s="333"/>
      <c r="AD2" s="333"/>
      <c r="AE2" s="334"/>
    </row>
    <row r="3" spans="1:31" ht="24" customHeight="1" thickBot="1">
      <c r="A3" s="374"/>
      <c r="B3" s="367" t="s">
        <v>4</v>
      </c>
      <c r="C3" s="368"/>
      <c r="D3" s="368"/>
      <c r="E3" s="368"/>
      <c r="F3" s="368"/>
      <c r="G3" s="368"/>
      <c r="H3" s="368"/>
      <c r="I3" s="368"/>
      <c r="J3" s="368"/>
      <c r="K3" s="368"/>
      <c r="L3" s="368"/>
      <c r="M3" s="368"/>
      <c r="N3" s="368"/>
      <c r="O3" s="368"/>
      <c r="P3" s="368"/>
      <c r="Q3" s="368"/>
      <c r="R3" s="368"/>
      <c r="S3" s="368"/>
      <c r="T3" s="368"/>
      <c r="U3" s="368"/>
      <c r="V3" s="368"/>
      <c r="W3" s="368"/>
      <c r="X3" s="368"/>
      <c r="Y3" s="368"/>
      <c r="Z3" s="368"/>
      <c r="AA3" s="369"/>
      <c r="AB3" s="332" t="s">
        <v>5</v>
      </c>
      <c r="AC3" s="333"/>
      <c r="AD3" s="333"/>
      <c r="AE3" s="334"/>
    </row>
    <row r="4" spans="1:31" ht="21.75" customHeight="1" thickBot="1">
      <c r="A4" s="375"/>
      <c r="B4" s="370"/>
      <c r="C4" s="371"/>
      <c r="D4" s="371"/>
      <c r="E4" s="371"/>
      <c r="F4" s="371"/>
      <c r="G4" s="371"/>
      <c r="H4" s="371"/>
      <c r="I4" s="371"/>
      <c r="J4" s="371"/>
      <c r="K4" s="371"/>
      <c r="L4" s="371"/>
      <c r="M4" s="371"/>
      <c r="N4" s="371"/>
      <c r="O4" s="371"/>
      <c r="P4" s="371"/>
      <c r="Q4" s="371"/>
      <c r="R4" s="371"/>
      <c r="S4" s="371"/>
      <c r="T4" s="371"/>
      <c r="U4" s="371"/>
      <c r="V4" s="371"/>
      <c r="W4" s="371"/>
      <c r="X4" s="371"/>
      <c r="Y4" s="371"/>
      <c r="Z4" s="371"/>
      <c r="AA4" s="372"/>
      <c r="AB4" s="332" t="s">
        <v>6</v>
      </c>
      <c r="AC4" s="333"/>
      <c r="AD4" s="333"/>
      <c r="AE4" s="334"/>
    </row>
    <row r="5" spans="1:31" ht="9" customHeight="1" thickBot="1">
      <c r="A5" s="90"/>
      <c r="B5" s="91"/>
      <c r="C5" s="92"/>
      <c r="D5" s="93"/>
      <c r="E5" s="93"/>
      <c r="F5" s="93"/>
      <c r="G5" s="93"/>
      <c r="H5" s="93"/>
      <c r="I5" s="93"/>
      <c r="J5" s="93"/>
      <c r="K5" s="93"/>
      <c r="L5" s="93"/>
      <c r="M5" s="93"/>
      <c r="N5" s="93"/>
      <c r="O5" s="93"/>
      <c r="P5" s="93"/>
      <c r="Q5" s="93"/>
      <c r="R5" s="93"/>
      <c r="S5" s="93"/>
      <c r="T5" s="93"/>
      <c r="U5" s="93"/>
      <c r="V5" s="93"/>
      <c r="W5" s="93"/>
      <c r="X5" s="93"/>
      <c r="Y5" s="93"/>
      <c r="Z5" s="93"/>
      <c r="AA5" s="93"/>
      <c r="AB5" s="93"/>
      <c r="AD5" s="94"/>
      <c r="AE5" s="95"/>
    </row>
    <row r="6" spans="1:31" ht="9" customHeight="1" thickBot="1">
      <c r="A6" s="96"/>
      <c r="B6" s="93"/>
      <c r="C6" s="93"/>
      <c r="D6" s="93"/>
      <c r="E6" s="93"/>
      <c r="F6" s="93"/>
      <c r="G6" s="93"/>
      <c r="H6" s="93"/>
      <c r="I6" s="93"/>
      <c r="J6" s="93"/>
      <c r="K6" s="93"/>
      <c r="L6" s="93"/>
      <c r="M6" s="93"/>
      <c r="N6" s="93"/>
      <c r="O6" s="93"/>
      <c r="P6" s="93"/>
      <c r="Q6" s="93"/>
      <c r="R6" s="93"/>
      <c r="S6" s="93"/>
      <c r="T6" s="93"/>
      <c r="U6" s="93"/>
      <c r="V6" s="93"/>
      <c r="W6" s="93"/>
      <c r="X6" s="93"/>
      <c r="Y6" s="93"/>
      <c r="Z6" s="93"/>
      <c r="AA6" s="93"/>
      <c r="AB6" s="93"/>
      <c r="AD6" s="94"/>
      <c r="AE6" s="95"/>
    </row>
    <row r="7" spans="1:31" ht="15" customHeight="1">
      <c r="A7" s="355" t="s">
        <v>7</v>
      </c>
      <c r="B7" s="356"/>
      <c r="C7" s="361" t="s">
        <v>8</v>
      </c>
      <c r="D7" s="355" t="s">
        <v>9</v>
      </c>
      <c r="E7" s="396"/>
      <c r="F7" s="396"/>
      <c r="G7" s="396"/>
      <c r="H7" s="356"/>
      <c r="I7" s="349">
        <f>'Meta 1 PA proyecto'!I7</f>
        <v>45449</v>
      </c>
      <c r="J7" s="350"/>
      <c r="K7" s="355" t="s">
        <v>10</v>
      </c>
      <c r="L7" s="356"/>
      <c r="M7" s="341" t="s">
        <v>11</v>
      </c>
      <c r="N7" s="342"/>
      <c r="O7" s="399"/>
      <c r="P7" s="400"/>
      <c r="Q7" s="93"/>
      <c r="R7" s="93"/>
      <c r="S7" s="93"/>
      <c r="T7" s="93"/>
      <c r="U7" s="93"/>
      <c r="V7" s="93"/>
      <c r="W7" s="93"/>
      <c r="X7" s="93"/>
      <c r="Y7" s="93"/>
      <c r="Z7" s="93"/>
      <c r="AA7" s="93"/>
      <c r="AB7" s="93"/>
      <c r="AD7" s="94"/>
      <c r="AE7" s="95"/>
    </row>
    <row r="8" spans="1:31" ht="15" customHeight="1">
      <c r="A8" s="357"/>
      <c r="B8" s="358"/>
      <c r="C8" s="362"/>
      <c r="D8" s="357"/>
      <c r="E8" s="397"/>
      <c r="F8" s="397"/>
      <c r="G8" s="397"/>
      <c r="H8" s="358"/>
      <c r="I8" s="351"/>
      <c r="J8" s="352"/>
      <c r="K8" s="357"/>
      <c r="L8" s="358"/>
      <c r="M8" s="404" t="s">
        <v>12</v>
      </c>
      <c r="N8" s="405"/>
      <c r="O8" s="343"/>
      <c r="P8" s="344"/>
      <c r="Q8" s="93"/>
      <c r="R8" s="93"/>
      <c r="S8" s="93"/>
      <c r="T8" s="93"/>
      <c r="U8" s="93"/>
      <c r="V8" s="93"/>
      <c r="W8" s="93"/>
      <c r="X8" s="93"/>
      <c r="Y8" s="93"/>
      <c r="Z8" s="93"/>
      <c r="AA8" s="93"/>
      <c r="AB8" s="93"/>
      <c r="AD8" s="94"/>
      <c r="AE8" s="95"/>
    </row>
    <row r="9" spans="1:31" ht="15.75" customHeight="1" thickBot="1">
      <c r="A9" s="359"/>
      <c r="B9" s="360"/>
      <c r="C9" s="363"/>
      <c r="D9" s="359"/>
      <c r="E9" s="398"/>
      <c r="F9" s="398"/>
      <c r="G9" s="398"/>
      <c r="H9" s="360"/>
      <c r="I9" s="353"/>
      <c r="J9" s="354"/>
      <c r="K9" s="359"/>
      <c r="L9" s="360"/>
      <c r="M9" s="345" t="s">
        <v>13</v>
      </c>
      <c r="N9" s="346"/>
      <c r="O9" s="347" t="s">
        <v>14</v>
      </c>
      <c r="P9" s="348"/>
      <c r="Q9" s="93"/>
      <c r="R9" s="93"/>
      <c r="S9" s="93"/>
      <c r="T9" s="93"/>
      <c r="U9" s="93"/>
      <c r="V9" s="93"/>
      <c r="W9" s="93"/>
      <c r="X9" s="93"/>
      <c r="Y9" s="93"/>
      <c r="Z9" s="93"/>
      <c r="AA9" s="93"/>
      <c r="AB9" s="93"/>
      <c r="AD9" s="94"/>
      <c r="AE9" s="95"/>
    </row>
    <row r="10" spans="1:31" ht="15" customHeight="1" thickBot="1">
      <c r="A10" s="97"/>
      <c r="B10" s="98"/>
      <c r="C10" s="98"/>
      <c r="D10" s="99"/>
      <c r="E10" s="99"/>
      <c r="F10" s="99"/>
      <c r="G10" s="99"/>
      <c r="H10" s="99"/>
      <c r="I10" s="100"/>
      <c r="J10" s="100"/>
      <c r="K10" s="99"/>
      <c r="L10" s="99"/>
      <c r="M10" s="101"/>
      <c r="N10" s="101"/>
      <c r="O10" s="102"/>
      <c r="P10" s="102"/>
      <c r="Q10" s="98"/>
      <c r="R10" s="98"/>
      <c r="S10" s="98"/>
      <c r="T10" s="98"/>
      <c r="U10" s="98"/>
      <c r="V10" s="98"/>
      <c r="W10" s="98"/>
      <c r="X10" s="98"/>
      <c r="Y10" s="98"/>
      <c r="Z10" s="98"/>
      <c r="AA10" s="98"/>
      <c r="AB10" s="98"/>
      <c r="AD10" s="103"/>
      <c r="AE10" s="104"/>
    </row>
    <row r="11" spans="1:31" ht="15" customHeight="1">
      <c r="A11" s="355" t="s">
        <v>15</v>
      </c>
      <c r="B11" s="356"/>
      <c r="C11" s="305" t="s">
        <v>16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c r="A12" s="357"/>
      <c r="B12" s="358"/>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7"/>
    </row>
    <row r="13" spans="1:31" ht="15" customHeight="1" thickBot="1">
      <c r="A13" s="359"/>
      <c r="B13" s="360"/>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40"/>
    </row>
    <row r="14" spans="1:31" ht="9" customHeight="1" thickBot="1">
      <c r="A14" s="106"/>
      <c r="B14" s="107"/>
      <c r="C14" s="108"/>
      <c r="D14" s="108"/>
      <c r="E14" s="108"/>
      <c r="F14" s="108"/>
      <c r="G14" s="108"/>
      <c r="H14" s="108"/>
      <c r="I14" s="108"/>
      <c r="J14" s="108"/>
      <c r="K14" s="108"/>
      <c r="L14" s="108"/>
      <c r="M14" s="109"/>
      <c r="N14" s="109"/>
      <c r="O14" s="109"/>
      <c r="P14" s="109"/>
      <c r="Q14" s="109"/>
      <c r="R14" s="110"/>
      <c r="S14" s="110"/>
      <c r="T14" s="110"/>
      <c r="U14" s="110"/>
      <c r="V14" s="110"/>
      <c r="W14" s="110"/>
      <c r="X14" s="110"/>
      <c r="Y14" s="99"/>
      <c r="Z14" s="99"/>
      <c r="AA14" s="99"/>
      <c r="AB14" s="99"/>
      <c r="AD14" s="99"/>
      <c r="AE14" s="105"/>
    </row>
    <row r="15" spans="1:31" ht="52.5" customHeight="1" thickBot="1">
      <c r="A15" s="394" t="s">
        <v>17</v>
      </c>
      <c r="B15" s="395"/>
      <c r="C15" s="401" t="s">
        <v>18</v>
      </c>
      <c r="D15" s="402"/>
      <c r="E15" s="402"/>
      <c r="F15" s="402"/>
      <c r="G15" s="402"/>
      <c r="H15" s="402"/>
      <c r="I15" s="402"/>
      <c r="J15" s="402"/>
      <c r="K15" s="403"/>
      <c r="L15" s="382" t="s">
        <v>19</v>
      </c>
      <c r="M15" s="383"/>
      <c r="N15" s="383"/>
      <c r="O15" s="383"/>
      <c r="P15" s="383"/>
      <c r="Q15" s="384"/>
      <c r="R15" s="385" t="s">
        <v>20</v>
      </c>
      <c r="S15" s="386"/>
      <c r="T15" s="386"/>
      <c r="U15" s="386"/>
      <c r="V15" s="386"/>
      <c r="W15" s="386"/>
      <c r="X15" s="387"/>
      <c r="Y15" s="382" t="s">
        <v>21</v>
      </c>
      <c r="Z15" s="384"/>
      <c r="AA15" s="385" t="s">
        <v>22</v>
      </c>
      <c r="AB15" s="386"/>
      <c r="AC15" s="386"/>
      <c r="AD15" s="386"/>
      <c r="AE15" s="387"/>
    </row>
    <row r="16" spans="1:31" ht="9" customHeight="1" thickBot="1">
      <c r="A16" s="96"/>
      <c r="B16" s="93"/>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94"/>
      <c r="AE16" s="95"/>
    </row>
    <row r="17" spans="1:32" s="111" customFormat="1" ht="37.5" customHeight="1" thickBot="1">
      <c r="A17" s="394" t="s">
        <v>23</v>
      </c>
      <c r="B17" s="395"/>
      <c r="C17" s="385" t="s">
        <v>110</v>
      </c>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7"/>
    </row>
    <row r="18" spans="1:32" ht="16.5" customHeight="1" thickBo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D18" s="113"/>
      <c r="AE18" s="114"/>
    </row>
    <row r="19" spans="1:32" ht="32.25" customHeight="1" thickBot="1">
      <c r="A19" s="382" t="s">
        <v>25</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4"/>
      <c r="AF19" s="115"/>
    </row>
    <row r="20" spans="1:32" ht="32.25" customHeight="1" thickBot="1">
      <c r="A20" s="116" t="s">
        <v>26</v>
      </c>
      <c r="B20" s="379" t="s">
        <v>27</v>
      </c>
      <c r="C20" s="380"/>
      <c r="D20" s="380"/>
      <c r="E20" s="380"/>
      <c r="F20" s="380"/>
      <c r="G20" s="380"/>
      <c r="H20" s="380"/>
      <c r="I20" s="380"/>
      <c r="J20" s="380"/>
      <c r="K20" s="380"/>
      <c r="L20" s="380"/>
      <c r="M20" s="380"/>
      <c r="N20" s="380"/>
      <c r="O20" s="381"/>
      <c r="P20" s="382" t="s">
        <v>28</v>
      </c>
      <c r="Q20" s="383"/>
      <c r="R20" s="383"/>
      <c r="S20" s="383"/>
      <c r="T20" s="383"/>
      <c r="U20" s="383"/>
      <c r="V20" s="383"/>
      <c r="W20" s="383"/>
      <c r="X20" s="383"/>
      <c r="Y20" s="383"/>
      <c r="Z20" s="383"/>
      <c r="AA20" s="383"/>
      <c r="AB20" s="383"/>
      <c r="AC20" s="383"/>
      <c r="AD20" s="383"/>
      <c r="AE20" s="384"/>
      <c r="AF20" s="115"/>
    </row>
    <row r="21" spans="1:32" ht="32.25" customHeight="1" thickBot="1">
      <c r="A21" s="117">
        <v>7312420</v>
      </c>
      <c r="B21" s="118" t="s">
        <v>29</v>
      </c>
      <c r="C21" s="119" t="s">
        <v>30</v>
      </c>
      <c r="D21" s="119" t="s">
        <v>31</v>
      </c>
      <c r="E21" s="119" t="s">
        <v>32</v>
      </c>
      <c r="F21" s="119" t="s">
        <v>8</v>
      </c>
      <c r="G21" s="119" t="s">
        <v>33</v>
      </c>
      <c r="H21" s="119" t="s">
        <v>34</v>
      </c>
      <c r="I21" s="119" t="s">
        <v>35</v>
      </c>
      <c r="J21" s="119" t="s">
        <v>36</v>
      </c>
      <c r="K21" s="119" t="s">
        <v>37</v>
      </c>
      <c r="L21" s="119" t="s">
        <v>38</v>
      </c>
      <c r="M21" s="119" t="s">
        <v>39</v>
      </c>
      <c r="N21" s="119" t="s">
        <v>40</v>
      </c>
      <c r="O21" s="120" t="s">
        <v>41</v>
      </c>
      <c r="P21" s="121"/>
      <c r="Q21" s="116" t="s">
        <v>29</v>
      </c>
      <c r="R21" s="122" t="s">
        <v>30</v>
      </c>
      <c r="S21" s="122" t="s">
        <v>31</v>
      </c>
      <c r="T21" s="122" t="s">
        <v>32</v>
      </c>
      <c r="U21" s="122" t="s">
        <v>8</v>
      </c>
      <c r="V21" s="122" t="s">
        <v>33</v>
      </c>
      <c r="W21" s="122" t="s">
        <v>34</v>
      </c>
      <c r="X21" s="122" t="s">
        <v>35</v>
      </c>
      <c r="Y21" s="122" t="s">
        <v>36</v>
      </c>
      <c r="Z21" s="122" t="s">
        <v>37</v>
      </c>
      <c r="AA21" s="122" t="s">
        <v>38</v>
      </c>
      <c r="AB21" s="122" t="s">
        <v>39</v>
      </c>
      <c r="AC21" s="122" t="s">
        <v>40</v>
      </c>
      <c r="AD21" s="123" t="s">
        <v>42</v>
      </c>
      <c r="AE21" s="123" t="s">
        <v>43</v>
      </c>
      <c r="AF21" s="124"/>
    </row>
    <row r="22" spans="1:32" ht="32.25" customHeight="1">
      <c r="A22" s="125" t="s">
        <v>44</v>
      </c>
      <c r="B22" s="188">
        <v>3667420</v>
      </c>
      <c r="C22" s="189">
        <v>3645000</v>
      </c>
      <c r="D22" s="189">
        <v>0</v>
      </c>
      <c r="E22" s="189">
        <v>0</v>
      </c>
      <c r="F22" s="127"/>
      <c r="G22" s="127"/>
      <c r="H22" s="127"/>
      <c r="I22" s="127"/>
      <c r="J22" s="127"/>
      <c r="K22" s="127"/>
      <c r="L22" s="127"/>
      <c r="M22" s="127"/>
      <c r="N22" s="127">
        <f>SUM(B22:M22)</f>
        <v>7312420</v>
      </c>
      <c r="O22" s="128"/>
      <c r="P22" s="125" t="s">
        <v>45</v>
      </c>
      <c r="Q22" s="188">
        <v>66744000</v>
      </c>
      <c r="R22" s="131">
        <v>111072000</v>
      </c>
      <c r="S22" s="132"/>
      <c r="T22" s="132">
        <v>3993000</v>
      </c>
      <c r="U22" s="132"/>
      <c r="V22" s="132"/>
      <c r="W22" s="132"/>
      <c r="X22" s="132">
        <v>133912500</v>
      </c>
      <c r="Y22" s="132"/>
      <c r="Z22" s="132"/>
      <c r="AA22" s="132"/>
      <c r="AB22" s="132"/>
      <c r="AC22" s="132">
        <f>SUM(Q22:AB22)</f>
        <v>315721500</v>
      </c>
      <c r="AE22" s="133"/>
      <c r="AF22" s="124"/>
    </row>
    <row r="23" spans="1:32" ht="32.25" customHeight="1">
      <c r="A23" s="134" t="s">
        <v>46</v>
      </c>
      <c r="B23" s="190">
        <v>0</v>
      </c>
      <c r="C23" s="130">
        <v>0</v>
      </c>
      <c r="D23" s="130">
        <v>0</v>
      </c>
      <c r="E23" s="130">
        <v>0</v>
      </c>
      <c r="F23" s="136"/>
      <c r="G23" s="136"/>
      <c r="H23" s="136"/>
      <c r="I23" s="136"/>
      <c r="J23" s="136"/>
      <c r="K23" s="136"/>
      <c r="L23" s="136"/>
      <c r="M23" s="136"/>
      <c r="N23" s="136">
        <f>SUM(B23:M23)</f>
        <v>0</v>
      </c>
      <c r="O23" s="137"/>
      <c r="P23" s="134" t="s">
        <v>47</v>
      </c>
      <c r="Q23" s="129">
        <v>66744000</v>
      </c>
      <c r="R23" s="130">
        <v>98400000</v>
      </c>
      <c r="S23" s="130">
        <v>12672000</v>
      </c>
      <c r="T23" s="130">
        <f>-4954334+5606314</f>
        <v>651980</v>
      </c>
      <c r="U23" s="130">
        <v>-3379200</v>
      </c>
      <c r="V23" s="130"/>
      <c r="W23" s="130"/>
      <c r="X23" s="130"/>
      <c r="Y23" s="130"/>
      <c r="Z23" s="130"/>
      <c r="AA23" s="130"/>
      <c r="AB23" s="130"/>
      <c r="AC23" s="130">
        <f t="shared" ref="AC23:AC25" si="0">SUM(Q23:AB23)</f>
        <v>175088780</v>
      </c>
      <c r="AD23" s="251">
        <f>AC23/SUM(Q22:U22)</f>
        <v>0.96303692336462987</v>
      </c>
      <c r="AE23" s="138">
        <f>AC23/AC22</f>
        <v>0.55456717391751909</v>
      </c>
      <c r="AF23" s="124"/>
    </row>
    <row r="24" spans="1:32" ht="32.25" customHeight="1">
      <c r="A24" s="134" t="s">
        <v>48</v>
      </c>
      <c r="B24" s="135">
        <f>+A21-B23</f>
        <v>7312420</v>
      </c>
      <c r="C24" s="136">
        <f>+B24-C23</f>
        <v>7312420</v>
      </c>
      <c r="D24" s="136">
        <v>0</v>
      </c>
      <c r="E24" s="136">
        <v>0</v>
      </c>
      <c r="F24" s="136"/>
      <c r="G24" s="136"/>
      <c r="H24" s="136"/>
      <c r="I24" s="136"/>
      <c r="J24" s="136"/>
      <c r="K24" s="136"/>
      <c r="L24" s="136"/>
      <c r="M24" s="136"/>
      <c r="N24" s="136">
        <f>MIN(B24:M24)</f>
        <v>0</v>
      </c>
      <c r="O24" s="139"/>
      <c r="P24" s="134" t="s">
        <v>44</v>
      </c>
      <c r="Q24" s="135"/>
      <c r="R24" s="192">
        <v>600800</v>
      </c>
      <c r="S24" s="130">
        <v>21436000</v>
      </c>
      <c r="T24" s="130">
        <v>29636000</v>
      </c>
      <c r="U24" s="130">
        <v>29636000</v>
      </c>
      <c r="V24" s="193">
        <v>29636000</v>
      </c>
      <c r="W24" s="193">
        <v>33028200</v>
      </c>
      <c r="X24" s="193">
        <v>29636000</v>
      </c>
      <c r="Y24" s="193">
        <v>29636000</v>
      </c>
      <c r="Z24" s="193">
        <v>29636000</v>
      </c>
      <c r="AA24" s="193">
        <v>29636000</v>
      </c>
      <c r="AB24" s="193">
        <v>53204500</v>
      </c>
      <c r="AC24" s="136">
        <f t="shared" si="0"/>
        <v>315721500</v>
      </c>
      <c r="AD24" s="191"/>
      <c r="AE24" s="140"/>
      <c r="AF24" s="124"/>
    </row>
    <row r="25" spans="1:32" ht="32.25" customHeight="1" thickBot="1">
      <c r="A25" s="141" t="s">
        <v>49</v>
      </c>
      <c r="B25" s="194">
        <v>3667420</v>
      </c>
      <c r="C25" s="195">
        <v>3645000</v>
      </c>
      <c r="D25" s="195">
        <v>0</v>
      </c>
      <c r="E25" s="195">
        <v>0</v>
      </c>
      <c r="F25" s="142"/>
      <c r="G25" s="142"/>
      <c r="H25" s="142"/>
      <c r="I25" s="142"/>
      <c r="J25" s="142"/>
      <c r="K25" s="142"/>
      <c r="L25" s="142"/>
      <c r="M25" s="142"/>
      <c r="N25" s="142">
        <f>SUM(B25:M25)</f>
        <v>7312420</v>
      </c>
      <c r="O25" s="143">
        <f>+N25/N22</f>
        <v>1</v>
      </c>
      <c r="P25" s="141" t="s">
        <v>49</v>
      </c>
      <c r="Q25" s="144"/>
      <c r="R25" s="192">
        <v>600800</v>
      </c>
      <c r="S25" s="130">
        <v>22569667</v>
      </c>
      <c r="T25" s="130">
        <v>28368800</v>
      </c>
      <c r="U25" s="130">
        <v>35242314</v>
      </c>
      <c r="V25" s="142"/>
      <c r="W25" s="142"/>
      <c r="X25" s="142"/>
      <c r="Y25" s="142"/>
      <c r="Z25" s="142"/>
      <c r="AA25" s="142"/>
      <c r="AB25" s="142"/>
      <c r="AC25" s="246">
        <f t="shared" si="0"/>
        <v>86781581</v>
      </c>
      <c r="AD25" s="249">
        <f>AC25/SUM(Q24:U24)</f>
        <v>1.067308593903735</v>
      </c>
      <c r="AE25" s="145">
        <f>AC25/AC24</f>
        <v>0.27486750506379831</v>
      </c>
      <c r="AF25" s="124"/>
    </row>
    <row r="26" spans="1:32" s="146" customFormat="1" ht="16.5" customHeight="1" thickBot="1"/>
    <row r="27" spans="1:32" ht="33.950000000000003" customHeight="1">
      <c r="A27" s="391" t="s">
        <v>50</v>
      </c>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3"/>
    </row>
    <row r="28" spans="1:32" ht="15" customHeight="1">
      <c r="A28" s="302" t="s">
        <v>51</v>
      </c>
      <c r="B28" s="304" t="s">
        <v>52</v>
      </c>
      <c r="C28" s="304"/>
      <c r="D28" s="304" t="s">
        <v>53</v>
      </c>
      <c r="E28" s="304"/>
      <c r="F28" s="304"/>
      <c r="G28" s="304"/>
      <c r="H28" s="304"/>
      <c r="I28" s="304"/>
      <c r="J28" s="304"/>
      <c r="K28" s="304"/>
      <c r="L28" s="304"/>
      <c r="M28" s="304"/>
      <c r="N28" s="304"/>
      <c r="O28" s="304"/>
      <c r="P28" s="304" t="s">
        <v>40</v>
      </c>
      <c r="Q28" s="304" t="s">
        <v>54</v>
      </c>
      <c r="R28" s="304"/>
      <c r="S28" s="304"/>
      <c r="T28" s="304"/>
      <c r="U28" s="304"/>
      <c r="V28" s="304"/>
      <c r="W28" s="304"/>
      <c r="X28" s="304"/>
      <c r="Y28" s="304" t="s">
        <v>55</v>
      </c>
      <c r="Z28" s="304"/>
      <c r="AA28" s="304"/>
      <c r="AB28" s="304"/>
      <c r="AC28" s="304"/>
      <c r="AD28" s="304"/>
      <c r="AE28" s="330"/>
    </row>
    <row r="29" spans="1:32" ht="27" customHeight="1">
      <c r="A29" s="302"/>
      <c r="B29" s="304"/>
      <c r="C29" s="304"/>
      <c r="D29" s="147" t="s">
        <v>29</v>
      </c>
      <c r="E29" s="147" t="s">
        <v>30</v>
      </c>
      <c r="F29" s="147" t="s">
        <v>31</v>
      </c>
      <c r="G29" s="147" t="s">
        <v>32</v>
      </c>
      <c r="H29" s="147" t="s">
        <v>8</v>
      </c>
      <c r="I29" s="147" t="s">
        <v>33</v>
      </c>
      <c r="J29" s="147" t="s">
        <v>34</v>
      </c>
      <c r="K29" s="147" t="s">
        <v>35</v>
      </c>
      <c r="L29" s="147" t="s">
        <v>36</v>
      </c>
      <c r="M29" s="147" t="s">
        <v>37</v>
      </c>
      <c r="N29" s="147" t="s">
        <v>38</v>
      </c>
      <c r="O29" s="147" t="s">
        <v>39</v>
      </c>
      <c r="P29" s="304"/>
      <c r="Q29" s="304"/>
      <c r="R29" s="304"/>
      <c r="S29" s="304"/>
      <c r="T29" s="304"/>
      <c r="U29" s="304"/>
      <c r="V29" s="304"/>
      <c r="W29" s="304"/>
      <c r="X29" s="304"/>
      <c r="Y29" s="304"/>
      <c r="Z29" s="304"/>
      <c r="AA29" s="304"/>
      <c r="AB29" s="304"/>
      <c r="AC29" s="304"/>
      <c r="AD29" s="304"/>
      <c r="AE29" s="330"/>
    </row>
    <row r="30" spans="1:32" ht="101.25" customHeight="1">
      <c r="A30" s="148" t="str">
        <f>C17</f>
        <v>4 - Realizar el seguimiento de 2 Políticas Públicas lideradas por la Secretaría Distrital de la Mujer</v>
      </c>
      <c r="B30" s="389" t="s">
        <v>56</v>
      </c>
      <c r="C30" s="389"/>
      <c r="D30" s="89"/>
      <c r="E30" s="89"/>
      <c r="F30" s="89"/>
      <c r="G30" s="89"/>
      <c r="H30" s="89"/>
      <c r="I30" s="89"/>
      <c r="J30" s="89"/>
      <c r="K30" s="89"/>
      <c r="L30" s="89"/>
      <c r="M30" s="89"/>
      <c r="N30" s="89"/>
      <c r="O30" s="89"/>
      <c r="P30" s="149">
        <f>SUM(D30:O30)</f>
        <v>0</v>
      </c>
      <c r="Q30" s="388" t="s">
        <v>57</v>
      </c>
      <c r="R30" s="388"/>
      <c r="S30" s="388"/>
      <c r="T30" s="388"/>
      <c r="U30" s="388"/>
      <c r="V30" s="388"/>
      <c r="W30" s="388"/>
      <c r="X30" s="388"/>
      <c r="Y30" s="377" t="s">
        <v>111</v>
      </c>
      <c r="Z30" s="377"/>
      <c r="AA30" s="377"/>
      <c r="AB30" s="377"/>
      <c r="AC30" s="377"/>
      <c r="AD30" s="377"/>
      <c r="AE30" s="378"/>
    </row>
    <row r="31" spans="1:32" ht="12" customHeight="1" thickBot="1">
      <c r="A31" s="150"/>
      <c r="B31" s="151"/>
      <c r="C31" s="151"/>
      <c r="D31" s="99"/>
      <c r="E31" s="99"/>
      <c r="F31" s="99"/>
      <c r="G31" s="99"/>
      <c r="H31" s="99"/>
      <c r="I31" s="99"/>
      <c r="J31" s="99"/>
      <c r="K31" s="99"/>
      <c r="L31" s="99"/>
      <c r="M31" s="99"/>
      <c r="N31" s="99"/>
      <c r="O31" s="99"/>
      <c r="P31" s="152"/>
      <c r="Q31" s="153"/>
      <c r="R31" s="153"/>
      <c r="S31" s="153"/>
      <c r="T31" s="153"/>
      <c r="U31" s="153"/>
      <c r="V31" s="153"/>
      <c r="W31" s="153"/>
      <c r="X31" s="153"/>
      <c r="Y31" s="153"/>
      <c r="Z31" s="153"/>
      <c r="AA31" s="153"/>
      <c r="AB31" s="153"/>
      <c r="AC31" s="153"/>
      <c r="AD31" s="153"/>
      <c r="AE31" s="154"/>
    </row>
    <row r="32" spans="1:32" ht="45" customHeight="1">
      <c r="A32" s="305" t="s">
        <v>59</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25" customHeight="1">
      <c r="A33" s="302" t="s">
        <v>112</v>
      </c>
      <c r="B33" s="304" t="s">
        <v>60</v>
      </c>
      <c r="C33" s="304" t="s">
        <v>52</v>
      </c>
      <c r="D33" s="304" t="s">
        <v>61</v>
      </c>
      <c r="E33" s="304"/>
      <c r="F33" s="304"/>
      <c r="G33" s="304"/>
      <c r="H33" s="304"/>
      <c r="I33" s="304"/>
      <c r="J33" s="304"/>
      <c r="K33" s="304"/>
      <c r="L33" s="304"/>
      <c r="M33" s="304"/>
      <c r="N33" s="304"/>
      <c r="O33" s="304"/>
      <c r="P33" s="304"/>
      <c r="Q33" s="304" t="s">
        <v>62</v>
      </c>
      <c r="R33" s="304"/>
      <c r="S33" s="304"/>
      <c r="T33" s="304"/>
      <c r="U33" s="304"/>
      <c r="V33" s="304"/>
      <c r="W33" s="304"/>
      <c r="X33" s="304"/>
      <c r="Y33" s="304"/>
      <c r="Z33" s="304"/>
      <c r="AA33" s="304"/>
      <c r="AB33" s="304"/>
      <c r="AC33" s="304"/>
      <c r="AD33" s="304"/>
      <c r="AE33" s="330"/>
      <c r="AG33" s="155"/>
      <c r="AH33" s="155"/>
      <c r="AI33" s="155"/>
      <c r="AJ33" s="155"/>
      <c r="AK33" s="155"/>
      <c r="AL33" s="155"/>
      <c r="AM33" s="155"/>
      <c r="AN33" s="155"/>
      <c r="AO33" s="155"/>
    </row>
    <row r="34" spans="1:41" ht="27" customHeight="1">
      <c r="A34" s="302"/>
      <c r="B34" s="304"/>
      <c r="C34" s="331"/>
      <c r="D34" s="196" t="s">
        <v>29</v>
      </c>
      <c r="E34" s="147" t="s">
        <v>30</v>
      </c>
      <c r="F34" s="147" t="s">
        <v>31</v>
      </c>
      <c r="G34" s="147" t="s">
        <v>32</v>
      </c>
      <c r="H34" s="147" t="s">
        <v>8</v>
      </c>
      <c r="I34" s="147" t="s">
        <v>33</v>
      </c>
      <c r="J34" s="147" t="s">
        <v>34</v>
      </c>
      <c r="K34" s="147" t="s">
        <v>35</v>
      </c>
      <c r="L34" s="147" t="s">
        <v>36</v>
      </c>
      <c r="M34" s="147" t="s">
        <v>37</v>
      </c>
      <c r="N34" s="147" t="s">
        <v>38</v>
      </c>
      <c r="O34" s="147" t="s">
        <v>39</v>
      </c>
      <c r="P34" s="147" t="s">
        <v>40</v>
      </c>
      <c r="Q34" s="308" t="s">
        <v>63</v>
      </c>
      <c r="R34" s="309"/>
      <c r="S34" s="309"/>
      <c r="T34" s="310"/>
      <c r="U34" s="304" t="s">
        <v>64</v>
      </c>
      <c r="V34" s="304"/>
      <c r="W34" s="304"/>
      <c r="X34" s="304"/>
      <c r="Y34" s="304" t="s">
        <v>65</v>
      </c>
      <c r="Z34" s="304"/>
      <c r="AA34" s="304"/>
      <c r="AB34" s="304"/>
      <c r="AC34" s="304" t="s">
        <v>66</v>
      </c>
      <c r="AD34" s="304"/>
      <c r="AE34" s="330"/>
      <c r="AG34" s="155"/>
      <c r="AH34" s="155"/>
      <c r="AI34" s="155"/>
      <c r="AJ34" s="155"/>
      <c r="AK34" s="155"/>
      <c r="AL34" s="155"/>
      <c r="AM34" s="155"/>
      <c r="AN34" s="155"/>
      <c r="AO34" s="155"/>
    </row>
    <row r="35" spans="1:41" ht="180.75" customHeight="1">
      <c r="A35" s="297" t="str">
        <f>C17</f>
        <v>4 - Realizar el seguimiento de 2 Políticas Públicas lideradas por la Secretaría Distrital de la Mujer</v>
      </c>
      <c r="B35" s="299">
        <v>0.15</v>
      </c>
      <c r="C35" s="197" t="s">
        <v>67</v>
      </c>
      <c r="D35" s="198">
        <v>2</v>
      </c>
      <c r="E35" s="199">
        <v>2</v>
      </c>
      <c r="F35" s="158">
        <v>2</v>
      </c>
      <c r="G35" s="158">
        <v>2</v>
      </c>
      <c r="H35" s="158">
        <v>2</v>
      </c>
      <c r="I35" s="158">
        <v>2</v>
      </c>
      <c r="J35" s="158">
        <v>2</v>
      </c>
      <c r="K35" s="158">
        <v>2</v>
      </c>
      <c r="L35" s="158">
        <v>2</v>
      </c>
      <c r="M35" s="158">
        <v>2</v>
      </c>
      <c r="N35" s="158">
        <v>2</v>
      </c>
      <c r="O35" s="158">
        <v>2</v>
      </c>
      <c r="P35" s="158">
        <f>MAX(D35:O35)</f>
        <v>2</v>
      </c>
      <c r="Q35" s="428" t="s">
        <v>113</v>
      </c>
      <c r="R35" s="429"/>
      <c r="S35" s="429"/>
      <c r="T35" s="430"/>
      <c r="U35" s="428" t="s">
        <v>114</v>
      </c>
      <c r="V35" s="429"/>
      <c r="W35" s="429"/>
      <c r="X35" s="430"/>
      <c r="Y35" s="421" t="s">
        <v>115</v>
      </c>
      <c r="Z35" s="317"/>
      <c r="AA35" s="317"/>
      <c r="AB35" s="318"/>
      <c r="AC35" s="421" t="s">
        <v>116</v>
      </c>
      <c r="AD35" s="317"/>
      <c r="AE35" s="422"/>
      <c r="AG35" s="155"/>
      <c r="AH35" s="155"/>
      <c r="AI35" s="155"/>
      <c r="AJ35" s="155"/>
      <c r="AK35" s="155"/>
      <c r="AL35" s="155"/>
      <c r="AM35" s="155"/>
      <c r="AN35" s="155"/>
      <c r="AO35" s="155"/>
    </row>
    <row r="36" spans="1:41" ht="216.75" customHeight="1">
      <c r="A36" s="298"/>
      <c r="B36" s="427"/>
      <c r="C36" s="200" t="s">
        <v>72</v>
      </c>
      <c r="D36" s="201">
        <v>2</v>
      </c>
      <c r="E36" s="201">
        <v>2</v>
      </c>
      <c r="F36" s="202">
        <v>2</v>
      </c>
      <c r="G36" s="202">
        <v>2</v>
      </c>
      <c r="H36" s="163">
        <v>2</v>
      </c>
      <c r="I36" s="203"/>
      <c r="J36" s="203"/>
      <c r="K36" s="203"/>
      <c r="L36" s="203"/>
      <c r="M36" s="203"/>
      <c r="N36" s="203"/>
      <c r="O36" s="203"/>
      <c r="P36" s="163">
        <v>2</v>
      </c>
      <c r="Q36" s="431"/>
      <c r="R36" s="432"/>
      <c r="S36" s="432"/>
      <c r="T36" s="433"/>
      <c r="U36" s="431"/>
      <c r="V36" s="432"/>
      <c r="W36" s="432"/>
      <c r="X36" s="433"/>
      <c r="Y36" s="319"/>
      <c r="Z36" s="320"/>
      <c r="AA36" s="320"/>
      <c r="AB36" s="321"/>
      <c r="AC36" s="319"/>
      <c r="AD36" s="320"/>
      <c r="AE36" s="423"/>
      <c r="AG36" s="155"/>
      <c r="AH36" s="155"/>
      <c r="AI36" s="155"/>
      <c r="AJ36" s="155"/>
      <c r="AK36" s="155"/>
      <c r="AL36" s="155"/>
      <c r="AM36" s="155"/>
      <c r="AN36" s="155"/>
      <c r="AO36" s="155"/>
    </row>
    <row r="37" spans="1:41" s="146" customFormat="1" ht="17.25" customHeight="1"/>
    <row r="38" spans="1:41" ht="45" customHeight="1" thickBot="1">
      <c r="A38" s="385" t="s">
        <v>73</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155"/>
      <c r="AH38" s="155"/>
      <c r="AI38" s="155"/>
      <c r="AJ38" s="155"/>
      <c r="AK38" s="155"/>
      <c r="AL38" s="155"/>
      <c r="AM38" s="155"/>
      <c r="AN38" s="155"/>
      <c r="AO38" s="155"/>
    </row>
    <row r="39" spans="1:41" ht="26.25" customHeight="1">
      <c r="A39" s="301" t="s">
        <v>74</v>
      </c>
      <c r="B39" s="303" t="s">
        <v>75</v>
      </c>
      <c r="C39" s="311" t="s">
        <v>76</v>
      </c>
      <c r="D39" s="313" t="s">
        <v>77</v>
      </c>
      <c r="E39" s="314"/>
      <c r="F39" s="314"/>
      <c r="G39" s="314"/>
      <c r="H39" s="314"/>
      <c r="I39" s="314"/>
      <c r="J39" s="314"/>
      <c r="K39" s="314"/>
      <c r="L39" s="314"/>
      <c r="M39" s="314"/>
      <c r="N39" s="314"/>
      <c r="O39" s="314"/>
      <c r="P39" s="315"/>
      <c r="Q39" s="303" t="s">
        <v>78</v>
      </c>
      <c r="R39" s="303"/>
      <c r="S39" s="303"/>
      <c r="T39" s="303"/>
      <c r="U39" s="303"/>
      <c r="V39" s="303"/>
      <c r="W39" s="303"/>
      <c r="X39" s="303"/>
      <c r="Y39" s="311"/>
      <c r="Z39" s="311"/>
      <c r="AA39" s="311"/>
      <c r="AB39" s="311"/>
      <c r="AC39" s="311"/>
      <c r="AD39" s="311"/>
      <c r="AE39" s="424"/>
      <c r="AG39" s="155"/>
      <c r="AH39" s="155"/>
      <c r="AI39" s="155"/>
      <c r="AJ39" s="155"/>
      <c r="AK39" s="155"/>
      <c r="AL39" s="155"/>
      <c r="AM39" s="155"/>
      <c r="AN39" s="155"/>
      <c r="AO39" s="155"/>
    </row>
    <row r="40" spans="1:41" ht="26.25" customHeight="1">
      <c r="A40" s="302"/>
      <c r="B40" s="304"/>
      <c r="C40" s="312"/>
      <c r="D40" s="147" t="s">
        <v>79</v>
      </c>
      <c r="E40" s="147" t="s">
        <v>80</v>
      </c>
      <c r="F40" s="147" t="s">
        <v>81</v>
      </c>
      <c r="G40" s="147" t="s">
        <v>82</v>
      </c>
      <c r="H40" s="147" t="s">
        <v>83</v>
      </c>
      <c r="I40" s="147" t="s">
        <v>84</v>
      </c>
      <c r="J40" s="147" t="s">
        <v>85</v>
      </c>
      <c r="K40" s="147" t="s">
        <v>86</v>
      </c>
      <c r="L40" s="147" t="s">
        <v>87</v>
      </c>
      <c r="M40" s="147" t="s">
        <v>88</v>
      </c>
      <c r="N40" s="147" t="s">
        <v>89</v>
      </c>
      <c r="O40" s="147" t="s">
        <v>90</v>
      </c>
      <c r="P40" s="147" t="s">
        <v>91</v>
      </c>
      <c r="Q40" s="308" t="s">
        <v>92</v>
      </c>
      <c r="R40" s="309"/>
      <c r="S40" s="309"/>
      <c r="T40" s="309"/>
      <c r="U40" s="309"/>
      <c r="V40" s="309"/>
      <c r="W40" s="309"/>
      <c r="X40" s="309"/>
      <c r="Y40" s="425" t="s">
        <v>93</v>
      </c>
      <c r="Z40" s="425"/>
      <c r="AA40" s="425"/>
      <c r="AB40" s="425"/>
      <c r="AC40" s="425"/>
      <c r="AD40" s="425"/>
      <c r="AE40" s="426"/>
      <c r="AG40" s="164"/>
      <c r="AH40" s="164"/>
      <c r="AI40" s="164"/>
      <c r="AJ40" s="164"/>
      <c r="AK40" s="164"/>
      <c r="AL40" s="164"/>
      <c r="AM40" s="164"/>
      <c r="AN40" s="164"/>
      <c r="AO40" s="164"/>
    </row>
    <row r="41" spans="1:41" ht="138.75" customHeight="1">
      <c r="A41" s="406" t="s">
        <v>117</v>
      </c>
      <c r="B41" s="296">
        <v>0.08</v>
      </c>
      <c r="C41" s="165" t="s">
        <v>67</v>
      </c>
      <c r="D41" s="52">
        <v>0</v>
      </c>
      <c r="E41" s="52">
        <v>0.1</v>
      </c>
      <c r="F41" s="52">
        <v>0.3</v>
      </c>
      <c r="G41" s="52">
        <v>0.3</v>
      </c>
      <c r="H41" s="52">
        <v>0.3</v>
      </c>
      <c r="I41" s="52"/>
      <c r="J41" s="52"/>
      <c r="K41" s="52"/>
      <c r="L41" s="52"/>
      <c r="M41" s="52"/>
      <c r="N41" s="52"/>
      <c r="O41" s="52"/>
      <c r="P41" s="168">
        <f t="shared" ref="P41:P44" si="1">SUM(D41:O41)</f>
        <v>1</v>
      </c>
      <c r="Q41" s="407" t="s">
        <v>118</v>
      </c>
      <c r="R41" s="408"/>
      <c r="S41" s="408"/>
      <c r="T41" s="408"/>
      <c r="U41" s="408"/>
      <c r="V41" s="408"/>
      <c r="W41" s="408"/>
      <c r="X41" s="408"/>
      <c r="Y41" s="285" t="s">
        <v>119</v>
      </c>
      <c r="Z41" s="285"/>
      <c r="AA41" s="285"/>
      <c r="AB41" s="285"/>
      <c r="AC41" s="285"/>
      <c r="AD41" s="285"/>
      <c r="AE41" s="411"/>
      <c r="AG41" s="169"/>
      <c r="AH41" s="169"/>
      <c r="AI41" s="169"/>
      <c r="AJ41" s="169"/>
      <c r="AK41" s="169"/>
      <c r="AL41" s="169"/>
      <c r="AM41" s="169"/>
      <c r="AN41" s="169"/>
      <c r="AO41" s="169"/>
    </row>
    <row r="42" spans="1:41" ht="138.75" customHeight="1">
      <c r="A42" s="406"/>
      <c r="B42" s="296"/>
      <c r="C42" s="170" t="s">
        <v>72</v>
      </c>
      <c r="D42" s="171">
        <v>0.02</v>
      </c>
      <c r="E42" s="171">
        <v>0.1</v>
      </c>
      <c r="F42" s="171">
        <v>0.3</v>
      </c>
      <c r="G42" s="171">
        <v>0.3</v>
      </c>
      <c r="H42" s="254">
        <v>0.28000000000000003</v>
      </c>
      <c r="I42" s="171"/>
      <c r="J42" s="171"/>
      <c r="K42" s="171"/>
      <c r="L42" s="171"/>
      <c r="M42" s="171"/>
      <c r="N42" s="171"/>
      <c r="O42" s="171"/>
      <c r="P42" s="168">
        <f t="shared" si="1"/>
        <v>1</v>
      </c>
      <c r="Q42" s="409"/>
      <c r="R42" s="410"/>
      <c r="S42" s="410"/>
      <c r="T42" s="410"/>
      <c r="U42" s="410"/>
      <c r="V42" s="410"/>
      <c r="W42" s="410"/>
      <c r="X42" s="410"/>
      <c r="Y42" s="285"/>
      <c r="Z42" s="285"/>
      <c r="AA42" s="285"/>
      <c r="AB42" s="285"/>
      <c r="AC42" s="285"/>
      <c r="AD42" s="285"/>
      <c r="AE42" s="411"/>
    </row>
    <row r="43" spans="1:41" ht="77.25" customHeight="1">
      <c r="A43" s="406" t="s">
        <v>120</v>
      </c>
      <c r="B43" s="296">
        <v>7.0000000000000007E-2</v>
      </c>
      <c r="C43" s="165" t="s">
        <v>67</v>
      </c>
      <c r="D43" s="52">
        <v>0</v>
      </c>
      <c r="E43" s="52">
        <v>0.1</v>
      </c>
      <c r="F43" s="52">
        <v>0.3</v>
      </c>
      <c r="G43" s="52">
        <v>0.3</v>
      </c>
      <c r="H43" s="260">
        <v>0.3</v>
      </c>
      <c r="I43" s="52"/>
      <c r="J43" s="52"/>
      <c r="K43" s="52"/>
      <c r="L43" s="52"/>
      <c r="M43" s="52"/>
      <c r="N43" s="52"/>
      <c r="O43" s="52"/>
      <c r="P43" s="168">
        <f t="shared" si="1"/>
        <v>1</v>
      </c>
      <c r="Q43" s="413" t="s">
        <v>121</v>
      </c>
      <c r="R43" s="414"/>
      <c r="S43" s="414"/>
      <c r="T43" s="414"/>
      <c r="U43" s="414"/>
      <c r="V43" s="414"/>
      <c r="W43" s="414"/>
      <c r="X43" s="415"/>
      <c r="Y43" s="285" t="s">
        <v>122</v>
      </c>
      <c r="Z43" s="285"/>
      <c r="AA43" s="285"/>
      <c r="AB43" s="285"/>
      <c r="AC43" s="285"/>
      <c r="AD43" s="285"/>
      <c r="AE43" s="411"/>
    </row>
    <row r="44" spans="1:41" ht="77.25" customHeight="1">
      <c r="A44" s="412"/>
      <c r="B44" s="294"/>
      <c r="C44" s="160" t="s">
        <v>72</v>
      </c>
      <c r="D44" s="186">
        <v>0.02</v>
      </c>
      <c r="E44" s="186">
        <v>0.1</v>
      </c>
      <c r="F44" s="186">
        <v>0.3</v>
      </c>
      <c r="G44" s="186">
        <v>0.3</v>
      </c>
      <c r="H44" s="261">
        <v>0.28000000000000003</v>
      </c>
      <c r="I44" s="186"/>
      <c r="J44" s="186"/>
      <c r="K44" s="186"/>
      <c r="L44" s="186"/>
      <c r="M44" s="186"/>
      <c r="N44" s="186"/>
      <c r="O44" s="186"/>
      <c r="P44" s="187">
        <f t="shared" si="1"/>
        <v>1</v>
      </c>
      <c r="Q44" s="416"/>
      <c r="R44" s="417"/>
      <c r="S44" s="417"/>
      <c r="T44" s="417"/>
      <c r="U44" s="417"/>
      <c r="V44" s="417"/>
      <c r="W44" s="417"/>
      <c r="X44" s="418"/>
      <c r="Y44" s="419"/>
      <c r="Z44" s="419"/>
      <c r="AA44" s="419"/>
      <c r="AB44" s="419"/>
      <c r="AC44" s="419"/>
      <c r="AD44" s="419"/>
      <c r="AE44" s="420"/>
    </row>
    <row r="45" spans="1:41" ht="15" customHeight="1">
      <c r="A45" s="88" t="s">
        <v>109</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M9:N9"/>
    <mergeCell ref="O8:P8"/>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Y35 U35 AC35 Q35 Q43 Q41" xr:uid="{00000000-0002-0000-0100-000002000000}">
      <formula1>2000</formula1>
    </dataValidation>
  </dataValidations>
  <hyperlinks>
    <hyperlink ref="Y41" r:id="rId1" xr:uid="{F1F9C6FF-C3BE-4C4F-A473-6CA7B99C673F}"/>
    <hyperlink ref="Y43" r:id="rId2" xr:uid="{FDD9747B-2329-43F5-8293-57EF2E61EF1A}"/>
  </hyperlinks>
  <pageMargins left="0.25" right="0.25" top="0.75" bottom="0.75" header="0.3" footer="0.3"/>
  <pageSetup scale="20" orientation="landscape" r:id="rId3"/>
  <headerFooter>
    <oddFooter>&amp;C_x000D_&amp;1#&amp;"Calibri"&amp;10&amp;K000000 Información Pública</oddFooter>
  </headerFooter>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opLeftCell="P40" zoomScale="85" zoomScaleNormal="85" workbookViewId="0">
      <selection activeCell="I54" sqref="I54"/>
    </sheetView>
  </sheetViews>
  <sheetFormatPr baseColWidth="10" defaultColWidth="10.85546875" defaultRowHeight="15"/>
  <cols>
    <col min="1" max="1" width="38.42578125" style="88" customWidth="1"/>
    <col min="2" max="2" width="20.42578125" style="88" customWidth="1"/>
    <col min="3" max="7" width="20.7109375" style="88" customWidth="1"/>
    <col min="8" max="8" width="29.140625" style="88" customWidth="1"/>
    <col min="9" max="14" width="20.7109375" style="88" customWidth="1"/>
    <col min="15" max="15" width="20.42578125" style="88" customWidth="1"/>
    <col min="16" max="16" width="32.42578125" style="88" customWidth="1"/>
    <col min="17" max="27" width="18.140625" style="88" customWidth="1"/>
    <col min="28" max="28" width="22.7109375" style="88" customWidth="1"/>
    <col min="29" max="29" width="19" style="88" customWidth="1"/>
    <col min="30" max="30" width="19.42578125" style="88" customWidth="1"/>
    <col min="31" max="31" width="20.42578125" style="88" customWidth="1"/>
    <col min="32" max="32" width="22.85546875" style="88" customWidth="1"/>
    <col min="33" max="33" width="18.42578125" style="88" bestFit="1" customWidth="1"/>
    <col min="34" max="34" width="8.42578125" style="88" customWidth="1"/>
    <col min="35" max="35" width="18.42578125" style="88" bestFit="1" customWidth="1"/>
    <col min="36" max="36" width="5.7109375" style="88" customWidth="1"/>
    <col min="37" max="37" width="18.42578125" style="88" bestFit="1" customWidth="1"/>
    <col min="38" max="38" width="4.7109375" style="88" customWidth="1"/>
    <col min="39" max="39" width="23" style="88" bestFit="1" customWidth="1"/>
    <col min="40" max="40" width="10.85546875" style="88"/>
    <col min="41" max="41" width="18.42578125" style="88" bestFit="1" customWidth="1"/>
    <col min="42" max="42" width="16.140625" style="88" customWidth="1"/>
    <col min="43" max="16384" width="10.85546875" style="88"/>
  </cols>
  <sheetData>
    <row r="1" spans="1:31" ht="32.25" customHeight="1" thickBot="1">
      <c r="A1" s="373"/>
      <c r="B1" s="364"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6"/>
      <c r="AB1" s="332" t="s">
        <v>1</v>
      </c>
      <c r="AC1" s="333"/>
      <c r="AD1" s="333"/>
      <c r="AE1" s="334"/>
    </row>
    <row r="2" spans="1:31" ht="30.75" customHeight="1" thickBot="1">
      <c r="A2" s="374"/>
      <c r="B2" s="364" t="s">
        <v>2</v>
      </c>
      <c r="C2" s="365"/>
      <c r="D2" s="365"/>
      <c r="E2" s="365"/>
      <c r="F2" s="365"/>
      <c r="G2" s="365"/>
      <c r="H2" s="365"/>
      <c r="I2" s="365"/>
      <c r="J2" s="365"/>
      <c r="K2" s="365"/>
      <c r="L2" s="365"/>
      <c r="M2" s="365"/>
      <c r="N2" s="365"/>
      <c r="O2" s="365"/>
      <c r="P2" s="365"/>
      <c r="Q2" s="365"/>
      <c r="R2" s="365"/>
      <c r="S2" s="365"/>
      <c r="T2" s="365"/>
      <c r="U2" s="365"/>
      <c r="V2" s="365"/>
      <c r="W2" s="365"/>
      <c r="X2" s="365"/>
      <c r="Y2" s="365"/>
      <c r="Z2" s="365"/>
      <c r="AA2" s="366"/>
      <c r="AB2" s="332" t="s">
        <v>3</v>
      </c>
      <c r="AC2" s="333"/>
      <c r="AD2" s="333"/>
      <c r="AE2" s="334"/>
    </row>
    <row r="3" spans="1:31" ht="24" customHeight="1" thickBot="1">
      <c r="A3" s="374"/>
      <c r="B3" s="367" t="s">
        <v>4</v>
      </c>
      <c r="C3" s="368"/>
      <c r="D3" s="368"/>
      <c r="E3" s="368"/>
      <c r="F3" s="368"/>
      <c r="G3" s="368"/>
      <c r="H3" s="368"/>
      <c r="I3" s="368"/>
      <c r="J3" s="368"/>
      <c r="K3" s="368"/>
      <c r="L3" s="368"/>
      <c r="M3" s="368"/>
      <c r="N3" s="368"/>
      <c r="O3" s="368"/>
      <c r="P3" s="368"/>
      <c r="Q3" s="368"/>
      <c r="R3" s="368"/>
      <c r="S3" s="368"/>
      <c r="T3" s="368"/>
      <c r="U3" s="368"/>
      <c r="V3" s="368"/>
      <c r="W3" s="368"/>
      <c r="X3" s="368"/>
      <c r="Y3" s="368"/>
      <c r="Z3" s="368"/>
      <c r="AA3" s="369"/>
      <c r="AB3" s="332" t="s">
        <v>5</v>
      </c>
      <c r="AC3" s="333"/>
      <c r="AD3" s="333"/>
      <c r="AE3" s="334"/>
    </row>
    <row r="4" spans="1:31" ht="21.75" customHeight="1" thickBot="1">
      <c r="A4" s="375"/>
      <c r="B4" s="370"/>
      <c r="C4" s="371"/>
      <c r="D4" s="371"/>
      <c r="E4" s="371"/>
      <c r="F4" s="371"/>
      <c r="G4" s="371"/>
      <c r="H4" s="371"/>
      <c r="I4" s="371"/>
      <c r="J4" s="371"/>
      <c r="K4" s="371"/>
      <c r="L4" s="371"/>
      <c r="M4" s="371"/>
      <c r="N4" s="371"/>
      <c r="O4" s="371"/>
      <c r="P4" s="371"/>
      <c r="Q4" s="371"/>
      <c r="R4" s="371"/>
      <c r="S4" s="371"/>
      <c r="T4" s="371"/>
      <c r="U4" s="371"/>
      <c r="V4" s="371"/>
      <c r="W4" s="371"/>
      <c r="X4" s="371"/>
      <c r="Y4" s="371"/>
      <c r="Z4" s="371"/>
      <c r="AA4" s="372"/>
      <c r="AB4" s="332" t="s">
        <v>6</v>
      </c>
      <c r="AC4" s="333"/>
      <c r="AD4" s="333"/>
      <c r="AE4" s="334"/>
    </row>
    <row r="5" spans="1:31" ht="9" customHeight="1" thickBot="1">
      <c r="A5" s="90"/>
      <c r="B5" s="91"/>
      <c r="C5" s="92"/>
      <c r="D5" s="93"/>
      <c r="E5" s="93"/>
      <c r="F5" s="93"/>
      <c r="G5" s="93"/>
      <c r="H5" s="93"/>
      <c r="I5" s="93"/>
      <c r="J5" s="93"/>
      <c r="K5" s="93"/>
      <c r="L5" s="93"/>
      <c r="M5" s="93"/>
      <c r="N5" s="93"/>
      <c r="O5" s="93"/>
      <c r="P5" s="93"/>
      <c r="Q5" s="93"/>
      <c r="R5" s="93"/>
      <c r="S5" s="93"/>
      <c r="T5" s="93"/>
      <c r="U5" s="93"/>
      <c r="V5" s="93"/>
      <c r="W5" s="93"/>
      <c r="X5" s="93"/>
      <c r="Y5" s="93"/>
      <c r="Z5" s="93"/>
      <c r="AA5" s="93"/>
      <c r="AB5" s="93"/>
      <c r="AD5" s="94"/>
      <c r="AE5" s="95"/>
    </row>
    <row r="6" spans="1:31" ht="9" customHeight="1" thickBot="1">
      <c r="A6" s="96"/>
      <c r="B6" s="93"/>
      <c r="C6" s="93"/>
      <c r="D6" s="93"/>
      <c r="E6" s="93"/>
      <c r="F6" s="93"/>
      <c r="G6" s="93"/>
      <c r="H6" s="93"/>
      <c r="I6" s="93"/>
      <c r="J6" s="93"/>
      <c r="K6" s="93"/>
      <c r="L6" s="93"/>
      <c r="M6" s="93"/>
      <c r="N6" s="93"/>
      <c r="O6" s="93"/>
      <c r="P6" s="93"/>
      <c r="Q6" s="93"/>
      <c r="R6" s="93"/>
      <c r="S6" s="93"/>
      <c r="T6" s="93"/>
      <c r="U6" s="93"/>
      <c r="V6" s="93"/>
      <c r="W6" s="93"/>
      <c r="X6" s="93"/>
      <c r="Y6" s="93"/>
      <c r="Z6" s="93"/>
      <c r="AA6" s="93"/>
      <c r="AB6" s="93"/>
      <c r="AD6" s="94"/>
      <c r="AE6" s="95"/>
    </row>
    <row r="7" spans="1:31" ht="15" customHeight="1">
      <c r="A7" s="355" t="s">
        <v>7</v>
      </c>
      <c r="B7" s="356"/>
      <c r="C7" s="361" t="s">
        <v>8</v>
      </c>
      <c r="D7" s="355" t="s">
        <v>9</v>
      </c>
      <c r="E7" s="396"/>
      <c r="F7" s="396"/>
      <c r="G7" s="396"/>
      <c r="H7" s="356"/>
      <c r="I7" s="349">
        <f>'Meta 1 PA proyecto'!I7</f>
        <v>45449</v>
      </c>
      <c r="J7" s="350"/>
      <c r="K7" s="355" t="s">
        <v>10</v>
      </c>
      <c r="L7" s="356"/>
      <c r="M7" s="341" t="s">
        <v>11</v>
      </c>
      <c r="N7" s="447"/>
      <c r="O7" s="399"/>
      <c r="P7" s="400"/>
      <c r="Q7" s="93"/>
      <c r="R7" s="93"/>
      <c r="S7" s="93"/>
      <c r="T7" s="93"/>
      <c r="U7" s="93"/>
      <c r="V7" s="93"/>
      <c r="W7" s="93"/>
      <c r="X7" s="93"/>
      <c r="Y7" s="93"/>
      <c r="Z7" s="93"/>
      <c r="AA7" s="93"/>
      <c r="AB7" s="93"/>
      <c r="AD7" s="94"/>
      <c r="AE7" s="95"/>
    </row>
    <row r="8" spans="1:31" ht="15" customHeight="1">
      <c r="A8" s="357"/>
      <c r="B8" s="358"/>
      <c r="C8" s="362" t="s">
        <v>30</v>
      </c>
      <c r="D8" s="357"/>
      <c r="E8" s="397"/>
      <c r="F8" s="397"/>
      <c r="G8" s="397"/>
      <c r="H8" s="358"/>
      <c r="I8" s="351"/>
      <c r="J8" s="352"/>
      <c r="K8" s="357"/>
      <c r="L8" s="358"/>
      <c r="M8" s="404" t="s">
        <v>12</v>
      </c>
      <c r="N8" s="448"/>
      <c r="O8" s="449"/>
      <c r="P8" s="450"/>
      <c r="Q8" s="93"/>
      <c r="R8" s="93"/>
      <c r="S8" s="93"/>
      <c r="T8" s="93"/>
      <c r="U8" s="93"/>
      <c r="V8" s="93"/>
      <c r="W8" s="93"/>
      <c r="X8" s="93"/>
      <c r="Y8" s="93"/>
      <c r="Z8" s="93"/>
      <c r="AA8" s="93"/>
      <c r="AB8" s="93"/>
      <c r="AD8" s="94"/>
      <c r="AE8" s="95"/>
    </row>
    <row r="9" spans="1:31" ht="15.75" customHeight="1" thickBot="1">
      <c r="A9" s="359"/>
      <c r="B9" s="360"/>
      <c r="C9" s="363" t="s">
        <v>30</v>
      </c>
      <c r="D9" s="359"/>
      <c r="E9" s="398"/>
      <c r="F9" s="398"/>
      <c r="G9" s="398"/>
      <c r="H9" s="360"/>
      <c r="I9" s="353"/>
      <c r="J9" s="354"/>
      <c r="K9" s="359"/>
      <c r="L9" s="360"/>
      <c r="M9" s="345" t="s">
        <v>13</v>
      </c>
      <c r="N9" s="451"/>
      <c r="O9" s="452" t="s">
        <v>123</v>
      </c>
      <c r="P9" s="453"/>
      <c r="Q9" s="93"/>
      <c r="R9" s="93"/>
      <c r="S9" s="93"/>
      <c r="T9" s="93"/>
      <c r="U9" s="93"/>
      <c r="V9" s="93"/>
      <c r="W9" s="93"/>
      <c r="X9" s="93"/>
      <c r="Y9" s="93"/>
      <c r="Z9" s="93"/>
      <c r="AA9" s="93"/>
      <c r="AB9" s="93"/>
      <c r="AD9" s="94"/>
      <c r="AE9" s="95"/>
    </row>
    <row r="10" spans="1:31" ht="15" customHeight="1" thickBot="1">
      <c r="A10" s="97"/>
      <c r="B10" s="98"/>
      <c r="C10" s="98"/>
      <c r="D10" s="99"/>
      <c r="E10" s="99"/>
      <c r="F10" s="99"/>
      <c r="G10" s="99"/>
      <c r="H10" s="99"/>
      <c r="I10" s="100"/>
      <c r="J10" s="100"/>
      <c r="K10" s="99"/>
      <c r="L10" s="99"/>
      <c r="M10" s="101"/>
      <c r="N10" s="101"/>
      <c r="O10" s="102"/>
      <c r="P10" s="102"/>
      <c r="Q10" s="98"/>
      <c r="R10" s="98"/>
      <c r="S10" s="98"/>
      <c r="T10" s="98"/>
      <c r="U10" s="98"/>
      <c r="V10" s="98"/>
      <c r="W10" s="98"/>
      <c r="X10" s="98"/>
      <c r="Y10" s="98"/>
      <c r="Z10" s="98"/>
      <c r="AA10" s="98"/>
      <c r="AB10" s="98"/>
      <c r="AD10" s="103"/>
      <c r="AE10" s="104"/>
    </row>
    <row r="11" spans="1:31" ht="15" customHeight="1">
      <c r="A11" s="355" t="s">
        <v>15</v>
      </c>
      <c r="B11" s="356"/>
      <c r="C11" s="305" t="s">
        <v>16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c r="A12" s="357"/>
      <c r="B12" s="358"/>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7"/>
    </row>
    <row r="13" spans="1:31" ht="15" customHeight="1" thickBot="1">
      <c r="A13" s="359"/>
      <c r="B13" s="360"/>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40"/>
    </row>
    <row r="14" spans="1:31" ht="9" customHeight="1" thickBot="1">
      <c r="A14" s="106"/>
      <c r="B14" s="107"/>
      <c r="C14" s="108"/>
      <c r="D14" s="108"/>
      <c r="E14" s="108"/>
      <c r="F14" s="108"/>
      <c r="G14" s="108"/>
      <c r="H14" s="108"/>
      <c r="I14" s="108"/>
      <c r="J14" s="108"/>
      <c r="K14" s="108"/>
      <c r="L14" s="108"/>
      <c r="M14" s="109"/>
      <c r="N14" s="109"/>
      <c r="O14" s="109"/>
      <c r="P14" s="109"/>
      <c r="Q14" s="109"/>
      <c r="R14" s="110"/>
      <c r="S14" s="110"/>
      <c r="T14" s="110"/>
      <c r="U14" s="110"/>
      <c r="V14" s="110"/>
      <c r="W14" s="110"/>
      <c r="X14" s="110"/>
      <c r="Y14" s="99"/>
      <c r="Z14" s="99"/>
      <c r="AA14" s="99"/>
      <c r="AB14" s="99"/>
      <c r="AD14" s="99"/>
      <c r="AE14" s="105"/>
    </row>
    <row r="15" spans="1:31" ht="52.5" customHeight="1" thickBot="1">
      <c r="A15" s="394" t="s">
        <v>17</v>
      </c>
      <c r="B15" s="395"/>
      <c r="C15" s="401" t="s">
        <v>18</v>
      </c>
      <c r="D15" s="402"/>
      <c r="E15" s="402"/>
      <c r="F15" s="402"/>
      <c r="G15" s="402"/>
      <c r="H15" s="402"/>
      <c r="I15" s="402"/>
      <c r="J15" s="402"/>
      <c r="K15" s="403"/>
      <c r="L15" s="382" t="s">
        <v>19</v>
      </c>
      <c r="M15" s="383"/>
      <c r="N15" s="383"/>
      <c r="O15" s="383"/>
      <c r="P15" s="383"/>
      <c r="Q15" s="384"/>
      <c r="R15" s="385" t="s">
        <v>20</v>
      </c>
      <c r="S15" s="386"/>
      <c r="T15" s="386"/>
      <c r="U15" s="386"/>
      <c r="V15" s="386"/>
      <c r="W15" s="386"/>
      <c r="X15" s="387"/>
      <c r="Y15" s="382" t="s">
        <v>21</v>
      </c>
      <c r="Z15" s="384"/>
      <c r="AA15" s="385" t="s">
        <v>22</v>
      </c>
      <c r="AB15" s="386"/>
      <c r="AC15" s="386"/>
      <c r="AD15" s="386"/>
      <c r="AE15" s="387"/>
    </row>
    <row r="16" spans="1:31" ht="9" customHeight="1" thickBot="1">
      <c r="A16" s="96"/>
      <c r="B16" s="93"/>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94"/>
      <c r="AE16" s="95"/>
    </row>
    <row r="17" spans="1:32" s="111" customFormat="1" ht="37.5" customHeight="1" thickBot="1">
      <c r="A17" s="394" t="s">
        <v>23</v>
      </c>
      <c r="B17" s="395"/>
      <c r="C17" s="385" t="s">
        <v>124</v>
      </c>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7"/>
    </row>
    <row r="18" spans="1:32" ht="16.5" customHeight="1" thickBo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D18" s="113"/>
      <c r="AE18" s="114"/>
    </row>
    <row r="19" spans="1:32" ht="32.25" customHeight="1" thickBot="1">
      <c r="A19" s="382" t="s">
        <v>25</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4"/>
      <c r="AF19" s="115"/>
    </row>
    <row r="20" spans="1:32" ht="32.25" customHeight="1" thickBot="1">
      <c r="A20" s="116" t="s">
        <v>26</v>
      </c>
      <c r="B20" s="379" t="s">
        <v>27</v>
      </c>
      <c r="C20" s="380"/>
      <c r="D20" s="380"/>
      <c r="E20" s="380"/>
      <c r="F20" s="380"/>
      <c r="G20" s="380"/>
      <c r="H20" s="380"/>
      <c r="I20" s="380"/>
      <c r="J20" s="380"/>
      <c r="K20" s="380"/>
      <c r="L20" s="380"/>
      <c r="M20" s="380"/>
      <c r="N20" s="380"/>
      <c r="O20" s="381"/>
      <c r="P20" s="382" t="s">
        <v>28</v>
      </c>
      <c r="Q20" s="383"/>
      <c r="R20" s="383"/>
      <c r="S20" s="383"/>
      <c r="T20" s="383"/>
      <c r="U20" s="383"/>
      <c r="V20" s="383"/>
      <c r="W20" s="383"/>
      <c r="X20" s="383"/>
      <c r="Y20" s="383"/>
      <c r="Z20" s="383"/>
      <c r="AA20" s="383"/>
      <c r="AB20" s="383"/>
      <c r="AC20" s="383"/>
      <c r="AD20" s="383"/>
      <c r="AE20" s="384"/>
      <c r="AF20" s="115"/>
    </row>
    <row r="21" spans="1:32" ht="32.25" customHeight="1" thickBot="1">
      <c r="A21" s="117">
        <v>4867473</v>
      </c>
      <c r="B21" s="118" t="s">
        <v>29</v>
      </c>
      <c r="C21" s="119" t="s">
        <v>30</v>
      </c>
      <c r="D21" s="119" t="s">
        <v>31</v>
      </c>
      <c r="E21" s="119" t="s">
        <v>32</v>
      </c>
      <c r="F21" s="119" t="s">
        <v>8</v>
      </c>
      <c r="G21" s="119" t="s">
        <v>33</v>
      </c>
      <c r="H21" s="119" t="s">
        <v>34</v>
      </c>
      <c r="I21" s="119" t="s">
        <v>35</v>
      </c>
      <c r="J21" s="119" t="s">
        <v>36</v>
      </c>
      <c r="K21" s="119" t="s">
        <v>37</v>
      </c>
      <c r="L21" s="119" t="s">
        <v>38</v>
      </c>
      <c r="M21" s="119" t="s">
        <v>39</v>
      </c>
      <c r="N21" s="119" t="s">
        <v>40</v>
      </c>
      <c r="O21" s="120" t="s">
        <v>41</v>
      </c>
      <c r="P21" s="121"/>
      <c r="Q21" s="116" t="s">
        <v>29</v>
      </c>
      <c r="R21" s="122" t="s">
        <v>30</v>
      </c>
      <c r="S21" s="122" t="s">
        <v>31</v>
      </c>
      <c r="T21" s="122" t="s">
        <v>32</v>
      </c>
      <c r="U21" s="122" t="s">
        <v>8</v>
      </c>
      <c r="V21" s="122" t="s">
        <v>33</v>
      </c>
      <c r="W21" s="122" t="s">
        <v>34</v>
      </c>
      <c r="X21" s="122" t="s">
        <v>35</v>
      </c>
      <c r="Y21" s="122" t="s">
        <v>36</v>
      </c>
      <c r="Z21" s="122" t="s">
        <v>37</v>
      </c>
      <c r="AA21" s="122" t="s">
        <v>38</v>
      </c>
      <c r="AB21" s="122" t="s">
        <v>39</v>
      </c>
      <c r="AC21" s="122" t="s">
        <v>40</v>
      </c>
      <c r="AD21" s="123" t="s">
        <v>42</v>
      </c>
      <c r="AE21" s="123" t="s">
        <v>43</v>
      </c>
      <c r="AF21" s="124"/>
    </row>
    <row r="22" spans="1:32" ht="32.25" customHeight="1">
      <c r="A22" s="204" t="s">
        <v>44</v>
      </c>
      <c r="B22" s="73">
        <v>1222473</v>
      </c>
      <c r="C22" s="74">
        <v>3645000</v>
      </c>
      <c r="D22" s="63"/>
      <c r="E22" s="65"/>
      <c r="F22" s="64"/>
      <c r="G22" s="64"/>
      <c r="H22" s="64"/>
      <c r="I22" s="65"/>
      <c r="J22" s="64"/>
      <c r="K22" s="64"/>
      <c r="L22" s="64"/>
      <c r="M22" s="64"/>
      <c r="N22" s="132">
        <f>SUM(B22:M22)</f>
        <v>4867473</v>
      </c>
      <c r="O22" s="128"/>
      <c r="P22" s="125" t="s">
        <v>45</v>
      </c>
      <c r="Q22" s="66">
        <v>149544000</v>
      </c>
      <c r="R22" s="67">
        <v>188622000</v>
      </c>
      <c r="S22" s="205"/>
      <c r="T22" s="205">
        <v>7371000</v>
      </c>
      <c r="U22" s="205"/>
      <c r="V22" s="205"/>
      <c r="W22" s="205"/>
      <c r="X22" s="205">
        <v>223442500</v>
      </c>
      <c r="Y22" s="205"/>
      <c r="Z22" s="205"/>
      <c r="AA22" s="205"/>
      <c r="AB22" s="205"/>
      <c r="AC22" s="206">
        <f>SUM(Q22:AB22)</f>
        <v>568979500</v>
      </c>
      <c r="AE22" s="133"/>
      <c r="AF22" s="124"/>
    </row>
    <row r="23" spans="1:32" ht="32.25" customHeight="1" thickBot="1">
      <c r="A23" s="207" t="s">
        <v>46</v>
      </c>
      <c r="B23" s="135">
        <v>0</v>
      </c>
      <c r="C23" s="136">
        <v>0</v>
      </c>
      <c r="D23" s="136"/>
      <c r="E23" s="136"/>
      <c r="F23" s="136"/>
      <c r="G23" s="136"/>
      <c r="H23" s="136"/>
      <c r="I23" s="136"/>
      <c r="J23" s="136"/>
      <c r="K23" s="136"/>
      <c r="L23" s="136"/>
      <c r="M23" s="136"/>
      <c r="N23" s="136">
        <f>SUM(B23:M23)</f>
        <v>0</v>
      </c>
      <c r="O23" s="137"/>
      <c r="P23" s="134" t="s">
        <v>47</v>
      </c>
      <c r="Q23" s="68">
        <v>149544000</v>
      </c>
      <c r="R23" s="208">
        <v>175950000</v>
      </c>
      <c r="S23" s="209">
        <v>12672000</v>
      </c>
      <c r="T23" s="209">
        <f>10350118-10407500</f>
        <v>-57382</v>
      </c>
      <c r="U23" s="209">
        <v>-3379200</v>
      </c>
      <c r="V23" s="209"/>
      <c r="W23" s="209"/>
      <c r="X23" s="209"/>
      <c r="Y23" s="209"/>
      <c r="Z23" s="209"/>
      <c r="AA23" s="209"/>
      <c r="AB23" s="209"/>
      <c r="AC23" s="209">
        <f>SUM(Q23:AB23)</f>
        <v>334729418</v>
      </c>
      <c r="AD23" s="251">
        <f>AC23/SUM(Q22:U22)</f>
        <v>0.96872235968941101</v>
      </c>
      <c r="AE23" s="138">
        <f>AC23/AC22</f>
        <v>0.5882978525588356</v>
      </c>
      <c r="AF23" s="124"/>
    </row>
    <row r="24" spans="1:32" ht="32.25" customHeight="1">
      <c r="A24" s="207" t="s">
        <v>48</v>
      </c>
      <c r="B24" s="74">
        <f>+A21-B23</f>
        <v>4867473</v>
      </c>
      <c r="C24" s="74">
        <f>+B24-C23</f>
        <v>4867473</v>
      </c>
      <c r="D24" s="210"/>
      <c r="E24" s="211"/>
      <c r="F24" s="211"/>
      <c r="G24" s="211"/>
      <c r="H24" s="211"/>
      <c r="I24" s="211"/>
      <c r="J24" s="211"/>
      <c r="K24" s="211"/>
      <c r="L24" s="211"/>
      <c r="M24" s="211"/>
      <c r="N24" s="136">
        <f>MIN(B24:M24)</f>
        <v>4867473</v>
      </c>
      <c r="O24" s="139"/>
      <c r="P24" s="134" t="s">
        <v>44</v>
      </c>
      <c r="Q24" s="66"/>
      <c r="R24" s="67">
        <v>3680000</v>
      </c>
      <c r="S24" s="212">
        <v>37098500</v>
      </c>
      <c r="T24" s="212">
        <v>56361000</v>
      </c>
      <c r="U24" s="212">
        <v>56361000</v>
      </c>
      <c r="V24" s="212">
        <v>56361000</v>
      </c>
      <c r="W24" s="212">
        <v>60052000</v>
      </c>
      <c r="X24" s="212">
        <v>56361000</v>
      </c>
      <c r="Y24" s="212">
        <v>56361000</v>
      </c>
      <c r="Z24" s="212">
        <v>56361000</v>
      </c>
      <c r="AA24" s="212">
        <v>56361000</v>
      </c>
      <c r="AB24" s="212">
        <v>73622000</v>
      </c>
      <c r="AC24" s="208">
        <f>SUM(Q24:AB24)</f>
        <v>568979500</v>
      </c>
      <c r="AD24" s="191"/>
      <c r="AE24" s="140"/>
      <c r="AF24" s="124"/>
    </row>
    <row r="25" spans="1:32" ht="32.25" customHeight="1" thickBot="1">
      <c r="A25" s="213" t="s">
        <v>49</v>
      </c>
      <c r="B25" s="75">
        <v>1222473</v>
      </c>
      <c r="C25" s="76">
        <v>3645000</v>
      </c>
      <c r="D25" s="142"/>
      <c r="E25" s="142"/>
      <c r="F25" s="142"/>
      <c r="G25" s="142"/>
      <c r="H25" s="142"/>
      <c r="I25" s="142"/>
      <c r="J25" s="142"/>
      <c r="K25" s="142"/>
      <c r="L25" s="142"/>
      <c r="M25" s="142"/>
      <c r="N25" s="142">
        <f>SUM(B25:M25)</f>
        <v>4867473</v>
      </c>
      <c r="O25" s="143">
        <f>+N25/N24</f>
        <v>1</v>
      </c>
      <c r="P25" s="141" t="s">
        <v>49</v>
      </c>
      <c r="Q25" s="69"/>
      <c r="R25" s="70">
        <v>3820800</v>
      </c>
      <c r="S25" s="214">
        <v>43841500</v>
      </c>
      <c r="T25" s="214">
        <v>55093800</v>
      </c>
      <c r="U25" s="214">
        <v>66711118</v>
      </c>
      <c r="V25" s="214"/>
      <c r="W25" s="214"/>
      <c r="X25" s="214"/>
      <c r="Y25" s="214"/>
      <c r="Z25" s="214"/>
      <c r="AA25" s="214"/>
      <c r="AB25" s="214"/>
      <c r="AC25" s="214">
        <f>SUM(Q25:AB25)</f>
        <v>169467218</v>
      </c>
      <c r="AD25" s="249">
        <f>AC25/SUM(Q24:U24)</f>
        <v>1.1040173680216026</v>
      </c>
      <c r="AE25" s="145">
        <f>AC25/AC24</f>
        <v>0.29784415431487427</v>
      </c>
      <c r="AF25" s="124"/>
    </row>
    <row r="26" spans="1:32" s="146" customFormat="1" ht="16.5" customHeight="1" thickBot="1"/>
    <row r="27" spans="1:32" ht="33.950000000000003" customHeight="1">
      <c r="A27" s="391" t="s">
        <v>50</v>
      </c>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3"/>
    </row>
    <row r="28" spans="1:32" ht="15" customHeight="1">
      <c r="A28" s="302" t="s">
        <v>51</v>
      </c>
      <c r="B28" s="304" t="s">
        <v>52</v>
      </c>
      <c r="C28" s="304"/>
      <c r="D28" s="304" t="s">
        <v>53</v>
      </c>
      <c r="E28" s="304"/>
      <c r="F28" s="304"/>
      <c r="G28" s="304"/>
      <c r="H28" s="304"/>
      <c r="I28" s="304"/>
      <c r="J28" s="304"/>
      <c r="K28" s="304"/>
      <c r="L28" s="304"/>
      <c r="M28" s="304"/>
      <c r="N28" s="304"/>
      <c r="O28" s="304"/>
      <c r="P28" s="304" t="s">
        <v>40</v>
      </c>
      <c r="Q28" s="304" t="s">
        <v>54</v>
      </c>
      <c r="R28" s="304"/>
      <c r="S28" s="304"/>
      <c r="T28" s="304"/>
      <c r="U28" s="304"/>
      <c r="V28" s="304"/>
      <c r="W28" s="304"/>
      <c r="X28" s="304"/>
      <c r="Y28" s="304" t="s">
        <v>55</v>
      </c>
      <c r="Z28" s="304"/>
      <c r="AA28" s="304"/>
      <c r="AB28" s="304"/>
      <c r="AC28" s="304"/>
      <c r="AD28" s="304"/>
      <c r="AE28" s="330"/>
    </row>
    <row r="29" spans="1:32" ht="27" customHeight="1">
      <c r="A29" s="302"/>
      <c r="B29" s="304"/>
      <c r="C29" s="304"/>
      <c r="D29" s="147" t="s">
        <v>29</v>
      </c>
      <c r="E29" s="147" t="s">
        <v>30</v>
      </c>
      <c r="F29" s="147" t="s">
        <v>31</v>
      </c>
      <c r="G29" s="147" t="s">
        <v>32</v>
      </c>
      <c r="H29" s="147" t="s">
        <v>8</v>
      </c>
      <c r="I29" s="147" t="s">
        <v>33</v>
      </c>
      <c r="J29" s="147" t="s">
        <v>34</v>
      </c>
      <c r="K29" s="147" t="s">
        <v>35</v>
      </c>
      <c r="L29" s="147" t="s">
        <v>36</v>
      </c>
      <c r="M29" s="147" t="s">
        <v>37</v>
      </c>
      <c r="N29" s="147" t="s">
        <v>38</v>
      </c>
      <c r="O29" s="147" t="s">
        <v>39</v>
      </c>
      <c r="P29" s="304"/>
      <c r="Q29" s="304"/>
      <c r="R29" s="304"/>
      <c r="S29" s="304"/>
      <c r="T29" s="304"/>
      <c r="U29" s="304"/>
      <c r="V29" s="304"/>
      <c r="W29" s="304"/>
      <c r="X29" s="304"/>
      <c r="Y29" s="304"/>
      <c r="Z29" s="304"/>
      <c r="AA29" s="304"/>
      <c r="AB29" s="304"/>
      <c r="AC29" s="304"/>
      <c r="AD29" s="304"/>
      <c r="AE29" s="330"/>
    </row>
    <row r="30" spans="1:32" ht="96.75" customHeight="1">
      <c r="A30" s="148" t="str">
        <f>C17</f>
        <v xml:space="preserve">5 - Acompañar el 100%  de la incorporación del enfoque de género y  la implementación de siete derechos de la PPMyEG														</v>
      </c>
      <c r="B30" s="389" t="s">
        <v>56</v>
      </c>
      <c r="C30" s="389"/>
      <c r="D30" s="89"/>
      <c r="E30" s="89"/>
      <c r="F30" s="89"/>
      <c r="G30" s="89"/>
      <c r="H30" s="89"/>
      <c r="I30" s="89"/>
      <c r="J30" s="89"/>
      <c r="K30" s="89"/>
      <c r="L30" s="89"/>
      <c r="M30" s="89"/>
      <c r="N30" s="89"/>
      <c r="O30" s="89"/>
      <c r="P30" s="149">
        <f>SUM(D30:O30)</f>
        <v>0</v>
      </c>
      <c r="Q30" s="388" t="s">
        <v>57</v>
      </c>
      <c r="R30" s="388"/>
      <c r="S30" s="388"/>
      <c r="T30" s="388"/>
      <c r="U30" s="388"/>
      <c r="V30" s="388"/>
      <c r="W30" s="388"/>
      <c r="X30" s="388"/>
      <c r="Y30" s="377" t="s">
        <v>125</v>
      </c>
      <c r="Z30" s="377"/>
      <c r="AA30" s="377"/>
      <c r="AB30" s="377"/>
      <c r="AC30" s="377"/>
      <c r="AD30" s="377"/>
      <c r="AE30" s="378"/>
    </row>
    <row r="31" spans="1:32" ht="12" customHeight="1">
      <c r="A31" s="150"/>
      <c r="B31" s="151"/>
      <c r="C31" s="151"/>
      <c r="D31" s="99"/>
      <c r="E31" s="99"/>
      <c r="F31" s="99"/>
      <c r="G31" s="99"/>
      <c r="H31" s="99"/>
      <c r="I31" s="99"/>
      <c r="J31" s="99"/>
      <c r="K31" s="99"/>
      <c r="L31" s="99"/>
      <c r="M31" s="99"/>
      <c r="N31" s="99"/>
      <c r="O31" s="99"/>
      <c r="P31" s="152"/>
      <c r="Q31" s="153"/>
      <c r="R31" s="153"/>
      <c r="S31" s="153"/>
      <c r="T31" s="153"/>
      <c r="U31" s="153"/>
      <c r="V31" s="153"/>
      <c r="W31" s="153"/>
      <c r="X31" s="153"/>
      <c r="Y31" s="153"/>
      <c r="Z31" s="153"/>
      <c r="AA31" s="153"/>
      <c r="AB31" s="153"/>
      <c r="AC31" s="153"/>
      <c r="AD31" s="153"/>
      <c r="AE31" s="154"/>
    </row>
    <row r="32" spans="1:32" ht="45" customHeight="1">
      <c r="A32" s="305" t="s">
        <v>59</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25" customHeight="1">
      <c r="A33" s="302" t="s">
        <v>112</v>
      </c>
      <c r="B33" s="304" t="s">
        <v>60</v>
      </c>
      <c r="C33" s="304" t="s">
        <v>52</v>
      </c>
      <c r="D33" s="304" t="s">
        <v>61</v>
      </c>
      <c r="E33" s="304"/>
      <c r="F33" s="304"/>
      <c r="G33" s="304"/>
      <c r="H33" s="304"/>
      <c r="I33" s="304"/>
      <c r="J33" s="304"/>
      <c r="K33" s="304"/>
      <c r="L33" s="304"/>
      <c r="M33" s="304"/>
      <c r="N33" s="304"/>
      <c r="O33" s="304"/>
      <c r="P33" s="304"/>
      <c r="Q33" s="304" t="s">
        <v>62</v>
      </c>
      <c r="R33" s="304"/>
      <c r="S33" s="304"/>
      <c r="T33" s="304"/>
      <c r="U33" s="304"/>
      <c r="V33" s="304"/>
      <c r="W33" s="304"/>
      <c r="X33" s="304"/>
      <c r="Y33" s="304"/>
      <c r="Z33" s="304"/>
      <c r="AA33" s="304"/>
      <c r="AB33" s="304"/>
      <c r="AC33" s="304"/>
      <c r="AD33" s="304"/>
      <c r="AE33" s="330"/>
      <c r="AG33" s="155"/>
      <c r="AH33" s="155"/>
      <c r="AI33" s="155"/>
      <c r="AJ33" s="155"/>
      <c r="AK33" s="155"/>
      <c r="AL33" s="155"/>
      <c r="AM33" s="155"/>
      <c r="AN33" s="155"/>
      <c r="AO33" s="155"/>
    </row>
    <row r="34" spans="1:41" ht="27" customHeight="1">
      <c r="A34" s="302"/>
      <c r="B34" s="304"/>
      <c r="C34" s="331"/>
      <c r="D34" s="147" t="s">
        <v>29</v>
      </c>
      <c r="E34" s="147" t="s">
        <v>30</v>
      </c>
      <c r="F34" s="147" t="s">
        <v>31</v>
      </c>
      <c r="G34" s="147" t="s">
        <v>32</v>
      </c>
      <c r="H34" s="147" t="s">
        <v>8</v>
      </c>
      <c r="I34" s="147" t="s">
        <v>33</v>
      </c>
      <c r="J34" s="147" t="s">
        <v>34</v>
      </c>
      <c r="K34" s="147" t="s">
        <v>35</v>
      </c>
      <c r="L34" s="147" t="s">
        <v>36</v>
      </c>
      <c r="M34" s="147" t="s">
        <v>37</v>
      </c>
      <c r="N34" s="147" t="s">
        <v>38</v>
      </c>
      <c r="O34" s="147" t="s">
        <v>39</v>
      </c>
      <c r="P34" s="147" t="s">
        <v>40</v>
      </c>
      <c r="Q34" s="308" t="s">
        <v>63</v>
      </c>
      <c r="R34" s="309"/>
      <c r="S34" s="309"/>
      <c r="T34" s="310"/>
      <c r="U34" s="304" t="s">
        <v>64</v>
      </c>
      <c r="V34" s="304"/>
      <c r="W34" s="304"/>
      <c r="X34" s="304"/>
      <c r="Y34" s="304" t="s">
        <v>65</v>
      </c>
      <c r="Z34" s="304"/>
      <c r="AA34" s="304"/>
      <c r="AB34" s="304"/>
      <c r="AC34" s="304" t="s">
        <v>66</v>
      </c>
      <c r="AD34" s="304"/>
      <c r="AE34" s="330"/>
      <c r="AG34" s="155"/>
      <c r="AH34" s="155"/>
      <c r="AI34" s="155"/>
      <c r="AJ34" s="155"/>
      <c r="AK34" s="155"/>
      <c r="AL34" s="155"/>
      <c r="AM34" s="155"/>
      <c r="AN34" s="155"/>
      <c r="AO34" s="155"/>
    </row>
    <row r="35" spans="1:41" ht="129.75" customHeight="1">
      <c r="A35" s="297" t="str">
        <f>C17</f>
        <v xml:space="preserve">5 - Acompañar el 100%  de la incorporación del enfoque de género y  la implementación de siete derechos de la PPMyEG														</v>
      </c>
      <c r="B35" s="299">
        <v>0.2</v>
      </c>
      <c r="C35" s="157" t="s">
        <v>67</v>
      </c>
      <c r="D35" s="156">
        <v>0</v>
      </c>
      <c r="E35" s="156">
        <v>1</v>
      </c>
      <c r="F35" s="156">
        <v>1</v>
      </c>
      <c r="G35" s="156">
        <v>1</v>
      </c>
      <c r="H35" s="156">
        <v>1</v>
      </c>
      <c r="I35" s="158"/>
      <c r="J35" s="158"/>
      <c r="K35" s="158"/>
      <c r="L35" s="158"/>
      <c r="M35" s="158"/>
      <c r="N35" s="158"/>
      <c r="O35" s="158"/>
      <c r="P35" s="215">
        <f>MAX(D35:O35)</f>
        <v>1</v>
      </c>
      <c r="Q35" s="441" t="s">
        <v>126</v>
      </c>
      <c r="R35" s="442"/>
      <c r="S35" s="442"/>
      <c r="T35" s="443"/>
      <c r="U35" s="441" t="s">
        <v>127</v>
      </c>
      <c r="V35" s="442"/>
      <c r="W35" s="442"/>
      <c r="X35" s="443"/>
      <c r="Y35" s="325" t="s">
        <v>128</v>
      </c>
      <c r="Z35" s="325"/>
      <c r="AA35" s="325"/>
      <c r="AB35" s="325"/>
      <c r="AC35" s="436" t="s">
        <v>129</v>
      </c>
      <c r="AD35" s="436"/>
      <c r="AE35" s="437"/>
      <c r="AG35" s="155"/>
      <c r="AH35" s="155"/>
      <c r="AI35" s="155"/>
      <c r="AJ35" s="155"/>
      <c r="AK35" s="155"/>
      <c r="AL35" s="155"/>
      <c r="AM35" s="155"/>
      <c r="AN35" s="155"/>
      <c r="AO35" s="155"/>
    </row>
    <row r="36" spans="1:41" ht="129.75" customHeight="1">
      <c r="A36" s="298"/>
      <c r="B36" s="300"/>
      <c r="C36" s="160" t="s">
        <v>72</v>
      </c>
      <c r="D36" s="216">
        <v>0</v>
      </c>
      <c r="E36" s="79">
        <v>1</v>
      </c>
      <c r="F36" s="79">
        <v>1</v>
      </c>
      <c r="G36" s="79">
        <v>1</v>
      </c>
      <c r="H36" s="217">
        <v>1</v>
      </c>
      <c r="I36" s="162"/>
      <c r="J36" s="162"/>
      <c r="K36" s="162"/>
      <c r="L36" s="162"/>
      <c r="M36" s="162"/>
      <c r="N36" s="162"/>
      <c r="O36" s="162"/>
      <c r="P36" s="217">
        <f>MAX(D36:O36)</f>
        <v>1</v>
      </c>
      <c r="Q36" s="444"/>
      <c r="R36" s="445"/>
      <c r="S36" s="445"/>
      <c r="T36" s="446"/>
      <c r="U36" s="444"/>
      <c r="V36" s="445"/>
      <c r="W36" s="445"/>
      <c r="X36" s="446"/>
      <c r="Y36" s="326"/>
      <c r="Z36" s="326"/>
      <c r="AA36" s="326"/>
      <c r="AB36" s="326"/>
      <c r="AC36" s="438"/>
      <c r="AD36" s="438"/>
      <c r="AE36" s="439"/>
      <c r="AG36" s="155"/>
      <c r="AH36" s="155"/>
      <c r="AI36" s="155"/>
      <c r="AJ36" s="155"/>
      <c r="AK36" s="155"/>
      <c r="AL36" s="155"/>
      <c r="AM36" s="155"/>
      <c r="AN36" s="155"/>
      <c r="AO36" s="155"/>
    </row>
    <row r="37" spans="1:41" s="146" customFormat="1" ht="17.25" customHeight="1"/>
    <row r="38" spans="1:41" ht="45" customHeight="1">
      <c r="A38" s="305" t="s">
        <v>73</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155"/>
      <c r="AH38" s="155"/>
      <c r="AI38" s="155"/>
      <c r="AJ38" s="155"/>
      <c r="AK38" s="155"/>
      <c r="AL38" s="155"/>
      <c r="AM38" s="155"/>
      <c r="AN38" s="155"/>
      <c r="AO38" s="155"/>
    </row>
    <row r="39" spans="1:41" ht="26.25" customHeight="1">
      <c r="A39" s="301" t="s">
        <v>74</v>
      </c>
      <c r="B39" s="303" t="s">
        <v>75</v>
      </c>
      <c r="C39" s="311" t="s">
        <v>76</v>
      </c>
      <c r="D39" s="313" t="s">
        <v>77</v>
      </c>
      <c r="E39" s="314"/>
      <c r="F39" s="314"/>
      <c r="G39" s="314"/>
      <c r="H39" s="314"/>
      <c r="I39" s="314"/>
      <c r="J39" s="314"/>
      <c r="K39" s="314"/>
      <c r="L39" s="314"/>
      <c r="M39" s="314"/>
      <c r="N39" s="314"/>
      <c r="O39" s="314"/>
      <c r="P39" s="315"/>
      <c r="Q39" s="303" t="s">
        <v>78</v>
      </c>
      <c r="R39" s="303"/>
      <c r="S39" s="303"/>
      <c r="T39" s="303"/>
      <c r="U39" s="303"/>
      <c r="V39" s="303"/>
      <c r="W39" s="303"/>
      <c r="X39" s="303"/>
      <c r="Y39" s="303"/>
      <c r="Z39" s="303"/>
      <c r="AA39" s="303"/>
      <c r="AB39" s="303"/>
      <c r="AC39" s="303"/>
      <c r="AD39" s="303"/>
      <c r="AE39" s="329"/>
      <c r="AG39" s="155"/>
      <c r="AH39" s="155"/>
      <c r="AI39" s="155"/>
      <c r="AJ39" s="155"/>
      <c r="AK39" s="155"/>
      <c r="AL39" s="155"/>
      <c r="AM39" s="155"/>
      <c r="AN39" s="155"/>
      <c r="AO39" s="155"/>
    </row>
    <row r="40" spans="1:41" ht="26.25" customHeight="1">
      <c r="A40" s="302"/>
      <c r="B40" s="304"/>
      <c r="C40" s="312"/>
      <c r="D40" s="147" t="s">
        <v>79</v>
      </c>
      <c r="E40" s="147" t="s">
        <v>80</v>
      </c>
      <c r="F40" s="147" t="s">
        <v>81</v>
      </c>
      <c r="G40" s="147" t="s">
        <v>82</v>
      </c>
      <c r="H40" s="147" t="s">
        <v>83</v>
      </c>
      <c r="I40" s="147" t="s">
        <v>84</v>
      </c>
      <c r="J40" s="147" t="s">
        <v>85</v>
      </c>
      <c r="K40" s="147" t="s">
        <v>86</v>
      </c>
      <c r="L40" s="147" t="s">
        <v>87</v>
      </c>
      <c r="M40" s="147" t="s">
        <v>88</v>
      </c>
      <c r="N40" s="147" t="s">
        <v>89</v>
      </c>
      <c r="O40" s="147" t="s">
        <v>90</v>
      </c>
      <c r="P40" s="147" t="s">
        <v>91</v>
      </c>
      <c r="Q40" s="308" t="s">
        <v>92</v>
      </c>
      <c r="R40" s="309"/>
      <c r="S40" s="309"/>
      <c r="T40" s="309"/>
      <c r="U40" s="309"/>
      <c r="V40" s="309"/>
      <c r="W40" s="309"/>
      <c r="X40" s="310"/>
      <c r="Y40" s="308" t="s">
        <v>93</v>
      </c>
      <c r="Z40" s="309"/>
      <c r="AA40" s="309"/>
      <c r="AB40" s="309"/>
      <c r="AC40" s="309"/>
      <c r="AD40" s="309"/>
      <c r="AE40" s="440"/>
      <c r="AG40" s="164"/>
      <c r="AH40" s="164"/>
      <c r="AI40" s="164"/>
      <c r="AJ40" s="164"/>
      <c r="AK40" s="164"/>
      <c r="AL40" s="164"/>
      <c r="AM40" s="164"/>
      <c r="AN40" s="164"/>
      <c r="AO40" s="164"/>
    </row>
    <row r="41" spans="1:41" ht="151.5" customHeight="1">
      <c r="A41" s="406" t="s">
        <v>130</v>
      </c>
      <c r="B41" s="296">
        <v>0.15</v>
      </c>
      <c r="C41" s="165" t="s">
        <v>67</v>
      </c>
      <c r="D41" s="52">
        <v>0</v>
      </c>
      <c r="E41" s="52">
        <v>0.1</v>
      </c>
      <c r="F41" s="52">
        <v>0.3</v>
      </c>
      <c r="G41" s="52">
        <v>0.3</v>
      </c>
      <c r="H41" s="52">
        <v>0.3</v>
      </c>
      <c r="I41" s="52"/>
      <c r="J41" s="52"/>
      <c r="K41" s="52"/>
      <c r="L41" s="52"/>
      <c r="M41" s="52"/>
      <c r="N41" s="52"/>
      <c r="O41" s="52"/>
      <c r="P41" s="168">
        <f t="shared" ref="P41:P44" si="0">SUM(D41:O41)</f>
        <v>1</v>
      </c>
      <c r="Q41" s="434" t="s">
        <v>131</v>
      </c>
      <c r="R41" s="435"/>
      <c r="S41" s="435"/>
      <c r="T41" s="435"/>
      <c r="U41" s="435"/>
      <c r="V41" s="435"/>
      <c r="W41" s="435"/>
      <c r="X41" s="435"/>
      <c r="Y41" s="285" t="s">
        <v>132</v>
      </c>
      <c r="Z41" s="285"/>
      <c r="AA41" s="285"/>
      <c r="AB41" s="285"/>
      <c r="AC41" s="285"/>
      <c r="AD41" s="285"/>
      <c r="AE41" s="285"/>
      <c r="AG41" s="169"/>
      <c r="AH41" s="169"/>
      <c r="AI41" s="169"/>
      <c r="AJ41" s="169"/>
      <c r="AK41" s="169"/>
      <c r="AL41" s="169"/>
      <c r="AM41" s="169"/>
      <c r="AN41" s="169"/>
      <c r="AO41" s="169"/>
    </row>
    <row r="42" spans="1:41" ht="177.75" customHeight="1">
      <c r="A42" s="406"/>
      <c r="B42" s="296"/>
      <c r="C42" s="170" t="s">
        <v>72</v>
      </c>
      <c r="D42" s="171">
        <v>0</v>
      </c>
      <c r="E42" s="171">
        <v>0.1</v>
      </c>
      <c r="F42" s="171">
        <v>0.3</v>
      </c>
      <c r="G42" s="171">
        <v>0.3</v>
      </c>
      <c r="H42" s="171">
        <v>0.3</v>
      </c>
      <c r="I42" s="171"/>
      <c r="J42" s="171"/>
      <c r="K42" s="171"/>
      <c r="L42" s="171"/>
      <c r="M42" s="171"/>
      <c r="N42" s="171"/>
      <c r="O42" s="171"/>
      <c r="P42" s="168">
        <f t="shared" si="0"/>
        <v>1</v>
      </c>
      <c r="Q42" s="434" t="s">
        <v>133</v>
      </c>
      <c r="R42" s="435"/>
      <c r="S42" s="435"/>
      <c r="T42" s="435"/>
      <c r="U42" s="435"/>
      <c r="V42" s="435"/>
      <c r="W42" s="435"/>
      <c r="X42" s="435"/>
      <c r="Y42" s="285"/>
      <c r="Z42" s="285"/>
      <c r="AA42" s="285"/>
      <c r="AB42" s="285"/>
      <c r="AC42" s="285"/>
      <c r="AD42" s="285"/>
      <c r="AE42" s="285"/>
    </row>
    <row r="43" spans="1:41" ht="74.25" customHeight="1">
      <c r="A43" s="406" t="s">
        <v>134</v>
      </c>
      <c r="B43" s="296">
        <v>0.05</v>
      </c>
      <c r="C43" s="165" t="s">
        <v>67</v>
      </c>
      <c r="D43" s="52">
        <v>0</v>
      </c>
      <c r="E43" s="52">
        <v>0</v>
      </c>
      <c r="F43" s="52">
        <v>0.5</v>
      </c>
      <c r="G43" s="52">
        <v>0</v>
      </c>
      <c r="H43" s="52">
        <v>0.5</v>
      </c>
      <c r="I43" s="52"/>
      <c r="J43" s="52"/>
      <c r="K43" s="52"/>
      <c r="L43" s="52"/>
      <c r="M43" s="52"/>
      <c r="N43" s="52"/>
      <c r="O43" s="52"/>
      <c r="P43" s="168">
        <f t="shared" si="0"/>
        <v>1</v>
      </c>
      <c r="Q43" s="434" t="s">
        <v>135</v>
      </c>
      <c r="R43" s="435"/>
      <c r="S43" s="435"/>
      <c r="T43" s="435"/>
      <c r="U43" s="435"/>
      <c r="V43" s="435"/>
      <c r="W43" s="435"/>
      <c r="X43" s="435"/>
      <c r="Y43" s="288" t="s">
        <v>136</v>
      </c>
      <c r="Z43" s="288"/>
      <c r="AA43" s="288"/>
      <c r="AB43" s="288"/>
      <c r="AC43" s="288"/>
      <c r="AD43" s="288"/>
      <c r="AE43" s="288"/>
    </row>
    <row r="44" spans="1:41" ht="90" customHeight="1">
      <c r="A44" s="412"/>
      <c r="B44" s="294"/>
      <c r="C44" s="160" t="s">
        <v>72</v>
      </c>
      <c r="D44" s="186">
        <v>0</v>
      </c>
      <c r="E44" s="186">
        <v>0</v>
      </c>
      <c r="F44" s="186">
        <v>0.5</v>
      </c>
      <c r="G44" s="186">
        <v>0</v>
      </c>
      <c r="H44" s="186">
        <v>0.5</v>
      </c>
      <c r="I44" s="186"/>
      <c r="J44" s="186"/>
      <c r="K44" s="186"/>
      <c r="L44" s="186"/>
      <c r="M44" s="186"/>
      <c r="N44" s="186"/>
      <c r="O44" s="186"/>
      <c r="P44" s="187">
        <f t="shared" si="0"/>
        <v>1</v>
      </c>
      <c r="Q44" s="434" t="s">
        <v>137</v>
      </c>
      <c r="R44" s="435"/>
      <c r="S44" s="435"/>
      <c r="T44" s="435"/>
      <c r="U44" s="435"/>
      <c r="V44" s="435"/>
      <c r="W44" s="435"/>
      <c r="X44" s="435"/>
      <c r="Y44" s="288"/>
      <c r="Z44" s="288"/>
      <c r="AA44" s="288"/>
      <c r="AB44" s="288"/>
      <c r="AC44" s="288"/>
      <c r="AD44" s="288"/>
      <c r="AE44" s="288"/>
    </row>
    <row r="45" spans="1:41" ht="15" customHeight="1">
      <c r="A45" s="88" t="s">
        <v>109</v>
      </c>
    </row>
  </sheetData>
  <mergeCells count="7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O8:P8"/>
    <mergeCell ref="M9:N9"/>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3:A44"/>
    <mergeCell ref="B43:B44"/>
    <mergeCell ref="Y43:AE44"/>
    <mergeCell ref="Q41:X41"/>
    <mergeCell ref="Q42:X42"/>
    <mergeCell ref="Q43:X43"/>
    <mergeCell ref="Q44:X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Y35" xr:uid="{2A5A832C-7278-44CC-A9E9-9F61B4A4BA75}">
      <formula1>2000</formula1>
    </dataValidation>
  </dataValidations>
  <hyperlinks>
    <hyperlink ref="Y41" r:id="rId1" xr:uid="{D932FD7B-E903-4BB6-BC1A-BBD58D9D0356}"/>
    <hyperlink ref="Y43" r:id="rId2" xr:uid="{8EEB51F8-D797-4E7C-B56A-83E45A920BAD}"/>
  </hyperlinks>
  <pageMargins left="0.25" right="0.25" top="0.75" bottom="0.75" header="0.3" footer="0.3"/>
  <pageSetup scale="20" orientation="landscape" r:id="rId3"/>
  <headerFooter>
    <oddFooter>&amp;C_x000D_&amp;1#&amp;"Calibri"&amp;10&amp;K000000 Información Pública</oddFooter>
  </headerFooter>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7"/>
  <sheetViews>
    <sheetView showGridLines="0" topLeftCell="C38" zoomScale="80" zoomScaleNormal="80" workbookViewId="0">
      <selection activeCell="I54" sqref="I54"/>
    </sheetView>
  </sheetViews>
  <sheetFormatPr baseColWidth="10" defaultColWidth="10.85546875" defaultRowHeight="15"/>
  <cols>
    <col min="1" max="1" width="38.42578125" style="88" customWidth="1"/>
    <col min="2" max="2" width="20.42578125" style="88" customWidth="1"/>
    <col min="3" max="7" width="20.7109375" style="88" customWidth="1"/>
    <col min="8" max="8" width="29.140625" style="88" customWidth="1"/>
    <col min="9" max="14" width="20.7109375" style="88" customWidth="1"/>
    <col min="15" max="15" width="20.42578125" style="88" customWidth="1"/>
    <col min="16" max="16" width="32.42578125" style="88" customWidth="1"/>
    <col min="17" max="27" width="18.140625" style="88" customWidth="1"/>
    <col min="28" max="28" width="22.7109375" style="88" customWidth="1"/>
    <col min="29" max="29" width="19" style="88" customWidth="1"/>
    <col min="30" max="30" width="19.42578125" style="88" customWidth="1"/>
    <col min="31" max="31" width="20.42578125" style="88" customWidth="1"/>
    <col min="32" max="32" width="22.85546875" style="88" customWidth="1"/>
    <col min="33" max="33" width="18.42578125" style="88" bestFit="1" customWidth="1"/>
    <col min="34" max="34" width="8.42578125" style="88" customWidth="1"/>
    <col min="35" max="35" width="18.42578125" style="88" bestFit="1" customWidth="1"/>
    <col min="36" max="36" width="5.7109375" style="88" customWidth="1"/>
    <col min="37" max="37" width="18.42578125" style="88" bestFit="1" customWidth="1"/>
    <col min="38" max="38" width="4.7109375" style="88" customWidth="1"/>
    <col min="39" max="39" width="23" style="88" bestFit="1" customWidth="1"/>
    <col min="40" max="40" width="10.85546875" style="88"/>
    <col min="41" max="41" width="18.42578125" style="88" bestFit="1" customWidth="1"/>
    <col min="42" max="42" width="16.140625" style="88" customWidth="1"/>
    <col min="43" max="16384" width="10.85546875" style="88"/>
  </cols>
  <sheetData>
    <row r="1" spans="1:31" ht="32.25" customHeight="1" thickBot="1">
      <c r="A1" s="373"/>
      <c r="B1" s="364"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6"/>
      <c r="AB1" s="332" t="s">
        <v>1</v>
      </c>
      <c r="AC1" s="333"/>
      <c r="AD1" s="333"/>
      <c r="AE1" s="334"/>
    </row>
    <row r="2" spans="1:31" ht="30.75" customHeight="1" thickBot="1">
      <c r="A2" s="374"/>
      <c r="B2" s="364" t="s">
        <v>2</v>
      </c>
      <c r="C2" s="365"/>
      <c r="D2" s="365"/>
      <c r="E2" s="365"/>
      <c r="F2" s="365"/>
      <c r="G2" s="365"/>
      <c r="H2" s="365"/>
      <c r="I2" s="365"/>
      <c r="J2" s="365"/>
      <c r="K2" s="365"/>
      <c r="L2" s="365"/>
      <c r="M2" s="365"/>
      <c r="N2" s="365"/>
      <c r="O2" s="365"/>
      <c r="P2" s="365"/>
      <c r="Q2" s="365"/>
      <c r="R2" s="365"/>
      <c r="S2" s="365"/>
      <c r="T2" s="365"/>
      <c r="U2" s="365"/>
      <c r="V2" s="365"/>
      <c r="W2" s="365"/>
      <c r="X2" s="365"/>
      <c r="Y2" s="365"/>
      <c r="Z2" s="365"/>
      <c r="AA2" s="366"/>
      <c r="AB2" s="332" t="s">
        <v>3</v>
      </c>
      <c r="AC2" s="333"/>
      <c r="AD2" s="333"/>
      <c r="AE2" s="334"/>
    </row>
    <row r="3" spans="1:31" ht="24" customHeight="1" thickBot="1">
      <c r="A3" s="374"/>
      <c r="B3" s="367" t="s">
        <v>4</v>
      </c>
      <c r="C3" s="368"/>
      <c r="D3" s="368"/>
      <c r="E3" s="368"/>
      <c r="F3" s="368"/>
      <c r="G3" s="368"/>
      <c r="H3" s="368"/>
      <c r="I3" s="368"/>
      <c r="J3" s="368"/>
      <c r="K3" s="368"/>
      <c r="L3" s="368"/>
      <c r="M3" s="368"/>
      <c r="N3" s="368"/>
      <c r="O3" s="368"/>
      <c r="P3" s="368"/>
      <c r="Q3" s="368"/>
      <c r="R3" s="368"/>
      <c r="S3" s="368"/>
      <c r="T3" s="368"/>
      <c r="U3" s="368"/>
      <c r="V3" s="368"/>
      <c r="W3" s="368"/>
      <c r="X3" s="368"/>
      <c r="Y3" s="368"/>
      <c r="Z3" s="368"/>
      <c r="AA3" s="369"/>
      <c r="AB3" s="332" t="s">
        <v>5</v>
      </c>
      <c r="AC3" s="333"/>
      <c r="AD3" s="333"/>
      <c r="AE3" s="334"/>
    </row>
    <row r="4" spans="1:31" ht="21.75" customHeight="1" thickBot="1">
      <c r="A4" s="375"/>
      <c r="B4" s="370"/>
      <c r="C4" s="371"/>
      <c r="D4" s="371"/>
      <c r="E4" s="371"/>
      <c r="F4" s="371"/>
      <c r="G4" s="371"/>
      <c r="H4" s="371"/>
      <c r="I4" s="371"/>
      <c r="J4" s="371"/>
      <c r="K4" s="371"/>
      <c r="L4" s="371"/>
      <c r="M4" s="371"/>
      <c r="N4" s="371"/>
      <c r="O4" s="371"/>
      <c r="P4" s="371"/>
      <c r="Q4" s="371"/>
      <c r="R4" s="371"/>
      <c r="S4" s="371"/>
      <c r="T4" s="371"/>
      <c r="U4" s="371"/>
      <c r="V4" s="371"/>
      <c r="W4" s="371"/>
      <c r="X4" s="371"/>
      <c r="Y4" s="371"/>
      <c r="Z4" s="371"/>
      <c r="AA4" s="372"/>
      <c r="AB4" s="332" t="s">
        <v>6</v>
      </c>
      <c r="AC4" s="333"/>
      <c r="AD4" s="333"/>
      <c r="AE4" s="334"/>
    </row>
    <row r="5" spans="1:31" ht="9" customHeight="1" thickBot="1">
      <c r="A5" s="90"/>
      <c r="B5" s="91"/>
      <c r="C5" s="92"/>
      <c r="D5" s="93"/>
      <c r="E5" s="93"/>
      <c r="F5" s="93"/>
      <c r="G5" s="93"/>
      <c r="H5" s="93"/>
      <c r="I5" s="93"/>
      <c r="J5" s="93"/>
      <c r="K5" s="93"/>
      <c r="L5" s="93"/>
      <c r="M5" s="93"/>
      <c r="N5" s="93"/>
      <c r="O5" s="93"/>
      <c r="P5" s="93"/>
      <c r="Q5" s="93"/>
      <c r="R5" s="93"/>
      <c r="S5" s="93"/>
      <c r="T5" s="93"/>
      <c r="U5" s="93"/>
      <c r="V5" s="93"/>
      <c r="W5" s="93"/>
      <c r="X5" s="93"/>
      <c r="Y5" s="93"/>
      <c r="Z5" s="93"/>
      <c r="AA5" s="93"/>
      <c r="AB5" s="93"/>
      <c r="AD5" s="94"/>
      <c r="AE5" s="95"/>
    </row>
    <row r="6" spans="1:31" ht="9" customHeight="1" thickBot="1">
      <c r="A6" s="96"/>
      <c r="B6" s="93"/>
      <c r="C6" s="93"/>
      <c r="D6" s="93"/>
      <c r="E6" s="93"/>
      <c r="F6" s="93"/>
      <c r="G6" s="93"/>
      <c r="H6" s="93"/>
      <c r="I6" s="93"/>
      <c r="J6" s="93"/>
      <c r="K6" s="93"/>
      <c r="L6" s="93"/>
      <c r="M6" s="93"/>
      <c r="N6" s="93"/>
      <c r="O6" s="93"/>
      <c r="P6" s="93"/>
      <c r="Q6" s="93"/>
      <c r="R6" s="93"/>
      <c r="S6" s="93"/>
      <c r="T6" s="93"/>
      <c r="U6" s="93"/>
      <c r="V6" s="93"/>
      <c r="W6" s="93"/>
      <c r="X6" s="93"/>
      <c r="Y6" s="93"/>
      <c r="Z6" s="93"/>
      <c r="AA6" s="93"/>
      <c r="AB6" s="93"/>
      <c r="AD6" s="94"/>
      <c r="AE6" s="95"/>
    </row>
    <row r="7" spans="1:31" ht="15" customHeight="1">
      <c r="A7" s="355" t="s">
        <v>7</v>
      </c>
      <c r="B7" s="356"/>
      <c r="C7" s="361" t="s">
        <v>8</v>
      </c>
      <c r="D7" s="355" t="s">
        <v>9</v>
      </c>
      <c r="E7" s="396"/>
      <c r="F7" s="396"/>
      <c r="G7" s="396"/>
      <c r="H7" s="356"/>
      <c r="I7" s="349">
        <f>'Meta 1 PA proyecto'!I7</f>
        <v>45449</v>
      </c>
      <c r="J7" s="350"/>
      <c r="K7" s="355" t="s">
        <v>10</v>
      </c>
      <c r="L7" s="356"/>
      <c r="M7" s="341" t="s">
        <v>11</v>
      </c>
      <c r="N7" s="447"/>
      <c r="O7" s="399"/>
      <c r="P7" s="400"/>
      <c r="Q7" s="93"/>
      <c r="R7" s="93"/>
      <c r="S7" s="93"/>
      <c r="T7" s="93"/>
      <c r="U7" s="93"/>
      <c r="V7" s="93"/>
      <c r="W7" s="93"/>
      <c r="X7" s="93"/>
      <c r="Y7" s="93"/>
      <c r="Z7" s="93"/>
      <c r="AA7" s="93"/>
      <c r="AB7" s="93"/>
      <c r="AD7" s="94"/>
      <c r="AE7" s="95"/>
    </row>
    <row r="8" spans="1:31" ht="15" customHeight="1">
      <c r="A8" s="357"/>
      <c r="B8" s="358"/>
      <c r="C8" s="362" t="s">
        <v>30</v>
      </c>
      <c r="D8" s="357"/>
      <c r="E8" s="397"/>
      <c r="F8" s="397"/>
      <c r="G8" s="397"/>
      <c r="H8" s="358"/>
      <c r="I8" s="351"/>
      <c r="J8" s="352"/>
      <c r="K8" s="357"/>
      <c r="L8" s="358"/>
      <c r="M8" s="404" t="s">
        <v>12</v>
      </c>
      <c r="N8" s="448"/>
      <c r="O8" s="449"/>
      <c r="P8" s="450"/>
      <c r="Q8" s="93"/>
      <c r="R8" s="93"/>
      <c r="S8" s="93"/>
      <c r="T8" s="93"/>
      <c r="U8" s="93"/>
      <c r="V8" s="93"/>
      <c r="W8" s="93"/>
      <c r="X8" s="93"/>
      <c r="Y8" s="93"/>
      <c r="Z8" s="93"/>
      <c r="AA8" s="93"/>
      <c r="AB8" s="93"/>
      <c r="AD8" s="94"/>
      <c r="AE8" s="95"/>
    </row>
    <row r="9" spans="1:31" ht="15.75" customHeight="1" thickBot="1">
      <c r="A9" s="359"/>
      <c r="B9" s="360"/>
      <c r="C9" s="363" t="s">
        <v>30</v>
      </c>
      <c r="D9" s="359"/>
      <c r="E9" s="398"/>
      <c r="F9" s="398"/>
      <c r="G9" s="398"/>
      <c r="H9" s="360"/>
      <c r="I9" s="353"/>
      <c r="J9" s="354"/>
      <c r="K9" s="359"/>
      <c r="L9" s="360"/>
      <c r="M9" s="345" t="s">
        <v>13</v>
      </c>
      <c r="N9" s="451"/>
      <c r="O9" s="452" t="s">
        <v>123</v>
      </c>
      <c r="P9" s="453"/>
      <c r="Q9" s="93"/>
      <c r="R9" s="93"/>
      <c r="S9" s="93"/>
      <c r="T9" s="93"/>
      <c r="U9" s="93"/>
      <c r="V9" s="93"/>
      <c r="W9" s="93"/>
      <c r="X9" s="93"/>
      <c r="Y9" s="93"/>
      <c r="Z9" s="93"/>
      <c r="AA9" s="93"/>
      <c r="AB9" s="93"/>
      <c r="AD9" s="94"/>
      <c r="AE9" s="95"/>
    </row>
    <row r="10" spans="1:31" ht="15" customHeight="1" thickBot="1">
      <c r="A10" s="97"/>
      <c r="B10" s="98"/>
      <c r="C10" s="98"/>
      <c r="D10" s="99"/>
      <c r="E10" s="99"/>
      <c r="F10" s="99"/>
      <c r="G10" s="99"/>
      <c r="H10" s="99"/>
      <c r="I10" s="100"/>
      <c r="J10" s="100"/>
      <c r="K10" s="99"/>
      <c r="L10" s="99"/>
      <c r="M10" s="101"/>
      <c r="N10" s="101"/>
      <c r="O10" s="102"/>
      <c r="P10" s="102"/>
      <c r="Q10" s="98"/>
      <c r="R10" s="98"/>
      <c r="S10" s="98"/>
      <c r="T10" s="98"/>
      <c r="U10" s="98"/>
      <c r="V10" s="98"/>
      <c r="W10" s="98"/>
      <c r="X10" s="98"/>
      <c r="Y10" s="98"/>
      <c r="Z10" s="98"/>
      <c r="AA10" s="98"/>
      <c r="AB10" s="98"/>
      <c r="AD10" s="103"/>
      <c r="AE10" s="104"/>
    </row>
    <row r="11" spans="1:31" ht="15" customHeight="1">
      <c r="A11" s="355" t="s">
        <v>15</v>
      </c>
      <c r="B11" s="356"/>
      <c r="C11" s="305" t="s">
        <v>16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c r="A12" s="357"/>
      <c r="B12" s="358"/>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7"/>
    </row>
    <row r="13" spans="1:31" ht="15" customHeight="1" thickBot="1">
      <c r="A13" s="359"/>
      <c r="B13" s="360"/>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40"/>
    </row>
    <row r="14" spans="1:31" ht="9" customHeight="1" thickBot="1">
      <c r="A14" s="106"/>
      <c r="B14" s="107"/>
      <c r="C14" s="108"/>
      <c r="D14" s="108"/>
      <c r="E14" s="108"/>
      <c r="F14" s="108"/>
      <c r="G14" s="108"/>
      <c r="H14" s="108"/>
      <c r="I14" s="108"/>
      <c r="J14" s="108"/>
      <c r="K14" s="108"/>
      <c r="L14" s="108"/>
      <c r="M14" s="109"/>
      <c r="N14" s="109"/>
      <c r="O14" s="109"/>
      <c r="P14" s="109"/>
      <c r="Q14" s="109"/>
      <c r="R14" s="110"/>
      <c r="S14" s="110"/>
      <c r="T14" s="110"/>
      <c r="U14" s="110"/>
      <c r="V14" s="110"/>
      <c r="W14" s="110"/>
      <c r="X14" s="110"/>
      <c r="Y14" s="99"/>
      <c r="Z14" s="99"/>
      <c r="AA14" s="99"/>
      <c r="AB14" s="99"/>
      <c r="AD14" s="99"/>
      <c r="AE14" s="105"/>
    </row>
    <row r="15" spans="1:31" ht="39" customHeight="1" thickBot="1">
      <c r="A15" s="394" t="s">
        <v>17</v>
      </c>
      <c r="B15" s="395"/>
      <c r="C15" s="401" t="s">
        <v>18</v>
      </c>
      <c r="D15" s="402"/>
      <c r="E15" s="402"/>
      <c r="F15" s="402"/>
      <c r="G15" s="402"/>
      <c r="H15" s="402"/>
      <c r="I15" s="402"/>
      <c r="J15" s="402"/>
      <c r="K15" s="403"/>
      <c r="L15" s="382" t="s">
        <v>19</v>
      </c>
      <c r="M15" s="383"/>
      <c r="N15" s="383"/>
      <c r="O15" s="383"/>
      <c r="P15" s="383"/>
      <c r="Q15" s="384"/>
      <c r="R15" s="385" t="s">
        <v>20</v>
      </c>
      <c r="S15" s="386"/>
      <c r="T15" s="386"/>
      <c r="U15" s="386"/>
      <c r="V15" s="386"/>
      <c r="W15" s="386"/>
      <c r="X15" s="387"/>
      <c r="Y15" s="382" t="s">
        <v>21</v>
      </c>
      <c r="Z15" s="384"/>
      <c r="AA15" s="385" t="s">
        <v>22</v>
      </c>
      <c r="AB15" s="386"/>
      <c r="AC15" s="386"/>
      <c r="AD15" s="386"/>
      <c r="AE15" s="387"/>
    </row>
    <row r="16" spans="1:31" ht="9" customHeight="1" thickBot="1">
      <c r="A16" s="96"/>
      <c r="B16" s="93"/>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94"/>
      <c r="AE16" s="95"/>
    </row>
    <row r="17" spans="1:32" s="111" customFormat="1" ht="37.5" customHeight="1" thickBot="1">
      <c r="A17" s="394" t="s">
        <v>23</v>
      </c>
      <c r="B17" s="395"/>
      <c r="C17" s="385" t="s">
        <v>138</v>
      </c>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7"/>
    </row>
    <row r="18" spans="1:32" ht="16.5" customHeight="1" thickBo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D18" s="113"/>
      <c r="AE18" s="114"/>
    </row>
    <row r="19" spans="1:32" ht="32.25" customHeight="1" thickBot="1">
      <c r="A19" s="382" t="s">
        <v>25</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4"/>
      <c r="AF19" s="115"/>
    </row>
    <row r="20" spans="1:32" ht="32.25" customHeight="1" thickBot="1">
      <c r="A20" s="116" t="s">
        <v>26</v>
      </c>
      <c r="B20" s="379" t="s">
        <v>27</v>
      </c>
      <c r="C20" s="380"/>
      <c r="D20" s="380"/>
      <c r="E20" s="380"/>
      <c r="F20" s="380"/>
      <c r="G20" s="380"/>
      <c r="H20" s="380"/>
      <c r="I20" s="380"/>
      <c r="J20" s="380"/>
      <c r="K20" s="380"/>
      <c r="L20" s="380"/>
      <c r="M20" s="380"/>
      <c r="N20" s="380"/>
      <c r="O20" s="381"/>
      <c r="P20" s="382" t="s">
        <v>28</v>
      </c>
      <c r="Q20" s="383"/>
      <c r="R20" s="383"/>
      <c r="S20" s="383"/>
      <c r="T20" s="383"/>
      <c r="U20" s="383"/>
      <c r="V20" s="383"/>
      <c r="W20" s="383"/>
      <c r="X20" s="383"/>
      <c r="Y20" s="383"/>
      <c r="Z20" s="383"/>
      <c r="AA20" s="383"/>
      <c r="AB20" s="383"/>
      <c r="AC20" s="383"/>
      <c r="AD20" s="383"/>
      <c r="AE20" s="384"/>
      <c r="AF20" s="115"/>
    </row>
    <row r="21" spans="1:32" ht="32.25" customHeight="1" thickBot="1">
      <c r="A21" s="117">
        <v>9543373</v>
      </c>
      <c r="B21" s="118" t="s">
        <v>29</v>
      </c>
      <c r="C21" s="119" t="s">
        <v>30</v>
      </c>
      <c r="D21" s="119" t="s">
        <v>31</v>
      </c>
      <c r="E21" s="119" t="s">
        <v>32</v>
      </c>
      <c r="F21" s="119" t="s">
        <v>8</v>
      </c>
      <c r="G21" s="119" t="s">
        <v>33</v>
      </c>
      <c r="H21" s="119" t="s">
        <v>34</v>
      </c>
      <c r="I21" s="119" t="s">
        <v>35</v>
      </c>
      <c r="J21" s="119" t="s">
        <v>36</v>
      </c>
      <c r="K21" s="119" t="s">
        <v>37</v>
      </c>
      <c r="L21" s="119" t="s">
        <v>38</v>
      </c>
      <c r="M21" s="119" t="s">
        <v>39</v>
      </c>
      <c r="N21" s="119" t="s">
        <v>40</v>
      </c>
      <c r="O21" s="120" t="s">
        <v>41</v>
      </c>
      <c r="P21" s="121"/>
      <c r="Q21" s="116" t="s">
        <v>29</v>
      </c>
      <c r="R21" s="122" t="s">
        <v>30</v>
      </c>
      <c r="S21" s="122" t="s">
        <v>31</v>
      </c>
      <c r="T21" s="122" t="s">
        <v>32</v>
      </c>
      <c r="U21" s="122" t="s">
        <v>8</v>
      </c>
      <c r="V21" s="122" t="s">
        <v>33</v>
      </c>
      <c r="W21" s="122" t="s">
        <v>34</v>
      </c>
      <c r="X21" s="122" t="s">
        <v>35</v>
      </c>
      <c r="Y21" s="122" t="s">
        <v>36</v>
      </c>
      <c r="Z21" s="122" t="s">
        <v>37</v>
      </c>
      <c r="AA21" s="122" t="s">
        <v>38</v>
      </c>
      <c r="AB21" s="122" t="s">
        <v>39</v>
      </c>
      <c r="AC21" s="122" t="s">
        <v>40</v>
      </c>
      <c r="AD21" s="123" t="s">
        <v>42</v>
      </c>
      <c r="AE21" s="123" t="s">
        <v>43</v>
      </c>
      <c r="AF21" s="124"/>
    </row>
    <row r="22" spans="1:32" ht="32.25" customHeight="1">
      <c r="A22" s="125" t="s">
        <v>44</v>
      </c>
      <c r="B22" s="129">
        <v>1222473</v>
      </c>
      <c r="C22" s="127">
        <v>3645000</v>
      </c>
      <c r="D22" s="127">
        <v>0</v>
      </c>
      <c r="E22" s="127"/>
      <c r="F22" s="127">
        <v>4675900</v>
      </c>
      <c r="G22" s="127"/>
      <c r="H22" s="127"/>
      <c r="I22" s="127"/>
      <c r="J22" s="127"/>
      <c r="K22" s="127"/>
      <c r="L22" s="127"/>
      <c r="M22" s="127"/>
      <c r="N22" s="127">
        <f>SUM(B22:M22)</f>
        <v>9543373</v>
      </c>
      <c r="O22" s="128"/>
      <c r="P22" s="125" t="s">
        <v>45</v>
      </c>
      <c r="Q22" s="129">
        <v>91214400</v>
      </c>
      <c r="R22" s="130">
        <v>202272000</v>
      </c>
      <c r="S22" s="130"/>
      <c r="T22" s="130">
        <v>3993000</v>
      </c>
      <c r="U22" s="130"/>
      <c r="V22" s="130"/>
      <c r="W22" s="130"/>
      <c r="X22" s="130">
        <v>203391100</v>
      </c>
      <c r="Y22" s="130"/>
      <c r="Z22" s="130"/>
      <c r="AA22" s="130"/>
      <c r="AB22" s="130"/>
      <c r="AC22" s="132">
        <f>SUM(Q22:AB22)</f>
        <v>500870500</v>
      </c>
      <c r="AE22" s="133"/>
      <c r="AF22" s="124"/>
    </row>
    <row r="23" spans="1:32" ht="32.25" customHeight="1">
      <c r="A23" s="134" t="s">
        <v>46</v>
      </c>
      <c r="B23" s="129">
        <v>0</v>
      </c>
      <c r="C23" s="136">
        <v>0</v>
      </c>
      <c r="D23" s="130">
        <v>0</v>
      </c>
      <c r="E23" s="130">
        <v>4675900</v>
      </c>
      <c r="F23" s="136"/>
      <c r="G23" s="136"/>
      <c r="H23" s="136"/>
      <c r="I23" s="136"/>
      <c r="J23" s="136"/>
      <c r="K23" s="136"/>
      <c r="L23" s="136"/>
      <c r="M23" s="136"/>
      <c r="N23" s="136">
        <f>SUM(B23:M23)</f>
        <v>4675900</v>
      </c>
      <c r="O23" s="248"/>
      <c r="P23" s="134" t="s">
        <v>47</v>
      </c>
      <c r="Q23" s="129">
        <v>91214400</v>
      </c>
      <c r="R23" s="136">
        <v>189600000</v>
      </c>
      <c r="S23" s="136">
        <v>12672000</v>
      </c>
      <c r="T23" s="136">
        <f>-8744066+5606314</f>
        <v>-3137752</v>
      </c>
      <c r="U23" s="136">
        <v>-3379200</v>
      </c>
      <c r="V23" s="136"/>
      <c r="W23" s="136"/>
      <c r="X23" s="136"/>
      <c r="Y23" s="136"/>
      <c r="Z23" s="136"/>
      <c r="AA23" s="136"/>
      <c r="AB23" s="136"/>
      <c r="AC23" s="130">
        <f>SUM(Q23:AB23)</f>
        <v>286969448</v>
      </c>
      <c r="AD23" s="251">
        <f>AC23/SUM(Q22:U22)</f>
        <v>0.9646699838711521</v>
      </c>
      <c r="AE23" s="138">
        <f>AC23/AC22</f>
        <v>0.57294140501387081</v>
      </c>
      <c r="AF23" s="124"/>
    </row>
    <row r="24" spans="1:32" ht="32.25" customHeight="1">
      <c r="A24" s="134" t="s">
        <v>48</v>
      </c>
      <c r="B24" s="135">
        <f>+A21-B23</f>
        <v>9543373</v>
      </c>
      <c r="C24" s="136">
        <f>+B24-C23</f>
        <v>9543373</v>
      </c>
      <c r="D24" s="130">
        <f t="shared" ref="D24:E24" si="0">+C24-D23</f>
        <v>9543373</v>
      </c>
      <c r="E24" s="130">
        <f t="shared" si="0"/>
        <v>4867473</v>
      </c>
      <c r="F24" s="136"/>
      <c r="G24" s="136"/>
      <c r="H24" s="136"/>
      <c r="I24" s="136"/>
      <c r="J24" s="136"/>
      <c r="K24" s="136"/>
      <c r="L24" s="136"/>
      <c r="M24" s="136"/>
      <c r="N24" s="136">
        <f>MIN(B24:M24)</f>
        <v>4867473</v>
      </c>
      <c r="O24" s="139"/>
      <c r="P24" s="134" t="s">
        <v>44</v>
      </c>
      <c r="Q24" s="135"/>
      <c r="R24" s="136">
        <v>1491893.6666666667</v>
      </c>
      <c r="S24" s="136">
        <v>33114000</v>
      </c>
      <c r="T24" s="136">
        <v>48914000</v>
      </c>
      <c r="U24" s="136">
        <v>48914000</v>
      </c>
      <c r="V24" s="136">
        <v>48914000</v>
      </c>
      <c r="W24" s="136">
        <v>51415506.333333336</v>
      </c>
      <c r="X24" s="136">
        <v>48914000</v>
      </c>
      <c r="Y24" s="136">
        <v>48914000</v>
      </c>
      <c r="Z24" s="136">
        <v>48914000</v>
      </c>
      <c r="AA24" s="136">
        <v>48914000</v>
      </c>
      <c r="AB24" s="136">
        <v>72451100</v>
      </c>
      <c r="AC24" s="136">
        <f>SUM(Q24:AB24)</f>
        <v>500870500</v>
      </c>
      <c r="AD24" s="191"/>
      <c r="AE24" s="140"/>
      <c r="AF24" s="124"/>
    </row>
    <row r="25" spans="1:32" ht="32.25" customHeight="1" thickBot="1">
      <c r="A25" s="141" t="s">
        <v>49</v>
      </c>
      <c r="B25" s="144">
        <v>1222473</v>
      </c>
      <c r="C25" s="142">
        <v>3645000</v>
      </c>
      <c r="D25" s="195">
        <v>0</v>
      </c>
      <c r="E25" s="195">
        <v>0</v>
      </c>
      <c r="F25" s="142"/>
      <c r="G25" s="142"/>
      <c r="H25" s="142"/>
      <c r="I25" s="142"/>
      <c r="J25" s="142"/>
      <c r="K25" s="142"/>
      <c r="L25" s="142"/>
      <c r="M25" s="142"/>
      <c r="N25" s="142">
        <f>SUM(B25:M25)</f>
        <v>4867473</v>
      </c>
      <c r="O25" s="143">
        <f>+N25/N24</f>
        <v>1</v>
      </c>
      <c r="P25" s="141" t="s">
        <v>49</v>
      </c>
      <c r="Q25" s="144"/>
      <c r="R25" s="142">
        <v>1632694</v>
      </c>
      <c r="S25" s="142">
        <v>38058333</v>
      </c>
      <c r="T25" s="142">
        <v>47647200</v>
      </c>
      <c r="U25" s="142">
        <v>54520714</v>
      </c>
      <c r="V25" s="142"/>
      <c r="W25" s="142"/>
      <c r="X25" s="142"/>
      <c r="Y25" s="142"/>
      <c r="Z25" s="142"/>
      <c r="AA25" s="142"/>
      <c r="AB25" s="142"/>
      <c r="AC25" s="142">
        <f>SUM(Q25:AB25)</f>
        <v>141858941</v>
      </c>
      <c r="AD25" s="249">
        <f>AC25/SUM(Q24:U24)</f>
        <v>1.0711679395084162</v>
      </c>
      <c r="AE25" s="145">
        <f>AC25/AC24</f>
        <v>0.28322478764471054</v>
      </c>
      <c r="AF25" s="124"/>
    </row>
    <row r="26" spans="1:32" s="146" customFormat="1" ht="16.5" customHeight="1" thickBot="1"/>
    <row r="27" spans="1:32" ht="33.950000000000003" customHeight="1">
      <c r="A27" s="391" t="s">
        <v>50</v>
      </c>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3"/>
    </row>
    <row r="28" spans="1:32" ht="15" customHeight="1">
      <c r="A28" s="302" t="s">
        <v>51</v>
      </c>
      <c r="B28" s="304" t="s">
        <v>52</v>
      </c>
      <c r="C28" s="304"/>
      <c r="D28" s="304" t="s">
        <v>53</v>
      </c>
      <c r="E28" s="304"/>
      <c r="F28" s="304"/>
      <c r="G28" s="304"/>
      <c r="H28" s="304"/>
      <c r="I28" s="304"/>
      <c r="J28" s="304"/>
      <c r="K28" s="304"/>
      <c r="L28" s="304"/>
      <c r="M28" s="304"/>
      <c r="N28" s="304"/>
      <c r="O28" s="304"/>
      <c r="P28" s="304" t="s">
        <v>40</v>
      </c>
      <c r="Q28" s="304" t="s">
        <v>54</v>
      </c>
      <c r="R28" s="304"/>
      <c r="S28" s="304"/>
      <c r="T28" s="304"/>
      <c r="U28" s="304"/>
      <c r="V28" s="304"/>
      <c r="W28" s="304"/>
      <c r="X28" s="304"/>
      <c r="Y28" s="304" t="s">
        <v>55</v>
      </c>
      <c r="Z28" s="304"/>
      <c r="AA28" s="304"/>
      <c r="AB28" s="304"/>
      <c r="AC28" s="304"/>
      <c r="AD28" s="304"/>
      <c r="AE28" s="330"/>
    </row>
    <row r="29" spans="1:32" ht="27" customHeight="1">
      <c r="A29" s="302"/>
      <c r="B29" s="304"/>
      <c r="C29" s="304"/>
      <c r="D29" s="147" t="s">
        <v>29</v>
      </c>
      <c r="E29" s="147" t="s">
        <v>30</v>
      </c>
      <c r="F29" s="147" t="s">
        <v>31</v>
      </c>
      <c r="G29" s="147" t="s">
        <v>32</v>
      </c>
      <c r="H29" s="147" t="s">
        <v>8</v>
      </c>
      <c r="I29" s="147" t="s">
        <v>33</v>
      </c>
      <c r="J29" s="147" t="s">
        <v>34</v>
      </c>
      <c r="K29" s="147" t="s">
        <v>35</v>
      </c>
      <c r="L29" s="147" t="s">
        <v>36</v>
      </c>
      <c r="M29" s="147" t="s">
        <v>37</v>
      </c>
      <c r="N29" s="147" t="s">
        <v>38</v>
      </c>
      <c r="O29" s="147" t="s">
        <v>39</v>
      </c>
      <c r="P29" s="304"/>
      <c r="Q29" s="304"/>
      <c r="R29" s="304"/>
      <c r="S29" s="304"/>
      <c r="T29" s="304"/>
      <c r="U29" s="304"/>
      <c r="V29" s="304"/>
      <c r="W29" s="304"/>
      <c r="X29" s="304"/>
      <c r="Y29" s="304"/>
      <c r="Z29" s="304"/>
      <c r="AA29" s="304"/>
      <c r="AB29" s="304"/>
      <c r="AC29" s="304"/>
      <c r="AD29" s="304"/>
      <c r="AE29" s="330"/>
    </row>
    <row r="30" spans="1:32" ht="123.75" customHeight="1">
      <c r="A30" s="148" t="str">
        <f>C17</f>
        <v>6 - Acompañar el 100% de la implementación de las  Políticas Públicas de PPMYEG y PPASP y de los productos que la SDMujer es responsable</v>
      </c>
      <c r="B30" s="389" t="s">
        <v>56</v>
      </c>
      <c r="C30" s="389"/>
      <c r="D30" s="89"/>
      <c r="E30" s="89"/>
      <c r="F30" s="89"/>
      <c r="G30" s="89"/>
      <c r="H30" s="89"/>
      <c r="I30" s="89"/>
      <c r="J30" s="89"/>
      <c r="K30" s="89"/>
      <c r="L30" s="89"/>
      <c r="M30" s="89"/>
      <c r="N30" s="89"/>
      <c r="O30" s="89"/>
      <c r="P30" s="149">
        <f>SUM(D30:O30)</f>
        <v>0</v>
      </c>
      <c r="Q30" s="388" t="s">
        <v>57</v>
      </c>
      <c r="R30" s="388"/>
      <c r="S30" s="388"/>
      <c r="T30" s="388"/>
      <c r="U30" s="388"/>
      <c r="V30" s="388"/>
      <c r="W30" s="388"/>
      <c r="X30" s="388"/>
      <c r="Y30" s="377" t="s">
        <v>139</v>
      </c>
      <c r="Z30" s="377"/>
      <c r="AA30" s="377"/>
      <c r="AB30" s="377"/>
      <c r="AC30" s="377"/>
      <c r="AD30" s="377"/>
      <c r="AE30" s="378"/>
    </row>
    <row r="31" spans="1:32" ht="12" customHeight="1">
      <c r="A31" s="150"/>
      <c r="B31" s="151"/>
      <c r="C31" s="151"/>
      <c r="D31" s="99"/>
      <c r="E31" s="99"/>
      <c r="F31" s="99"/>
      <c r="G31" s="99"/>
      <c r="H31" s="99"/>
      <c r="I31" s="99"/>
      <c r="J31" s="99"/>
      <c r="K31" s="99"/>
      <c r="L31" s="99"/>
      <c r="M31" s="99"/>
      <c r="N31" s="99"/>
      <c r="O31" s="99"/>
      <c r="P31" s="152"/>
      <c r="Q31" s="153"/>
      <c r="R31" s="153"/>
      <c r="S31" s="153"/>
      <c r="T31" s="153"/>
      <c r="U31" s="153"/>
      <c r="V31" s="153"/>
      <c r="W31" s="153"/>
      <c r="X31" s="153"/>
      <c r="Y31" s="153"/>
      <c r="Z31" s="153"/>
      <c r="AA31" s="153"/>
      <c r="AB31" s="153"/>
      <c r="AC31" s="153"/>
      <c r="AD31" s="153"/>
      <c r="AE31" s="154"/>
    </row>
    <row r="32" spans="1:32" ht="45" customHeight="1">
      <c r="A32" s="305" t="s">
        <v>59</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25" customHeight="1">
      <c r="A33" s="302" t="s">
        <v>112</v>
      </c>
      <c r="B33" s="304" t="s">
        <v>60</v>
      </c>
      <c r="C33" s="304" t="s">
        <v>52</v>
      </c>
      <c r="D33" s="304" t="s">
        <v>61</v>
      </c>
      <c r="E33" s="304"/>
      <c r="F33" s="304"/>
      <c r="G33" s="304"/>
      <c r="H33" s="304"/>
      <c r="I33" s="304"/>
      <c r="J33" s="304"/>
      <c r="K33" s="304"/>
      <c r="L33" s="304"/>
      <c r="M33" s="304"/>
      <c r="N33" s="304"/>
      <c r="O33" s="304"/>
      <c r="P33" s="304"/>
      <c r="Q33" s="304" t="s">
        <v>62</v>
      </c>
      <c r="R33" s="304"/>
      <c r="S33" s="304"/>
      <c r="T33" s="304"/>
      <c r="U33" s="304"/>
      <c r="V33" s="304"/>
      <c r="W33" s="304"/>
      <c r="X33" s="304"/>
      <c r="Y33" s="304"/>
      <c r="Z33" s="304"/>
      <c r="AA33" s="304"/>
      <c r="AB33" s="304"/>
      <c r="AC33" s="304"/>
      <c r="AD33" s="304"/>
      <c r="AE33" s="330"/>
      <c r="AG33" s="155"/>
      <c r="AH33" s="155"/>
      <c r="AI33" s="155"/>
      <c r="AJ33" s="155"/>
      <c r="AK33" s="155"/>
      <c r="AL33" s="155"/>
      <c r="AM33" s="155"/>
      <c r="AN33" s="155"/>
      <c r="AO33" s="155"/>
    </row>
    <row r="34" spans="1:41" ht="27" customHeight="1">
      <c r="A34" s="302"/>
      <c r="B34" s="304"/>
      <c r="C34" s="331"/>
      <c r="D34" s="147" t="s">
        <v>29</v>
      </c>
      <c r="E34" s="147" t="s">
        <v>30</v>
      </c>
      <c r="F34" s="147" t="s">
        <v>31</v>
      </c>
      <c r="G34" s="147" t="s">
        <v>32</v>
      </c>
      <c r="H34" s="147" t="s">
        <v>8</v>
      </c>
      <c r="I34" s="147" t="s">
        <v>33</v>
      </c>
      <c r="J34" s="147" t="s">
        <v>34</v>
      </c>
      <c r="K34" s="147" t="s">
        <v>35</v>
      </c>
      <c r="L34" s="147" t="s">
        <v>36</v>
      </c>
      <c r="M34" s="147" t="s">
        <v>37</v>
      </c>
      <c r="N34" s="147" t="s">
        <v>38</v>
      </c>
      <c r="O34" s="147" t="s">
        <v>39</v>
      </c>
      <c r="P34" s="147" t="s">
        <v>40</v>
      </c>
      <c r="Q34" s="308" t="s">
        <v>63</v>
      </c>
      <c r="R34" s="309"/>
      <c r="S34" s="309"/>
      <c r="T34" s="310"/>
      <c r="U34" s="304" t="s">
        <v>64</v>
      </c>
      <c r="V34" s="304"/>
      <c r="W34" s="304"/>
      <c r="X34" s="304"/>
      <c r="Y34" s="304" t="s">
        <v>65</v>
      </c>
      <c r="Z34" s="304"/>
      <c r="AA34" s="304"/>
      <c r="AB34" s="304"/>
      <c r="AC34" s="304" t="s">
        <v>66</v>
      </c>
      <c r="AD34" s="304"/>
      <c r="AE34" s="330"/>
      <c r="AG34" s="155"/>
      <c r="AH34" s="155"/>
      <c r="AI34" s="155"/>
      <c r="AJ34" s="155"/>
      <c r="AK34" s="155"/>
      <c r="AL34" s="155"/>
      <c r="AM34" s="155"/>
      <c r="AN34" s="155"/>
      <c r="AO34" s="155"/>
    </row>
    <row r="35" spans="1:41" ht="96.75" customHeight="1">
      <c r="A35" s="297" t="str">
        <f>C17</f>
        <v>6 - Acompañar el 100% de la implementación de las  Políticas Públicas de PPMYEG y PPASP y de los productos que la SDMujer es responsable</v>
      </c>
      <c r="B35" s="299">
        <v>0.2</v>
      </c>
      <c r="C35" s="157" t="s">
        <v>67</v>
      </c>
      <c r="D35" s="156">
        <v>1</v>
      </c>
      <c r="E35" s="156">
        <v>1</v>
      </c>
      <c r="F35" s="156">
        <v>1</v>
      </c>
      <c r="G35" s="156">
        <v>1</v>
      </c>
      <c r="H35" s="156">
        <v>1</v>
      </c>
      <c r="I35" s="158"/>
      <c r="J35" s="158"/>
      <c r="K35" s="158"/>
      <c r="L35" s="158"/>
      <c r="M35" s="158"/>
      <c r="N35" s="158"/>
      <c r="O35" s="158"/>
      <c r="P35" s="215">
        <f>MAX(D35:O35)</f>
        <v>1</v>
      </c>
      <c r="Q35" s="421" t="s">
        <v>140</v>
      </c>
      <c r="R35" s="317"/>
      <c r="S35" s="317"/>
      <c r="T35" s="318"/>
      <c r="U35" s="325" t="s">
        <v>141</v>
      </c>
      <c r="V35" s="325"/>
      <c r="W35" s="325"/>
      <c r="X35" s="325"/>
      <c r="Y35" s="325" t="s">
        <v>142</v>
      </c>
      <c r="Z35" s="325"/>
      <c r="AA35" s="325"/>
      <c r="AB35" s="325"/>
      <c r="AC35" s="461" t="s">
        <v>143</v>
      </c>
      <c r="AD35" s="325"/>
      <c r="AE35" s="327"/>
      <c r="AG35" s="155"/>
      <c r="AH35" s="155"/>
      <c r="AI35" s="155"/>
      <c r="AJ35" s="155"/>
      <c r="AK35" s="155"/>
      <c r="AL35" s="155"/>
      <c r="AM35" s="155"/>
      <c r="AN35" s="155"/>
      <c r="AO35" s="155"/>
    </row>
    <row r="36" spans="1:41" ht="96.75" customHeight="1">
      <c r="A36" s="298"/>
      <c r="B36" s="300"/>
      <c r="C36" s="160" t="s">
        <v>72</v>
      </c>
      <c r="D36" s="216">
        <v>1</v>
      </c>
      <c r="E36" s="216">
        <v>1</v>
      </c>
      <c r="F36" s="79">
        <v>1</v>
      </c>
      <c r="G36" s="79">
        <v>1</v>
      </c>
      <c r="H36" s="263">
        <v>1</v>
      </c>
      <c r="I36" s="162"/>
      <c r="J36" s="162"/>
      <c r="K36" s="162"/>
      <c r="L36" s="162"/>
      <c r="M36" s="162"/>
      <c r="N36" s="162"/>
      <c r="O36" s="162"/>
      <c r="P36" s="217">
        <f>MAX(D36:O36)</f>
        <v>1</v>
      </c>
      <c r="Q36" s="319"/>
      <c r="R36" s="320"/>
      <c r="S36" s="320"/>
      <c r="T36" s="321"/>
      <c r="U36" s="326"/>
      <c r="V36" s="326"/>
      <c r="W36" s="326"/>
      <c r="X36" s="326"/>
      <c r="Y36" s="326"/>
      <c r="Z36" s="326"/>
      <c r="AA36" s="326"/>
      <c r="AB36" s="326"/>
      <c r="AC36" s="326"/>
      <c r="AD36" s="326"/>
      <c r="AE36" s="328"/>
      <c r="AG36" s="155"/>
      <c r="AH36" s="155"/>
      <c r="AI36" s="155"/>
      <c r="AJ36" s="155"/>
      <c r="AK36" s="155"/>
      <c r="AL36" s="155"/>
      <c r="AM36" s="155"/>
      <c r="AN36" s="155"/>
      <c r="AO36" s="155"/>
    </row>
    <row r="37" spans="1:41" s="146" customFormat="1" ht="17.25" customHeight="1"/>
    <row r="38" spans="1:41" ht="45" customHeight="1" thickBot="1">
      <c r="A38" s="305" t="s">
        <v>73</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155"/>
      <c r="AH38" s="155"/>
      <c r="AI38" s="155"/>
      <c r="AJ38" s="155"/>
      <c r="AK38" s="155"/>
      <c r="AL38" s="155"/>
      <c r="AM38" s="155"/>
      <c r="AN38" s="155"/>
      <c r="AO38" s="155"/>
    </row>
    <row r="39" spans="1:41" ht="26.25" customHeight="1">
      <c r="A39" s="301" t="s">
        <v>74</v>
      </c>
      <c r="B39" s="303" t="s">
        <v>75</v>
      </c>
      <c r="C39" s="311" t="s">
        <v>76</v>
      </c>
      <c r="D39" s="313" t="s">
        <v>77</v>
      </c>
      <c r="E39" s="314"/>
      <c r="F39" s="314"/>
      <c r="G39" s="314"/>
      <c r="H39" s="314"/>
      <c r="I39" s="314"/>
      <c r="J39" s="314"/>
      <c r="K39" s="314"/>
      <c r="L39" s="314"/>
      <c r="M39" s="314"/>
      <c r="N39" s="314"/>
      <c r="O39" s="314"/>
      <c r="P39" s="315"/>
      <c r="Q39" s="303" t="s">
        <v>78</v>
      </c>
      <c r="R39" s="303"/>
      <c r="S39" s="303"/>
      <c r="T39" s="303"/>
      <c r="U39" s="303"/>
      <c r="V39" s="303"/>
      <c r="W39" s="303"/>
      <c r="X39" s="303"/>
      <c r="Y39" s="303"/>
      <c r="Z39" s="303"/>
      <c r="AA39" s="303"/>
      <c r="AB39" s="303"/>
      <c r="AC39" s="303"/>
      <c r="AD39" s="303"/>
      <c r="AE39" s="329"/>
      <c r="AG39" s="155"/>
      <c r="AH39" s="155"/>
      <c r="AI39" s="155"/>
      <c r="AJ39" s="155"/>
      <c r="AK39" s="155"/>
      <c r="AL39" s="155"/>
      <c r="AM39" s="155"/>
      <c r="AN39" s="155"/>
      <c r="AO39" s="155"/>
    </row>
    <row r="40" spans="1:41" ht="26.25" customHeight="1">
      <c r="A40" s="302"/>
      <c r="B40" s="304"/>
      <c r="C40" s="312"/>
      <c r="D40" s="147" t="s">
        <v>79</v>
      </c>
      <c r="E40" s="147" t="s">
        <v>80</v>
      </c>
      <c r="F40" s="147" t="s">
        <v>81</v>
      </c>
      <c r="G40" s="147" t="s">
        <v>82</v>
      </c>
      <c r="H40" s="147" t="s">
        <v>83</v>
      </c>
      <c r="I40" s="147" t="s">
        <v>84</v>
      </c>
      <c r="J40" s="147" t="s">
        <v>85</v>
      </c>
      <c r="K40" s="147" t="s">
        <v>86</v>
      </c>
      <c r="L40" s="147" t="s">
        <v>87</v>
      </c>
      <c r="M40" s="147" t="s">
        <v>88</v>
      </c>
      <c r="N40" s="147" t="s">
        <v>89</v>
      </c>
      <c r="O40" s="147" t="s">
        <v>90</v>
      </c>
      <c r="P40" s="147" t="s">
        <v>91</v>
      </c>
      <c r="Q40" s="308" t="s">
        <v>92</v>
      </c>
      <c r="R40" s="309"/>
      <c r="S40" s="309"/>
      <c r="T40" s="309"/>
      <c r="U40" s="309"/>
      <c r="V40" s="309"/>
      <c r="W40" s="309"/>
      <c r="X40" s="310"/>
      <c r="Y40" s="308" t="s">
        <v>93</v>
      </c>
      <c r="Z40" s="309"/>
      <c r="AA40" s="309"/>
      <c r="AB40" s="309"/>
      <c r="AC40" s="309"/>
      <c r="AD40" s="309"/>
      <c r="AE40" s="440"/>
      <c r="AG40" s="164"/>
      <c r="AH40" s="164"/>
      <c r="AI40" s="164"/>
      <c r="AJ40" s="164"/>
      <c r="AK40" s="164"/>
      <c r="AL40" s="164"/>
      <c r="AM40" s="164"/>
      <c r="AN40" s="164"/>
      <c r="AO40" s="164"/>
    </row>
    <row r="41" spans="1:41" ht="68.25" customHeight="1">
      <c r="A41" s="454" t="s">
        <v>144</v>
      </c>
      <c r="B41" s="456">
        <v>7.0000000000000007E-2</v>
      </c>
      <c r="C41" s="165" t="s">
        <v>67</v>
      </c>
      <c r="D41" s="52">
        <v>0</v>
      </c>
      <c r="E41" s="52">
        <v>0.1</v>
      </c>
      <c r="F41" s="52">
        <v>0.3</v>
      </c>
      <c r="G41" s="52">
        <v>0.3</v>
      </c>
      <c r="H41" s="52">
        <v>0.3</v>
      </c>
      <c r="I41" s="52"/>
      <c r="J41" s="52"/>
      <c r="K41" s="52"/>
      <c r="L41" s="52"/>
      <c r="M41" s="52"/>
      <c r="N41" s="52"/>
      <c r="O41" s="52"/>
      <c r="P41" s="168">
        <f t="shared" ref="P41:P46" si="1">SUM(D41:O41)</f>
        <v>1</v>
      </c>
      <c r="Q41" s="287" t="s">
        <v>145</v>
      </c>
      <c r="R41" s="287"/>
      <c r="S41" s="287"/>
      <c r="T41" s="287"/>
      <c r="U41" s="287"/>
      <c r="V41" s="287"/>
      <c r="W41" s="287"/>
      <c r="X41" s="287"/>
      <c r="Y41" s="285" t="s">
        <v>146</v>
      </c>
      <c r="Z41" s="285"/>
      <c r="AA41" s="285"/>
      <c r="AB41" s="285"/>
      <c r="AC41" s="285"/>
      <c r="AD41" s="285"/>
      <c r="AE41" s="285"/>
      <c r="AG41" s="169"/>
      <c r="AH41" s="169"/>
      <c r="AI41" s="169"/>
      <c r="AJ41" s="169"/>
      <c r="AK41" s="169"/>
      <c r="AL41" s="169"/>
      <c r="AM41" s="169"/>
      <c r="AN41" s="169"/>
      <c r="AO41" s="169"/>
    </row>
    <row r="42" spans="1:41" ht="63.75" customHeight="1">
      <c r="A42" s="455"/>
      <c r="B42" s="457"/>
      <c r="C42" s="170" t="s">
        <v>72</v>
      </c>
      <c r="D42" s="171">
        <v>0</v>
      </c>
      <c r="E42" s="171">
        <v>0.1</v>
      </c>
      <c r="F42" s="171">
        <v>0.3</v>
      </c>
      <c r="G42" s="171">
        <v>0.3</v>
      </c>
      <c r="H42" s="171">
        <v>0.3</v>
      </c>
      <c r="I42" s="171"/>
      <c r="J42" s="171"/>
      <c r="K42" s="171"/>
      <c r="L42" s="171"/>
      <c r="M42" s="171"/>
      <c r="N42" s="171"/>
      <c r="O42" s="171"/>
      <c r="P42" s="168">
        <f t="shared" si="1"/>
        <v>1</v>
      </c>
      <c r="Q42" s="287"/>
      <c r="R42" s="287"/>
      <c r="S42" s="287"/>
      <c r="T42" s="287"/>
      <c r="U42" s="287"/>
      <c r="V42" s="287"/>
      <c r="W42" s="287"/>
      <c r="X42" s="287"/>
      <c r="Y42" s="285"/>
      <c r="Z42" s="285"/>
      <c r="AA42" s="285"/>
      <c r="AB42" s="285"/>
      <c r="AC42" s="285"/>
      <c r="AD42" s="285"/>
      <c r="AE42" s="285"/>
    </row>
    <row r="43" spans="1:41" ht="60.95" customHeight="1">
      <c r="A43" s="454" t="s">
        <v>147</v>
      </c>
      <c r="B43" s="456">
        <v>7.0000000000000007E-2</v>
      </c>
      <c r="C43" s="165" t="s">
        <v>67</v>
      </c>
      <c r="D43" s="52">
        <v>0</v>
      </c>
      <c r="E43" s="52">
        <v>0.1</v>
      </c>
      <c r="F43" s="52">
        <v>0.3</v>
      </c>
      <c r="G43" s="52">
        <v>0.3</v>
      </c>
      <c r="H43" s="52">
        <v>0.3</v>
      </c>
      <c r="I43" s="52"/>
      <c r="J43" s="52"/>
      <c r="K43" s="52"/>
      <c r="L43" s="52"/>
      <c r="M43" s="52"/>
      <c r="N43" s="52"/>
      <c r="O43" s="52"/>
      <c r="P43" s="168">
        <f t="shared" si="1"/>
        <v>1</v>
      </c>
      <c r="Q43" s="287" t="s">
        <v>148</v>
      </c>
      <c r="R43" s="287"/>
      <c r="S43" s="287"/>
      <c r="T43" s="287"/>
      <c r="U43" s="287"/>
      <c r="V43" s="287"/>
      <c r="W43" s="287"/>
      <c r="X43" s="287"/>
      <c r="Y43" s="285" t="s">
        <v>149</v>
      </c>
      <c r="Z43" s="285"/>
      <c r="AA43" s="285"/>
      <c r="AB43" s="285"/>
      <c r="AC43" s="285"/>
      <c r="AD43" s="285"/>
      <c r="AE43" s="285"/>
    </row>
    <row r="44" spans="1:41" ht="57.75" customHeight="1">
      <c r="A44" s="455"/>
      <c r="B44" s="457"/>
      <c r="C44" s="170" t="s">
        <v>72</v>
      </c>
      <c r="D44" s="171">
        <v>0</v>
      </c>
      <c r="E44" s="171">
        <v>0.1</v>
      </c>
      <c r="F44" s="171">
        <v>0.3</v>
      </c>
      <c r="G44" s="171">
        <v>0.3</v>
      </c>
      <c r="H44" s="171">
        <v>0.3</v>
      </c>
      <c r="I44" s="171"/>
      <c r="J44" s="171"/>
      <c r="K44" s="171"/>
      <c r="L44" s="171"/>
      <c r="M44" s="171"/>
      <c r="N44" s="171"/>
      <c r="O44" s="171"/>
      <c r="P44" s="168">
        <f t="shared" si="1"/>
        <v>1</v>
      </c>
      <c r="Q44" s="287"/>
      <c r="R44" s="287"/>
      <c r="S44" s="287"/>
      <c r="T44" s="287"/>
      <c r="U44" s="287"/>
      <c r="V44" s="287"/>
      <c r="W44" s="287"/>
      <c r="X44" s="287"/>
      <c r="Y44" s="285"/>
      <c r="Z44" s="285"/>
      <c r="AA44" s="285"/>
      <c r="AB44" s="285"/>
      <c r="AC44" s="285"/>
      <c r="AD44" s="285"/>
      <c r="AE44" s="285"/>
    </row>
    <row r="45" spans="1:41" ht="67.5" customHeight="1">
      <c r="A45" s="458" t="s">
        <v>150</v>
      </c>
      <c r="B45" s="460">
        <v>0.06</v>
      </c>
      <c r="C45" s="165" t="s">
        <v>67</v>
      </c>
      <c r="D45" s="52">
        <v>0</v>
      </c>
      <c r="E45" s="52">
        <v>0.1</v>
      </c>
      <c r="F45" s="52">
        <v>0.3</v>
      </c>
      <c r="G45" s="52">
        <v>0.3</v>
      </c>
      <c r="H45" s="52">
        <v>0.3</v>
      </c>
      <c r="I45" s="52"/>
      <c r="J45" s="52"/>
      <c r="K45" s="52"/>
      <c r="L45" s="52"/>
      <c r="M45" s="52"/>
      <c r="N45" s="52"/>
      <c r="O45" s="52"/>
      <c r="P45" s="168">
        <f t="shared" si="1"/>
        <v>1</v>
      </c>
      <c r="Q45" s="287" t="s">
        <v>151</v>
      </c>
      <c r="R45" s="287"/>
      <c r="S45" s="287"/>
      <c r="T45" s="287"/>
      <c r="U45" s="287"/>
      <c r="V45" s="287"/>
      <c r="W45" s="287"/>
      <c r="X45" s="287"/>
      <c r="Y45" s="285" t="s">
        <v>152</v>
      </c>
      <c r="Z45" s="285"/>
      <c r="AA45" s="285"/>
      <c r="AB45" s="285"/>
      <c r="AC45" s="285"/>
      <c r="AD45" s="285"/>
      <c r="AE45" s="285"/>
    </row>
    <row r="46" spans="1:41" ht="67.5" customHeight="1">
      <c r="A46" s="459"/>
      <c r="B46" s="460"/>
      <c r="C46" s="170" t="s">
        <v>72</v>
      </c>
      <c r="D46" s="171">
        <v>0.02</v>
      </c>
      <c r="E46" s="171">
        <v>0.1</v>
      </c>
      <c r="F46" s="171">
        <v>0.3</v>
      </c>
      <c r="G46" s="171">
        <v>0.3</v>
      </c>
      <c r="H46" s="171">
        <v>0.28000000000000003</v>
      </c>
      <c r="I46" s="171"/>
      <c r="J46" s="171"/>
      <c r="K46" s="171"/>
      <c r="L46" s="171"/>
      <c r="M46" s="171"/>
      <c r="N46" s="171"/>
      <c r="O46" s="171"/>
      <c r="P46" s="168">
        <f t="shared" si="1"/>
        <v>1</v>
      </c>
      <c r="Q46" s="287"/>
      <c r="R46" s="287"/>
      <c r="S46" s="287"/>
      <c r="T46" s="287"/>
      <c r="U46" s="287"/>
      <c r="V46" s="287"/>
      <c r="W46" s="287"/>
      <c r="X46" s="287"/>
      <c r="Y46" s="285"/>
      <c r="Z46" s="285"/>
      <c r="AA46" s="285"/>
      <c r="AB46" s="285"/>
      <c r="AC46" s="285"/>
      <c r="AD46" s="285"/>
      <c r="AE46" s="285"/>
    </row>
    <row r="47" spans="1:41" ht="15" customHeight="1">
      <c r="A47" s="88" t="s">
        <v>109</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O8:P8"/>
    <mergeCell ref="M9:N9"/>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5:A46"/>
    <mergeCell ref="B45:B46"/>
    <mergeCell ref="Q45:X46"/>
    <mergeCell ref="Y45:AE46"/>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5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C24A2B4A-DA19-438A-B866-014B8DE00D79}"/>
    <hyperlink ref="Y43" r:id="rId2" xr:uid="{46F405B7-46D5-435D-BFF2-8849B04194AB}"/>
    <hyperlink ref="Y45" r:id="rId3" xr:uid="{7D6A2D5B-0EA4-4D52-8313-44F1B57CCC21}"/>
  </hyperlinks>
  <pageMargins left="0.25" right="0.25" top="0.75" bottom="0.75" header="0.3" footer="0.3"/>
  <pageSetup scale="20" orientation="landscape" r:id="rId4"/>
  <headerFooter>
    <oddFooter>&amp;C_x000D_&amp;1#&amp;"Calibri"&amp;10&amp;K000000 Información Pública</oddFooter>
  </headerFooter>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D23"/>
  <sheetViews>
    <sheetView view="pageBreakPreview" topLeftCell="A6" zoomScale="80" zoomScaleNormal="80" zoomScaleSheetLayoutView="80" workbookViewId="0">
      <selection activeCell="AU19" sqref="AU19"/>
    </sheetView>
  </sheetViews>
  <sheetFormatPr baseColWidth="10" defaultColWidth="10.85546875" defaultRowHeight="15"/>
  <cols>
    <col min="1" max="1" width="15" style="13" customWidth="1"/>
    <col min="2" max="2" width="8.28515625" style="13" customWidth="1"/>
    <col min="3" max="3" width="11.42578125" style="13" customWidth="1"/>
    <col min="4" max="4" width="23.42578125" style="13" customWidth="1"/>
    <col min="5" max="5" width="15.85546875" style="13" customWidth="1"/>
    <col min="6" max="7" width="29.28515625" style="13" customWidth="1"/>
    <col min="8" max="8" width="29.140625" style="13" customWidth="1"/>
    <col min="9" max="9" width="20.42578125" style="13" customWidth="1"/>
    <col min="10" max="10" width="18.85546875" style="242" customWidth="1"/>
    <col min="11" max="11" width="15.28515625" style="242" customWidth="1"/>
    <col min="12" max="12" width="39.28515625" style="13" customWidth="1"/>
    <col min="13" max="13" width="21.140625" style="13" customWidth="1"/>
    <col min="14" max="18" width="8.7109375" style="13" customWidth="1"/>
    <col min="19" max="19" width="25.85546875" style="13" customWidth="1"/>
    <col min="20" max="20" width="35.42578125" style="13" customWidth="1"/>
    <col min="21" max="21" width="12.140625" style="13" customWidth="1"/>
    <col min="22" max="29" width="7.42578125" style="13" customWidth="1"/>
    <col min="30" max="33" width="9.85546875" style="13" customWidth="1"/>
    <col min="34" max="43" width="8.140625" style="13" customWidth="1"/>
    <col min="44" max="44" width="5.85546875" style="13" customWidth="1"/>
    <col min="45" max="45" width="17.140625" style="13" customWidth="1"/>
    <col min="46" max="46" width="10.42578125" style="243" customWidth="1"/>
    <col min="47" max="47" width="116" style="13" customWidth="1"/>
    <col min="48" max="48" width="20.28515625" style="13" customWidth="1"/>
    <col min="49" max="49" width="100.42578125" style="13" customWidth="1"/>
    <col min="50" max="50" width="24.42578125" style="13" customWidth="1"/>
    <col min="51" max="51" width="24.42578125" style="244" customWidth="1"/>
    <col min="52" max="16382" width="10.85546875" style="13"/>
    <col min="16383" max="16383" width="9" style="13" customWidth="1"/>
    <col min="16384" max="16384" width="10.85546875" style="13"/>
  </cols>
  <sheetData>
    <row r="1" spans="1:51 16384:16384" ht="15.95" customHeight="1">
      <c r="A1" s="494" t="s">
        <v>0</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6"/>
      <c r="AX1" s="490" t="s">
        <v>1</v>
      </c>
      <c r="AY1" s="491"/>
    </row>
    <row r="2" spans="1:51 16384:16384" ht="15.95" customHeight="1">
      <c r="A2" s="497" t="s">
        <v>2</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9"/>
      <c r="AX2" s="492" t="s">
        <v>3</v>
      </c>
      <c r="AY2" s="493"/>
    </row>
    <row r="3" spans="1:51 16384:16384" ht="15" customHeight="1">
      <c r="A3" s="500" t="s">
        <v>153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2"/>
      <c r="AX3" s="492" t="s">
        <v>5</v>
      </c>
      <c r="AY3" s="493"/>
    </row>
    <row r="4" spans="1:51 16384:16384" ht="15.95" customHeight="1">
      <c r="A4" s="494"/>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5"/>
      <c r="AM4" s="495"/>
      <c r="AN4" s="495"/>
      <c r="AO4" s="495"/>
      <c r="AP4" s="495"/>
      <c r="AQ4" s="495"/>
      <c r="AR4" s="495"/>
      <c r="AS4" s="495"/>
      <c r="AT4" s="495"/>
      <c r="AU4" s="495"/>
      <c r="AV4" s="503"/>
      <c r="AW4" s="496"/>
      <c r="AX4" s="493" t="s">
        <v>154</v>
      </c>
      <c r="AY4" s="493"/>
    </row>
    <row r="5" spans="1:51 16384:16384" ht="15" customHeight="1">
      <c r="A5" s="477" t="s">
        <v>155</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9"/>
      <c r="AG5" s="483" t="s">
        <v>13</v>
      </c>
      <c r="AH5" s="484"/>
      <c r="AI5" s="484"/>
      <c r="AJ5" s="484"/>
      <c r="AK5" s="484"/>
      <c r="AL5" s="484"/>
      <c r="AM5" s="484"/>
      <c r="AN5" s="484"/>
      <c r="AO5" s="484"/>
      <c r="AP5" s="484"/>
      <c r="AQ5" s="484"/>
      <c r="AR5" s="484"/>
      <c r="AS5" s="484"/>
      <c r="AT5" s="462"/>
      <c r="AU5" s="504" t="s">
        <v>156</v>
      </c>
      <c r="AV5" s="475" t="s">
        <v>157</v>
      </c>
      <c r="AW5" s="480" t="s">
        <v>158</v>
      </c>
      <c r="AX5" s="467" t="s">
        <v>159</v>
      </c>
      <c r="AY5" s="467" t="s">
        <v>160</v>
      </c>
    </row>
    <row r="6" spans="1:51 16384:16384" ht="15" customHeight="1">
      <c r="A6" s="507" t="s">
        <v>9</v>
      </c>
      <c r="B6" s="509">
        <v>45449</v>
      </c>
      <c r="C6" s="510"/>
      <c r="D6" s="462"/>
      <c r="E6" s="465" t="s">
        <v>11</v>
      </c>
      <c r="F6" s="465"/>
      <c r="G6" s="220"/>
      <c r="H6" s="221"/>
      <c r="I6" s="483"/>
      <c r="J6" s="484"/>
      <c r="K6" s="484"/>
      <c r="L6" s="484"/>
      <c r="M6" s="484"/>
      <c r="N6" s="484"/>
      <c r="O6" s="484"/>
      <c r="P6" s="484"/>
      <c r="Q6" s="484"/>
      <c r="R6" s="484"/>
      <c r="S6" s="484"/>
      <c r="T6" s="484"/>
      <c r="U6" s="222"/>
      <c r="V6" s="222"/>
      <c r="W6" s="222"/>
      <c r="X6" s="222"/>
      <c r="Y6" s="222"/>
      <c r="Z6" s="222"/>
      <c r="AA6" s="222"/>
      <c r="AB6" s="222"/>
      <c r="AC6" s="222"/>
      <c r="AD6" s="222"/>
      <c r="AE6" s="222"/>
      <c r="AF6" s="223"/>
      <c r="AG6" s="485"/>
      <c r="AH6" s="486"/>
      <c r="AI6" s="486"/>
      <c r="AJ6" s="486"/>
      <c r="AK6" s="486"/>
      <c r="AL6" s="486"/>
      <c r="AM6" s="486"/>
      <c r="AN6" s="486"/>
      <c r="AO6" s="486"/>
      <c r="AP6" s="486"/>
      <c r="AQ6" s="486"/>
      <c r="AR6" s="486"/>
      <c r="AS6" s="486"/>
      <c r="AT6" s="463"/>
      <c r="AU6" s="505"/>
      <c r="AV6" s="475"/>
      <c r="AW6" s="481"/>
      <c r="AX6" s="476"/>
      <c r="AY6" s="476"/>
    </row>
    <row r="7" spans="1:51 16384:16384" ht="15" customHeight="1">
      <c r="A7" s="507"/>
      <c r="B7" s="511"/>
      <c r="C7" s="512"/>
      <c r="D7" s="463"/>
      <c r="E7" s="465" t="s">
        <v>12</v>
      </c>
      <c r="F7" s="465"/>
      <c r="G7" s="220"/>
      <c r="H7" s="224"/>
      <c r="I7" s="485"/>
      <c r="J7" s="486"/>
      <c r="K7" s="486"/>
      <c r="L7" s="486"/>
      <c r="M7" s="486"/>
      <c r="N7" s="486"/>
      <c r="O7" s="486"/>
      <c r="P7" s="486"/>
      <c r="Q7" s="486"/>
      <c r="R7" s="486"/>
      <c r="S7" s="486"/>
      <c r="T7" s="486"/>
      <c r="U7" s="225"/>
      <c r="V7" s="225"/>
      <c r="W7" s="225"/>
      <c r="X7" s="225"/>
      <c r="Y7" s="225"/>
      <c r="Z7" s="225"/>
      <c r="AA7" s="225"/>
      <c r="AB7" s="225"/>
      <c r="AC7" s="225"/>
      <c r="AD7" s="225"/>
      <c r="AE7" s="225"/>
      <c r="AF7" s="226"/>
      <c r="AG7" s="485"/>
      <c r="AH7" s="486"/>
      <c r="AI7" s="486"/>
      <c r="AJ7" s="486"/>
      <c r="AK7" s="486"/>
      <c r="AL7" s="486"/>
      <c r="AM7" s="486"/>
      <c r="AN7" s="486"/>
      <c r="AO7" s="486"/>
      <c r="AP7" s="486"/>
      <c r="AQ7" s="486"/>
      <c r="AR7" s="486"/>
      <c r="AS7" s="486"/>
      <c r="AT7" s="463"/>
      <c r="AU7" s="505"/>
      <c r="AV7" s="475"/>
      <c r="AW7" s="481"/>
      <c r="AX7" s="476"/>
      <c r="AY7" s="476"/>
    </row>
    <row r="8" spans="1:51 16384:16384" ht="15" customHeight="1">
      <c r="A8" s="507"/>
      <c r="B8" s="513"/>
      <c r="C8" s="514"/>
      <c r="D8" s="464"/>
      <c r="E8" s="465" t="s">
        <v>13</v>
      </c>
      <c r="F8" s="465"/>
      <c r="G8" s="220" t="s">
        <v>123</v>
      </c>
      <c r="H8" s="227"/>
      <c r="I8" s="487"/>
      <c r="J8" s="488"/>
      <c r="K8" s="488"/>
      <c r="L8" s="488"/>
      <c r="M8" s="488"/>
      <c r="N8" s="488"/>
      <c r="O8" s="488"/>
      <c r="P8" s="488"/>
      <c r="Q8" s="488"/>
      <c r="R8" s="488"/>
      <c r="S8" s="488"/>
      <c r="T8" s="488"/>
      <c r="U8" s="228"/>
      <c r="V8" s="228"/>
      <c r="W8" s="228"/>
      <c r="X8" s="228"/>
      <c r="Y8" s="228"/>
      <c r="Z8" s="228"/>
      <c r="AA8" s="228"/>
      <c r="AB8" s="228"/>
      <c r="AC8" s="228"/>
      <c r="AD8" s="228"/>
      <c r="AE8" s="228"/>
      <c r="AF8" s="229"/>
      <c r="AG8" s="485"/>
      <c r="AH8" s="486"/>
      <c r="AI8" s="486"/>
      <c r="AJ8" s="486"/>
      <c r="AK8" s="486"/>
      <c r="AL8" s="486"/>
      <c r="AM8" s="486"/>
      <c r="AN8" s="486"/>
      <c r="AO8" s="486"/>
      <c r="AP8" s="486"/>
      <c r="AQ8" s="486"/>
      <c r="AR8" s="486"/>
      <c r="AS8" s="486"/>
      <c r="AT8" s="463"/>
      <c r="AU8" s="505"/>
      <c r="AV8" s="475"/>
      <c r="AW8" s="481"/>
      <c r="AX8" s="476"/>
      <c r="AY8" s="476"/>
    </row>
    <row r="9" spans="1:51 16384:16384" ht="15" customHeight="1">
      <c r="A9" s="477" t="s">
        <v>161</v>
      </c>
      <c r="B9" s="478"/>
      <c r="C9" s="478"/>
      <c r="D9" s="478"/>
      <c r="E9" s="515" t="s">
        <v>56</v>
      </c>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485"/>
      <c r="AH9" s="486"/>
      <c r="AI9" s="486"/>
      <c r="AJ9" s="486"/>
      <c r="AK9" s="486"/>
      <c r="AL9" s="486"/>
      <c r="AM9" s="486"/>
      <c r="AN9" s="486"/>
      <c r="AO9" s="486"/>
      <c r="AP9" s="486"/>
      <c r="AQ9" s="486"/>
      <c r="AR9" s="486"/>
      <c r="AS9" s="486"/>
      <c r="AT9" s="463"/>
      <c r="AU9" s="505"/>
      <c r="AV9" s="475"/>
      <c r="AW9" s="481"/>
      <c r="AX9" s="476"/>
      <c r="AY9" s="476"/>
    </row>
    <row r="10" spans="1:51 16384:16384" ht="15" customHeight="1">
      <c r="A10" s="477" t="s">
        <v>162</v>
      </c>
      <c r="B10" s="478"/>
      <c r="C10" s="478"/>
      <c r="D10" s="478"/>
      <c r="E10" s="515" t="s">
        <v>163</v>
      </c>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487"/>
      <c r="AH10" s="488"/>
      <c r="AI10" s="488"/>
      <c r="AJ10" s="488"/>
      <c r="AK10" s="488"/>
      <c r="AL10" s="488"/>
      <c r="AM10" s="488"/>
      <c r="AN10" s="488"/>
      <c r="AO10" s="488"/>
      <c r="AP10" s="488"/>
      <c r="AQ10" s="488"/>
      <c r="AR10" s="488"/>
      <c r="AS10" s="488"/>
      <c r="AT10" s="464"/>
      <c r="AU10" s="505"/>
      <c r="AV10" s="475"/>
      <c r="AW10" s="481"/>
      <c r="AX10" s="476"/>
      <c r="AY10" s="476"/>
    </row>
    <row r="11" spans="1:51 16384:16384" ht="39.950000000000003" customHeight="1">
      <c r="A11" s="473" t="s">
        <v>164</v>
      </c>
      <c r="B11" s="508"/>
      <c r="C11" s="508"/>
      <c r="D11" s="508"/>
      <c r="E11" s="474"/>
      <c r="F11" s="467" t="s">
        <v>165</v>
      </c>
      <c r="G11" s="467" t="s">
        <v>166</v>
      </c>
      <c r="H11" s="467" t="s">
        <v>167</v>
      </c>
      <c r="I11" s="467" t="s">
        <v>168</v>
      </c>
      <c r="J11" s="467" t="s">
        <v>169</v>
      </c>
      <c r="K11" s="467" t="s">
        <v>170</v>
      </c>
      <c r="L11" s="467" t="s">
        <v>171</v>
      </c>
      <c r="M11" s="467" t="s">
        <v>172</v>
      </c>
      <c r="N11" s="473" t="s">
        <v>173</v>
      </c>
      <c r="O11" s="508"/>
      <c r="P11" s="508"/>
      <c r="Q11" s="508"/>
      <c r="R11" s="474"/>
      <c r="S11" s="467" t="s">
        <v>174</v>
      </c>
      <c r="T11" s="467" t="s">
        <v>175</v>
      </c>
      <c r="U11" s="477" t="s">
        <v>176</v>
      </c>
      <c r="V11" s="478"/>
      <c r="W11" s="478"/>
      <c r="X11" s="478"/>
      <c r="Y11" s="478"/>
      <c r="Z11" s="478"/>
      <c r="AA11" s="478"/>
      <c r="AB11" s="478"/>
      <c r="AC11" s="478"/>
      <c r="AD11" s="478"/>
      <c r="AE11" s="478"/>
      <c r="AF11" s="479"/>
      <c r="AG11" s="477" t="s">
        <v>177</v>
      </c>
      <c r="AH11" s="478"/>
      <c r="AI11" s="478"/>
      <c r="AJ11" s="478"/>
      <c r="AK11" s="478"/>
      <c r="AL11" s="478"/>
      <c r="AM11" s="478"/>
      <c r="AN11" s="478"/>
      <c r="AO11" s="478"/>
      <c r="AP11" s="478"/>
      <c r="AQ11" s="478"/>
      <c r="AR11" s="479"/>
      <c r="AS11" s="473" t="s">
        <v>40</v>
      </c>
      <c r="AT11" s="474"/>
      <c r="AU11" s="505"/>
      <c r="AV11" s="475"/>
      <c r="AW11" s="481"/>
      <c r="AX11" s="476"/>
      <c r="AY11" s="476"/>
    </row>
    <row r="12" spans="1:51 16384:16384" ht="28.5">
      <c r="A12" s="219" t="s">
        <v>178</v>
      </c>
      <c r="B12" s="219" t="s">
        <v>179</v>
      </c>
      <c r="C12" s="219" t="s">
        <v>180</v>
      </c>
      <c r="D12" s="219" t="s">
        <v>181</v>
      </c>
      <c r="E12" s="219" t="s">
        <v>182</v>
      </c>
      <c r="F12" s="468"/>
      <c r="G12" s="468"/>
      <c r="H12" s="468"/>
      <c r="I12" s="468"/>
      <c r="J12" s="468"/>
      <c r="K12" s="468"/>
      <c r="L12" s="468"/>
      <c r="M12" s="468"/>
      <c r="N12" s="219">
        <v>2020</v>
      </c>
      <c r="O12" s="219">
        <v>2021</v>
      </c>
      <c r="P12" s="219">
        <v>2022</v>
      </c>
      <c r="Q12" s="219">
        <v>2023</v>
      </c>
      <c r="R12" s="219">
        <v>2024</v>
      </c>
      <c r="S12" s="468"/>
      <c r="T12" s="476"/>
      <c r="U12" s="218" t="s">
        <v>29</v>
      </c>
      <c r="V12" s="218" t="s">
        <v>30</v>
      </c>
      <c r="W12" s="218" t="s">
        <v>31</v>
      </c>
      <c r="X12" s="218" t="s">
        <v>32</v>
      </c>
      <c r="Y12" s="218" t="s">
        <v>8</v>
      </c>
      <c r="Z12" s="218" t="s">
        <v>33</v>
      </c>
      <c r="AA12" s="218" t="s">
        <v>34</v>
      </c>
      <c r="AB12" s="218" t="s">
        <v>35</v>
      </c>
      <c r="AC12" s="218" t="s">
        <v>36</v>
      </c>
      <c r="AD12" s="218" t="s">
        <v>37</v>
      </c>
      <c r="AE12" s="218" t="s">
        <v>38</v>
      </c>
      <c r="AF12" s="218" t="s">
        <v>39</v>
      </c>
      <c r="AG12" s="218" t="s">
        <v>29</v>
      </c>
      <c r="AH12" s="218" t="s">
        <v>30</v>
      </c>
      <c r="AI12" s="218" t="s">
        <v>31</v>
      </c>
      <c r="AJ12" s="218" t="s">
        <v>32</v>
      </c>
      <c r="AK12" s="218" t="s">
        <v>8</v>
      </c>
      <c r="AL12" s="218" t="s">
        <v>33</v>
      </c>
      <c r="AM12" s="218" t="s">
        <v>34</v>
      </c>
      <c r="AN12" s="218" t="s">
        <v>35</v>
      </c>
      <c r="AO12" s="218" t="s">
        <v>36</v>
      </c>
      <c r="AP12" s="218" t="s">
        <v>37</v>
      </c>
      <c r="AQ12" s="218" t="s">
        <v>38</v>
      </c>
      <c r="AR12" s="218" t="s">
        <v>39</v>
      </c>
      <c r="AS12" s="219" t="s">
        <v>183</v>
      </c>
      <c r="AT12" s="230" t="s">
        <v>184</v>
      </c>
      <c r="AU12" s="506"/>
      <c r="AV12" s="475"/>
      <c r="AW12" s="482"/>
      <c r="AX12" s="468"/>
      <c r="AY12" s="468"/>
    </row>
    <row r="13" spans="1:51 16384:16384" ht="269.25" customHeight="1">
      <c r="A13" s="231">
        <v>38</v>
      </c>
      <c r="B13" s="220"/>
      <c r="C13" s="232"/>
      <c r="D13" s="233"/>
      <c r="E13" s="233" t="s">
        <v>56</v>
      </c>
      <c r="F13" s="233" t="s">
        <v>185</v>
      </c>
      <c r="G13" s="233" t="s">
        <v>186</v>
      </c>
      <c r="H13" s="233" t="s">
        <v>187</v>
      </c>
      <c r="I13" s="233" t="s">
        <v>188</v>
      </c>
      <c r="J13" s="234">
        <v>1</v>
      </c>
      <c r="K13" s="235" t="s">
        <v>189</v>
      </c>
      <c r="L13" s="233" t="s">
        <v>190</v>
      </c>
      <c r="M13" s="236" t="s">
        <v>191</v>
      </c>
      <c r="N13" s="136">
        <v>1</v>
      </c>
      <c r="O13" s="136">
        <v>1</v>
      </c>
      <c r="P13" s="136">
        <v>1</v>
      </c>
      <c r="Q13" s="136">
        <v>1</v>
      </c>
      <c r="R13" s="136">
        <v>1</v>
      </c>
      <c r="S13" s="233" t="s">
        <v>192</v>
      </c>
      <c r="T13" s="233" t="s">
        <v>193</v>
      </c>
      <c r="U13" s="264">
        <v>0</v>
      </c>
      <c r="V13" s="265">
        <v>1</v>
      </c>
      <c r="W13" s="265">
        <v>1</v>
      </c>
      <c r="X13" s="265">
        <v>1</v>
      </c>
      <c r="Y13" s="265">
        <v>1</v>
      </c>
      <c r="Z13" s="4"/>
      <c r="AA13" s="4"/>
      <c r="AB13" s="4"/>
      <c r="AC13" s="4"/>
      <c r="AD13" s="4"/>
      <c r="AE13" s="4"/>
      <c r="AF13" s="4"/>
      <c r="AG13" s="266"/>
      <c r="AH13" s="266">
        <v>1</v>
      </c>
      <c r="AI13" s="266">
        <v>1</v>
      </c>
      <c r="AJ13" s="266">
        <v>1</v>
      </c>
      <c r="AK13" s="266">
        <v>1</v>
      </c>
      <c r="AL13" s="4"/>
      <c r="AM13" s="4"/>
      <c r="AN13" s="4"/>
      <c r="AO13" s="4"/>
      <c r="AP13" s="4"/>
      <c r="AQ13" s="4"/>
      <c r="AR13" s="4"/>
      <c r="AS13" s="267">
        <f>IF(I13="suma",SUM(AG13:AR13),IF(I13="creciente",MAX(AG13:AR13),IF(I13="DECRECIENTE",Q13-MIN(AG13:AR13),IF(I13="CONSTANTE",MAX(AG13:AR13)," "))))</f>
        <v>1</v>
      </c>
      <c r="AT13" s="268">
        <f>IF(I13="suma",AS13/R13,IF(I13="creciente",AS13/(MAX(U13:AF13)),IF(I13="DECRECIENTE",AS13/(Q13-(MIN(U13:AF13))),IF(I13="CONSTANTE",AS13/MAX(U13:AF13)," "))))</f>
        <v>1</v>
      </c>
      <c r="AU13" s="269" t="s">
        <v>194</v>
      </c>
      <c r="AV13" s="270" t="s">
        <v>96</v>
      </c>
      <c r="AW13" s="271" t="s">
        <v>195</v>
      </c>
      <c r="AX13" s="272" t="s">
        <v>196</v>
      </c>
      <c r="AY13" s="273" t="s">
        <v>70</v>
      </c>
      <c r="XFD13" s="13" t="s">
        <v>197</v>
      </c>
    </row>
    <row r="14" spans="1:51 16384:16384" ht="409.5" customHeight="1">
      <c r="A14" s="237">
        <v>39</v>
      </c>
      <c r="B14" s="220"/>
      <c r="C14" s="232"/>
      <c r="D14" s="233"/>
      <c r="E14" s="233" t="s">
        <v>56</v>
      </c>
      <c r="F14" s="233" t="s">
        <v>198</v>
      </c>
      <c r="G14" s="233" t="s">
        <v>199</v>
      </c>
      <c r="H14" s="233" t="s">
        <v>200</v>
      </c>
      <c r="I14" s="233" t="s">
        <v>188</v>
      </c>
      <c r="J14" s="238">
        <v>1</v>
      </c>
      <c r="K14" s="238" t="s">
        <v>189</v>
      </c>
      <c r="L14" s="233" t="s">
        <v>201</v>
      </c>
      <c r="M14" s="236" t="s">
        <v>191</v>
      </c>
      <c r="N14" s="136">
        <v>1</v>
      </c>
      <c r="O14" s="136">
        <v>1</v>
      </c>
      <c r="P14" s="136">
        <v>1</v>
      </c>
      <c r="Q14" s="136">
        <v>1</v>
      </c>
      <c r="R14" s="136">
        <v>1</v>
      </c>
      <c r="S14" s="233" t="s">
        <v>192</v>
      </c>
      <c r="T14" s="233" t="s">
        <v>202</v>
      </c>
      <c r="U14" s="274">
        <v>0</v>
      </c>
      <c r="V14" s="274">
        <v>15</v>
      </c>
      <c r="W14" s="274">
        <v>15</v>
      </c>
      <c r="X14" s="274">
        <v>15</v>
      </c>
      <c r="Y14" s="274">
        <v>15</v>
      </c>
      <c r="Z14" s="4"/>
      <c r="AA14" s="4"/>
      <c r="AB14" s="4"/>
      <c r="AC14" s="4"/>
      <c r="AD14" s="4"/>
      <c r="AE14" s="4"/>
      <c r="AF14" s="4"/>
      <c r="AG14" s="4">
        <v>2</v>
      </c>
      <c r="AH14" s="4">
        <v>15</v>
      </c>
      <c r="AI14" s="4">
        <v>15</v>
      </c>
      <c r="AJ14" s="274">
        <v>15</v>
      </c>
      <c r="AK14" s="4"/>
      <c r="AL14" s="4"/>
      <c r="AM14" s="4"/>
      <c r="AN14" s="4"/>
      <c r="AO14" s="4"/>
      <c r="AP14" s="4"/>
      <c r="AQ14" s="4"/>
      <c r="AR14" s="4"/>
      <c r="AS14" s="4">
        <f>IF(I14="suma",SUM(AG14:AR14),IF(I14="creciente",MAX(AG14:AR14),IF(I14="DECRECIENTE",Q14-MIN(AG14:AR14),IF(I14="CONSTANTE",MAX(AG14:AR14)," "))))</f>
        <v>15</v>
      </c>
      <c r="AT14" s="268">
        <f>IF(I14="suma",AS14/R14,IF(I14="creciente",AS14/(MAX(U14:AF14)),IF(I14="DECRECIENTE",AS14/(Q14-(MIN(U14:AF14))),IF(I14="CONSTANTE",AS14/MAX(U14:AF14)," "))))</f>
        <v>1</v>
      </c>
      <c r="AU14" s="275" t="s">
        <v>203</v>
      </c>
      <c r="AV14" s="270" t="s">
        <v>99</v>
      </c>
      <c r="AW14" s="275" t="s">
        <v>204</v>
      </c>
      <c r="AX14" s="272" t="s">
        <v>196</v>
      </c>
      <c r="AY14" s="273" t="s">
        <v>70</v>
      </c>
      <c r="XFD14" s="13" t="s">
        <v>205</v>
      </c>
    </row>
    <row r="15" spans="1:51 16384:16384" ht="93" customHeight="1">
      <c r="A15" s="220"/>
      <c r="B15" s="220"/>
      <c r="C15" s="102">
        <v>8</v>
      </c>
      <c r="D15" s="233" t="s">
        <v>206</v>
      </c>
      <c r="E15" s="233" t="s">
        <v>56</v>
      </c>
      <c r="F15" s="233" t="s">
        <v>207</v>
      </c>
      <c r="G15" s="233" t="s">
        <v>208</v>
      </c>
      <c r="H15" s="233" t="s">
        <v>209</v>
      </c>
      <c r="I15" s="233" t="s">
        <v>210</v>
      </c>
      <c r="J15" s="238" t="s">
        <v>211</v>
      </c>
      <c r="K15" s="238" t="s">
        <v>189</v>
      </c>
      <c r="L15" s="233" t="s">
        <v>212</v>
      </c>
      <c r="M15" s="236" t="s">
        <v>191</v>
      </c>
      <c r="N15" s="239"/>
      <c r="O15" s="239"/>
      <c r="P15" s="239"/>
      <c r="Q15" s="239"/>
      <c r="R15" s="239"/>
      <c r="S15" s="240" t="s">
        <v>213</v>
      </c>
      <c r="T15" s="233" t="s">
        <v>214</v>
      </c>
      <c r="U15" s="274"/>
      <c r="V15" s="274"/>
      <c r="W15" s="274"/>
      <c r="X15" s="274"/>
      <c r="Y15" s="274"/>
      <c r="Z15" s="4"/>
      <c r="AA15" s="4"/>
      <c r="AB15" s="4"/>
      <c r="AC15" s="4"/>
      <c r="AD15" s="4"/>
      <c r="AE15" s="4"/>
      <c r="AF15" s="4"/>
      <c r="AG15" s="4"/>
      <c r="AH15" s="4">
        <v>0</v>
      </c>
      <c r="AI15" s="4">
        <v>3</v>
      </c>
      <c r="AJ15" s="4">
        <v>5</v>
      </c>
      <c r="AK15" s="4">
        <v>5</v>
      </c>
      <c r="AL15" s="4"/>
      <c r="AM15" s="4"/>
      <c r="AN15" s="4"/>
      <c r="AO15" s="4"/>
      <c r="AP15" s="4"/>
      <c r="AQ15" s="4"/>
      <c r="AR15" s="4"/>
      <c r="AS15" s="4">
        <f t="shared" ref="AS15:AS19" si="0">IF(I15="suma",SUM(AG15:AR15),IF(I15="creciente",MAX(AG15:AR15),IF(I15="DECRECIENTE",Q15-MIN(AG15:AR15),IF(I15="CONSTANTE",AVERAGE(AG15:AR15)," "))))</f>
        <v>13</v>
      </c>
      <c r="AT15" s="276"/>
      <c r="AU15" s="273" t="s">
        <v>215</v>
      </c>
      <c r="AV15" s="270" t="s">
        <v>102</v>
      </c>
      <c r="AW15" s="262" t="s">
        <v>216</v>
      </c>
      <c r="AX15" s="272" t="s">
        <v>196</v>
      </c>
      <c r="AY15" s="273" t="s">
        <v>70</v>
      </c>
      <c r="XFD15" s="13" t="s">
        <v>217</v>
      </c>
    </row>
    <row r="16" spans="1:51 16384:16384" ht="120">
      <c r="A16" s="220"/>
      <c r="B16" s="220"/>
      <c r="C16" s="232"/>
      <c r="D16" s="233" t="s">
        <v>218</v>
      </c>
      <c r="E16" s="233" t="s">
        <v>56</v>
      </c>
      <c r="F16" s="233" t="s">
        <v>219</v>
      </c>
      <c r="G16" s="233" t="s">
        <v>220</v>
      </c>
      <c r="H16" s="233" t="s">
        <v>221</v>
      </c>
      <c r="I16" s="233" t="s">
        <v>210</v>
      </c>
      <c r="J16" s="238">
        <v>1</v>
      </c>
      <c r="K16" s="238" t="s">
        <v>189</v>
      </c>
      <c r="L16" s="233" t="s">
        <v>222</v>
      </c>
      <c r="M16" s="236" t="s">
        <v>191</v>
      </c>
      <c r="N16" s="239">
        <v>0</v>
      </c>
      <c r="O16" s="239">
        <v>0</v>
      </c>
      <c r="P16" s="239">
        <v>0</v>
      </c>
      <c r="Q16" s="239">
        <v>0</v>
      </c>
      <c r="R16" s="239">
        <v>1</v>
      </c>
      <c r="S16" s="233" t="s">
        <v>223</v>
      </c>
      <c r="T16" s="233" t="s">
        <v>224</v>
      </c>
      <c r="U16" s="274">
        <v>0</v>
      </c>
      <c r="V16" s="274">
        <v>0</v>
      </c>
      <c r="W16" s="274">
        <v>0</v>
      </c>
      <c r="X16" s="274">
        <v>1</v>
      </c>
      <c r="Y16" s="274">
        <v>0</v>
      </c>
      <c r="Z16" s="4"/>
      <c r="AA16" s="4"/>
      <c r="AB16" s="4"/>
      <c r="AC16" s="4"/>
      <c r="AD16" s="4"/>
      <c r="AE16" s="4"/>
      <c r="AF16" s="4"/>
      <c r="AG16" s="4">
        <v>0</v>
      </c>
      <c r="AH16" s="4">
        <v>0</v>
      </c>
      <c r="AI16" s="4">
        <v>0</v>
      </c>
      <c r="AJ16" s="4">
        <v>0</v>
      </c>
      <c r="AK16" s="4">
        <v>1</v>
      </c>
      <c r="AL16" s="4"/>
      <c r="AM16" s="4"/>
      <c r="AN16" s="4"/>
      <c r="AO16" s="4"/>
      <c r="AP16" s="4"/>
      <c r="AQ16" s="4"/>
      <c r="AR16" s="4"/>
      <c r="AS16" s="4">
        <f t="shared" si="0"/>
        <v>1</v>
      </c>
      <c r="AT16" s="277">
        <f t="shared" ref="AT16:AT19" si="1">IF(I16="suma",AS16/R16,IF(I16="creciente",AS16/(MAX(U16:AF16)),IF(I16="DECRECIENTE",AS16/(Q16-(MIN(U16:AF16))),IF(I16="CONSTANTE",AS16/AVERAGE(U16:AF16)," "))))</f>
        <v>1</v>
      </c>
      <c r="AU16" s="281" t="s">
        <v>225</v>
      </c>
      <c r="AV16" s="270" t="s">
        <v>105</v>
      </c>
      <c r="AW16" s="272" t="s">
        <v>226</v>
      </c>
      <c r="AX16" s="272" t="s">
        <v>56</v>
      </c>
      <c r="AY16" s="273" t="s">
        <v>56</v>
      </c>
      <c r="XFD16" s="13" t="s">
        <v>227</v>
      </c>
    </row>
    <row r="17" spans="1:51" ht="89.25" customHeight="1">
      <c r="A17" s="220"/>
      <c r="B17" s="220"/>
      <c r="C17" s="232"/>
      <c r="D17" s="233" t="s">
        <v>206</v>
      </c>
      <c r="E17" s="233" t="s">
        <v>56</v>
      </c>
      <c r="F17" s="233" t="s">
        <v>228</v>
      </c>
      <c r="G17" s="233" t="s">
        <v>229</v>
      </c>
      <c r="H17" s="233" t="s">
        <v>230</v>
      </c>
      <c r="I17" s="233" t="s">
        <v>210</v>
      </c>
      <c r="J17" s="238">
        <v>1</v>
      </c>
      <c r="K17" s="238" t="s">
        <v>189</v>
      </c>
      <c r="L17" s="241" t="s">
        <v>231</v>
      </c>
      <c r="M17" s="236" t="s">
        <v>191</v>
      </c>
      <c r="N17" s="239">
        <v>0</v>
      </c>
      <c r="O17" s="239">
        <v>0</v>
      </c>
      <c r="P17" s="239">
        <v>0</v>
      </c>
      <c r="Q17" s="239">
        <v>0</v>
      </c>
      <c r="R17" s="239">
        <v>1</v>
      </c>
      <c r="S17" s="233" t="s">
        <v>213</v>
      </c>
      <c r="T17" s="233" t="s">
        <v>232</v>
      </c>
      <c r="U17" s="274">
        <v>0</v>
      </c>
      <c r="V17" s="274">
        <v>0</v>
      </c>
      <c r="W17" s="274">
        <v>1</v>
      </c>
      <c r="X17" s="274">
        <v>0</v>
      </c>
      <c r="Y17" s="274">
        <v>0</v>
      </c>
      <c r="Z17" s="4"/>
      <c r="AA17" s="4"/>
      <c r="AB17" s="4"/>
      <c r="AC17" s="4"/>
      <c r="AD17" s="4"/>
      <c r="AE17" s="4"/>
      <c r="AF17" s="4"/>
      <c r="AG17" s="4">
        <v>0</v>
      </c>
      <c r="AH17" s="4">
        <v>0</v>
      </c>
      <c r="AI17" s="4">
        <v>1</v>
      </c>
      <c r="AJ17" s="4">
        <v>0</v>
      </c>
      <c r="AK17" s="4">
        <v>0</v>
      </c>
      <c r="AL17" s="4"/>
      <c r="AM17" s="4"/>
      <c r="AN17" s="4"/>
      <c r="AO17" s="4"/>
      <c r="AP17" s="4"/>
      <c r="AQ17" s="4"/>
      <c r="AR17" s="4"/>
      <c r="AS17" s="4">
        <f t="shared" si="0"/>
        <v>1</v>
      </c>
      <c r="AT17" s="277">
        <f t="shared" si="1"/>
        <v>1</v>
      </c>
      <c r="AU17" s="280" t="s">
        <v>233</v>
      </c>
      <c r="AV17" s="270"/>
      <c r="AW17" s="272" t="s">
        <v>234</v>
      </c>
      <c r="AX17" s="272" t="s">
        <v>56</v>
      </c>
      <c r="AY17" s="273" t="s">
        <v>56</v>
      </c>
    </row>
    <row r="18" spans="1:51" ht="97.5" customHeight="1">
      <c r="A18" s="220"/>
      <c r="B18" s="220"/>
      <c r="C18" s="232"/>
      <c r="D18" s="233" t="s">
        <v>206</v>
      </c>
      <c r="E18" s="233" t="s">
        <v>56</v>
      </c>
      <c r="F18" s="233" t="s">
        <v>235</v>
      </c>
      <c r="G18" s="233" t="s">
        <v>236</v>
      </c>
      <c r="H18" s="233" t="s">
        <v>237</v>
      </c>
      <c r="I18" s="233" t="s">
        <v>238</v>
      </c>
      <c r="J18" s="238">
        <v>1</v>
      </c>
      <c r="K18" s="238" t="s">
        <v>189</v>
      </c>
      <c r="L18" s="233" t="s">
        <v>239</v>
      </c>
      <c r="M18" s="236" t="s">
        <v>191</v>
      </c>
      <c r="N18" s="239">
        <v>0</v>
      </c>
      <c r="O18" s="239">
        <v>0</v>
      </c>
      <c r="P18" s="239">
        <v>0</v>
      </c>
      <c r="Q18" s="239">
        <v>0</v>
      </c>
      <c r="R18" s="239">
        <v>1</v>
      </c>
      <c r="S18" s="233" t="s">
        <v>223</v>
      </c>
      <c r="T18" s="233" t="s">
        <v>240</v>
      </c>
      <c r="U18" s="274">
        <v>0</v>
      </c>
      <c r="V18" s="274">
        <v>0</v>
      </c>
      <c r="W18" s="274">
        <v>1</v>
      </c>
      <c r="X18" s="274">
        <v>0</v>
      </c>
      <c r="Y18" s="274">
        <v>0</v>
      </c>
      <c r="Z18" s="4"/>
      <c r="AA18" s="4"/>
      <c r="AB18" s="4"/>
      <c r="AC18" s="4"/>
      <c r="AD18" s="4"/>
      <c r="AE18" s="4"/>
      <c r="AF18" s="4"/>
      <c r="AG18" s="4">
        <v>0</v>
      </c>
      <c r="AH18" s="4">
        <v>0</v>
      </c>
      <c r="AI18" s="4">
        <v>0</v>
      </c>
      <c r="AJ18" s="4">
        <v>1</v>
      </c>
      <c r="AK18" s="4">
        <v>0</v>
      </c>
      <c r="AL18" s="4"/>
      <c r="AM18" s="4"/>
      <c r="AN18" s="4"/>
      <c r="AO18" s="4"/>
      <c r="AP18" s="4"/>
      <c r="AQ18" s="4"/>
      <c r="AR18" s="4"/>
      <c r="AS18" s="4">
        <f t="shared" si="0"/>
        <v>1</v>
      </c>
      <c r="AT18" s="277">
        <f t="shared" si="1"/>
        <v>1</v>
      </c>
      <c r="AU18" s="280" t="s">
        <v>233</v>
      </c>
      <c r="AV18" s="270"/>
      <c r="AW18" s="272" t="s">
        <v>241</v>
      </c>
      <c r="AX18" s="272" t="s">
        <v>56</v>
      </c>
      <c r="AY18" s="273" t="s">
        <v>56</v>
      </c>
    </row>
    <row r="19" spans="1:51" ht="254.25" customHeight="1">
      <c r="A19" s="220"/>
      <c r="B19" s="220"/>
      <c r="C19" s="232"/>
      <c r="D19" s="233" t="s">
        <v>206</v>
      </c>
      <c r="E19" s="233" t="s">
        <v>56</v>
      </c>
      <c r="F19" s="233" t="s">
        <v>242</v>
      </c>
      <c r="G19" s="233" t="s">
        <v>243</v>
      </c>
      <c r="H19" s="233" t="s">
        <v>244</v>
      </c>
      <c r="I19" s="233" t="s">
        <v>210</v>
      </c>
      <c r="J19" s="238">
        <v>4</v>
      </c>
      <c r="K19" s="238" t="s">
        <v>189</v>
      </c>
      <c r="L19" s="233" t="s">
        <v>245</v>
      </c>
      <c r="M19" s="236" t="s">
        <v>191</v>
      </c>
      <c r="N19" s="239">
        <v>0</v>
      </c>
      <c r="O19" s="239">
        <v>0</v>
      </c>
      <c r="P19" s="239">
        <v>0</v>
      </c>
      <c r="Q19" s="239">
        <v>0</v>
      </c>
      <c r="R19" s="239">
        <v>4</v>
      </c>
      <c r="S19" s="233" t="s">
        <v>192</v>
      </c>
      <c r="T19" s="233" t="s">
        <v>246</v>
      </c>
      <c r="U19" s="274">
        <v>0</v>
      </c>
      <c r="V19" s="274">
        <v>1</v>
      </c>
      <c r="W19" s="274">
        <v>1</v>
      </c>
      <c r="X19" s="274">
        <v>1</v>
      </c>
      <c r="Y19" s="274">
        <v>1</v>
      </c>
      <c r="Z19" s="4"/>
      <c r="AA19" s="4"/>
      <c r="AB19" s="4"/>
      <c r="AC19" s="4"/>
      <c r="AD19" s="4"/>
      <c r="AE19" s="4"/>
      <c r="AF19" s="4"/>
      <c r="AG19" s="4">
        <v>0</v>
      </c>
      <c r="AH19" s="4">
        <v>2</v>
      </c>
      <c r="AI19" s="4">
        <v>1</v>
      </c>
      <c r="AJ19" s="4">
        <v>1</v>
      </c>
      <c r="AK19" s="4">
        <v>1</v>
      </c>
      <c r="AL19" s="4"/>
      <c r="AM19" s="4"/>
      <c r="AN19" s="4"/>
      <c r="AO19" s="4"/>
      <c r="AP19" s="4"/>
      <c r="AQ19" s="4"/>
      <c r="AR19" s="4"/>
      <c r="AS19" s="4">
        <f t="shared" si="0"/>
        <v>5</v>
      </c>
      <c r="AT19" s="277">
        <f t="shared" si="1"/>
        <v>1.25</v>
      </c>
      <c r="AU19" s="278" t="s">
        <v>247</v>
      </c>
      <c r="AV19" s="270" t="s">
        <v>122</v>
      </c>
      <c r="AW19" s="279" t="s">
        <v>248</v>
      </c>
      <c r="AX19" s="272" t="s">
        <v>249</v>
      </c>
      <c r="AY19" s="272" t="s">
        <v>249</v>
      </c>
    </row>
    <row r="20" spans="1:51" ht="14.25" customHeight="1">
      <c r="A20" s="469" t="s">
        <v>109</v>
      </c>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1"/>
      <c r="AW20" s="470"/>
      <c r="AX20" s="470"/>
      <c r="AY20" s="472"/>
    </row>
    <row r="21" spans="1:51" ht="56.45" customHeight="1">
      <c r="A21" s="489" t="s">
        <v>250</v>
      </c>
      <c r="B21" s="466" t="s">
        <v>251</v>
      </c>
      <c r="C21" s="466"/>
      <c r="D21" s="466"/>
      <c r="E21" s="466"/>
      <c r="F21" s="466"/>
      <c r="G21" s="489" t="s">
        <v>252</v>
      </c>
      <c r="H21" s="489"/>
      <c r="I21" s="489"/>
      <c r="J21" s="489"/>
      <c r="K21" s="489"/>
      <c r="L21" s="489"/>
      <c r="M21" s="489"/>
      <c r="N21" s="489"/>
      <c r="O21" s="466" t="s">
        <v>251</v>
      </c>
      <c r="P21" s="466"/>
      <c r="Q21" s="466"/>
      <c r="R21" s="466"/>
      <c r="S21" s="466"/>
      <c r="T21" s="466"/>
      <c r="U21" s="466" t="s">
        <v>251</v>
      </c>
      <c r="V21" s="466"/>
      <c r="W21" s="466"/>
      <c r="X21" s="466"/>
      <c r="Y21" s="466"/>
      <c r="Z21" s="466"/>
      <c r="AA21" s="466"/>
      <c r="AB21" s="466"/>
      <c r="AC21" s="466" t="s">
        <v>251</v>
      </c>
      <c r="AD21" s="466"/>
      <c r="AE21" s="466"/>
      <c r="AF21" s="466"/>
      <c r="AG21" s="466"/>
      <c r="AH21" s="466"/>
      <c r="AI21" s="466"/>
      <c r="AJ21" s="466"/>
      <c r="AK21" s="466"/>
      <c r="AL21" s="466"/>
      <c r="AM21" s="466"/>
      <c r="AN21" s="466"/>
      <c r="AO21" s="489" t="s">
        <v>253</v>
      </c>
      <c r="AP21" s="489"/>
      <c r="AQ21" s="489"/>
      <c r="AR21" s="489"/>
      <c r="AS21" s="466" t="s">
        <v>254</v>
      </c>
      <c r="AT21" s="466"/>
      <c r="AU21" s="466"/>
      <c r="AV21" s="466"/>
      <c r="AW21" s="466"/>
      <c r="AX21" s="466"/>
      <c r="AY21" s="466"/>
    </row>
    <row r="22" spans="1:51" ht="18.600000000000001" customHeight="1">
      <c r="A22" s="489"/>
      <c r="B22" s="516" t="s">
        <v>255</v>
      </c>
      <c r="C22" s="517"/>
      <c r="D22" s="517"/>
      <c r="E22" s="517"/>
      <c r="F22" s="518"/>
      <c r="G22" s="489"/>
      <c r="H22" s="489"/>
      <c r="I22" s="489"/>
      <c r="J22" s="489"/>
      <c r="K22" s="489"/>
      <c r="L22" s="489"/>
      <c r="M22" s="489"/>
      <c r="N22" s="489"/>
      <c r="O22" s="466" t="s">
        <v>256</v>
      </c>
      <c r="P22" s="466"/>
      <c r="Q22" s="466"/>
      <c r="R22" s="466"/>
      <c r="S22" s="466"/>
      <c r="T22" s="466"/>
      <c r="U22" s="466" t="s">
        <v>257</v>
      </c>
      <c r="V22" s="466"/>
      <c r="W22" s="466"/>
      <c r="X22" s="466"/>
      <c r="Y22" s="466"/>
      <c r="Z22" s="466"/>
      <c r="AA22" s="466"/>
      <c r="AB22" s="466"/>
      <c r="AC22" s="466" t="s">
        <v>258</v>
      </c>
      <c r="AD22" s="466"/>
      <c r="AE22" s="466"/>
      <c r="AF22" s="466"/>
      <c r="AG22" s="466"/>
      <c r="AH22" s="466"/>
      <c r="AI22" s="466"/>
      <c r="AJ22" s="466"/>
      <c r="AK22" s="466"/>
      <c r="AL22" s="466"/>
      <c r="AM22" s="466"/>
      <c r="AN22" s="466"/>
      <c r="AO22" s="489"/>
      <c r="AP22" s="489"/>
      <c r="AQ22" s="489"/>
      <c r="AR22" s="489"/>
      <c r="AS22" s="466" t="s">
        <v>259</v>
      </c>
      <c r="AT22" s="466"/>
      <c r="AU22" s="466"/>
      <c r="AV22" s="466"/>
      <c r="AW22" s="466"/>
      <c r="AX22" s="466"/>
      <c r="AY22" s="466"/>
    </row>
    <row r="23" spans="1:51" ht="30.95" customHeight="1">
      <c r="A23" s="489"/>
      <c r="B23" s="466" t="s">
        <v>260</v>
      </c>
      <c r="C23" s="466"/>
      <c r="D23" s="466"/>
      <c r="E23" s="466"/>
      <c r="F23" s="466"/>
      <c r="G23" s="489"/>
      <c r="H23" s="489"/>
      <c r="I23" s="489"/>
      <c r="J23" s="489"/>
      <c r="K23" s="489"/>
      <c r="L23" s="489"/>
      <c r="M23" s="489"/>
      <c r="N23" s="489"/>
      <c r="O23" s="466" t="s">
        <v>261</v>
      </c>
      <c r="P23" s="466"/>
      <c r="Q23" s="466"/>
      <c r="R23" s="466"/>
      <c r="S23" s="466"/>
      <c r="T23" s="466"/>
      <c r="U23" s="466" t="s">
        <v>262</v>
      </c>
      <c r="V23" s="466"/>
      <c r="W23" s="466"/>
      <c r="X23" s="466"/>
      <c r="Y23" s="466"/>
      <c r="Z23" s="466"/>
      <c r="AA23" s="466"/>
      <c r="AB23" s="466"/>
      <c r="AC23" s="466" t="s">
        <v>263</v>
      </c>
      <c r="AD23" s="466"/>
      <c r="AE23" s="466"/>
      <c r="AF23" s="466"/>
      <c r="AG23" s="466"/>
      <c r="AH23" s="466"/>
      <c r="AI23" s="466"/>
      <c r="AJ23" s="466"/>
      <c r="AK23" s="466"/>
      <c r="AL23" s="466"/>
      <c r="AM23" s="466"/>
      <c r="AN23" s="466"/>
      <c r="AO23" s="489"/>
      <c r="AP23" s="489"/>
      <c r="AQ23" s="489"/>
      <c r="AR23" s="489"/>
      <c r="AS23" s="466" t="s">
        <v>264</v>
      </c>
      <c r="AT23" s="466"/>
      <c r="AU23" s="466"/>
      <c r="AV23" s="466"/>
      <c r="AW23" s="466"/>
      <c r="AX23" s="466"/>
      <c r="AY23" s="466"/>
    </row>
  </sheetData>
  <mergeCells count="59">
    <mergeCell ref="B21:F21"/>
    <mergeCell ref="B23:F23"/>
    <mergeCell ref="G21:N23"/>
    <mergeCell ref="O21:T21"/>
    <mergeCell ref="O22:T22"/>
    <mergeCell ref="B22:F22"/>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C22:AN22"/>
    <mergeCell ref="AC23:AN23"/>
    <mergeCell ref="AS23:AY23"/>
    <mergeCell ref="AC21:AN21"/>
    <mergeCell ref="U22:AB22"/>
    <mergeCell ref="AS22:AY22"/>
    <mergeCell ref="AS21:AY21"/>
    <mergeCell ref="AO21:AR23"/>
    <mergeCell ref="AX1:AY1"/>
    <mergeCell ref="AX2:AY2"/>
    <mergeCell ref="AX3:AY3"/>
    <mergeCell ref="AX4:AY4"/>
    <mergeCell ref="A1:AW1"/>
    <mergeCell ref="A2:AW2"/>
    <mergeCell ref="A3:AW4"/>
    <mergeCell ref="D6:D8"/>
    <mergeCell ref="E6:F6"/>
    <mergeCell ref="O23:T23"/>
    <mergeCell ref="U21:AB21"/>
    <mergeCell ref="U23:AB23"/>
    <mergeCell ref="I11:I12"/>
    <mergeCell ref="K11:K12"/>
    <mergeCell ref="A20:AY20"/>
    <mergeCell ref="AS11:AT11"/>
    <mergeCell ref="AV5:AV12"/>
    <mergeCell ref="AX5:AX12"/>
    <mergeCell ref="AY5:AY12"/>
    <mergeCell ref="AG11:AR11"/>
    <mergeCell ref="AW5:AW12"/>
    <mergeCell ref="AG5:AT10"/>
    <mergeCell ref="A21:A23"/>
  </mergeCells>
  <hyperlinks>
    <hyperlink ref="AV14" r:id="rId1" xr:uid="{FF35F996-0D3F-4D3A-A889-9C1AA74F57B3}"/>
    <hyperlink ref="AV13" r:id="rId2" xr:uid="{B773BFFB-B116-45F9-968B-EF8B70171E77}"/>
    <hyperlink ref="AV15" r:id="rId3" xr:uid="{08794D10-8693-4C20-B128-63E14A836693}"/>
    <hyperlink ref="AV16" r:id="rId4" xr:uid="{C624F9CE-1019-4DE8-BA90-1B9A8C246250}"/>
    <hyperlink ref="AV19" r:id="rId5" xr:uid="{B79A972F-6457-4D83-BB8B-D3895F2AC6D7}"/>
  </hyperlinks>
  <pageMargins left="0.70866141732283472" right="0.70866141732283472" top="0.74803149606299213" bottom="0.74803149606299213" header="0.31496062992125984" footer="0.31496062992125984"/>
  <pageSetup paperSize="5" scale="17" orientation="landscape" r:id="rId6"/>
  <headerFooter>
    <oddFooter>&amp;C_x000D_&amp;1#&amp;"Calibri"&amp;10&amp;K000000 Información Pública</oddFooter>
  </headerFooter>
  <colBreaks count="2" manualBreakCount="2">
    <brk id="51" max="1048575" man="1"/>
    <brk id="97" max="1048575" man="1"/>
  </colBreaks>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Hoja1!$B$2:$B$3</xm:f>
          </x14:formula1>
          <xm:sqref>K13:K19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6"/>
  <sheetViews>
    <sheetView topLeftCell="A22" workbookViewId="0">
      <selection activeCell="A42" sqref="A42"/>
    </sheetView>
  </sheetViews>
  <sheetFormatPr baseColWidth="10" defaultColWidth="9.140625" defaultRowHeight="15"/>
  <cols>
    <col min="1" max="1" width="11.28515625" customWidth="1"/>
    <col min="2" max="2" width="74.140625" customWidth="1"/>
  </cols>
  <sheetData>
    <row r="1" spans="1:2">
      <c r="A1" s="53" t="s">
        <v>265</v>
      </c>
      <c r="B1" s="53" t="s">
        <v>266</v>
      </c>
    </row>
    <row r="2" spans="1:2">
      <c r="A2" s="54" t="s">
        <v>267</v>
      </c>
      <c r="B2" s="54" t="s">
        <v>268</v>
      </c>
    </row>
    <row r="3" spans="1:2">
      <c r="A3" s="55" t="s">
        <v>269</v>
      </c>
      <c r="B3" s="56" t="s">
        <v>270</v>
      </c>
    </row>
    <row r="4" spans="1:2">
      <c r="A4" s="55" t="s">
        <v>271</v>
      </c>
      <c r="B4" s="56" t="s">
        <v>272</v>
      </c>
    </row>
    <row r="5" spans="1:2">
      <c r="A5" s="57" t="s">
        <v>273</v>
      </c>
      <c r="B5" s="57" t="s">
        <v>274</v>
      </c>
    </row>
    <row r="6" spans="1:2">
      <c r="A6" s="57" t="s">
        <v>275</v>
      </c>
      <c r="B6" s="57" t="s">
        <v>276</v>
      </c>
    </row>
    <row r="7" spans="1:2">
      <c r="A7" s="57" t="s">
        <v>277</v>
      </c>
      <c r="B7" s="57" t="s">
        <v>278</v>
      </c>
    </row>
    <row r="8" spans="1:2">
      <c r="A8" s="57" t="s">
        <v>279</v>
      </c>
      <c r="B8" s="57" t="s">
        <v>280</v>
      </c>
    </row>
    <row r="9" spans="1:2">
      <c r="A9" s="57" t="s">
        <v>281</v>
      </c>
      <c r="B9" s="57" t="s">
        <v>282</v>
      </c>
    </row>
    <row r="10" spans="1:2">
      <c r="A10" s="57" t="s">
        <v>283</v>
      </c>
      <c r="B10" s="57" t="s">
        <v>284</v>
      </c>
    </row>
    <row r="11" spans="1:2">
      <c r="A11" s="57" t="s">
        <v>285</v>
      </c>
      <c r="B11" s="57" t="s">
        <v>286</v>
      </c>
    </row>
    <row r="12" spans="1:2">
      <c r="A12" s="57" t="s">
        <v>287</v>
      </c>
      <c r="B12" s="57" t="s">
        <v>288</v>
      </c>
    </row>
    <row r="13" spans="1:2">
      <c r="A13" s="57" t="s">
        <v>289</v>
      </c>
      <c r="B13" s="57" t="s">
        <v>290</v>
      </c>
    </row>
    <row r="14" spans="1:2">
      <c r="A14" s="57" t="s">
        <v>291</v>
      </c>
      <c r="B14" s="57" t="s">
        <v>292</v>
      </c>
    </row>
    <row r="15" spans="1:2">
      <c r="A15" s="57" t="s">
        <v>293</v>
      </c>
      <c r="B15" s="58" t="s">
        <v>294</v>
      </c>
    </row>
    <row r="16" spans="1:2">
      <c r="A16" s="57" t="s">
        <v>295</v>
      </c>
      <c r="B16" s="58" t="s">
        <v>296</v>
      </c>
    </row>
    <row r="17" spans="1:2">
      <c r="A17" s="57" t="s">
        <v>297</v>
      </c>
      <c r="B17" s="57" t="s">
        <v>298</v>
      </c>
    </row>
    <row r="18" spans="1:2">
      <c r="A18" s="57" t="s">
        <v>299</v>
      </c>
      <c r="B18" s="57" t="s">
        <v>300</v>
      </c>
    </row>
    <row r="19" spans="1:2">
      <c r="A19" s="57" t="s">
        <v>301</v>
      </c>
      <c r="B19" s="57" t="s">
        <v>302</v>
      </c>
    </row>
    <row r="20" spans="1:2">
      <c r="A20" s="57" t="s">
        <v>303</v>
      </c>
      <c r="B20" s="58" t="s">
        <v>304</v>
      </c>
    </row>
    <row r="21" spans="1:2">
      <c r="A21" s="57" t="s">
        <v>305</v>
      </c>
      <c r="B21" s="58" t="s">
        <v>306</v>
      </c>
    </row>
    <row r="22" spans="1:2">
      <c r="A22" s="60" t="s">
        <v>307</v>
      </c>
      <c r="B22" s="61" t="s">
        <v>308</v>
      </c>
    </row>
    <row r="23" spans="1:2">
      <c r="A23" s="57" t="s">
        <v>309</v>
      </c>
      <c r="B23" s="57" t="s">
        <v>310</v>
      </c>
    </row>
    <row r="24" spans="1:2">
      <c r="A24" s="57" t="s">
        <v>311</v>
      </c>
      <c r="B24" s="57" t="s">
        <v>312</v>
      </c>
    </row>
    <row r="25" spans="1:2">
      <c r="A25" s="57" t="s">
        <v>313</v>
      </c>
      <c r="B25" s="57" t="s">
        <v>314</v>
      </c>
    </row>
    <row r="26" spans="1:2">
      <c r="A26" s="57" t="s">
        <v>315</v>
      </c>
      <c r="B26" s="58" t="s">
        <v>316</v>
      </c>
    </row>
    <row r="27" spans="1:2">
      <c r="A27" s="55" t="s">
        <v>317</v>
      </c>
      <c r="B27" s="55" t="s">
        <v>318</v>
      </c>
    </row>
    <row r="28" spans="1:2">
      <c r="A28" s="55" t="s">
        <v>319</v>
      </c>
      <c r="B28" s="55" t="s">
        <v>320</v>
      </c>
    </row>
    <row r="29" spans="1:2">
      <c r="A29" s="57" t="s">
        <v>321</v>
      </c>
      <c r="B29" s="58" t="s">
        <v>322</v>
      </c>
    </row>
    <row r="30" spans="1:2">
      <c r="A30" s="57" t="s">
        <v>323</v>
      </c>
      <c r="B30" s="57" t="s">
        <v>324</v>
      </c>
    </row>
    <row r="31" spans="1:2">
      <c r="A31" s="57" t="s">
        <v>325</v>
      </c>
      <c r="B31" s="58" t="s">
        <v>326</v>
      </c>
    </row>
    <row r="32" spans="1:2">
      <c r="A32" s="57" t="s">
        <v>327</v>
      </c>
      <c r="B32" s="57" t="s">
        <v>328</v>
      </c>
    </row>
    <row r="33" spans="1:2">
      <c r="A33" s="57" t="s">
        <v>329</v>
      </c>
      <c r="B33" s="58" t="s">
        <v>330</v>
      </c>
    </row>
    <row r="34" spans="1:2">
      <c r="A34" s="57" t="s">
        <v>331</v>
      </c>
      <c r="B34" s="58" t="s">
        <v>332</v>
      </c>
    </row>
    <row r="35" spans="1:2">
      <c r="A35" s="57" t="s">
        <v>333</v>
      </c>
      <c r="B35" s="57" t="s">
        <v>334</v>
      </c>
    </row>
    <row r="36" spans="1:2">
      <c r="A36" s="57" t="s">
        <v>335</v>
      </c>
      <c r="B36" s="57" t="s">
        <v>336</v>
      </c>
    </row>
    <row r="37" spans="1:2">
      <c r="A37" s="57" t="s">
        <v>337</v>
      </c>
      <c r="B37" s="57" t="s">
        <v>338</v>
      </c>
    </row>
    <row r="38" spans="1:2">
      <c r="A38" s="57" t="s">
        <v>339</v>
      </c>
      <c r="B38" s="57" t="s">
        <v>340</v>
      </c>
    </row>
    <row r="39" spans="1:2">
      <c r="A39" s="57" t="s">
        <v>341</v>
      </c>
      <c r="B39" s="57" t="s">
        <v>342</v>
      </c>
    </row>
    <row r="40" spans="1:2">
      <c r="A40" s="57" t="s">
        <v>343</v>
      </c>
      <c r="B40" s="57" t="s">
        <v>344</v>
      </c>
    </row>
    <row r="41" spans="1:2">
      <c r="A41" s="57" t="s">
        <v>345</v>
      </c>
      <c r="B41" s="57" t="s">
        <v>346</v>
      </c>
    </row>
    <row r="42" spans="1:2">
      <c r="A42" s="57" t="s">
        <v>347</v>
      </c>
      <c r="B42" s="57" t="s">
        <v>348</v>
      </c>
    </row>
    <row r="43" spans="1:2">
      <c r="A43" s="57" t="s">
        <v>349</v>
      </c>
      <c r="B43" s="58" t="s">
        <v>350</v>
      </c>
    </row>
    <row r="44" spans="1:2">
      <c r="A44" s="57" t="s">
        <v>351</v>
      </c>
      <c r="B44" s="57" t="s">
        <v>352</v>
      </c>
    </row>
    <row r="45" spans="1:2">
      <c r="A45" s="59" t="s">
        <v>353</v>
      </c>
      <c r="B45" s="59" t="s">
        <v>354</v>
      </c>
    </row>
    <row r="46" spans="1:2">
      <c r="A46" s="57" t="s">
        <v>355</v>
      </c>
      <c r="B46" s="57" t="s">
        <v>356</v>
      </c>
    </row>
    <row r="47" spans="1:2">
      <c r="A47" s="57" t="s">
        <v>357</v>
      </c>
      <c r="B47" s="58" t="s">
        <v>358</v>
      </c>
    </row>
    <row r="48" spans="1:2">
      <c r="A48" s="57" t="s">
        <v>359</v>
      </c>
      <c r="B48" s="57" t="s">
        <v>360</v>
      </c>
    </row>
    <row r="49" spans="1:2">
      <c r="A49" s="57" t="s">
        <v>361</v>
      </c>
      <c r="B49" s="58" t="s">
        <v>362</v>
      </c>
    </row>
    <row r="50" spans="1:2">
      <c r="A50" s="57" t="s">
        <v>363</v>
      </c>
      <c r="B50" s="58" t="s">
        <v>364</v>
      </c>
    </row>
    <row r="51" spans="1:2">
      <c r="A51" s="57" t="s">
        <v>365</v>
      </c>
      <c r="B51" s="58" t="s">
        <v>366</v>
      </c>
    </row>
    <row r="52" spans="1:2">
      <c r="A52" s="54" t="s">
        <v>367</v>
      </c>
      <c r="B52" s="54" t="s">
        <v>368</v>
      </c>
    </row>
    <row r="53" spans="1:2">
      <c r="A53" s="57" t="s">
        <v>369</v>
      </c>
      <c r="B53" s="57" t="s">
        <v>370</v>
      </c>
    </row>
    <row r="54" spans="1:2">
      <c r="A54" s="57" t="s">
        <v>371</v>
      </c>
      <c r="B54" s="57" t="s">
        <v>372</v>
      </c>
    </row>
    <row r="55" spans="1:2">
      <c r="A55" s="57" t="s">
        <v>373</v>
      </c>
      <c r="B55" s="57" t="s">
        <v>374</v>
      </c>
    </row>
    <row r="56" spans="1:2">
      <c r="A56" s="57" t="s">
        <v>375</v>
      </c>
      <c r="B56" s="57" t="s">
        <v>376</v>
      </c>
    </row>
    <row r="57" spans="1:2">
      <c r="A57" s="57" t="s">
        <v>377</v>
      </c>
      <c r="B57" s="57" t="s">
        <v>378</v>
      </c>
    </row>
    <row r="58" spans="1:2">
      <c r="A58" s="57" t="s">
        <v>379</v>
      </c>
      <c r="B58" s="57" t="s">
        <v>380</v>
      </c>
    </row>
    <row r="59" spans="1:2">
      <c r="A59" s="57" t="s">
        <v>381</v>
      </c>
      <c r="B59" s="57" t="s">
        <v>382</v>
      </c>
    </row>
    <row r="60" spans="1:2">
      <c r="A60" s="57" t="s">
        <v>383</v>
      </c>
      <c r="B60" s="57" t="s">
        <v>384</v>
      </c>
    </row>
    <row r="61" spans="1:2">
      <c r="A61" s="57" t="s">
        <v>385</v>
      </c>
      <c r="B61" s="57" t="s">
        <v>386</v>
      </c>
    </row>
    <row r="62" spans="1:2">
      <c r="A62" s="57" t="s">
        <v>387</v>
      </c>
      <c r="B62" s="58" t="s">
        <v>388</v>
      </c>
    </row>
    <row r="63" spans="1:2">
      <c r="A63" s="57" t="s">
        <v>389</v>
      </c>
      <c r="B63" s="58" t="s">
        <v>390</v>
      </c>
    </row>
    <row r="64" spans="1:2">
      <c r="A64" s="57" t="s">
        <v>391</v>
      </c>
      <c r="B64" s="57" t="s">
        <v>392</v>
      </c>
    </row>
    <row r="65" spans="1:2">
      <c r="A65" s="57" t="s">
        <v>393</v>
      </c>
      <c r="B65" s="57" t="s">
        <v>394</v>
      </c>
    </row>
    <row r="66" spans="1:2">
      <c r="A66" s="57" t="s">
        <v>395</v>
      </c>
      <c r="B66" s="58" t="s">
        <v>396</v>
      </c>
    </row>
    <row r="67" spans="1:2">
      <c r="A67" s="57" t="s">
        <v>397</v>
      </c>
      <c r="B67" s="58" t="s">
        <v>398</v>
      </c>
    </row>
    <row r="68" spans="1:2">
      <c r="A68" s="54" t="s">
        <v>399</v>
      </c>
      <c r="B68" s="54" t="s">
        <v>400</v>
      </c>
    </row>
    <row r="69" spans="1:2">
      <c r="A69" s="57" t="s">
        <v>401</v>
      </c>
      <c r="B69" s="57" t="s">
        <v>402</v>
      </c>
    </row>
    <row r="70" spans="1:2">
      <c r="A70" s="57" t="s">
        <v>403</v>
      </c>
      <c r="B70" s="57" t="s">
        <v>404</v>
      </c>
    </row>
    <row r="71" spans="1:2">
      <c r="A71" s="57" t="s">
        <v>405</v>
      </c>
      <c r="B71" s="57" t="s">
        <v>406</v>
      </c>
    </row>
    <row r="72" spans="1:2">
      <c r="A72" s="55" t="s">
        <v>407</v>
      </c>
      <c r="B72" s="55" t="s">
        <v>408</v>
      </c>
    </row>
    <row r="73" spans="1:2">
      <c r="A73" s="55" t="s">
        <v>409</v>
      </c>
      <c r="B73" s="55" t="s">
        <v>410</v>
      </c>
    </row>
    <row r="74" spans="1:2">
      <c r="A74" s="57" t="s">
        <v>411</v>
      </c>
      <c r="B74" s="57" t="s">
        <v>412</v>
      </c>
    </row>
    <row r="75" spans="1:2">
      <c r="A75" s="55" t="s">
        <v>413</v>
      </c>
      <c r="B75" s="55" t="s">
        <v>414</v>
      </c>
    </row>
    <row r="76" spans="1:2">
      <c r="A76" s="57" t="s">
        <v>415</v>
      </c>
      <c r="B76" s="57" t="s">
        <v>416</v>
      </c>
    </row>
  </sheetData>
  <pageMargins left="0.7" right="0.7" top="0.75" bottom="0.75" header="0.3" footer="0.3"/>
  <headerFooter>
    <oddFooter>&amp;C_x000D_&amp;1#&amp;"Calibri"&amp;10&amp;K000000 Información 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13"/>
  <sheetViews>
    <sheetView workbookViewId="0">
      <selection activeCell="B3" sqref="B3"/>
    </sheetView>
  </sheetViews>
  <sheetFormatPr baseColWidth="10" defaultColWidth="11.42578125" defaultRowHeight="15"/>
  <sheetData>
    <row r="1" spans="1:2">
      <c r="A1" t="s">
        <v>417</v>
      </c>
      <c r="B1" t="s">
        <v>418</v>
      </c>
    </row>
    <row r="2" spans="1:2">
      <c r="A2" t="s">
        <v>419</v>
      </c>
      <c r="B2" t="s">
        <v>189</v>
      </c>
    </row>
    <row r="3" spans="1:2">
      <c r="A3" t="s">
        <v>420</v>
      </c>
      <c r="B3" t="s">
        <v>421</v>
      </c>
    </row>
    <row r="4" spans="1:2">
      <c r="A4" t="s">
        <v>422</v>
      </c>
    </row>
    <row r="5" spans="1:2">
      <c r="A5" t="s">
        <v>423</v>
      </c>
    </row>
    <row r="6" spans="1:2">
      <c r="A6" t="s">
        <v>424</v>
      </c>
    </row>
    <row r="7" spans="1:2">
      <c r="A7" t="s">
        <v>425</v>
      </c>
    </row>
    <row r="8" spans="1:2">
      <c r="A8" t="s">
        <v>426</v>
      </c>
    </row>
    <row r="9" spans="1:2">
      <c r="A9" t="s">
        <v>427</v>
      </c>
    </row>
    <row r="10" spans="1:2">
      <c r="A10" t="s">
        <v>428</v>
      </c>
    </row>
    <row r="11" spans="1:2">
      <c r="A11" t="s">
        <v>429</v>
      </c>
    </row>
    <row r="12" spans="1:2">
      <c r="A12" t="s">
        <v>430</v>
      </c>
    </row>
    <row r="13" spans="1:2">
      <c r="A13" t="s">
        <v>431</v>
      </c>
    </row>
  </sheetData>
  <pageMargins left="0.7" right="0.7" top="0.75" bottom="0.75" header="0.3" footer="0.3"/>
  <headerFooter>
    <oddFooter>&amp;C_x000D_&amp;1#&amp;"Calibri"&amp;10&amp;K000000 Información 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58"/>
  <sheetViews>
    <sheetView zoomScale="70" zoomScaleNormal="70" workbookViewId="0">
      <selection activeCell="BH43" sqref="BH43"/>
    </sheetView>
  </sheetViews>
  <sheetFormatPr baseColWidth="10" defaultColWidth="19.42578125" defaultRowHeight="15"/>
  <cols>
    <col min="1" max="1" width="29.42578125" style="2" bestFit="1" customWidth="1"/>
    <col min="2" max="17" width="11" style="2" customWidth="1"/>
    <col min="18" max="19" width="12.140625" style="2" customWidth="1"/>
    <col min="20" max="23" width="8.140625" style="2" customWidth="1"/>
    <col min="24" max="24" width="9.42578125" style="2" customWidth="1"/>
    <col min="25" max="25" width="8.140625" style="2" customWidth="1"/>
    <col min="26" max="30" width="7.85546875" style="2" customWidth="1"/>
    <col min="31" max="31" width="11.28515625" style="2" customWidth="1"/>
    <col min="32" max="32" width="2.28515625" style="2" customWidth="1"/>
    <col min="33" max="33" width="19.42578125" style="2" customWidth="1"/>
    <col min="34" max="51" width="11.28515625" style="2" customWidth="1"/>
    <col min="52" max="63" width="8.85546875" style="2" customWidth="1"/>
    <col min="64" max="16384" width="19.42578125" style="2"/>
  </cols>
  <sheetData>
    <row r="1" spans="1:63" ht="15.95" customHeight="1">
      <c r="A1" s="522" t="s">
        <v>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c r="BG1" s="522"/>
      <c r="BH1" s="522"/>
      <c r="BI1" s="523" t="s">
        <v>432</v>
      </c>
      <c r="BJ1" s="523"/>
      <c r="BK1" s="523"/>
    </row>
    <row r="2" spans="1:63" ht="15.95" customHeight="1">
      <c r="A2" s="522" t="s">
        <v>2</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c r="BG2" s="522"/>
      <c r="BH2" s="522"/>
      <c r="BI2" s="523" t="s">
        <v>3</v>
      </c>
      <c r="BJ2" s="523"/>
      <c r="BK2" s="523"/>
    </row>
    <row r="3" spans="1:63" ht="26.25" customHeight="1">
      <c r="A3" s="522" t="s">
        <v>433</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522"/>
      <c r="AW3" s="522"/>
      <c r="AX3" s="522"/>
      <c r="AY3" s="522"/>
      <c r="AZ3" s="522"/>
      <c r="BA3" s="522"/>
      <c r="BB3" s="522"/>
      <c r="BC3" s="522"/>
      <c r="BD3" s="522"/>
      <c r="BE3" s="522"/>
      <c r="BF3" s="522"/>
      <c r="BG3" s="522"/>
      <c r="BH3" s="522"/>
      <c r="BI3" s="523" t="s">
        <v>5</v>
      </c>
      <c r="BJ3" s="523"/>
      <c r="BK3" s="523"/>
    </row>
    <row r="4" spans="1:63" ht="15.95" customHeight="1">
      <c r="A4" s="522" t="s">
        <v>434</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22"/>
      <c r="AN4" s="522"/>
      <c r="AO4" s="522"/>
      <c r="AP4" s="522"/>
      <c r="AQ4" s="522"/>
      <c r="AR4" s="522"/>
      <c r="AS4" s="522"/>
      <c r="AT4" s="522"/>
      <c r="AU4" s="522"/>
      <c r="AV4" s="522"/>
      <c r="AW4" s="522"/>
      <c r="AX4" s="522"/>
      <c r="AY4" s="522"/>
      <c r="AZ4" s="522"/>
      <c r="BA4" s="522"/>
      <c r="BB4" s="522"/>
      <c r="BC4" s="522"/>
      <c r="BD4" s="522"/>
      <c r="BE4" s="522"/>
      <c r="BF4" s="522"/>
      <c r="BG4" s="522"/>
      <c r="BH4" s="522"/>
      <c r="BI4" s="519" t="s">
        <v>435</v>
      </c>
      <c r="BJ4" s="520"/>
      <c r="BK4" s="521"/>
    </row>
    <row r="5" spans="1:63" ht="26.25" customHeight="1">
      <c r="A5" s="524" t="s">
        <v>436</v>
      </c>
      <c r="B5" s="524"/>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G5" s="524" t="s">
        <v>437</v>
      </c>
      <c r="AH5" s="524"/>
      <c r="AI5" s="524"/>
      <c r="AJ5" s="524"/>
      <c r="AK5" s="524"/>
      <c r="AL5" s="524"/>
      <c r="AM5" s="524"/>
      <c r="AN5" s="524"/>
      <c r="AO5" s="524"/>
      <c r="AP5" s="524"/>
      <c r="AQ5" s="524"/>
      <c r="AR5" s="524"/>
      <c r="AS5" s="524"/>
      <c r="AT5" s="524"/>
      <c r="AU5" s="524"/>
      <c r="AV5" s="524"/>
      <c r="AW5" s="524"/>
      <c r="AX5" s="524"/>
      <c r="AY5" s="524"/>
      <c r="AZ5" s="524"/>
      <c r="BA5" s="524"/>
      <c r="BB5" s="524"/>
      <c r="BC5" s="524"/>
      <c r="BD5" s="524"/>
      <c r="BE5" s="524"/>
      <c r="BF5" s="524"/>
      <c r="BG5" s="524"/>
      <c r="BH5" s="524"/>
      <c r="BI5" s="525"/>
      <c r="BJ5" s="525"/>
      <c r="BK5" s="525"/>
    </row>
    <row r="6" spans="1:63" ht="31.5" customHeight="1">
      <c r="A6" s="28" t="s">
        <v>438</v>
      </c>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c r="AP6" s="530"/>
      <c r="AQ6" s="530"/>
      <c r="AR6" s="530"/>
      <c r="AS6" s="530"/>
      <c r="AT6" s="530"/>
      <c r="AU6" s="530"/>
      <c r="AV6" s="530"/>
      <c r="AW6" s="530"/>
      <c r="AX6" s="530"/>
      <c r="AY6" s="530"/>
      <c r="AZ6" s="530"/>
      <c r="BA6" s="530"/>
      <c r="BB6" s="530"/>
      <c r="BC6" s="530"/>
      <c r="BD6" s="530"/>
      <c r="BE6" s="530"/>
      <c r="BF6" s="530"/>
      <c r="BG6" s="530"/>
      <c r="BH6" s="530"/>
      <c r="BI6" s="530"/>
      <c r="BJ6" s="530"/>
      <c r="BK6" s="530"/>
    </row>
    <row r="7" spans="1:63" ht="31.5" customHeight="1">
      <c r="A7" s="29" t="s">
        <v>439</v>
      </c>
      <c r="B7" s="528"/>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531"/>
      <c r="BE7" s="531"/>
      <c r="BF7" s="531"/>
      <c r="BG7" s="531"/>
      <c r="BH7" s="531"/>
      <c r="BI7" s="531"/>
      <c r="BJ7" s="531"/>
      <c r="BK7" s="529"/>
    </row>
    <row r="8" spans="1:63" ht="18.75" customHeight="1">
      <c r="A8" s="20"/>
      <c r="B8" s="20"/>
      <c r="C8" s="20"/>
      <c r="D8" s="20"/>
      <c r="E8" s="20"/>
      <c r="F8" s="20"/>
      <c r="G8" s="20"/>
      <c r="H8" s="20"/>
      <c r="I8" s="20"/>
      <c r="J8" s="20"/>
      <c r="K8" s="21"/>
      <c r="L8" s="21"/>
      <c r="M8" s="21"/>
      <c r="N8" s="21"/>
      <c r="O8" s="21"/>
      <c r="P8" s="21"/>
      <c r="Q8" s="21"/>
      <c r="R8" s="21"/>
      <c r="S8" s="21"/>
      <c r="T8" s="21"/>
      <c r="U8" s="21"/>
      <c r="V8" s="21"/>
      <c r="W8" s="21"/>
      <c r="X8" s="21"/>
      <c r="Y8" s="21"/>
      <c r="Z8" s="21"/>
      <c r="AA8" s="21"/>
      <c r="AB8" s="21"/>
      <c r="AC8" s="21"/>
      <c r="AD8" s="21"/>
      <c r="AE8" s="21"/>
      <c r="AG8" s="20"/>
      <c r="AH8" s="21"/>
      <c r="AI8" s="21"/>
      <c r="AJ8" s="21"/>
      <c r="AK8" s="21"/>
      <c r="AL8" s="21"/>
      <c r="AM8" s="21"/>
      <c r="AN8" s="21"/>
      <c r="AO8" s="21"/>
    </row>
    <row r="9" spans="1:63" ht="30" customHeight="1">
      <c r="A9" s="526" t="s">
        <v>440</v>
      </c>
      <c r="B9" s="39" t="s">
        <v>29</v>
      </c>
      <c r="C9" s="39" t="s">
        <v>30</v>
      </c>
      <c r="D9" s="528" t="s">
        <v>31</v>
      </c>
      <c r="E9" s="529"/>
      <c r="F9" s="39" t="s">
        <v>32</v>
      </c>
      <c r="G9" s="39" t="s">
        <v>8</v>
      </c>
      <c r="H9" s="528" t="s">
        <v>33</v>
      </c>
      <c r="I9" s="529"/>
      <c r="J9" s="39" t="s">
        <v>34</v>
      </c>
      <c r="K9" s="39" t="s">
        <v>35</v>
      </c>
      <c r="L9" s="528" t="s">
        <v>36</v>
      </c>
      <c r="M9" s="529"/>
      <c r="N9" s="39" t="s">
        <v>37</v>
      </c>
      <c r="O9" s="39" t="s">
        <v>38</v>
      </c>
      <c r="P9" s="528" t="s">
        <v>39</v>
      </c>
      <c r="Q9" s="529"/>
      <c r="R9" s="528" t="s">
        <v>441</v>
      </c>
      <c r="S9" s="529"/>
      <c r="T9" s="528" t="s">
        <v>442</v>
      </c>
      <c r="U9" s="531"/>
      <c r="V9" s="531"/>
      <c r="W9" s="531"/>
      <c r="X9" s="531"/>
      <c r="Y9" s="529"/>
      <c r="Z9" s="528" t="s">
        <v>443</v>
      </c>
      <c r="AA9" s="531"/>
      <c r="AB9" s="531"/>
      <c r="AC9" s="531"/>
      <c r="AD9" s="531"/>
      <c r="AE9" s="529"/>
      <c r="AG9" s="526" t="s">
        <v>440</v>
      </c>
      <c r="AH9" s="39" t="s">
        <v>29</v>
      </c>
      <c r="AI9" s="39" t="s">
        <v>30</v>
      </c>
      <c r="AJ9" s="528" t="s">
        <v>31</v>
      </c>
      <c r="AK9" s="529"/>
      <c r="AL9" s="39" t="s">
        <v>32</v>
      </c>
      <c r="AM9" s="39" t="s">
        <v>8</v>
      </c>
      <c r="AN9" s="528" t="s">
        <v>33</v>
      </c>
      <c r="AO9" s="529"/>
      <c r="AP9" s="39" t="s">
        <v>34</v>
      </c>
      <c r="AQ9" s="39" t="s">
        <v>35</v>
      </c>
      <c r="AR9" s="528" t="s">
        <v>36</v>
      </c>
      <c r="AS9" s="529"/>
      <c r="AT9" s="39" t="s">
        <v>37</v>
      </c>
      <c r="AU9" s="39" t="s">
        <v>38</v>
      </c>
      <c r="AV9" s="528" t="s">
        <v>39</v>
      </c>
      <c r="AW9" s="529"/>
      <c r="AX9" s="528" t="s">
        <v>441</v>
      </c>
      <c r="AY9" s="529"/>
      <c r="AZ9" s="528" t="s">
        <v>442</v>
      </c>
      <c r="BA9" s="531"/>
      <c r="BB9" s="531"/>
      <c r="BC9" s="531"/>
      <c r="BD9" s="531"/>
      <c r="BE9" s="529"/>
      <c r="BF9" s="528" t="s">
        <v>443</v>
      </c>
      <c r="BG9" s="531"/>
      <c r="BH9" s="531"/>
      <c r="BI9" s="531"/>
      <c r="BJ9" s="531"/>
      <c r="BK9" s="529"/>
    </row>
    <row r="10" spans="1:63" ht="36" customHeight="1">
      <c r="A10" s="527"/>
      <c r="B10" s="5" t="s">
        <v>444</v>
      </c>
      <c r="C10" s="5" t="s">
        <v>444</v>
      </c>
      <c r="D10" s="5" t="s">
        <v>444</v>
      </c>
      <c r="E10" s="5" t="s">
        <v>445</v>
      </c>
      <c r="F10" s="5" t="s">
        <v>444</v>
      </c>
      <c r="G10" s="5" t="s">
        <v>444</v>
      </c>
      <c r="H10" s="5" t="s">
        <v>444</v>
      </c>
      <c r="I10" s="5" t="s">
        <v>445</v>
      </c>
      <c r="J10" s="5" t="s">
        <v>444</v>
      </c>
      <c r="K10" s="5" t="s">
        <v>444</v>
      </c>
      <c r="L10" s="5" t="s">
        <v>444</v>
      </c>
      <c r="M10" s="5" t="s">
        <v>445</v>
      </c>
      <c r="N10" s="5" t="s">
        <v>444</v>
      </c>
      <c r="O10" s="5" t="s">
        <v>444</v>
      </c>
      <c r="P10" s="5" t="s">
        <v>444</v>
      </c>
      <c r="Q10" s="5" t="s">
        <v>445</v>
      </c>
      <c r="R10" s="5" t="s">
        <v>444</v>
      </c>
      <c r="S10" s="5" t="s">
        <v>445</v>
      </c>
      <c r="T10" s="34" t="s">
        <v>446</v>
      </c>
      <c r="U10" s="34" t="s">
        <v>447</v>
      </c>
      <c r="V10" s="34" t="s">
        <v>448</v>
      </c>
      <c r="W10" s="34" t="s">
        <v>449</v>
      </c>
      <c r="X10" s="35" t="s">
        <v>450</v>
      </c>
      <c r="Y10" s="34" t="s">
        <v>451</v>
      </c>
      <c r="Z10" s="5" t="s">
        <v>452</v>
      </c>
      <c r="AA10" s="22" t="s">
        <v>453</v>
      </c>
      <c r="AB10" s="5" t="s">
        <v>454</v>
      </c>
      <c r="AC10" s="5" t="s">
        <v>455</v>
      </c>
      <c r="AD10" s="5" t="s">
        <v>456</v>
      </c>
      <c r="AE10" s="5" t="s">
        <v>457</v>
      </c>
      <c r="AG10" s="527"/>
      <c r="AH10" s="5" t="s">
        <v>444</v>
      </c>
      <c r="AI10" s="5" t="s">
        <v>444</v>
      </c>
      <c r="AJ10" s="5" t="s">
        <v>444</v>
      </c>
      <c r="AK10" s="5" t="s">
        <v>445</v>
      </c>
      <c r="AL10" s="5" t="s">
        <v>444</v>
      </c>
      <c r="AM10" s="5" t="s">
        <v>444</v>
      </c>
      <c r="AN10" s="5" t="s">
        <v>444</v>
      </c>
      <c r="AO10" s="5" t="s">
        <v>445</v>
      </c>
      <c r="AP10" s="5" t="s">
        <v>444</v>
      </c>
      <c r="AQ10" s="5" t="s">
        <v>444</v>
      </c>
      <c r="AR10" s="5" t="s">
        <v>444</v>
      </c>
      <c r="AS10" s="5" t="s">
        <v>445</v>
      </c>
      <c r="AT10" s="5" t="s">
        <v>444</v>
      </c>
      <c r="AU10" s="5" t="s">
        <v>444</v>
      </c>
      <c r="AV10" s="5" t="s">
        <v>444</v>
      </c>
      <c r="AW10" s="5" t="s">
        <v>445</v>
      </c>
      <c r="AX10" s="5" t="s">
        <v>444</v>
      </c>
      <c r="AY10" s="5" t="s">
        <v>445</v>
      </c>
      <c r="AZ10" s="34" t="s">
        <v>446</v>
      </c>
      <c r="BA10" s="34" t="s">
        <v>447</v>
      </c>
      <c r="BB10" s="34" t="s">
        <v>448</v>
      </c>
      <c r="BC10" s="34" t="s">
        <v>449</v>
      </c>
      <c r="BD10" s="35" t="s">
        <v>450</v>
      </c>
      <c r="BE10" s="34" t="s">
        <v>451</v>
      </c>
      <c r="BF10" s="32" t="s">
        <v>452</v>
      </c>
      <c r="BG10" s="33" t="s">
        <v>453</v>
      </c>
      <c r="BH10" s="32" t="s">
        <v>454</v>
      </c>
      <c r="BI10" s="32" t="s">
        <v>455</v>
      </c>
      <c r="BJ10" s="32" t="s">
        <v>456</v>
      </c>
      <c r="BK10" s="32" t="s">
        <v>457</v>
      </c>
    </row>
    <row r="11" spans="1:63">
      <c r="A11" s="23" t="s">
        <v>458</v>
      </c>
      <c r="B11" s="23"/>
      <c r="C11" s="23"/>
      <c r="D11" s="23"/>
      <c r="E11" s="40"/>
      <c r="F11" s="23"/>
      <c r="G11" s="23"/>
      <c r="H11" s="23"/>
      <c r="I11" s="40"/>
      <c r="J11" s="23"/>
      <c r="K11" s="23"/>
      <c r="L11" s="23"/>
      <c r="M11" s="40"/>
      <c r="N11" s="23"/>
      <c r="O11" s="23"/>
      <c r="P11" s="23"/>
      <c r="Q11" s="40"/>
      <c r="R11" s="37">
        <f t="shared" ref="R11:R31" si="0">B11+C11+D11+F11+G11+H11+J11+K11+L11+N11+O11+P11</f>
        <v>0</v>
      </c>
      <c r="S11" s="30">
        <f>+E11+I11+M11+Q11</f>
        <v>0</v>
      </c>
      <c r="T11" s="36"/>
      <c r="U11" s="36"/>
      <c r="V11" s="36"/>
      <c r="W11" s="36"/>
      <c r="X11" s="36"/>
      <c r="Y11" s="25"/>
      <c r="Z11" s="25"/>
      <c r="AA11" s="25"/>
      <c r="AB11" s="25"/>
      <c r="AC11" s="25"/>
      <c r="AD11" s="25"/>
      <c r="AE11" s="26"/>
      <c r="AG11" s="23" t="s">
        <v>458</v>
      </c>
      <c r="AH11" s="23"/>
      <c r="AI11" s="23"/>
      <c r="AJ11" s="23"/>
      <c r="AK11" s="40"/>
      <c r="AL11" s="23"/>
      <c r="AM11" s="23"/>
      <c r="AN11" s="23"/>
      <c r="AO11" s="40"/>
      <c r="AP11" s="23"/>
      <c r="AQ11" s="23"/>
      <c r="AR11" s="23"/>
      <c r="AS11" s="40"/>
      <c r="AT11" s="23"/>
      <c r="AU11" s="23"/>
      <c r="AV11" s="23"/>
      <c r="AW11" s="40"/>
      <c r="AX11" s="37">
        <f t="shared" ref="AX11:AX31" si="1">AH11+AI11+AJ11+AL11+AM11+AN11+AP11+AQ11+AR11+AT11+AU11+AV11</f>
        <v>0</v>
      </c>
      <c r="AY11" s="30">
        <f>+AK11+AO11+AS11+AW11</f>
        <v>0</v>
      </c>
      <c r="AZ11" s="25"/>
      <c r="BA11" s="25"/>
      <c r="BB11" s="25"/>
      <c r="BC11" s="25"/>
      <c r="BD11" s="25"/>
      <c r="BE11" s="25"/>
      <c r="BF11" s="25"/>
      <c r="BG11" s="25"/>
      <c r="BH11" s="25"/>
      <c r="BI11" s="25"/>
      <c r="BJ11" s="25"/>
      <c r="BK11" s="26"/>
    </row>
    <row r="12" spans="1:63">
      <c r="A12" s="23" t="s">
        <v>459</v>
      </c>
      <c r="B12" s="23"/>
      <c r="C12" s="23"/>
      <c r="D12" s="23"/>
      <c r="E12" s="40"/>
      <c r="F12" s="23"/>
      <c r="G12" s="23"/>
      <c r="H12" s="23"/>
      <c r="I12" s="40"/>
      <c r="J12" s="23"/>
      <c r="K12" s="23"/>
      <c r="L12" s="23"/>
      <c r="M12" s="40"/>
      <c r="N12" s="23"/>
      <c r="O12" s="23"/>
      <c r="P12" s="23"/>
      <c r="Q12" s="40"/>
      <c r="R12" s="37">
        <f t="shared" si="0"/>
        <v>0</v>
      </c>
      <c r="S12" s="30">
        <f t="shared" ref="S12:S31" si="2">+E12+I12+M12+Q12</f>
        <v>0</v>
      </c>
      <c r="T12" s="36"/>
      <c r="U12" s="36"/>
      <c r="V12" s="36"/>
      <c r="W12" s="36"/>
      <c r="X12" s="36"/>
      <c r="Y12" s="25"/>
      <c r="Z12" s="25"/>
      <c r="AA12" s="25"/>
      <c r="AB12" s="25"/>
      <c r="AC12" s="25"/>
      <c r="AD12" s="25"/>
      <c r="AE12" s="25"/>
      <c r="AG12" s="23" t="s">
        <v>459</v>
      </c>
      <c r="AH12" s="23"/>
      <c r="AI12" s="23"/>
      <c r="AJ12" s="23"/>
      <c r="AK12" s="40"/>
      <c r="AL12" s="23"/>
      <c r="AM12" s="23"/>
      <c r="AN12" s="23"/>
      <c r="AO12" s="40"/>
      <c r="AP12" s="23"/>
      <c r="AQ12" s="23"/>
      <c r="AR12" s="23"/>
      <c r="AS12" s="40"/>
      <c r="AT12" s="23"/>
      <c r="AU12" s="23"/>
      <c r="AV12" s="23"/>
      <c r="AW12" s="40"/>
      <c r="AX12" s="37">
        <f t="shared" si="1"/>
        <v>0</v>
      </c>
      <c r="AY12" s="30">
        <f t="shared" ref="AY12:AY31" si="3">+AK12+AO12+AS12+AW12</f>
        <v>0</v>
      </c>
      <c r="AZ12" s="25"/>
      <c r="BA12" s="25"/>
      <c r="BB12" s="25"/>
      <c r="BC12" s="25"/>
      <c r="BD12" s="25"/>
      <c r="BE12" s="25"/>
      <c r="BF12" s="25"/>
      <c r="BG12" s="25"/>
      <c r="BH12" s="25"/>
      <c r="BI12" s="25"/>
      <c r="BJ12" s="25"/>
      <c r="BK12" s="25"/>
    </row>
    <row r="13" spans="1:63">
      <c r="A13" s="23" t="s">
        <v>460</v>
      </c>
      <c r="B13" s="23"/>
      <c r="C13" s="23"/>
      <c r="D13" s="23"/>
      <c r="E13" s="40"/>
      <c r="F13" s="23"/>
      <c r="G13" s="23"/>
      <c r="H13" s="23"/>
      <c r="I13" s="40"/>
      <c r="J13" s="23"/>
      <c r="K13" s="23"/>
      <c r="L13" s="23"/>
      <c r="M13" s="40"/>
      <c r="N13" s="23"/>
      <c r="O13" s="23"/>
      <c r="P13" s="23"/>
      <c r="Q13" s="40"/>
      <c r="R13" s="37">
        <f t="shared" si="0"/>
        <v>0</v>
      </c>
      <c r="S13" s="30">
        <f t="shared" si="2"/>
        <v>0</v>
      </c>
      <c r="T13" s="36"/>
      <c r="U13" s="36"/>
      <c r="V13" s="36"/>
      <c r="W13" s="36"/>
      <c r="X13" s="36"/>
      <c r="Y13" s="25"/>
      <c r="Z13" s="25"/>
      <c r="AA13" s="25"/>
      <c r="AB13" s="25"/>
      <c r="AC13" s="25"/>
      <c r="AD13" s="25"/>
      <c r="AE13" s="25"/>
      <c r="AG13" s="23" t="s">
        <v>460</v>
      </c>
      <c r="AH13" s="23"/>
      <c r="AI13" s="23"/>
      <c r="AJ13" s="23"/>
      <c r="AK13" s="40"/>
      <c r="AL13" s="23"/>
      <c r="AM13" s="23"/>
      <c r="AN13" s="23"/>
      <c r="AO13" s="40"/>
      <c r="AP13" s="23"/>
      <c r="AQ13" s="23"/>
      <c r="AR13" s="23"/>
      <c r="AS13" s="40"/>
      <c r="AT13" s="23"/>
      <c r="AU13" s="23"/>
      <c r="AV13" s="23"/>
      <c r="AW13" s="40"/>
      <c r="AX13" s="37">
        <f t="shared" si="1"/>
        <v>0</v>
      </c>
      <c r="AY13" s="30">
        <f t="shared" si="3"/>
        <v>0</v>
      </c>
      <c r="AZ13" s="25"/>
      <c r="BA13" s="25"/>
      <c r="BB13" s="25"/>
      <c r="BC13" s="25"/>
      <c r="BD13" s="25"/>
      <c r="BE13" s="25"/>
      <c r="BF13" s="25"/>
      <c r="BG13" s="25"/>
      <c r="BH13" s="25"/>
      <c r="BI13" s="25"/>
      <c r="BJ13" s="25"/>
      <c r="BK13" s="25"/>
    </row>
    <row r="14" spans="1:63">
      <c r="A14" s="23" t="s">
        <v>461</v>
      </c>
      <c r="B14" s="23"/>
      <c r="C14" s="23"/>
      <c r="D14" s="23"/>
      <c r="E14" s="40"/>
      <c r="F14" s="23"/>
      <c r="G14" s="23"/>
      <c r="H14" s="23"/>
      <c r="I14" s="40"/>
      <c r="J14" s="23"/>
      <c r="K14" s="23"/>
      <c r="L14" s="23"/>
      <c r="M14" s="40"/>
      <c r="N14" s="23"/>
      <c r="O14" s="23"/>
      <c r="P14" s="23"/>
      <c r="Q14" s="40"/>
      <c r="R14" s="37">
        <f t="shared" si="0"/>
        <v>0</v>
      </c>
      <c r="S14" s="30">
        <f t="shared" si="2"/>
        <v>0</v>
      </c>
      <c r="T14" s="36"/>
      <c r="U14" s="36"/>
      <c r="V14" s="36"/>
      <c r="W14" s="36"/>
      <c r="X14" s="36"/>
      <c r="Y14" s="25"/>
      <c r="Z14" s="25"/>
      <c r="AA14" s="25"/>
      <c r="AB14" s="25"/>
      <c r="AC14" s="25"/>
      <c r="AD14" s="25"/>
      <c r="AE14" s="25"/>
      <c r="AG14" s="23" t="s">
        <v>461</v>
      </c>
      <c r="AH14" s="23"/>
      <c r="AI14" s="23"/>
      <c r="AJ14" s="23"/>
      <c r="AK14" s="40"/>
      <c r="AL14" s="23"/>
      <c r="AM14" s="23"/>
      <c r="AN14" s="23"/>
      <c r="AO14" s="40"/>
      <c r="AP14" s="23"/>
      <c r="AQ14" s="23"/>
      <c r="AR14" s="23"/>
      <c r="AS14" s="40"/>
      <c r="AT14" s="23"/>
      <c r="AU14" s="23"/>
      <c r="AV14" s="23"/>
      <c r="AW14" s="40"/>
      <c r="AX14" s="37">
        <f t="shared" si="1"/>
        <v>0</v>
      </c>
      <c r="AY14" s="30">
        <f t="shared" si="3"/>
        <v>0</v>
      </c>
      <c r="AZ14" s="25"/>
      <c r="BA14" s="25"/>
      <c r="BB14" s="25"/>
      <c r="BC14" s="25"/>
      <c r="BD14" s="25"/>
      <c r="BE14" s="25"/>
      <c r="BF14" s="25"/>
      <c r="BG14" s="25"/>
      <c r="BH14" s="25"/>
      <c r="BI14" s="25"/>
      <c r="BJ14" s="25"/>
      <c r="BK14" s="25"/>
    </row>
    <row r="15" spans="1:63">
      <c r="A15" s="23" t="s">
        <v>462</v>
      </c>
      <c r="B15" s="23"/>
      <c r="C15" s="23"/>
      <c r="D15" s="23"/>
      <c r="E15" s="40"/>
      <c r="F15" s="23"/>
      <c r="G15" s="23"/>
      <c r="H15" s="23"/>
      <c r="I15" s="40"/>
      <c r="J15" s="23"/>
      <c r="K15" s="23"/>
      <c r="L15" s="23"/>
      <c r="M15" s="40"/>
      <c r="N15" s="23"/>
      <c r="O15" s="23"/>
      <c r="P15" s="23"/>
      <c r="Q15" s="40"/>
      <c r="R15" s="37">
        <f t="shared" si="0"/>
        <v>0</v>
      </c>
      <c r="S15" s="30">
        <f t="shared" si="2"/>
        <v>0</v>
      </c>
      <c r="T15" s="36"/>
      <c r="U15" s="36"/>
      <c r="V15" s="36"/>
      <c r="W15" s="36"/>
      <c r="X15" s="36"/>
      <c r="Y15" s="25"/>
      <c r="Z15" s="25"/>
      <c r="AA15" s="25"/>
      <c r="AB15" s="25"/>
      <c r="AC15" s="25"/>
      <c r="AD15" s="25"/>
      <c r="AE15" s="25"/>
      <c r="AG15" s="23" t="s">
        <v>462</v>
      </c>
      <c r="AH15" s="23"/>
      <c r="AI15" s="23"/>
      <c r="AJ15" s="23"/>
      <c r="AK15" s="40"/>
      <c r="AL15" s="23"/>
      <c r="AM15" s="23"/>
      <c r="AN15" s="23"/>
      <c r="AO15" s="40"/>
      <c r="AP15" s="23"/>
      <c r="AQ15" s="23"/>
      <c r="AR15" s="23"/>
      <c r="AS15" s="40"/>
      <c r="AT15" s="23"/>
      <c r="AU15" s="23"/>
      <c r="AV15" s="23"/>
      <c r="AW15" s="40"/>
      <c r="AX15" s="37">
        <f t="shared" si="1"/>
        <v>0</v>
      </c>
      <c r="AY15" s="30">
        <f t="shared" si="3"/>
        <v>0</v>
      </c>
      <c r="AZ15" s="25"/>
      <c r="BA15" s="25"/>
      <c r="BB15" s="25"/>
      <c r="BC15" s="25"/>
      <c r="BD15" s="25"/>
      <c r="BE15" s="25"/>
      <c r="BF15" s="25"/>
      <c r="BG15" s="25"/>
      <c r="BH15" s="25"/>
      <c r="BI15" s="25"/>
      <c r="BJ15" s="25"/>
      <c r="BK15" s="25"/>
    </row>
    <row r="16" spans="1:63">
      <c r="A16" s="23" t="s">
        <v>463</v>
      </c>
      <c r="B16" s="23"/>
      <c r="C16" s="23"/>
      <c r="D16" s="23"/>
      <c r="E16" s="40"/>
      <c r="F16" s="23"/>
      <c r="G16" s="23"/>
      <c r="H16" s="23"/>
      <c r="I16" s="40"/>
      <c r="J16" s="23"/>
      <c r="K16" s="23"/>
      <c r="L16" s="23"/>
      <c r="M16" s="40"/>
      <c r="N16" s="23"/>
      <c r="O16" s="23"/>
      <c r="P16" s="23"/>
      <c r="Q16" s="40"/>
      <c r="R16" s="37">
        <f t="shared" si="0"/>
        <v>0</v>
      </c>
      <c r="S16" s="30">
        <f t="shared" si="2"/>
        <v>0</v>
      </c>
      <c r="T16" s="36"/>
      <c r="U16" s="36"/>
      <c r="V16" s="36"/>
      <c r="W16" s="36"/>
      <c r="X16" s="36"/>
      <c r="Y16" s="25"/>
      <c r="Z16" s="25"/>
      <c r="AA16" s="25"/>
      <c r="AB16" s="25"/>
      <c r="AC16" s="25"/>
      <c r="AD16" s="25"/>
      <c r="AE16" s="25"/>
      <c r="AG16" s="23" t="s">
        <v>463</v>
      </c>
      <c r="AH16" s="23"/>
      <c r="AI16" s="23"/>
      <c r="AJ16" s="23"/>
      <c r="AK16" s="40"/>
      <c r="AL16" s="23"/>
      <c r="AM16" s="23"/>
      <c r="AN16" s="23"/>
      <c r="AO16" s="40"/>
      <c r="AP16" s="23"/>
      <c r="AQ16" s="23"/>
      <c r="AR16" s="23"/>
      <c r="AS16" s="40"/>
      <c r="AT16" s="23"/>
      <c r="AU16" s="23"/>
      <c r="AV16" s="23"/>
      <c r="AW16" s="40"/>
      <c r="AX16" s="37">
        <f t="shared" si="1"/>
        <v>0</v>
      </c>
      <c r="AY16" s="30">
        <f t="shared" si="3"/>
        <v>0</v>
      </c>
      <c r="AZ16" s="25"/>
      <c r="BA16" s="25"/>
      <c r="BB16" s="25"/>
      <c r="BC16" s="25"/>
      <c r="BD16" s="25"/>
      <c r="BE16" s="25"/>
      <c r="BF16" s="25"/>
      <c r="BG16" s="25"/>
      <c r="BH16" s="25"/>
      <c r="BI16" s="25"/>
      <c r="BJ16" s="25"/>
      <c r="BK16" s="25"/>
    </row>
    <row r="17" spans="1:63">
      <c r="A17" s="23" t="s">
        <v>464</v>
      </c>
      <c r="B17" s="23"/>
      <c r="C17" s="23"/>
      <c r="D17" s="23"/>
      <c r="E17" s="40"/>
      <c r="F17" s="23"/>
      <c r="G17" s="23"/>
      <c r="H17" s="23"/>
      <c r="I17" s="40"/>
      <c r="J17" s="23"/>
      <c r="K17" s="23"/>
      <c r="L17" s="23"/>
      <c r="M17" s="40"/>
      <c r="N17" s="23"/>
      <c r="O17" s="23"/>
      <c r="P17" s="23"/>
      <c r="Q17" s="40"/>
      <c r="R17" s="37">
        <f t="shared" si="0"/>
        <v>0</v>
      </c>
      <c r="S17" s="30">
        <f t="shared" si="2"/>
        <v>0</v>
      </c>
      <c r="T17" s="36"/>
      <c r="U17" s="36"/>
      <c r="V17" s="36"/>
      <c r="W17" s="36"/>
      <c r="X17" s="36"/>
      <c r="Y17" s="25"/>
      <c r="Z17" s="25"/>
      <c r="AA17" s="25"/>
      <c r="AB17" s="25"/>
      <c r="AC17" s="25"/>
      <c r="AD17" s="25"/>
      <c r="AE17" s="25"/>
      <c r="AG17" s="23" t="s">
        <v>464</v>
      </c>
      <c r="AH17" s="23"/>
      <c r="AI17" s="23"/>
      <c r="AJ17" s="23"/>
      <c r="AK17" s="40"/>
      <c r="AL17" s="23"/>
      <c r="AM17" s="23"/>
      <c r="AN17" s="23"/>
      <c r="AO17" s="40"/>
      <c r="AP17" s="23"/>
      <c r="AQ17" s="23"/>
      <c r="AR17" s="23"/>
      <c r="AS17" s="40"/>
      <c r="AT17" s="23"/>
      <c r="AU17" s="23"/>
      <c r="AV17" s="23"/>
      <c r="AW17" s="40"/>
      <c r="AX17" s="37">
        <f t="shared" si="1"/>
        <v>0</v>
      </c>
      <c r="AY17" s="30">
        <f t="shared" si="3"/>
        <v>0</v>
      </c>
      <c r="AZ17" s="25"/>
      <c r="BA17" s="25"/>
      <c r="BB17" s="25"/>
      <c r="BC17" s="25"/>
      <c r="BD17" s="25"/>
      <c r="BE17" s="25"/>
      <c r="BF17" s="25"/>
      <c r="BG17" s="25"/>
      <c r="BH17" s="25"/>
      <c r="BI17" s="25"/>
      <c r="BJ17" s="25"/>
      <c r="BK17" s="25"/>
    </row>
    <row r="18" spans="1:63">
      <c r="A18" s="23" t="s">
        <v>465</v>
      </c>
      <c r="B18" s="23"/>
      <c r="C18" s="23"/>
      <c r="D18" s="23"/>
      <c r="E18" s="40"/>
      <c r="F18" s="23"/>
      <c r="G18" s="23"/>
      <c r="H18" s="23"/>
      <c r="I18" s="40"/>
      <c r="J18" s="23"/>
      <c r="K18" s="23"/>
      <c r="L18" s="23"/>
      <c r="M18" s="40"/>
      <c r="N18" s="23"/>
      <c r="O18" s="23"/>
      <c r="P18" s="23"/>
      <c r="Q18" s="40"/>
      <c r="R18" s="37">
        <f t="shared" si="0"/>
        <v>0</v>
      </c>
      <c r="S18" s="30">
        <f t="shared" si="2"/>
        <v>0</v>
      </c>
      <c r="T18" s="36"/>
      <c r="U18" s="36"/>
      <c r="V18" s="36"/>
      <c r="W18" s="36"/>
      <c r="X18" s="36"/>
      <c r="Y18" s="25"/>
      <c r="Z18" s="25"/>
      <c r="AA18" s="25"/>
      <c r="AB18" s="25"/>
      <c r="AC18" s="25"/>
      <c r="AD18" s="25"/>
      <c r="AE18" s="25"/>
      <c r="AG18" s="23" t="s">
        <v>465</v>
      </c>
      <c r="AH18" s="23"/>
      <c r="AI18" s="23"/>
      <c r="AJ18" s="23"/>
      <c r="AK18" s="40"/>
      <c r="AL18" s="23"/>
      <c r="AM18" s="23"/>
      <c r="AN18" s="23"/>
      <c r="AO18" s="40"/>
      <c r="AP18" s="23"/>
      <c r="AQ18" s="23"/>
      <c r="AR18" s="23"/>
      <c r="AS18" s="40"/>
      <c r="AT18" s="23"/>
      <c r="AU18" s="23"/>
      <c r="AV18" s="23"/>
      <c r="AW18" s="40"/>
      <c r="AX18" s="37">
        <f t="shared" si="1"/>
        <v>0</v>
      </c>
      <c r="AY18" s="30">
        <f t="shared" si="3"/>
        <v>0</v>
      </c>
      <c r="AZ18" s="25"/>
      <c r="BA18" s="25"/>
      <c r="BB18" s="25"/>
      <c r="BC18" s="25"/>
      <c r="BD18" s="25"/>
      <c r="BE18" s="25"/>
      <c r="BF18" s="25"/>
      <c r="BG18" s="25"/>
      <c r="BH18" s="25"/>
      <c r="BI18" s="25"/>
      <c r="BJ18" s="25"/>
      <c r="BK18" s="25"/>
    </row>
    <row r="19" spans="1:63">
      <c r="A19" s="23" t="s">
        <v>466</v>
      </c>
      <c r="B19" s="23"/>
      <c r="C19" s="23"/>
      <c r="D19" s="23"/>
      <c r="E19" s="40"/>
      <c r="F19" s="23"/>
      <c r="G19" s="23"/>
      <c r="H19" s="23"/>
      <c r="I19" s="40"/>
      <c r="J19" s="23"/>
      <c r="K19" s="23"/>
      <c r="L19" s="23"/>
      <c r="M19" s="40"/>
      <c r="N19" s="23"/>
      <c r="O19" s="23"/>
      <c r="P19" s="23"/>
      <c r="Q19" s="40"/>
      <c r="R19" s="37">
        <f t="shared" si="0"/>
        <v>0</v>
      </c>
      <c r="S19" s="30">
        <f t="shared" si="2"/>
        <v>0</v>
      </c>
      <c r="T19" s="36"/>
      <c r="U19" s="36"/>
      <c r="V19" s="36"/>
      <c r="W19" s="36"/>
      <c r="X19" s="36"/>
      <c r="Y19" s="25"/>
      <c r="Z19" s="25"/>
      <c r="AA19" s="25"/>
      <c r="AB19" s="25"/>
      <c r="AC19" s="25"/>
      <c r="AD19" s="25"/>
      <c r="AE19" s="25"/>
      <c r="AG19" s="23" t="s">
        <v>466</v>
      </c>
      <c r="AH19" s="23"/>
      <c r="AI19" s="23"/>
      <c r="AJ19" s="23"/>
      <c r="AK19" s="40"/>
      <c r="AL19" s="23"/>
      <c r="AM19" s="23"/>
      <c r="AN19" s="23"/>
      <c r="AO19" s="40"/>
      <c r="AP19" s="23"/>
      <c r="AQ19" s="23"/>
      <c r="AR19" s="23"/>
      <c r="AS19" s="40"/>
      <c r="AT19" s="23"/>
      <c r="AU19" s="23"/>
      <c r="AV19" s="23"/>
      <c r="AW19" s="40"/>
      <c r="AX19" s="37">
        <f t="shared" si="1"/>
        <v>0</v>
      </c>
      <c r="AY19" s="30">
        <f t="shared" si="3"/>
        <v>0</v>
      </c>
      <c r="AZ19" s="25"/>
      <c r="BA19" s="25"/>
      <c r="BB19" s="25"/>
      <c r="BC19" s="25"/>
      <c r="BD19" s="25"/>
      <c r="BE19" s="25"/>
      <c r="BF19" s="25"/>
      <c r="BG19" s="25"/>
      <c r="BH19" s="25"/>
      <c r="BI19" s="23"/>
      <c r="BJ19" s="23"/>
      <c r="BK19" s="23"/>
    </row>
    <row r="20" spans="1:63">
      <c r="A20" s="23" t="s">
        <v>467</v>
      </c>
      <c r="B20" s="23"/>
      <c r="C20" s="23"/>
      <c r="D20" s="23"/>
      <c r="E20" s="40"/>
      <c r="F20" s="23"/>
      <c r="G20" s="23"/>
      <c r="H20" s="23"/>
      <c r="I20" s="40"/>
      <c r="J20" s="23"/>
      <c r="K20" s="23"/>
      <c r="L20" s="23"/>
      <c r="M20" s="40"/>
      <c r="N20" s="23"/>
      <c r="O20" s="23"/>
      <c r="P20" s="23"/>
      <c r="Q20" s="40"/>
      <c r="R20" s="37">
        <f t="shared" si="0"/>
        <v>0</v>
      </c>
      <c r="S20" s="30">
        <f t="shared" si="2"/>
        <v>0</v>
      </c>
      <c r="T20" s="36"/>
      <c r="U20" s="36"/>
      <c r="V20" s="36"/>
      <c r="W20" s="36"/>
      <c r="X20" s="36"/>
      <c r="Y20" s="25"/>
      <c r="Z20" s="25"/>
      <c r="AA20" s="25"/>
      <c r="AB20" s="25"/>
      <c r="AC20" s="25"/>
      <c r="AD20" s="25"/>
      <c r="AE20" s="25"/>
      <c r="AG20" s="23" t="s">
        <v>467</v>
      </c>
      <c r="AH20" s="23"/>
      <c r="AI20" s="23"/>
      <c r="AJ20" s="23"/>
      <c r="AK20" s="40"/>
      <c r="AL20" s="23"/>
      <c r="AM20" s="23"/>
      <c r="AN20" s="23"/>
      <c r="AO20" s="40"/>
      <c r="AP20" s="23"/>
      <c r="AQ20" s="23"/>
      <c r="AR20" s="23"/>
      <c r="AS20" s="40"/>
      <c r="AT20" s="23"/>
      <c r="AU20" s="23"/>
      <c r="AV20" s="23"/>
      <c r="AW20" s="40"/>
      <c r="AX20" s="37">
        <f t="shared" si="1"/>
        <v>0</v>
      </c>
      <c r="AY20" s="30">
        <f t="shared" si="3"/>
        <v>0</v>
      </c>
      <c r="AZ20" s="25"/>
      <c r="BA20" s="25"/>
      <c r="BB20" s="25"/>
      <c r="BC20" s="25"/>
      <c r="BD20" s="25"/>
      <c r="BE20" s="25"/>
      <c r="BF20" s="25"/>
      <c r="BG20" s="25"/>
      <c r="BH20" s="25"/>
      <c r="BI20" s="23"/>
      <c r="BJ20" s="23"/>
      <c r="BK20" s="23"/>
    </row>
    <row r="21" spans="1:63">
      <c r="A21" s="23" t="s">
        <v>468</v>
      </c>
      <c r="B21" s="23"/>
      <c r="C21" s="23"/>
      <c r="D21" s="23"/>
      <c r="E21" s="40"/>
      <c r="F21" s="23"/>
      <c r="G21" s="23"/>
      <c r="H21" s="23"/>
      <c r="I21" s="40"/>
      <c r="J21" s="23"/>
      <c r="K21" s="23"/>
      <c r="L21" s="23"/>
      <c r="M21" s="40"/>
      <c r="N21" s="23"/>
      <c r="O21" s="23"/>
      <c r="P21" s="23"/>
      <c r="Q21" s="40"/>
      <c r="R21" s="37">
        <f t="shared" si="0"/>
        <v>0</v>
      </c>
      <c r="S21" s="30">
        <f t="shared" si="2"/>
        <v>0</v>
      </c>
      <c r="T21" s="36"/>
      <c r="U21" s="36"/>
      <c r="V21" s="36"/>
      <c r="W21" s="36"/>
      <c r="X21" s="36"/>
      <c r="Y21" s="25"/>
      <c r="Z21" s="25"/>
      <c r="AA21" s="25"/>
      <c r="AB21" s="25"/>
      <c r="AC21" s="25"/>
      <c r="AD21" s="25"/>
      <c r="AE21" s="25"/>
      <c r="AG21" s="23" t="s">
        <v>468</v>
      </c>
      <c r="AH21" s="23"/>
      <c r="AI21" s="23"/>
      <c r="AJ21" s="23"/>
      <c r="AK21" s="40"/>
      <c r="AL21" s="23"/>
      <c r="AM21" s="23"/>
      <c r="AN21" s="23"/>
      <c r="AO21" s="40"/>
      <c r="AP21" s="23"/>
      <c r="AQ21" s="23"/>
      <c r="AR21" s="23"/>
      <c r="AS21" s="40"/>
      <c r="AT21" s="23"/>
      <c r="AU21" s="23"/>
      <c r="AV21" s="23"/>
      <c r="AW21" s="40"/>
      <c r="AX21" s="37">
        <f t="shared" si="1"/>
        <v>0</v>
      </c>
      <c r="AY21" s="30">
        <f t="shared" si="3"/>
        <v>0</v>
      </c>
      <c r="AZ21" s="25"/>
      <c r="BA21" s="25"/>
      <c r="BB21" s="25"/>
      <c r="BC21" s="25"/>
      <c r="BD21" s="25"/>
      <c r="BE21" s="25"/>
      <c r="BF21" s="25"/>
      <c r="BG21" s="25"/>
      <c r="BH21" s="25"/>
      <c r="BI21" s="23"/>
      <c r="BJ21" s="23"/>
      <c r="BK21" s="23"/>
    </row>
    <row r="22" spans="1:63">
      <c r="A22" s="23" t="s">
        <v>469</v>
      </c>
      <c r="B22" s="23"/>
      <c r="C22" s="23"/>
      <c r="D22" s="23"/>
      <c r="E22" s="40"/>
      <c r="F22" s="23"/>
      <c r="G22" s="23"/>
      <c r="H22" s="23"/>
      <c r="I22" s="40"/>
      <c r="J22" s="23"/>
      <c r="K22" s="23"/>
      <c r="L22" s="23"/>
      <c r="M22" s="40"/>
      <c r="N22" s="23"/>
      <c r="O22" s="23"/>
      <c r="P22" s="23"/>
      <c r="Q22" s="40"/>
      <c r="R22" s="37">
        <f t="shared" si="0"/>
        <v>0</v>
      </c>
      <c r="S22" s="30">
        <f t="shared" si="2"/>
        <v>0</v>
      </c>
      <c r="T22" s="36"/>
      <c r="U22" s="36"/>
      <c r="V22" s="36"/>
      <c r="W22" s="36"/>
      <c r="X22" s="36"/>
      <c r="Y22" s="25"/>
      <c r="Z22" s="25"/>
      <c r="AA22" s="25"/>
      <c r="AB22" s="25"/>
      <c r="AC22" s="25"/>
      <c r="AD22" s="25"/>
      <c r="AE22" s="25"/>
      <c r="AG22" s="23" t="s">
        <v>469</v>
      </c>
      <c r="AH22" s="23"/>
      <c r="AI22" s="23"/>
      <c r="AJ22" s="23"/>
      <c r="AK22" s="40"/>
      <c r="AL22" s="23"/>
      <c r="AM22" s="23"/>
      <c r="AN22" s="23"/>
      <c r="AO22" s="40"/>
      <c r="AP22" s="23"/>
      <c r="AQ22" s="23"/>
      <c r="AR22" s="23"/>
      <c r="AS22" s="40"/>
      <c r="AT22" s="23"/>
      <c r="AU22" s="23"/>
      <c r="AV22" s="23"/>
      <c r="AW22" s="40"/>
      <c r="AX22" s="37">
        <f t="shared" si="1"/>
        <v>0</v>
      </c>
      <c r="AY22" s="30">
        <f t="shared" si="3"/>
        <v>0</v>
      </c>
      <c r="AZ22" s="25"/>
      <c r="BA22" s="25"/>
      <c r="BB22" s="25"/>
      <c r="BC22" s="25"/>
      <c r="BD22" s="25"/>
      <c r="BE22" s="25"/>
      <c r="BF22" s="25"/>
      <c r="BG22" s="25"/>
      <c r="BH22" s="25"/>
      <c r="BI22" s="25"/>
      <c r="BJ22" s="25"/>
      <c r="BK22" s="25"/>
    </row>
    <row r="23" spans="1:63">
      <c r="A23" s="23" t="s">
        <v>470</v>
      </c>
      <c r="B23" s="23"/>
      <c r="C23" s="23"/>
      <c r="D23" s="23"/>
      <c r="E23" s="40"/>
      <c r="F23" s="23"/>
      <c r="G23" s="23"/>
      <c r="H23" s="23"/>
      <c r="I23" s="40"/>
      <c r="J23" s="23"/>
      <c r="K23" s="23"/>
      <c r="L23" s="23"/>
      <c r="M23" s="40"/>
      <c r="N23" s="23"/>
      <c r="O23" s="23"/>
      <c r="P23" s="23"/>
      <c r="Q23" s="40"/>
      <c r="R23" s="37">
        <f t="shared" si="0"/>
        <v>0</v>
      </c>
      <c r="S23" s="30">
        <f t="shared" si="2"/>
        <v>0</v>
      </c>
      <c r="T23" s="36"/>
      <c r="U23" s="36"/>
      <c r="V23" s="36"/>
      <c r="W23" s="36"/>
      <c r="X23" s="36"/>
      <c r="Y23" s="25"/>
      <c r="Z23" s="25"/>
      <c r="AA23" s="25"/>
      <c r="AB23" s="25"/>
      <c r="AC23" s="25"/>
      <c r="AD23" s="25"/>
      <c r="AE23" s="25"/>
      <c r="AG23" s="23" t="s">
        <v>470</v>
      </c>
      <c r="AH23" s="23"/>
      <c r="AI23" s="23"/>
      <c r="AJ23" s="23"/>
      <c r="AK23" s="40"/>
      <c r="AL23" s="23"/>
      <c r="AM23" s="23"/>
      <c r="AN23" s="23"/>
      <c r="AO23" s="40"/>
      <c r="AP23" s="23"/>
      <c r="AQ23" s="23"/>
      <c r="AR23" s="23"/>
      <c r="AS23" s="40"/>
      <c r="AT23" s="23"/>
      <c r="AU23" s="23"/>
      <c r="AV23" s="23"/>
      <c r="AW23" s="40"/>
      <c r="AX23" s="37">
        <f t="shared" si="1"/>
        <v>0</v>
      </c>
      <c r="AY23" s="30">
        <f t="shared" si="3"/>
        <v>0</v>
      </c>
      <c r="AZ23" s="25"/>
      <c r="BA23" s="25"/>
      <c r="BB23" s="25"/>
      <c r="BC23" s="25"/>
      <c r="BD23" s="25"/>
      <c r="BE23" s="25"/>
      <c r="BF23" s="25"/>
      <c r="BG23" s="25"/>
      <c r="BH23" s="25"/>
      <c r="BI23" s="25"/>
      <c r="BJ23" s="25"/>
      <c r="BK23" s="25"/>
    </row>
    <row r="24" spans="1:63">
      <c r="A24" s="23" t="s">
        <v>471</v>
      </c>
      <c r="B24" s="23"/>
      <c r="C24" s="23"/>
      <c r="D24" s="23"/>
      <c r="E24" s="40"/>
      <c r="F24" s="23"/>
      <c r="G24" s="23"/>
      <c r="H24" s="23"/>
      <c r="I24" s="40"/>
      <c r="J24" s="23"/>
      <c r="K24" s="23"/>
      <c r="L24" s="23"/>
      <c r="M24" s="40"/>
      <c r="N24" s="23"/>
      <c r="O24" s="23"/>
      <c r="P24" s="23"/>
      <c r="Q24" s="40"/>
      <c r="R24" s="37">
        <f t="shared" si="0"/>
        <v>0</v>
      </c>
      <c r="S24" s="30">
        <f t="shared" si="2"/>
        <v>0</v>
      </c>
      <c r="T24" s="36"/>
      <c r="U24" s="36"/>
      <c r="V24" s="36"/>
      <c r="W24" s="36"/>
      <c r="X24" s="36"/>
      <c r="Y24" s="25"/>
      <c r="Z24" s="25"/>
      <c r="AA24" s="25"/>
      <c r="AB24" s="25"/>
      <c r="AC24" s="25"/>
      <c r="AD24" s="25"/>
      <c r="AE24" s="25"/>
      <c r="AG24" s="23" t="s">
        <v>471</v>
      </c>
      <c r="AH24" s="23"/>
      <c r="AI24" s="23"/>
      <c r="AJ24" s="23"/>
      <c r="AK24" s="40"/>
      <c r="AL24" s="23"/>
      <c r="AM24" s="23"/>
      <c r="AN24" s="23"/>
      <c r="AO24" s="40"/>
      <c r="AP24" s="23"/>
      <c r="AQ24" s="23"/>
      <c r="AR24" s="23"/>
      <c r="AS24" s="40"/>
      <c r="AT24" s="23"/>
      <c r="AU24" s="23"/>
      <c r="AV24" s="23"/>
      <c r="AW24" s="40"/>
      <c r="AX24" s="37">
        <f t="shared" si="1"/>
        <v>0</v>
      </c>
      <c r="AY24" s="30">
        <f t="shared" si="3"/>
        <v>0</v>
      </c>
      <c r="AZ24" s="25"/>
      <c r="BA24" s="25"/>
      <c r="BB24" s="25"/>
      <c r="BC24" s="25"/>
      <c r="BD24" s="25"/>
      <c r="BE24" s="25"/>
      <c r="BF24" s="25"/>
      <c r="BG24" s="25"/>
      <c r="BH24" s="25"/>
      <c r="BI24" s="25"/>
      <c r="BJ24" s="25"/>
      <c r="BK24" s="25"/>
    </row>
    <row r="25" spans="1:63">
      <c r="A25" s="23" t="s">
        <v>472</v>
      </c>
      <c r="B25" s="23"/>
      <c r="C25" s="23"/>
      <c r="D25" s="23"/>
      <c r="E25" s="40"/>
      <c r="F25" s="23"/>
      <c r="G25" s="23"/>
      <c r="H25" s="23"/>
      <c r="I25" s="40"/>
      <c r="J25" s="23"/>
      <c r="K25" s="23"/>
      <c r="L25" s="23"/>
      <c r="M25" s="40"/>
      <c r="N25" s="23"/>
      <c r="O25" s="23"/>
      <c r="P25" s="23"/>
      <c r="Q25" s="40"/>
      <c r="R25" s="37">
        <f t="shared" si="0"/>
        <v>0</v>
      </c>
      <c r="S25" s="30">
        <f t="shared" si="2"/>
        <v>0</v>
      </c>
      <c r="T25" s="36"/>
      <c r="U25" s="36"/>
      <c r="V25" s="36"/>
      <c r="W25" s="36"/>
      <c r="X25" s="36"/>
      <c r="Y25" s="25"/>
      <c r="Z25" s="25"/>
      <c r="AA25" s="25"/>
      <c r="AB25" s="25"/>
      <c r="AC25" s="25"/>
      <c r="AD25" s="25"/>
      <c r="AE25" s="25"/>
      <c r="AG25" s="23" t="s">
        <v>472</v>
      </c>
      <c r="AH25" s="23"/>
      <c r="AI25" s="23"/>
      <c r="AJ25" s="23"/>
      <c r="AK25" s="40"/>
      <c r="AL25" s="23"/>
      <c r="AM25" s="23"/>
      <c r="AN25" s="23"/>
      <c r="AO25" s="40"/>
      <c r="AP25" s="23"/>
      <c r="AQ25" s="23"/>
      <c r="AR25" s="23"/>
      <c r="AS25" s="40"/>
      <c r="AT25" s="23"/>
      <c r="AU25" s="23"/>
      <c r="AV25" s="23"/>
      <c r="AW25" s="40"/>
      <c r="AX25" s="37">
        <f t="shared" si="1"/>
        <v>0</v>
      </c>
      <c r="AY25" s="30">
        <f t="shared" si="3"/>
        <v>0</v>
      </c>
      <c r="AZ25" s="25"/>
      <c r="BA25" s="25"/>
      <c r="BB25" s="25"/>
      <c r="BC25" s="25"/>
      <c r="BD25" s="25"/>
      <c r="BE25" s="25"/>
      <c r="BF25" s="25"/>
      <c r="BG25" s="25"/>
      <c r="BH25" s="25"/>
      <c r="BI25" s="25"/>
      <c r="BJ25" s="25"/>
      <c r="BK25" s="25"/>
    </row>
    <row r="26" spans="1:63">
      <c r="A26" s="23" t="s">
        <v>473</v>
      </c>
      <c r="B26" s="23"/>
      <c r="C26" s="23"/>
      <c r="D26" s="23"/>
      <c r="E26" s="40"/>
      <c r="F26" s="23"/>
      <c r="G26" s="23"/>
      <c r="H26" s="23"/>
      <c r="I26" s="40"/>
      <c r="J26" s="23"/>
      <c r="K26" s="23"/>
      <c r="L26" s="23"/>
      <c r="M26" s="40"/>
      <c r="N26" s="23"/>
      <c r="O26" s="23"/>
      <c r="P26" s="23"/>
      <c r="Q26" s="40"/>
      <c r="R26" s="37">
        <f t="shared" si="0"/>
        <v>0</v>
      </c>
      <c r="S26" s="30">
        <f t="shared" si="2"/>
        <v>0</v>
      </c>
      <c r="T26" s="36"/>
      <c r="U26" s="36"/>
      <c r="V26" s="36"/>
      <c r="W26" s="36"/>
      <c r="X26" s="36"/>
      <c r="Y26" s="25"/>
      <c r="Z26" s="25"/>
      <c r="AA26" s="25"/>
      <c r="AB26" s="25"/>
      <c r="AC26" s="25"/>
      <c r="AD26" s="25"/>
      <c r="AE26" s="25"/>
      <c r="AG26" s="23" t="s">
        <v>473</v>
      </c>
      <c r="AH26" s="23"/>
      <c r="AI26" s="23"/>
      <c r="AJ26" s="23"/>
      <c r="AK26" s="40"/>
      <c r="AL26" s="23"/>
      <c r="AM26" s="23"/>
      <c r="AN26" s="23"/>
      <c r="AO26" s="40"/>
      <c r="AP26" s="23"/>
      <c r="AQ26" s="23"/>
      <c r="AR26" s="23"/>
      <c r="AS26" s="40"/>
      <c r="AT26" s="23"/>
      <c r="AU26" s="23"/>
      <c r="AV26" s="23"/>
      <c r="AW26" s="40"/>
      <c r="AX26" s="37">
        <f t="shared" si="1"/>
        <v>0</v>
      </c>
      <c r="AY26" s="30">
        <f t="shared" si="3"/>
        <v>0</v>
      </c>
      <c r="AZ26" s="25"/>
      <c r="BA26" s="25"/>
      <c r="BB26" s="25"/>
      <c r="BC26" s="25"/>
      <c r="BD26" s="25"/>
      <c r="BE26" s="25"/>
      <c r="BF26" s="25"/>
      <c r="BG26" s="25"/>
      <c r="BH26" s="25"/>
      <c r="BI26" s="25"/>
      <c r="BJ26" s="25"/>
      <c r="BK26" s="25"/>
    </row>
    <row r="27" spans="1:63">
      <c r="A27" s="23" t="s">
        <v>474</v>
      </c>
      <c r="B27" s="23"/>
      <c r="C27" s="23"/>
      <c r="D27" s="23"/>
      <c r="E27" s="40"/>
      <c r="F27" s="23"/>
      <c r="G27" s="23"/>
      <c r="H27" s="23"/>
      <c r="I27" s="40"/>
      <c r="J27" s="23"/>
      <c r="K27" s="23"/>
      <c r="L27" s="23"/>
      <c r="M27" s="40"/>
      <c r="N27" s="23"/>
      <c r="O27" s="23"/>
      <c r="P27" s="23"/>
      <c r="Q27" s="40"/>
      <c r="R27" s="37">
        <f t="shared" si="0"/>
        <v>0</v>
      </c>
      <c r="S27" s="30">
        <f t="shared" si="2"/>
        <v>0</v>
      </c>
      <c r="T27" s="36"/>
      <c r="U27" s="36"/>
      <c r="V27" s="36"/>
      <c r="W27" s="36"/>
      <c r="X27" s="36"/>
      <c r="Y27" s="25"/>
      <c r="Z27" s="25"/>
      <c r="AA27" s="25"/>
      <c r="AB27" s="25"/>
      <c r="AC27" s="25"/>
      <c r="AD27" s="25"/>
      <c r="AE27" s="25"/>
      <c r="AG27" s="23" t="s">
        <v>474</v>
      </c>
      <c r="AH27" s="23"/>
      <c r="AI27" s="23"/>
      <c r="AJ27" s="23"/>
      <c r="AK27" s="40"/>
      <c r="AL27" s="23"/>
      <c r="AM27" s="23"/>
      <c r="AN27" s="23"/>
      <c r="AO27" s="40"/>
      <c r="AP27" s="23"/>
      <c r="AQ27" s="23"/>
      <c r="AR27" s="23"/>
      <c r="AS27" s="40"/>
      <c r="AT27" s="23"/>
      <c r="AU27" s="23"/>
      <c r="AV27" s="23"/>
      <c r="AW27" s="40"/>
      <c r="AX27" s="37">
        <f t="shared" si="1"/>
        <v>0</v>
      </c>
      <c r="AY27" s="30">
        <f t="shared" si="3"/>
        <v>0</v>
      </c>
      <c r="AZ27" s="25"/>
      <c r="BA27" s="25"/>
      <c r="BB27" s="25"/>
      <c r="BC27" s="25"/>
      <c r="BD27" s="25"/>
      <c r="BE27" s="25"/>
      <c r="BF27" s="25"/>
      <c r="BG27" s="25"/>
      <c r="BH27" s="25"/>
      <c r="BI27" s="25"/>
      <c r="BJ27" s="25"/>
      <c r="BK27" s="25"/>
    </row>
    <row r="28" spans="1:63">
      <c r="A28" s="23" t="s">
        <v>475</v>
      </c>
      <c r="B28" s="23"/>
      <c r="C28" s="23"/>
      <c r="D28" s="23"/>
      <c r="E28" s="40"/>
      <c r="F28" s="23"/>
      <c r="G28" s="23"/>
      <c r="H28" s="23"/>
      <c r="I28" s="40"/>
      <c r="J28" s="23"/>
      <c r="K28" s="23"/>
      <c r="L28" s="23"/>
      <c r="M28" s="40"/>
      <c r="N28" s="23"/>
      <c r="O28" s="23"/>
      <c r="P28" s="23"/>
      <c r="Q28" s="40"/>
      <c r="R28" s="37">
        <f t="shared" si="0"/>
        <v>0</v>
      </c>
      <c r="S28" s="30">
        <f t="shared" si="2"/>
        <v>0</v>
      </c>
      <c r="T28" s="36"/>
      <c r="U28" s="36"/>
      <c r="V28" s="36"/>
      <c r="W28" s="36"/>
      <c r="X28" s="36"/>
      <c r="Y28" s="25"/>
      <c r="Z28" s="25"/>
      <c r="AA28" s="25"/>
      <c r="AB28" s="25"/>
      <c r="AC28" s="25"/>
      <c r="AD28" s="25"/>
      <c r="AE28" s="25"/>
      <c r="AG28" s="23" t="s">
        <v>475</v>
      </c>
      <c r="AH28" s="23"/>
      <c r="AI28" s="23"/>
      <c r="AJ28" s="23"/>
      <c r="AK28" s="40"/>
      <c r="AL28" s="23"/>
      <c r="AM28" s="23"/>
      <c r="AN28" s="23"/>
      <c r="AO28" s="40"/>
      <c r="AP28" s="23"/>
      <c r="AQ28" s="23"/>
      <c r="AR28" s="23"/>
      <c r="AS28" s="40"/>
      <c r="AT28" s="23"/>
      <c r="AU28" s="23"/>
      <c r="AV28" s="23"/>
      <c r="AW28" s="40"/>
      <c r="AX28" s="37">
        <f t="shared" si="1"/>
        <v>0</v>
      </c>
      <c r="AY28" s="30">
        <f t="shared" si="3"/>
        <v>0</v>
      </c>
      <c r="AZ28" s="25"/>
      <c r="BA28" s="25"/>
      <c r="BB28" s="25"/>
      <c r="BC28" s="25"/>
      <c r="BD28" s="25"/>
      <c r="BE28" s="25"/>
      <c r="BF28" s="25"/>
      <c r="BG28" s="25"/>
      <c r="BH28" s="25"/>
      <c r="BI28" s="25"/>
      <c r="BJ28" s="25"/>
      <c r="BK28" s="25"/>
    </row>
    <row r="29" spans="1:63">
      <c r="A29" s="23" t="s">
        <v>476</v>
      </c>
      <c r="B29" s="23"/>
      <c r="C29" s="23"/>
      <c r="D29" s="23"/>
      <c r="E29" s="40"/>
      <c r="F29" s="23"/>
      <c r="G29" s="23"/>
      <c r="H29" s="23"/>
      <c r="I29" s="40"/>
      <c r="J29" s="23"/>
      <c r="K29" s="23"/>
      <c r="L29" s="23"/>
      <c r="M29" s="40"/>
      <c r="N29" s="23"/>
      <c r="O29" s="23"/>
      <c r="P29" s="23"/>
      <c r="Q29" s="40"/>
      <c r="R29" s="37">
        <f t="shared" si="0"/>
        <v>0</v>
      </c>
      <c r="S29" s="30">
        <f t="shared" si="2"/>
        <v>0</v>
      </c>
      <c r="T29" s="36"/>
      <c r="U29" s="36"/>
      <c r="V29" s="36"/>
      <c r="W29" s="36"/>
      <c r="X29" s="36"/>
      <c r="Y29" s="25"/>
      <c r="Z29" s="25"/>
      <c r="AA29" s="25"/>
      <c r="AB29" s="25"/>
      <c r="AC29" s="25"/>
      <c r="AD29" s="25"/>
      <c r="AE29" s="25"/>
      <c r="AG29" s="23" t="s">
        <v>476</v>
      </c>
      <c r="AH29" s="23"/>
      <c r="AI29" s="23"/>
      <c r="AJ29" s="23"/>
      <c r="AK29" s="40"/>
      <c r="AL29" s="23"/>
      <c r="AM29" s="23"/>
      <c r="AN29" s="23"/>
      <c r="AO29" s="40"/>
      <c r="AP29" s="23"/>
      <c r="AQ29" s="23"/>
      <c r="AR29" s="23"/>
      <c r="AS29" s="40"/>
      <c r="AT29" s="23"/>
      <c r="AU29" s="23"/>
      <c r="AV29" s="23"/>
      <c r="AW29" s="40"/>
      <c r="AX29" s="37">
        <f t="shared" si="1"/>
        <v>0</v>
      </c>
      <c r="AY29" s="30">
        <f t="shared" si="3"/>
        <v>0</v>
      </c>
      <c r="AZ29" s="25"/>
      <c r="BA29" s="25"/>
      <c r="BB29" s="25"/>
      <c r="BC29" s="25"/>
      <c r="BD29" s="25"/>
      <c r="BE29" s="25"/>
      <c r="BF29" s="25"/>
      <c r="BG29" s="25"/>
      <c r="BH29" s="25"/>
      <c r="BI29" s="25"/>
      <c r="BJ29" s="25"/>
      <c r="BK29" s="25"/>
    </row>
    <row r="30" spans="1:63">
      <c r="A30" s="23" t="s">
        <v>477</v>
      </c>
      <c r="B30" s="23"/>
      <c r="C30" s="23"/>
      <c r="D30" s="23"/>
      <c r="E30" s="40"/>
      <c r="F30" s="23"/>
      <c r="G30" s="23"/>
      <c r="H30" s="23"/>
      <c r="I30" s="40"/>
      <c r="J30" s="23"/>
      <c r="K30" s="23"/>
      <c r="L30" s="23"/>
      <c r="M30" s="40"/>
      <c r="N30" s="23"/>
      <c r="O30" s="23"/>
      <c r="P30" s="23"/>
      <c r="Q30" s="40"/>
      <c r="R30" s="37">
        <f t="shared" si="0"/>
        <v>0</v>
      </c>
      <c r="S30" s="30">
        <f t="shared" si="2"/>
        <v>0</v>
      </c>
      <c r="T30" s="36"/>
      <c r="U30" s="36"/>
      <c r="V30" s="36"/>
      <c r="W30" s="36"/>
      <c r="X30" s="36"/>
      <c r="Y30" s="25"/>
      <c r="Z30" s="25"/>
      <c r="AA30" s="25"/>
      <c r="AB30" s="25"/>
      <c r="AC30" s="25"/>
      <c r="AD30" s="25"/>
      <c r="AE30" s="25"/>
      <c r="AG30" s="23" t="s">
        <v>477</v>
      </c>
      <c r="AH30" s="23"/>
      <c r="AI30" s="23"/>
      <c r="AJ30" s="23"/>
      <c r="AK30" s="40"/>
      <c r="AL30" s="23"/>
      <c r="AM30" s="23"/>
      <c r="AN30" s="23"/>
      <c r="AO30" s="40"/>
      <c r="AP30" s="23"/>
      <c r="AQ30" s="23"/>
      <c r="AR30" s="23"/>
      <c r="AS30" s="40"/>
      <c r="AT30" s="23"/>
      <c r="AU30" s="23"/>
      <c r="AV30" s="23"/>
      <c r="AW30" s="40"/>
      <c r="AX30" s="37">
        <f t="shared" si="1"/>
        <v>0</v>
      </c>
      <c r="AY30" s="30">
        <f t="shared" si="3"/>
        <v>0</v>
      </c>
      <c r="AZ30" s="25"/>
      <c r="BA30" s="25"/>
      <c r="BB30" s="25"/>
      <c r="BC30" s="25"/>
      <c r="BD30" s="25"/>
      <c r="BE30" s="25"/>
      <c r="BF30" s="25"/>
      <c r="BG30" s="25"/>
      <c r="BH30" s="25"/>
      <c r="BI30" s="25"/>
      <c r="BJ30" s="25"/>
      <c r="BK30" s="25"/>
    </row>
    <row r="31" spans="1:63">
      <c r="A31" s="23" t="s">
        <v>478</v>
      </c>
      <c r="B31" s="23"/>
      <c r="C31" s="23"/>
      <c r="D31" s="23"/>
      <c r="E31" s="40"/>
      <c r="F31" s="23"/>
      <c r="G31" s="23"/>
      <c r="H31" s="23"/>
      <c r="I31" s="40"/>
      <c r="J31" s="23"/>
      <c r="K31" s="23"/>
      <c r="L31" s="23"/>
      <c r="M31" s="40"/>
      <c r="N31" s="23"/>
      <c r="O31" s="23"/>
      <c r="P31" s="23"/>
      <c r="Q31" s="40"/>
      <c r="R31" s="37">
        <f t="shared" si="0"/>
        <v>0</v>
      </c>
      <c r="S31" s="30">
        <f t="shared" si="2"/>
        <v>0</v>
      </c>
      <c r="T31" s="36"/>
      <c r="U31" s="36"/>
      <c r="V31" s="36"/>
      <c r="W31" s="36"/>
      <c r="X31" s="36"/>
      <c r="Y31" s="25"/>
      <c r="Z31" s="25"/>
      <c r="AA31" s="25"/>
      <c r="AB31" s="25"/>
      <c r="AC31" s="25"/>
      <c r="AD31" s="25"/>
      <c r="AE31" s="25"/>
      <c r="AG31" s="23" t="s">
        <v>478</v>
      </c>
      <c r="AH31" s="23"/>
      <c r="AI31" s="23"/>
      <c r="AJ31" s="23"/>
      <c r="AK31" s="40"/>
      <c r="AL31" s="23"/>
      <c r="AM31" s="23"/>
      <c r="AN31" s="23"/>
      <c r="AO31" s="40"/>
      <c r="AP31" s="23"/>
      <c r="AQ31" s="23"/>
      <c r="AR31" s="23"/>
      <c r="AS31" s="40"/>
      <c r="AT31" s="23"/>
      <c r="AU31" s="23"/>
      <c r="AV31" s="23"/>
      <c r="AW31" s="40"/>
      <c r="AX31" s="37">
        <f t="shared" si="1"/>
        <v>0</v>
      </c>
      <c r="AY31" s="30">
        <f t="shared" si="3"/>
        <v>0</v>
      </c>
      <c r="AZ31" s="25"/>
      <c r="BA31" s="25"/>
      <c r="BB31" s="25"/>
      <c r="BC31" s="25"/>
      <c r="BD31" s="25"/>
      <c r="BE31" s="25"/>
      <c r="BF31" s="25"/>
      <c r="BG31" s="25"/>
      <c r="BH31" s="25"/>
      <c r="BI31" s="25"/>
      <c r="BJ31" s="25"/>
      <c r="BK31" s="25"/>
    </row>
    <row r="32" spans="1:63">
      <c r="A32" s="27" t="s">
        <v>479</v>
      </c>
      <c r="B32" s="24">
        <f>SUM(B11:B31)</f>
        <v>0</v>
      </c>
      <c r="C32" s="24">
        <f t="shared" ref="C32:AE32" si="4">SUM(C11:C31)</f>
        <v>0</v>
      </c>
      <c r="D32" s="24">
        <f t="shared" si="4"/>
        <v>0</v>
      </c>
      <c r="E32" s="41">
        <f>SUM(E11:E31)</f>
        <v>0</v>
      </c>
      <c r="F32" s="24">
        <f t="shared" si="4"/>
        <v>0</v>
      </c>
      <c r="G32" s="24">
        <f t="shared" si="4"/>
        <v>0</v>
      </c>
      <c r="H32" s="24">
        <f t="shared" si="4"/>
        <v>0</v>
      </c>
      <c r="I32" s="41">
        <f>SUM(I11:I31)</f>
        <v>0</v>
      </c>
      <c r="J32" s="24">
        <f t="shared" si="4"/>
        <v>0</v>
      </c>
      <c r="K32" s="24">
        <f t="shared" si="4"/>
        <v>0</v>
      </c>
      <c r="L32" s="24">
        <f t="shared" si="4"/>
        <v>0</v>
      </c>
      <c r="M32" s="41">
        <f>SUM(M11:M31)</f>
        <v>0</v>
      </c>
      <c r="N32" s="24">
        <f t="shared" si="4"/>
        <v>0</v>
      </c>
      <c r="O32" s="24">
        <f t="shared" si="4"/>
        <v>0</v>
      </c>
      <c r="P32" s="24">
        <f t="shared" si="4"/>
        <v>0</v>
      </c>
      <c r="Q32" s="41">
        <f>SUM(Q11:Q31)</f>
        <v>0</v>
      </c>
      <c r="R32" s="24">
        <f t="shared" si="4"/>
        <v>0</v>
      </c>
      <c r="S32" s="30">
        <f t="shared" si="4"/>
        <v>0</v>
      </c>
      <c r="T32" s="24">
        <f t="shared" si="4"/>
        <v>0</v>
      </c>
      <c r="U32" s="24">
        <f t="shared" si="4"/>
        <v>0</v>
      </c>
      <c r="V32" s="24">
        <f t="shared" si="4"/>
        <v>0</v>
      </c>
      <c r="W32" s="24">
        <f t="shared" si="4"/>
        <v>0</v>
      </c>
      <c r="X32" s="24">
        <f t="shared" si="4"/>
        <v>0</v>
      </c>
      <c r="Y32" s="24">
        <f t="shared" si="4"/>
        <v>0</v>
      </c>
      <c r="Z32" s="24">
        <f t="shared" si="4"/>
        <v>0</v>
      </c>
      <c r="AA32" s="24">
        <f t="shared" si="4"/>
        <v>0</v>
      </c>
      <c r="AB32" s="24">
        <f t="shared" si="4"/>
        <v>0</v>
      </c>
      <c r="AC32" s="24">
        <f t="shared" si="4"/>
        <v>0</v>
      </c>
      <c r="AD32" s="24">
        <f t="shared" si="4"/>
        <v>0</v>
      </c>
      <c r="AE32" s="24">
        <f t="shared" si="4"/>
        <v>0</v>
      </c>
      <c r="AG32" s="27" t="s">
        <v>479</v>
      </c>
      <c r="AH32" s="24">
        <f t="shared" ref="AH32:AW32" si="5">SUM(AH11:AH31)</f>
        <v>0</v>
      </c>
      <c r="AI32" s="24">
        <f t="shared" si="5"/>
        <v>0</v>
      </c>
      <c r="AJ32" s="24">
        <f t="shared" si="5"/>
        <v>0</v>
      </c>
      <c r="AK32" s="41">
        <f t="shared" si="5"/>
        <v>0</v>
      </c>
      <c r="AL32" s="24">
        <f t="shared" si="5"/>
        <v>0</v>
      </c>
      <c r="AM32" s="24">
        <f t="shared" si="5"/>
        <v>0</v>
      </c>
      <c r="AN32" s="24">
        <f t="shared" si="5"/>
        <v>0</v>
      </c>
      <c r="AO32" s="41">
        <f t="shared" si="5"/>
        <v>0</v>
      </c>
      <c r="AP32" s="24">
        <f t="shared" si="5"/>
        <v>0</v>
      </c>
      <c r="AQ32" s="24">
        <f t="shared" si="5"/>
        <v>0</v>
      </c>
      <c r="AR32" s="24">
        <f t="shared" si="5"/>
        <v>0</v>
      </c>
      <c r="AS32" s="41">
        <f t="shared" si="5"/>
        <v>0</v>
      </c>
      <c r="AT32" s="24">
        <f t="shared" si="5"/>
        <v>0</v>
      </c>
      <c r="AU32" s="24">
        <f t="shared" si="5"/>
        <v>0</v>
      </c>
      <c r="AV32" s="24">
        <f t="shared" si="5"/>
        <v>0</v>
      </c>
      <c r="AW32" s="41">
        <f t="shared" si="5"/>
        <v>0</v>
      </c>
      <c r="AX32" s="38">
        <f t="shared" ref="AX32:BK32" si="6">SUM(AX11:AX31)</f>
        <v>0</v>
      </c>
      <c r="AY32" s="31">
        <f t="shared" si="6"/>
        <v>0</v>
      </c>
      <c r="AZ32" s="24">
        <f t="shared" si="6"/>
        <v>0</v>
      </c>
      <c r="BA32" s="24">
        <f t="shared" si="6"/>
        <v>0</v>
      </c>
      <c r="BB32" s="24">
        <f t="shared" si="6"/>
        <v>0</v>
      </c>
      <c r="BC32" s="24">
        <f t="shared" si="6"/>
        <v>0</v>
      </c>
      <c r="BD32" s="24">
        <f t="shared" si="6"/>
        <v>0</v>
      </c>
      <c r="BE32" s="24">
        <f t="shared" si="6"/>
        <v>0</v>
      </c>
      <c r="BF32" s="24">
        <f t="shared" si="6"/>
        <v>0</v>
      </c>
      <c r="BG32" s="24">
        <f t="shared" si="6"/>
        <v>0</v>
      </c>
      <c r="BH32" s="24">
        <f t="shared" si="6"/>
        <v>0</v>
      </c>
      <c r="BI32" s="24">
        <f t="shared" si="6"/>
        <v>0</v>
      </c>
      <c r="BJ32" s="24">
        <f t="shared" si="6"/>
        <v>0</v>
      </c>
      <c r="BK32" s="24">
        <f t="shared" si="6"/>
        <v>0</v>
      </c>
    </row>
    <row r="35" spans="1:63" ht="30" customHeight="1">
      <c r="A35" s="526" t="s">
        <v>440</v>
      </c>
      <c r="B35" s="39" t="s">
        <v>29</v>
      </c>
      <c r="C35" s="39" t="s">
        <v>30</v>
      </c>
      <c r="D35" s="528" t="s">
        <v>31</v>
      </c>
      <c r="E35" s="529"/>
      <c r="F35" s="39" t="s">
        <v>32</v>
      </c>
      <c r="G35" s="39" t="s">
        <v>8</v>
      </c>
      <c r="H35" s="528" t="s">
        <v>33</v>
      </c>
      <c r="I35" s="529"/>
      <c r="J35" s="39" t="s">
        <v>34</v>
      </c>
      <c r="K35" s="39" t="s">
        <v>35</v>
      </c>
      <c r="L35" s="528" t="s">
        <v>36</v>
      </c>
      <c r="M35" s="529"/>
      <c r="N35" s="39" t="s">
        <v>37</v>
      </c>
      <c r="O35" s="39" t="s">
        <v>38</v>
      </c>
      <c r="P35" s="528" t="s">
        <v>39</v>
      </c>
      <c r="Q35" s="529"/>
      <c r="R35" s="528" t="s">
        <v>441</v>
      </c>
      <c r="S35" s="529"/>
      <c r="T35" s="528" t="s">
        <v>442</v>
      </c>
      <c r="U35" s="531"/>
      <c r="V35" s="531"/>
      <c r="W35" s="531"/>
      <c r="X35" s="531"/>
      <c r="Y35" s="529"/>
      <c r="Z35" s="528" t="s">
        <v>443</v>
      </c>
      <c r="AA35" s="531"/>
      <c r="AB35" s="531"/>
      <c r="AC35" s="531"/>
      <c r="AD35" s="531"/>
      <c r="AE35" s="529"/>
      <c r="AG35" s="526" t="s">
        <v>440</v>
      </c>
      <c r="AH35" s="39" t="s">
        <v>29</v>
      </c>
      <c r="AI35" s="39" t="s">
        <v>30</v>
      </c>
      <c r="AJ35" s="528" t="s">
        <v>31</v>
      </c>
      <c r="AK35" s="529"/>
      <c r="AL35" s="39" t="s">
        <v>32</v>
      </c>
      <c r="AM35" s="39" t="s">
        <v>8</v>
      </c>
      <c r="AN35" s="528" t="s">
        <v>33</v>
      </c>
      <c r="AO35" s="529"/>
      <c r="AP35" s="39" t="s">
        <v>34</v>
      </c>
      <c r="AQ35" s="39" t="s">
        <v>35</v>
      </c>
      <c r="AR35" s="528" t="s">
        <v>36</v>
      </c>
      <c r="AS35" s="529"/>
      <c r="AT35" s="39" t="s">
        <v>37</v>
      </c>
      <c r="AU35" s="39" t="s">
        <v>38</v>
      </c>
      <c r="AV35" s="528" t="s">
        <v>39</v>
      </c>
      <c r="AW35" s="529"/>
      <c r="AX35" s="528" t="s">
        <v>441</v>
      </c>
      <c r="AY35" s="529"/>
      <c r="AZ35" s="528" t="s">
        <v>442</v>
      </c>
      <c r="BA35" s="531"/>
      <c r="BB35" s="531"/>
      <c r="BC35" s="531"/>
      <c r="BD35" s="531"/>
      <c r="BE35" s="529"/>
      <c r="BF35" s="528" t="s">
        <v>443</v>
      </c>
      <c r="BG35" s="531"/>
      <c r="BH35" s="531"/>
      <c r="BI35" s="531"/>
      <c r="BJ35" s="531"/>
      <c r="BK35" s="529"/>
    </row>
    <row r="36" spans="1:63" ht="36" customHeight="1">
      <c r="A36" s="527"/>
      <c r="B36" s="5" t="s">
        <v>444</v>
      </c>
      <c r="C36" s="5" t="s">
        <v>444</v>
      </c>
      <c r="D36" s="5" t="s">
        <v>444</v>
      </c>
      <c r="E36" s="5" t="s">
        <v>445</v>
      </c>
      <c r="F36" s="5" t="s">
        <v>444</v>
      </c>
      <c r="G36" s="5" t="s">
        <v>444</v>
      </c>
      <c r="H36" s="5" t="s">
        <v>444</v>
      </c>
      <c r="I36" s="5" t="s">
        <v>445</v>
      </c>
      <c r="J36" s="5" t="s">
        <v>444</v>
      </c>
      <c r="K36" s="5" t="s">
        <v>444</v>
      </c>
      <c r="L36" s="5" t="s">
        <v>444</v>
      </c>
      <c r="M36" s="5" t="s">
        <v>445</v>
      </c>
      <c r="N36" s="5" t="s">
        <v>444</v>
      </c>
      <c r="O36" s="5" t="s">
        <v>444</v>
      </c>
      <c r="P36" s="5" t="s">
        <v>444</v>
      </c>
      <c r="Q36" s="5" t="s">
        <v>445</v>
      </c>
      <c r="R36" s="5" t="s">
        <v>444</v>
      </c>
      <c r="S36" s="5" t="s">
        <v>445</v>
      </c>
      <c r="T36" s="34" t="s">
        <v>446</v>
      </c>
      <c r="U36" s="34" t="s">
        <v>447</v>
      </c>
      <c r="V36" s="34" t="s">
        <v>448</v>
      </c>
      <c r="W36" s="34" t="s">
        <v>449</v>
      </c>
      <c r="X36" s="35" t="s">
        <v>450</v>
      </c>
      <c r="Y36" s="34" t="s">
        <v>451</v>
      </c>
      <c r="Z36" s="5" t="s">
        <v>452</v>
      </c>
      <c r="AA36" s="22" t="s">
        <v>453</v>
      </c>
      <c r="AB36" s="5" t="s">
        <v>454</v>
      </c>
      <c r="AC36" s="5" t="s">
        <v>455</v>
      </c>
      <c r="AD36" s="5" t="s">
        <v>456</v>
      </c>
      <c r="AE36" s="5" t="s">
        <v>457</v>
      </c>
      <c r="AG36" s="527"/>
      <c r="AH36" s="5" t="s">
        <v>444</v>
      </c>
      <c r="AI36" s="5" t="s">
        <v>444</v>
      </c>
      <c r="AJ36" s="5" t="s">
        <v>444</v>
      </c>
      <c r="AK36" s="5" t="s">
        <v>445</v>
      </c>
      <c r="AL36" s="5" t="s">
        <v>444</v>
      </c>
      <c r="AM36" s="5" t="s">
        <v>444</v>
      </c>
      <c r="AN36" s="5" t="s">
        <v>444</v>
      </c>
      <c r="AO36" s="5" t="s">
        <v>445</v>
      </c>
      <c r="AP36" s="5" t="s">
        <v>444</v>
      </c>
      <c r="AQ36" s="5" t="s">
        <v>444</v>
      </c>
      <c r="AR36" s="5" t="s">
        <v>444</v>
      </c>
      <c r="AS36" s="5" t="s">
        <v>445</v>
      </c>
      <c r="AT36" s="5" t="s">
        <v>444</v>
      </c>
      <c r="AU36" s="5" t="s">
        <v>444</v>
      </c>
      <c r="AV36" s="5" t="s">
        <v>444</v>
      </c>
      <c r="AW36" s="5" t="s">
        <v>445</v>
      </c>
      <c r="AX36" s="5" t="s">
        <v>444</v>
      </c>
      <c r="AY36" s="5" t="s">
        <v>445</v>
      </c>
      <c r="AZ36" s="34" t="s">
        <v>446</v>
      </c>
      <c r="BA36" s="34" t="s">
        <v>447</v>
      </c>
      <c r="BB36" s="34" t="s">
        <v>448</v>
      </c>
      <c r="BC36" s="34" t="s">
        <v>449</v>
      </c>
      <c r="BD36" s="35" t="s">
        <v>450</v>
      </c>
      <c r="BE36" s="34" t="s">
        <v>451</v>
      </c>
      <c r="BF36" s="32" t="s">
        <v>452</v>
      </c>
      <c r="BG36" s="33" t="s">
        <v>453</v>
      </c>
      <c r="BH36" s="32" t="s">
        <v>454</v>
      </c>
      <c r="BI36" s="32" t="s">
        <v>455</v>
      </c>
      <c r="BJ36" s="32" t="s">
        <v>456</v>
      </c>
      <c r="BK36" s="32" t="s">
        <v>457</v>
      </c>
    </row>
    <row r="37" spans="1:63">
      <c r="A37" s="23" t="s">
        <v>458</v>
      </c>
      <c r="B37" s="23"/>
      <c r="C37" s="23"/>
      <c r="D37" s="23"/>
      <c r="E37" s="40"/>
      <c r="F37" s="23"/>
      <c r="G37" s="23"/>
      <c r="H37" s="23"/>
      <c r="I37" s="40"/>
      <c r="J37" s="23"/>
      <c r="K37" s="23"/>
      <c r="L37" s="23"/>
      <c r="M37" s="40"/>
      <c r="N37" s="23"/>
      <c r="O37" s="23"/>
      <c r="P37" s="23"/>
      <c r="Q37" s="40"/>
      <c r="R37" s="37">
        <f t="shared" ref="R37:R57" si="7">B37+C37+D37+F37+G37+H37+J37+K37+L37+N37+O37+P37</f>
        <v>0</v>
      </c>
      <c r="S37" s="30">
        <f>+E37+I37+M37+Q37</f>
        <v>0</v>
      </c>
      <c r="T37" s="36"/>
      <c r="U37" s="36"/>
      <c r="V37" s="36"/>
      <c r="W37" s="36"/>
      <c r="X37" s="36"/>
      <c r="Y37" s="25"/>
      <c r="Z37" s="25"/>
      <c r="AA37" s="25"/>
      <c r="AB37" s="25"/>
      <c r="AC37" s="25"/>
      <c r="AD37" s="25"/>
      <c r="AE37" s="26"/>
      <c r="AG37" s="23" t="s">
        <v>458</v>
      </c>
      <c r="AH37" s="23"/>
      <c r="AI37" s="23"/>
      <c r="AJ37" s="23"/>
      <c r="AK37" s="40"/>
      <c r="AL37" s="23"/>
      <c r="AM37" s="23"/>
      <c r="AN37" s="23"/>
      <c r="AO37" s="40"/>
      <c r="AP37" s="23"/>
      <c r="AQ37" s="23"/>
      <c r="AR37" s="23"/>
      <c r="AS37" s="40"/>
      <c r="AT37" s="23"/>
      <c r="AU37" s="23"/>
      <c r="AV37" s="23"/>
      <c r="AW37" s="40"/>
      <c r="AX37" s="37">
        <f t="shared" ref="AX37:AX57" si="8">AH37+AI37+AJ37+AL37+AM37+AN37+AP37+AQ37+AR37+AT37+AU37+AV37</f>
        <v>0</v>
      </c>
      <c r="AY37" s="30">
        <f>+AK37+AO37+AS37+AW37</f>
        <v>0</v>
      </c>
      <c r="AZ37" s="25"/>
      <c r="BA37" s="25"/>
      <c r="BB37" s="25"/>
      <c r="BC37" s="25"/>
      <c r="BD37" s="25"/>
      <c r="BE37" s="25"/>
      <c r="BF37" s="25"/>
      <c r="BG37" s="25"/>
      <c r="BH37" s="25"/>
      <c r="BI37" s="25"/>
      <c r="BJ37" s="25"/>
      <c r="BK37" s="26"/>
    </row>
    <row r="38" spans="1:63">
      <c r="A38" s="23" t="s">
        <v>459</v>
      </c>
      <c r="B38" s="23"/>
      <c r="C38" s="23"/>
      <c r="D38" s="23"/>
      <c r="E38" s="40"/>
      <c r="F38" s="23"/>
      <c r="G38" s="23"/>
      <c r="H38" s="23"/>
      <c r="I38" s="40"/>
      <c r="J38" s="23"/>
      <c r="K38" s="23"/>
      <c r="L38" s="23"/>
      <c r="M38" s="40"/>
      <c r="N38" s="23"/>
      <c r="O38" s="23"/>
      <c r="P38" s="23"/>
      <c r="Q38" s="40"/>
      <c r="R38" s="37">
        <f t="shared" si="7"/>
        <v>0</v>
      </c>
      <c r="S38" s="30">
        <f t="shared" ref="S38:S57" si="9">+E38+I38+M38+Q38</f>
        <v>0</v>
      </c>
      <c r="T38" s="36"/>
      <c r="U38" s="36"/>
      <c r="V38" s="36"/>
      <c r="W38" s="36"/>
      <c r="X38" s="36"/>
      <c r="Y38" s="25"/>
      <c r="Z38" s="25"/>
      <c r="AA38" s="25"/>
      <c r="AB38" s="25"/>
      <c r="AC38" s="25"/>
      <c r="AD38" s="25"/>
      <c r="AE38" s="25"/>
      <c r="AG38" s="23" t="s">
        <v>459</v>
      </c>
      <c r="AH38" s="23"/>
      <c r="AI38" s="23"/>
      <c r="AJ38" s="23"/>
      <c r="AK38" s="40"/>
      <c r="AL38" s="23"/>
      <c r="AM38" s="23"/>
      <c r="AN38" s="23"/>
      <c r="AO38" s="40"/>
      <c r="AP38" s="23"/>
      <c r="AQ38" s="23"/>
      <c r="AR38" s="23"/>
      <c r="AS38" s="40"/>
      <c r="AT38" s="23"/>
      <c r="AU38" s="23"/>
      <c r="AV38" s="23"/>
      <c r="AW38" s="40"/>
      <c r="AX38" s="37">
        <f t="shared" si="8"/>
        <v>0</v>
      </c>
      <c r="AY38" s="30">
        <f t="shared" ref="AY38:AY57" si="10">+AK38+AO38+AS38+AW38</f>
        <v>0</v>
      </c>
      <c r="AZ38" s="25"/>
      <c r="BA38" s="25"/>
      <c r="BB38" s="25"/>
      <c r="BC38" s="25"/>
      <c r="BD38" s="25"/>
      <c r="BE38" s="25"/>
      <c r="BF38" s="25"/>
      <c r="BG38" s="25"/>
      <c r="BH38" s="25"/>
      <c r="BI38" s="25"/>
      <c r="BJ38" s="25"/>
      <c r="BK38" s="25"/>
    </row>
    <row r="39" spans="1:63">
      <c r="A39" s="23" t="s">
        <v>460</v>
      </c>
      <c r="B39" s="23"/>
      <c r="C39" s="23"/>
      <c r="D39" s="23"/>
      <c r="E39" s="40"/>
      <c r="F39" s="23"/>
      <c r="G39" s="23"/>
      <c r="H39" s="23"/>
      <c r="I39" s="40"/>
      <c r="J39" s="23"/>
      <c r="K39" s="23"/>
      <c r="L39" s="23"/>
      <c r="M39" s="40"/>
      <c r="N39" s="23"/>
      <c r="O39" s="23"/>
      <c r="P39" s="23"/>
      <c r="Q39" s="40"/>
      <c r="R39" s="37">
        <f t="shared" si="7"/>
        <v>0</v>
      </c>
      <c r="S39" s="30">
        <f t="shared" si="9"/>
        <v>0</v>
      </c>
      <c r="T39" s="36"/>
      <c r="U39" s="36"/>
      <c r="V39" s="36"/>
      <c r="W39" s="36"/>
      <c r="X39" s="36"/>
      <c r="Y39" s="25"/>
      <c r="Z39" s="25"/>
      <c r="AA39" s="25"/>
      <c r="AB39" s="25"/>
      <c r="AC39" s="25"/>
      <c r="AD39" s="25"/>
      <c r="AE39" s="25"/>
      <c r="AG39" s="23" t="s">
        <v>460</v>
      </c>
      <c r="AH39" s="23"/>
      <c r="AI39" s="23"/>
      <c r="AJ39" s="23"/>
      <c r="AK39" s="40"/>
      <c r="AL39" s="23"/>
      <c r="AM39" s="23"/>
      <c r="AN39" s="23"/>
      <c r="AO39" s="40"/>
      <c r="AP39" s="23"/>
      <c r="AQ39" s="23"/>
      <c r="AR39" s="23"/>
      <c r="AS39" s="40"/>
      <c r="AT39" s="23"/>
      <c r="AU39" s="23"/>
      <c r="AV39" s="23"/>
      <c r="AW39" s="40"/>
      <c r="AX39" s="37">
        <f t="shared" si="8"/>
        <v>0</v>
      </c>
      <c r="AY39" s="30">
        <f t="shared" si="10"/>
        <v>0</v>
      </c>
      <c r="AZ39" s="25"/>
      <c r="BA39" s="25"/>
      <c r="BB39" s="25"/>
      <c r="BC39" s="25"/>
      <c r="BD39" s="25"/>
      <c r="BE39" s="25"/>
      <c r="BF39" s="25"/>
      <c r="BG39" s="25"/>
      <c r="BH39" s="25"/>
      <c r="BI39" s="25"/>
      <c r="BJ39" s="25"/>
      <c r="BK39" s="25"/>
    </row>
    <row r="40" spans="1:63">
      <c r="A40" s="23" t="s">
        <v>461</v>
      </c>
      <c r="B40" s="23"/>
      <c r="C40" s="23"/>
      <c r="D40" s="23"/>
      <c r="E40" s="40"/>
      <c r="F40" s="23"/>
      <c r="G40" s="23"/>
      <c r="H40" s="23"/>
      <c r="I40" s="40"/>
      <c r="J40" s="23"/>
      <c r="K40" s="23"/>
      <c r="L40" s="23"/>
      <c r="M40" s="40"/>
      <c r="N40" s="23"/>
      <c r="O40" s="23"/>
      <c r="P40" s="23"/>
      <c r="Q40" s="40"/>
      <c r="R40" s="37">
        <f t="shared" si="7"/>
        <v>0</v>
      </c>
      <c r="S40" s="30">
        <f t="shared" si="9"/>
        <v>0</v>
      </c>
      <c r="T40" s="36"/>
      <c r="U40" s="36"/>
      <c r="V40" s="36"/>
      <c r="W40" s="36"/>
      <c r="X40" s="36"/>
      <c r="Y40" s="25"/>
      <c r="Z40" s="25"/>
      <c r="AA40" s="25"/>
      <c r="AB40" s="25"/>
      <c r="AC40" s="25"/>
      <c r="AD40" s="25"/>
      <c r="AE40" s="25"/>
      <c r="AG40" s="23" t="s">
        <v>461</v>
      </c>
      <c r="AH40" s="23"/>
      <c r="AI40" s="23"/>
      <c r="AJ40" s="23"/>
      <c r="AK40" s="40"/>
      <c r="AL40" s="23"/>
      <c r="AM40" s="23"/>
      <c r="AN40" s="23"/>
      <c r="AO40" s="40"/>
      <c r="AP40" s="23"/>
      <c r="AQ40" s="23"/>
      <c r="AR40" s="23"/>
      <c r="AS40" s="40"/>
      <c r="AT40" s="23"/>
      <c r="AU40" s="23"/>
      <c r="AV40" s="23"/>
      <c r="AW40" s="40"/>
      <c r="AX40" s="37">
        <f t="shared" si="8"/>
        <v>0</v>
      </c>
      <c r="AY40" s="30">
        <f t="shared" si="10"/>
        <v>0</v>
      </c>
      <c r="AZ40" s="25"/>
      <c r="BA40" s="25"/>
      <c r="BB40" s="25"/>
      <c r="BC40" s="25"/>
      <c r="BD40" s="25"/>
      <c r="BE40" s="25"/>
      <c r="BF40" s="25"/>
      <c r="BG40" s="25"/>
      <c r="BH40" s="25"/>
      <c r="BI40" s="25"/>
      <c r="BJ40" s="25"/>
      <c r="BK40" s="25"/>
    </row>
    <row r="41" spans="1:63">
      <c r="A41" s="23" t="s">
        <v>462</v>
      </c>
      <c r="B41" s="23"/>
      <c r="C41" s="23"/>
      <c r="D41" s="23"/>
      <c r="E41" s="40"/>
      <c r="F41" s="23"/>
      <c r="G41" s="23"/>
      <c r="H41" s="23"/>
      <c r="I41" s="40"/>
      <c r="J41" s="23"/>
      <c r="K41" s="23"/>
      <c r="L41" s="23"/>
      <c r="M41" s="40"/>
      <c r="N41" s="23"/>
      <c r="O41" s="23"/>
      <c r="P41" s="23"/>
      <c r="Q41" s="40"/>
      <c r="R41" s="37">
        <f t="shared" si="7"/>
        <v>0</v>
      </c>
      <c r="S41" s="30">
        <f t="shared" si="9"/>
        <v>0</v>
      </c>
      <c r="T41" s="36"/>
      <c r="U41" s="36"/>
      <c r="V41" s="36"/>
      <c r="W41" s="36"/>
      <c r="X41" s="36"/>
      <c r="Y41" s="25"/>
      <c r="Z41" s="25"/>
      <c r="AA41" s="25"/>
      <c r="AB41" s="25"/>
      <c r="AC41" s="25"/>
      <c r="AD41" s="25"/>
      <c r="AE41" s="25"/>
      <c r="AG41" s="23" t="s">
        <v>462</v>
      </c>
      <c r="AH41" s="23"/>
      <c r="AI41" s="23"/>
      <c r="AJ41" s="23"/>
      <c r="AK41" s="40"/>
      <c r="AL41" s="23"/>
      <c r="AM41" s="23"/>
      <c r="AN41" s="23"/>
      <c r="AO41" s="40"/>
      <c r="AP41" s="23"/>
      <c r="AQ41" s="23"/>
      <c r="AR41" s="23"/>
      <c r="AS41" s="40"/>
      <c r="AT41" s="23"/>
      <c r="AU41" s="23"/>
      <c r="AV41" s="23"/>
      <c r="AW41" s="40"/>
      <c r="AX41" s="37">
        <f t="shared" si="8"/>
        <v>0</v>
      </c>
      <c r="AY41" s="30">
        <f t="shared" si="10"/>
        <v>0</v>
      </c>
      <c r="AZ41" s="25"/>
      <c r="BA41" s="25"/>
      <c r="BB41" s="25"/>
      <c r="BC41" s="25"/>
      <c r="BD41" s="25"/>
      <c r="BE41" s="25"/>
      <c r="BF41" s="25"/>
      <c r="BG41" s="25"/>
      <c r="BH41" s="25"/>
      <c r="BI41" s="25"/>
      <c r="BJ41" s="25"/>
      <c r="BK41" s="25"/>
    </row>
    <row r="42" spans="1:63">
      <c r="A42" s="23" t="s">
        <v>463</v>
      </c>
      <c r="B42" s="23"/>
      <c r="C42" s="23"/>
      <c r="D42" s="23"/>
      <c r="E42" s="40"/>
      <c r="F42" s="23"/>
      <c r="G42" s="23"/>
      <c r="H42" s="23"/>
      <c r="I42" s="40"/>
      <c r="J42" s="23"/>
      <c r="K42" s="23"/>
      <c r="L42" s="23"/>
      <c r="M42" s="40"/>
      <c r="N42" s="23"/>
      <c r="O42" s="23"/>
      <c r="P42" s="23"/>
      <c r="Q42" s="40"/>
      <c r="R42" s="37">
        <f t="shared" si="7"/>
        <v>0</v>
      </c>
      <c r="S42" s="30">
        <f t="shared" si="9"/>
        <v>0</v>
      </c>
      <c r="T42" s="36"/>
      <c r="U42" s="36"/>
      <c r="V42" s="36"/>
      <c r="W42" s="36"/>
      <c r="X42" s="36"/>
      <c r="Y42" s="25"/>
      <c r="Z42" s="25"/>
      <c r="AA42" s="25"/>
      <c r="AB42" s="25"/>
      <c r="AC42" s="25"/>
      <c r="AD42" s="25"/>
      <c r="AE42" s="25"/>
      <c r="AG42" s="23" t="s">
        <v>463</v>
      </c>
      <c r="AH42" s="23"/>
      <c r="AI42" s="23"/>
      <c r="AJ42" s="23"/>
      <c r="AK42" s="40"/>
      <c r="AL42" s="23"/>
      <c r="AM42" s="23"/>
      <c r="AN42" s="23"/>
      <c r="AO42" s="40"/>
      <c r="AP42" s="23"/>
      <c r="AQ42" s="23"/>
      <c r="AR42" s="23"/>
      <c r="AS42" s="40"/>
      <c r="AT42" s="23"/>
      <c r="AU42" s="23"/>
      <c r="AV42" s="23"/>
      <c r="AW42" s="40"/>
      <c r="AX42" s="37">
        <f t="shared" si="8"/>
        <v>0</v>
      </c>
      <c r="AY42" s="30">
        <f t="shared" si="10"/>
        <v>0</v>
      </c>
      <c r="AZ42" s="25"/>
      <c r="BA42" s="25"/>
      <c r="BB42" s="25"/>
      <c r="BC42" s="25"/>
      <c r="BD42" s="25"/>
      <c r="BE42" s="25"/>
      <c r="BF42" s="25"/>
      <c r="BG42" s="25"/>
      <c r="BH42" s="25"/>
      <c r="BI42" s="25"/>
      <c r="BJ42" s="25"/>
      <c r="BK42" s="25"/>
    </row>
    <row r="43" spans="1:63">
      <c r="A43" s="23" t="s">
        <v>464</v>
      </c>
      <c r="B43" s="23"/>
      <c r="C43" s="23"/>
      <c r="D43" s="23"/>
      <c r="E43" s="40"/>
      <c r="F43" s="23"/>
      <c r="G43" s="23"/>
      <c r="H43" s="23"/>
      <c r="I43" s="40"/>
      <c r="J43" s="23"/>
      <c r="K43" s="23"/>
      <c r="L43" s="23"/>
      <c r="M43" s="40"/>
      <c r="N43" s="23"/>
      <c r="O43" s="23"/>
      <c r="P43" s="23"/>
      <c r="Q43" s="40"/>
      <c r="R43" s="37">
        <f t="shared" si="7"/>
        <v>0</v>
      </c>
      <c r="S43" s="30">
        <f t="shared" si="9"/>
        <v>0</v>
      </c>
      <c r="T43" s="36"/>
      <c r="U43" s="36"/>
      <c r="V43" s="36"/>
      <c r="W43" s="36"/>
      <c r="X43" s="36"/>
      <c r="Y43" s="25"/>
      <c r="Z43" s="25"/>
      <c r="AA43" s="25"/>
      <c r="AB43" s="25"/>
      <c r="AC43" s="25"/>
      <c r="AD43" s="25"/>
      <c r="AE43" s="25"/>
      <c r="AG43" s="23" t="s">
        <v>464</v>
      </c>
      <c r="AH43" s="23"/>
      <c r="AI43" s="23"/>
      <c r="AJ43" s="23"/>
      <c r="AK43" s="40"/>
      <c r="AL43" s="23"/>
      <c r="AM43" s="23"/>
      <c r="AN43" s="23"/>
      <c r="AO43" s="40"/>
      <c r="AP43" s="23"/>
      <c r="AQ43" s="23"/>
      <c r="AR43" s="23"/>
      <c r="AS43" s="40"/>
      <c r="AT43" s="23"/>
      <c r="AU43" s="23"/>
      <c r="AV43" s="23"/>
      <c r="AW43" s="40"/>
      <c r="AX43" s="37">
        <f t="shared" si="8"/>
        <v>0</v>
      </c>
      <c r="AY43" s="30">
        <f t="shared" si="10"/>
        <v>0</v>
      </c>
      <c r="AZ43" s="25"/>
      <c r="BA43" s="25"/>
      <c r="BB43" s="25"/>
      <c r="BC43" s="25"/>
      <c r="BD43" s="25"/>
      <c r="BE43" s="25"/>
      <c r="BF43" s="25"/>
      <c r="BG43" s="25"/>
      <c r="BH43" s="25"/>
      <c r="BI43" s="25"/>
      <c r="BJ43" s="25"/>
      <c r="BK43" s="25"/>
    </row>
    <row r="44" spans="1:63">
      <c r="A44" s="23" t="s">
        <v>465</v>
      </c>
      <c r="B44" s="23"/>
      <c r="C44" s="23"/>
      <c r="D44" s="23"/>
      <c r="E44" s="40"/>
      <c r="F44" s="23"/>
      <c r="G44" s="23"/>
      <c r="H44" s="23"/>
      <c r="I44" s="40"/>
      <c r="J44" s="23"/>
      <c r="K44" s="23"/>
      <c r="L44" s="23"/>
      <c r="M44" s="40"/>
      <c r="N44" s="23"/>
      <c r="O44" s="23"/>
      <c r="P44" s="23"/>
      <c r="Q44" s="40"/>
      <c r="R44" s="37">
        <f t="shared" si="7"/>
        <v>0</v>
      </c>
      <c r="S44" s="30">
        <f t="shared" si="9"/>
        <v>0</v>
      </c>
      <c r="T44" s="36"/>
      <c r="U44" s="36"/>
      <c r="V44" s="36"/>
      <c r="W44" s="36"/>
      <c r="X44" s="36"/>
      <c r="Y44" s="25"/>
      <c r="Z44" s="25"/>
      <c r="AA44" s="25"/>
      <c r="AB44" s="25"/>
      <c r="AC44" s="25"/>
      <c r="AD44" s="25"/>
      <c r="AE44" s="25"/>
      <c r="AG44" s="23" t="s">
        <v>465</v>
      </c>
      <c r="AH44" s="23"/>
      <c r="AI44" s="23"/>
      <c r="AJ44" s="23"/>
      <c r="AK44" s="40"/>
      <c r="AL44" s="23"/>
      <c r="AM44" s="23"/>
      <c r="AN44" s="23"/>
      <c r="AO44" s="40"/>
      <c r="AP44" s="23"/>
      <c r="AQ44" s="23"/>
      <c r="AR44" s="23"/>
      <c r="AS44" s="40"/>
      <c r="AT44" s="23"/>
      <c r="AU44" s="23"/>
      <c r="AV44" s="23"/>
      <c r="AW44" s="40"/>
      <c r="AX44" s="37">
        <f t="shared" si="8"/>
        <v>0</v>
      </c>
      <c r="AY44" s="30">
        <f t="shared" si="10"/>
        <v>0</v>
      </c>
      <c r="AZ44" s="25"/>
      <c r="BA44" s="25"/>
      <c r="BB44" s="25"/>
      <c r="BC44" s="25"/>
      <c r="BD44" s="25"/>
      <c r="BE44" s="25"/>
      <c r="BF44" s="25"/>
      <c r="BG44" s="25"/>
      <c r="BH44" s="25"/>
      <c r="BI44" s="25"/>
      <c r="BJ44" s="25"/>
      <c r="BK44" s="25"/>
    </row>
    <row r="45" spans="1:63">
      <c r="A45" s="23" t="s">
        <v>466</v>
      </c>
      <c r="B45" s="23"/>
      <c r="C45" s="23"/>
      <c r="D45" s="23"/>
      <c r="E45" s="40"/>
      <c r="F45" s="23"/>
      <c r="G45" s="23"/>
      <c r="H45" s="23"/>
      <c r="I45" s="40"/>
      <c r="J45" s="23"/>
      <c r="K45" s="23"/>
      <c r="L45" s="23"/>
      <c r="M45" s="40"/>
      <c r="N45" s="23"/>
      <c r="O45" s="23"/>
      <c r="P45" s="23"/>
      <c r="Q45" s="40"/>
      <c r="R45" s="37">
        <f t="shared" si="7"/>
        <v>0</v>
      </c>
      <c r="S45" s="30">
        <f t="shared" si="9"/>
        <v>0</v>
      </c>
      <c r="T45" s="36"/>
      <c r="U45" s="36"/>
      <c r="V45" s="36"/>
      <c r="W45" s="36"/>
      <c r="X45" s="36"/>
      <c r="Y45" s="25"/>
      <c r="Z45" s="25"/>
      <c r="AA45" s="25"/>
      <c r="AB45" s="25"/>
      <c r="AC45" s="25"/>
      <c r="AD45" s="25"/>
      <c r="AE45" s="25"/>
      <c r="AG45" s="23" t="s">
        <v>466</v>
      </c>
      <c r="AH45" s="23"/>
      <c r="AI45" s="23"/>
      <c r="AJ45" s="23"/>
      <c r="AK45" s="40"/>
      <c r="AL45" s="23"/>
      <c r="AM45" s="23"/>
      <c r="AN45" s="23"/>
      <c r="AO45" s="40"/>
      <c r="AP45" s="23"/>
      <c r="AQ45" s="23"/>
      <c r="AR45" s="23"/>
      <c r="AS45" s="40"/>
      <c r="AT45" s="23"/>
      <c r="AU45" s="23"/>
      <c r="AV45" s="23"/>
      <c r="AW45" s="40"/>
      <c r="AX45" s="37">
        <f t="shared" si="8"/>
        <v>0</v>
      </c>
      <c r="AY45" s="30">
        <f t="shared" si="10"/>
        <v>0</v>
      </c>
      <c r="AZ45" s="25"/>
      <c r="BA45" s="25"/>
      <c r="BB45" s="25"/>
      <c r="BC45" s="25"/>
      <c r="BD45" s="25"/>
      <c r="BE45" s="25"/>
      <c r="BF45" s="25"/>
      <c r="BG45" s="25"/>
      <c r="BH45" s="25"/>
      <c r="BI45" s="23"/>
      <c r="BJ45" s="23"/>
      <c r="BK45" s="23"/>
    </row>
    <row r="46" spans="1:63">
      <c r="A46" s="23" t="s">
        <v>467</v>
      </c>
      <c r="B46" s="23"/>
      <c r="C46" s="23"/>
      <c r="D46" s="23"/>
      <c r="E46" s="40"/>
      <c r="F46" s="23"/>
      <c r="G46" s="23"/>
      <c r="H46" s="23"/>
      <c r="I46" s="40"/>
      <c r="J46" s="23"/>
      <c r="K46" s="23"/>
      <c r="L46" s="23"/>
      <c r="M46" s="40"/>
      <c r="N46" s="23"/>
      <c r="O46" s="23"/>
      <c r="P46" s="23"/>
      <c r="Q46" s="40"/>
      <c r="R46" s="37">
        <f t="shared" si="7"/>
        <v>0</v>
      </c>
      <c r="S46" s="30">
        <f t="shared" si="9"/>
        <v>0</v>
      </c>
      <c r="T46" s="36"/>
      <c r="U46" s="36"/>
      <c r="V46" s="36"/>
      <c r="W46" s="36"/>
      <c r="X46" s="36"/>
      <c r="Y46" s="25"/>
      <c r="Z46" s="25"/>
      <c r="AA46" s="25"/>
      <c r="AB46" s="25"/>
      <c r="AC46" s="25"/>
      <c r="AD46" s="25"/>
      <c r="AE46" s="25"/>
      <c r="AG46" s="23" t="s">
        <v>467</v>
      </c>
      <c r="AH46" s="23"/>
      <c r="AI46" s="23"/>
      <c r="AJ46" s="23"/>
      <c r="AK46" s="40"/>
      <c r="AL46" s="23"/>
      <c r="AM46" s="23"/>
      <c r="AN46" s="23"/>
      <c r="AO46" s="40"/>
      <c r="AP46" s="23"/>
      <c r="AQ46" s="23"/>
      <c r="AR46" s="23"/>
      <c r="AS46" s="40"/>
      <c r="AT46" s="23"/>
      <c r="AU46" s="23"/>
      <c r="AV46" s="23"/>
      <c r="AW46" s="40"/>
      <c r="AX46" s="37">
        <f t="shared" si="8"/>
        <v>0</v>
      </c>
      <c r="AY46" s="30">
        <f t="shared" si="10"/>
        <v>0</v>
      </c>
      <c r="AZ46" s="25"/>
      <c r="BA46" s="25"/>
      <c r="BB46" s="25"/>
      <c r="BC46" s="25"/>
      <c r="BD46" s="25"/>
      <c r="BE46" s="25"/>
      <c r="BF46" s="25"/>
      <c r="BG46" s="25"/>
      <c r="BH46" s="25"/>
      <c r="BI46" s="23"/>
      <c r="BJ46" s="23"/>
      <c r="BK46" s="23"/>
    </row>
    <row r="47" spans="1:63">
      <c r="A47" s="23" t="s">
        <v>468</v>
      </c>
      <c r="B47" s="23"/>
      <c r="C47" s="23"/>
      <c r="D47" s="23"/>
      <c r="E47" s="40"/>
      <c r="F47" s="23"/>
      <c r="G47" s="23"/>
      <c r="H47" s="23"/>
      <c r="I47" s="40"/>
      <c r="J47" s="23"/>
      <c r="K47" s="23"/>
      <c r="L47" s="23"/>
      <c r="M47" s="40"/>
      <c r="N47" s="23"/>
      <c r="O47" s="23"/>
      <c r="P47" s="23"/>
      <c r="Q47" s="40"/>
      <c r="R47" s="37">
        <f t="shared" si="7"/>
        <v>0</v>
      </c>
      <c r="S47" s="30">
        <f t="shared" si="9"/>
        <v>0</v>
      </c>
      <c r="T47" s="36"/>
      <c r="U47" s="36"/>
      <c r="V47" s="36"/>
      <c r="W47" s="36"/>
      <c r="X47" s="36"/>
      <c r="Y47" s="25"/>
      <c r="Z47" s="25"/>
      <c r="AA47" s="25"/>
      <c r="AB47" s="25"/>
      <c r="AC47" s="25"/>
      <c r="AD47" s="25"/>
      <c r="AE47" s="25"/>
      <c r="AG47" s="23" t="s">
        <v>468</v>
      </c>
      <c r="AH47" s="23"/>
      <c r="AI47" s="23"/>
      <c r="AJ47" s="23"/>
      <c r="AK47" s="40"/>
      <c r="AL47" s="23"/>
      <c r="AM47" s="23"/>
      <c r="AN47" s="23"/>
      <c r="AO47" s="40"/>
      <c r="AP47" s="23"/>
      <c r="AQ47" s="23"/>
      <c r="AR47" s="23"/>
      <c r="AS47" s="40"/>
      <c r="AT47" s="23"/>
      <c r="AU47" s="23"/>
      <c r="AV47" s="23"/>
      <c r="AW47" s="40"/>
      <c r="AX47" s="37">
        <f t="shared" si="8"/>
        <v>0</v>
      </c>
      <c r="AY47" s="30">
        <f t="shared" si="10"/>
        <v>0</v>
      </c>
      <c r="AZ47" s="25"/>
      <c r="BA47" s="25"/>
      <c r="BB47" s="25"/>
      <c r="BC47" s="25"/>
      <c r="BD47" s="25"/>
      <c r="BE47" s="25"/>
      <c r="BF47" s="25"/>
      <c r="BG47" s="25"/>
      <c r="BH47" s="25"/>
      <c r="BI47" s="23"/>
      <c r="BJ47" s="23"/>
      <c r="BK47" s="23"/>
    </row>
    <row r="48" spans="1:63">
      <c r="A48" s="23" t="s">
        <v>469</v>
      </c>
      <c r="B48" s="23"/>
      <c r="C48" s="23"/>
      <c r="D48" s="23"/>
      <c r="E48" s="40"/>
      <c r="F48" s="23"/>
      <c r="G48" s="23"/>
      <c r="H48" s="23"/>
      <c r="I48" s="40"/>
      <c r="J48" s="23"/>
      <c r="K48" s="23"/>
      <c r="L48" s="23"/>
      <c r="M48" s="40"/>
      <c r="N48" s="23"/>
      <c r="O48" s="23"/>
      <c r="P48" s="23"/>
      <c r="Q48" s="40"/>
      <c r="R48" s="37">
        <f t="shared" si="7"/>
        <v>0</v>
      </c>
      <c r="S48" s="30">
        <f t="shared" si="9"/>
        <v>0</v>
      </c>
      <c r="T48" s="36"/>
      <c r="U48" s="36"/>
      <c r="V48" s="36"/>
      <c r="W48" s="36"/>
      <c r="X48" s="36"/>
      <c r="Y48" s="25"/>
      <c r="Z48" s="25"/>
      <c r="AA48" s="25"/>
      <c r="AB48" s="25"/>
      <c r="AC48" s="25"/>
      <c r="AD48" s="25"/>
      <c r="AE48" s="25"/>
      <c r="AG48" s="23" t="s">
        <v>469</v>
      </c>
      <c r="AH48" s="23"/>
      <c r="AI48" s="23"/>
      <c r="AJ48" s="23"/>
      <c r="AK48" s="40"/>
      <c r="AL48" s="23"/>
      <c r="AM48" s="23"/>
      <c r="AN48" s="23"/>
      <c r="AO48" s="40"/>
      <c r="AP48" s="23"/>
      <c r="AQ48" s="23"/>
      <c r="AR48" s="23"/>
      <c r="AS48" s="40"/>
      <c r="AT48" s="23"/>
      <c r="AU48" s="23"/>
      <c r="AV48" s="23"/>
      <c r="AW48" s="40"/>
      <c r="AX48" s="37">
        <f t="shared" si="8"/>
        <v>0</v>
      </c>
      <c r="AY48" s="30">
        <f t="shared" si="10"/>
        <v>0</v>
      </c>
      <c r="AZ48" s="25"/>
      <c r="BA48" s="25"/>
      <c r="BB48" s="25"/>
      <c r="BC48" s="25"/>
      <c r="BD48" s="25"/>
      <c r="BE48" s="25"/>
      <c r="BF48" s="25"/>
      <c r="BG48" s="25"/>
      <c r="BH48" s="25"/>
      <c r="BI48" s="25"/>
      <c r="BJ48" s="25"/>
      <c r="BK48" s="25"/>
    </row>
    <row r="49" spans="1:63">
      <c r="A49" s="23" t="s">
        <v>470</v>
      </c>
      <c r="B49" s="23"/>
      <c r="C49" s="23"/>
      <c r="D49" s="23"/>
      <c r="E49" s="40"/>
      <c r="F49" s="23"/>
      <c r="G49" s="23"/>
      <c r="H49" s="23"/>
      <c r="I49" s="40"/>
      <c r="J49" s="23"/>
      <c r="K49" s="23"/>
      <c r="L49" s="23"/>
      <c r="M49" s="40"/>
      <c r="N49" s="23"/>
      <c r="O49" s="23"/>
      <c r="P49" s="23"/>
      <c r="Q49" s="40"/>
      <c r="R49" s="37">
        <f t="shared" si="7"/>
        <v>0</v>
      </c>
      <c r="S49" s="30">
        <f t="shared" si="9"/>
        <v>0</v>
      </c>
      <c r="T49" s="36"/>
      <c r="U49" s="36"/>
      <c r="V49" s="36"/>
      <c r="W49" s="36"/>
      <c r="X49" s="36"/>
      <c r="Y49" s="25"/>
      <c r="Z49" s="25"/>
      <c r="AA49" s="25"/>
      <c r="AB49" s="25"/>
      <c r="AC49" s="25"/>
      <c r="AD49" s="25"/>
      <c r="AE49" s="25"/>
      <c r="AG49" s="23" t="s">
        <v>470</v>
      </c>
      <c r="AH49" s="23"/>
      <c r="AI49" s="23"/>
      <c r="AJ49" s="23"/>
      <c r="AK49" s="40"/>
      <c r="AL49" s="23"/>
      <c r="AM49" s="23"/>
      <c r="AN49" s="23"/>
      <c r="AO49" s="40"/>
      <c r="AP49" s="23"/>
      <c r="AQ49" s="23"/>
      <c r="AR49" s="23"/>
      <c r="AS49" s="40"/>
      <c r="AT49" s="23"/>
      <c r="AU49" s="23"/>
      <c r="AV49" s="23"/>
      <c r="AW49" s="40"/>
      <c r="AX49" s="37">
        <f t="shared" si="8"/>
        <v>0</v>
      </c>
      <c r="AY49" s="30">
        <f t="shared" si="10"/>
        <v>0</v>
      </c>
      <c r="AZ49" s="25"/>
      <c r="BA49" s="25"/>
      <c r="BB49" s="25"/>
      <c r="BC49" s="25"/>
      <c r="BD49" s="25"/>
      <c r="BE49" s="25"/>
      <c r="BF49" s="25"/>
      <c r="BG49" s="25"/>
      <c r="BH49" s="25"/>
      <c r="BI49" s="25"/>
      <c r="BJ49" s="25"/>
      <c r="BK49" s="25"/>
    </row>
    <row r="50" spans="1:63">
      <c r="A50" s="23" t="s">
        <v>471</v>
      </c>
      <c r="B50" s="23"/>
      <c r="C50" s="23"/>
      <c r="D50" s="23"/>
      <c r="E50" s="40"/>
      <c r="F50" s="23"/>
      <c r="G50" s="23"/>
      <c r="H50" s="23"/>
      <c r="I50" s="40"/>
      <c r="J50" s="23"/>
      <c r="K50" s="23"/>
      <c r="L50" s="23"/>
      <c r="M50" s="40"/>
      <c r="N50" s="23"/>
      <c r="O50" s="23"/>
      <c r="P50" s="23"/>
      <c r="Q50" s="40"/>
      <c r="R50" s="37">
        <f t="shared" si="7"/>
        <v>0</v>
      </c>
      <c r="S50" s="30">
        <f t="shared" si="9"/>
        <v>0</v>
      </c>
      <c r="T50" s="36"/>
      <c r="U50" s="36"/>
      <c r="V50" s="36"/>
      <c r="W50" s="36"/>
      <c r="X50" s="36"/>
      <c r="Y50" s="25"/>
      <c r="Z50" s="25"/>
      <c r="AA50" s="25"/>
      <c r="AB50" s="25"/>
      <c r="AC50" s="25"/>
      <c r="AD50" s="25"/>
      <c r="AE50" s="25"/>
      <c r="AG50" s="23" t="s">
        <v>471</v>
      </c>
      <c r="AH50" s="23"/>
      <c r="AI50" s="23"/>
      <c r="AJ50" s="23"/>
      <c r="AK50" s="40"/>
      <c r="AL50" s="23"/>
      <c r="AM50" s="23"/>
      <c r="AN50" s="23"/>
      <c r="AO50" s="40"/>
      <c r="AP50" s="23"/>
      <c r="AQ50" s="23"/>
      <c r="AR50" s="23"/>
      <c r="AS50" s="40"/>
      <c r="AT50" s="23"/>
      <c r="AU50" s="23"/>
      <c r="AV50" s="23"/>
      <c r="AW50" s="40"/>
      <c r="AX50" s="37">
        <f t="shared" si="8"/>
        <v>0</v>
      </c>
      <c r="AY50" s="30">
        <f t="shared" si="10"/>
        <v>0</v>
      </c>
      <c r="AZ50" s="25"/>
      <c r="BA50" s="25"/>
      <c r="BB50" s="25"/>
      <c r="BC50" s="25"/>
      <c r="BD50" s="25"/>
      <c r="BE50" s="25"/>
      <c r="BF50" s="25"/>
      <c r="BG50" s="25"/>
      <c r="BH50" s="25"/>
      <c r="BI50" s="25"/>
      <c r="BJ50" s="25"/>
      <c r="BK50" s="25"/>
    </row>
    <row r="51" spans="1:63">
      <c r="A51" s="23" t="s">
        <v>472</v>
      </c>
      <c r="B51" s="23"/>
      <c r="C51" s="23"/>
      <c r="D51" s="23"/>
      <c r="E51" s="40"/>
      <c r="F51" s="23"/>
      <c r="G51" s="23"/>
      <c r="H51" s="23"/>
      <c r="I51" s="40"/>
      <c r="J51" s="23"/>
      <c r="K51" s="23"/>
      <c r="L51" s="23"/>
      <c r="M51" s="40"/>
      <c r="N51" s="23"/>
      <c r="O51" s="23"/>
      <c r="P51" s="23"/>
      <c r="Q51" s="40"/>
      <c r="R51" s="37">
        <f t="shared" si="7"/>
        <v>0</v>
      </c>
      <c r="S51" s="30">
        <f t="shared" si="9"/>
        <v>0</v>
      </c>
      <c r="T51" s="36"/>
      <c r="U51" s="36"/>
      <c r="V51" s="36"/>
      <c r="W51" s="36"/>
      <c r="X51" s="36"/>
      <c r="Y51" s="25"/>
      <c r="Z51" s="25"/>
      <c r="AA51" s="25"/>
      <c r="AB51" s="25"/>
      <c r="AC51" s="25"/>
      <c r="AD51" s="25"/>
      <c r="AE51" s="25"/>
      <c r="AG51" s="23" t="s">
        <v>472</v>
      </c>
      <c r="AH51" s="23"/>
      <c r="AI51" s="23"/>
      <c r="AJ51" s="23"/>
      <c r="AK51" s="40"/>
      <c r="AL51" s="23"/>
      <c r="AM51" s="23"/>
      <c r="AN51" s="23"/>
      <c r="AO51" s="40"/>
      <c r="AP51" s="23"/>
      <c r="AQ51" s="23"/>
      <c r="AR51" s="23"/>
      <c r="AS51" s="40"/>
      <c r="AT51" s="23"/>
      <c r="AU51" s="23"/>
      <c r="AV51" s="23"/>
      <c r="AW51" s="40"/>
      <c r="AX51" s="37">
        <f t="shared" si="8"/>
        <v>0</v>
      </c>
      <c r="AY51" s="30">
        <f t="shared" si="10"/>
        <v>0</v>
      </c>
      <c r="AZ51" s="25"/>
      <c r="BA51" s="25"/>
      <c r="BB51" s="25"/>
      <c r="BC51" s="25"/>
      <c r="BD51" s="25"/>
      <c r="BE51" s="25"/>
      <c r="BF51" s="25"/>
      <c r="BG51" s="25"/>
      <c r="BH51" s="25"/>
      <c r="BI51" s="25"/>
      <c r="BJ51" s="25"/>
      <c r="BK51" s="25"/>
    </row>
    <row r="52" spans="1:63">
      <c r="A52" s="23" t="s">
        <v>473</v>
      </c>
      <c r="B52" s="23"/>
      <c r="C52" s="23"/>
      <c r="D52" s="23"/>
      <c r="E52" s="40"/>
      <c r="F52" s="23"/>
      <c r="G52" s="23"/>
      <c r="H52" s="23"/>
      <c r="I52" s="40"/>
      <c r="J52" s="23"/>
      <c r="K52" s="23"/>
      <c r="L52" s="23"/>
      <c r="M52" s="40"/>
      <c r="N52" s="23"/>
      <c r="O52" s="23"/>
      <c r="P52" s="23"/>
      <c r="Q52" s="40"/>
      <c r="R52" s="37">
        <f t="shared" si="7"/>
        <v>0</v>
      </c>
      <c r="S52" s="30">
        <f t="shared" si="9"/>
        <v>0</v>
      </c>
      <c r="T52" s="36"/>
      <c r="U52" s="36"/>
      <c r="V52" s="36"/>
      <c r="W52" s="36"/>
      <c r="X52" s="36"/>
      <c r="Y52" s="25"/>
      <c r="Z52" s="25"/>
      <c r="AA52" s="25"/>
      <c r="AB52" s="25"/>
      <c r="AC52" s="25"/>
      <c r="AD52" s="25"/>
      <c r="AE52" s="25"/>
      <c r="AG52" s="23" t="s">
        <v>473</v>
      </c>
      <c r="AH52" s="23"/>
      <c r="AI52" s="23"/>
      <c r="AJ52" s="23"/>
      <c r="AK52" s="40"/>
      <c r="AL52" s="23"/>
      <c r="AM52" s="23"/>
      <c r="AN52" s="23"/>
      <c r="AO52" s="40"/>
      <c r="AP52" s="23"/>
      <c r="AQ52" s="23"/>
      <c r="AR52" s="23"/>
      <c r="AS52" s="40"/>
      <c r="AT52" s="23"/>
      <c r="AU52" s="23"/>
      <c r="AV52" s="23"/>
      <c r="AW52" s="40"/>
      <c r="AX52" s="37">
        <f t="shared" si="8"/>
        <v>0</v>
      </c>
      <c r="AY52" s="30">
        <f t="shared" si="10"/>
        <v>0</v>
      </c>
      <c r="AZ52" s="25"/>
      <c r="BA52" s="25"/>
      <c r="BB52" s="25"/>
      <c r="BC52" s="25"/>
      <c r="BD52" s="25"/>
      <c r="BE52" s="25"/>
      <c r="BF52" s="25"/>
      <c r="BG52" s="25"/>
      <c r="BH52" s="25"/>
      <c r="BI52" s="25"/>
      <c r="BJ52" s="25"/>
      <c r="BK52" s="25"/>
    </row>
    <row r="53" spans="1:63">
      <c r="A53" s="23" t="s">
        <v>474</v>
      </c>
      <c r="B53" s="23"/>
      <c r="C53" s="23"/>
      <c r="D53" s="23"/>
      <c r="E53" s="40"/>
      <c r="F53" s="23"/>
      <c r="G53" s="23"/>
      <c r="H53" s="23"/>
      <c r="I53" s="40"/>
      <c r="J53" s="23"/>
      <c r="K53" s="23"/>
      <c r="L53" s="23"/>
      <c r="M53" s="40"/>
      <c r="N53" s="23"/>
      <c r="O53" s="23"/>
      <c r="P53" s="23"/>
      <c r="Q53" s="40"/>
      <c r="R53" s="37">
        <f t="shared" si="7"/>
        <v>0</v>
      </c>
      <c r="S53" s="30">
        <f t="shared" si="9"/>
        <v>0</v>
      </c>
      <c r="T53" s="36"/>
      <c r="U53" s="36"/>
      <c r="V53" s="36"/>
      <c r="W53" s="36"/>
      <c r="X53" s="36"/>
      <c r="Y53" s="25"/>
      <c r="Z53" s="25"/>
      <c r="AA53" s="25"/>
      <c r="AB53" s="25"/>
      <c r="AC53" s="25"/>
      <c r="AD53" s="25"/>
      <c r="AE53" s="25"/>
      <c r="AG53" s="23" t="s">
        <v>474</v>
      </c>
      <c r="AH53" s="23"/>
      <c r="AI53" s="23"/>
      <c r="AJ53" s="23"/>
      <c r="AK53" s="40"/>
      <c r="AL53" s="23"/>
      <c r="AM53" s="23"/>
      <c r="AN53" s="23"/>
      <c r="AO53" s="40"/>
      <c r="AP53" s="23"/>
      <c r="AQ53" s="23"/>
      <c r="AR53" s="23"/>
      <c r="AS53" s="40"/>
      <c r="AT53" s="23"/>
      <c r="AU53" s="23"/>
      <c r="AV53" s="23"/>
      <c r="AW53" s="40"/>
      <c r="AX53" s="37">
        <f t="shared" si="8"/>
        <v>0</v>
      </c>
      <c r="AY53" s="30">
        <f t="shared" si="10"/>
        <v>0</v>
      </c>
      <c r="AZ53" s="25"/>
      <c r="BA53" s="25"/>
      <c r="BB53" s="25"/>
      <c r="BC53" s="25"/>
      <c r="BD53" s="25"/>
      <c r="BE53" s="25"/>
      <c r="BF53" s="25"/>
      <c r="BG53" s="25"/>
      <c r="BH53" s="25"/>
      <c r="BI53" s="25"/>
      <c r="BJ53" s="25"/>
      <c r="BK53" s="25"/>
    </row>
    <row r="54" spans="1:63">
      <c r="A54" s="23" t="s">
        <v>475</v>
      </c>
      <c r="B54" s="23"/>
      <c r="C54" s="23"/>
      <c r="D54" s="23"/>
      <c r="E54" s="40"/>
      <c r="F54" s="23"/>
      <c r="G54" s="23"/>
      <c r="H54" s="23"/>
      <c r="I54" s="40"/>
      <c r="J54" s="23"/>
      <c r="K54" s="23"/>
      <c r="L54" s="23"/>
      <c r="M54" s="40"/>
      <c r="N54" s="23"/>
      <c r="O54" s="23"/>
      <c r="P54" s="23"/>
      <c r="Q54" s="40"/>
      <c r="R54" s="37">
        <f t="shared" si="7"/>
        <v>0</v>
      </c>
      <c r="S54" s="30">
        <f t="shared" si="9"/>
        <v>0</v>
      </c>
      <c r="T54" s="36"/>
      <c r="U54" s="36"/>
      <c r="V54" s="36"/>
      <c r="W54" s="36"/>
      <c r="X54" s="36"/>
      <c r="Y54" s="25"/>
      <c r="Z54" s="25"/>
      <c r="AA54" s="25"/>
      <c r="AB54" s="25"/>
      <c r="AC54" s="25"/>
      <c r="AD54" s="25"/>
      <c r="AE54" s="25"/>
      <c r="AG54" s="23" t="s">
        <v>475</v>
      </c>
      <c r="AH54" s="23"/>
      <c r="AI54" s="23"/>
      <c r="AJ54" s="23"/>
      <c r="AK54" s="40"/>
      <c r="AL54" s="23"/>
      <c r="AM54" s="23"/>
      <c r="AN54" s="23"/>
      <c r="AO54" s="40"/>
      <c r="AP54" s="23"/>
      <c r="AQ54" s="23"/>
      <c r="AR54" s="23"/>
      <c r="AS54" s="40"/>
      <c r="AT54" s="23"/>
      <c r="AU54" s="23"/>
      <c r="AV54" s="23"/>
      <c r="AW54" s="40"/>
      <c r="AX54" s="37">
        <f t="shared" si="8"/>
        <v>0</v>
      </c>
      <c r="AY54" s="30">
        <f t="shared" si="10"/>
        <v>0</v>
      </c>
      <c r="AZ54" s="25"/>
      <c r="BA54" s="25"/>
      <c r="BB54" s="25"/>
      <c r="BC54" s="25"/>
      <c r="BD54" s="25"/>
      <c r="BE54" s="25"/>
      <c r="BF54" s="25"/>
      <c r="BG54" s="25"/>
      <c r="BH54" s="25"/>
      <c r="BI54" s="25"/>
      <c r="BJ54" s="25"/>
      <c r="BK54" s="25"/>
    </row>
    <row r="55" spans="1:63">
      <c r="A55" s="23" t="s">
        <v>476</v>
      </c>
      <c r="B55" s="23"/>
      <c r="C55" s="23"/>
      <c r="D55" s="23"/>
      <c r="E55" s="40"/>
      <c r="F55" s="23"/>
      <c r="G55" s="23"/>
      <c r="H55" s="23"/>
      <c r="I55" s="40"/>
      <c r="J55" s="23"/>
      <c r="K55" s="23"/>
      <c r="L55" s="23"/>
      <c r="M55" s="40"/>
      <c r="N55" s="23"/>
      <c r="O55" s="23"/>
      <c r="P55" s="23"/>
      <c r="Q55" s="40"/>
      <c r="R55" s="37">
        <f t="shared" si="7"/>
        <v>0</v>
      </c>
      <c r="S55" s="30">
        <f t="shared" si="9"/>
        <v>0</v>
      </c>
      <c r="T55" s="36"/>
      <c r="U55" s="36"/>
      <c r="V55" s="36"/>
      <c r="W55" s="36"/>
      <c r="X55" s="36"/>
      <c r="Y55" s="25"/>
      <c r="Z55" s="25"/>
      <c r="AA55" s="25"/>
      <c r="AB55" s="25"/>
      <c r="AC55" s="25"/>
      <c r="AD55" s="25"/>
      <c r="AE55" s="25"/>
      <c r="AG55" s="23" t="s">
        <v>476</v>
      </c>
      <c r="AH55" s="23"/>
      <c r="AI55" s="23"/>
      <c r="AJ55" s="23"/>
      <c r="AK55" s="40"/>
      <c r="AL55" s="23"/>
      <c r="AM55" s="23"/>
      <c r="AN55" s="23"/>
      <c r="AO55" s="40"/>
      <c r="AP55" s="23"/>
      <c r="AQ55" s="23"/>
      <c r="AR55" s="23"/>
      <c r="AS55" s="40"/>
      <c r="AT55" s="23"/>
      <c r="AU55" s="23"/>
      <c r="AV55" s="23"/>
      <c r="AW55" s="40"/>
      <c r="AX55" s="37">
        <f t="shared" si="8"/>
        <v>0</v>
      </c>
      <c r="AY55" s="30">
        <f t="shared" si="10"/>
        <v>0</v>
      </c>
      <c r="AZ55" s="25"/>
      <c r="BA55" s="25"/>
      <c r="BB55" s="25"/>
      <c r="BC55" s="25"/>
      <c r="BD55" s="25"/>
      <c r="BE55" s="25"/>
      <c r="BF55" s="25"/>
      <c r="BG55" s="25"/>
      <c r="BH55" s="25"/>
      <c r="BI55" s="25"/>
      <c r="BJ55" s="25"/>
      <c r="BK55" s="25"/>
    </row>
    <row r="56" spans="1:63">
      <c r="A56" s="23" t="s">
        <v>477</v>
      </c>
      <c r="B56" s="23"/>
      <c r="C56" s="23"/>
      <c r="D56" s="23"/>
      <c r="E56" s="40"/>
      <c r="F56" s="23"/>
      <c r="G56" s="23"/>
      <c r="H56" s="23"/>
      <c r="I56" s="40"/>
      <c r="J56" s="23"/>
      <c r="K56" s="23"/>
      <c r="L56" s="23"/>
      <c r="M56" s="40"/>
      <c r="N56" s="23"/>
      <c r="O56" s="23"/>
      <c r="P56" s="23"/>
      <c r="Q56" s="40"/>
      <c r="R56" s="37">
        <f t="shared" si="7"/>
        <v>0</v>
      </c>
      <c r="S56" s="30">
        <f t="shared" si="9"/>
        <v>0</v>
      </c>
      <c r="T56" s="36"/>
      <c r="U56" s="36"/>
      <c r="V56" s="36"/>
      <c r="W56" s="36"/>
      <c r="X56" s="36"/>
      <c r="Y56" s="25"/>
      <c r="Z56" s="25"/>
      <c r="AA56" s="25"/>
      <c r="AB56" s="25"/>
      <c r="AC56" s="25"/>
      <c r="AD56" s="25"/>
      <c r="AE56" s="25"/>
      <c r="AG56" s="23" t="s">
        <v>477</v>
      </c>
      <c r="AH56" s="23"/>
      <c r="AI56" s="23"/>
      <c r="AJ56" s="23"/>
      <c r="AK56" s="40"/>
      <c r="AL56" s="23"/>
      <c r="AM56" s="23"/>
      <c r="AN56" s="23"/>
      <c r="AO56" s="40"/>
      <c r="AP56" s="23"/>
      <c r="AQ56" s="23"/>
      <c r="AR56" s="23"/>
      <c r="AS56" s="40"/>
      <c r="AT56" s="23"/>
      <c r="AU56" s="23"/>
      <c r="AV56" s="23"/>
      <c r="AW56" s="40"/>
      <c r="AX56" s="37">
        <f t="shared" si="8"/>
        <v>0</v>
      </c>
      <c r="AY56" s="30">
        <f t="shared" si="10"/>
        <v>0</v>
      </c>
      <c r="AZ56" s="25"/>
      <c r="BA56" s="25"/>
      <c r="BB56" s="25"/>
      <c r="BC56" s="25"/>
      <c r="BD56" s="25"/>
      <c r="BE56" s="25"/>
      <c r="BF56" s="25"/>
      <c r="BG56" s="25"/>
      <c r="BH56" s="25"/>
      <c r="BI56" s="25"/>
      <c r="BJ56" s="25"/>
      <c r="BK56" s="25"/>
    </row>
    <row r="57" spans="1:63">
      <c r="A57" s="23" t="s">
        <v>478</v>
      </c>
      <c r="B57" s="23"/>
      <c r="C57" s="23"/>
      <c r="D57" s="23"/>
      <c r="E57" s="40"/>
      <c r="F57" s="23"/>
      <c r="G57" s="23"/>
      <c r="H57" s="23"/>
      <c r="I57" s="40"/>
      <c r="J57" s="23"/>
      <c r="K57" s="23"/>
      <c r="L57" s="23"/>
      <c r="M57" s="40"/>
      <c r="N57" s="23"/>
      <c r="O57" s="23"/>
      <c r="P57" s="23"/>
      <c r="Q57" s="40"/>
      <c r="R57" s="37">
        <f t="shared" si="7"/>
        <v>0</v>
      </c>
      <c r="S57" s="30">
        <f t="shared" si="9"/>
        <v>0</v>
      </c>
      <c r="T57" s="36"/>
      <c r="U57" s="36"/>
      <c r="V57" s="36"/>
      <c r="W57" s="36"/>
      <c r="X57" s="36"/>
      <c r="Y57" s="25"/>
      <c r="Z57" s="25"/>
      <c r="AA57" s="25"/>
      <c r="AB57" s="25"/>
      <c r="AC57" s="25"/>
      <c r="AD57" s="25"/>
      <c r="AE57" s="25"/>
      <c r="AG57" s="23" t="s">
        <v>478</v>
      </c>
      <c r="AH57" s="23"/>
      <c r="AI57" s="23"/>
      <c r="AJ57" s="23"/>
      <c r="AK57" s="40"/>
      <c r="AL57" s="23"/>
      <c r="AM57" s="23"/>
      <c r="AN57" s="23"/>
      <c r="AO57" s="40"/>
      <c r="AP57" s="23"/>
      <c r="AQ57" s="23"/>
      <c r="AR57" s="23"/>
      <c r="AS57" s="40"/>
      <c r="AT57" s="23"/>
      <c r="AU57" s="23"/>
      <c r="AV57" s="23"/>
      <c r="AW57" s="40"/>
      <c r="AX57" s="37">
        <f t="shared" si="8"/>
        <v>0</v>
      </c>
      <c r="AY57" s="30">
        <f t="shared" si="10"/>
        <v>0</v>
      </c>
      <c r="AZ57" s="25"/>
      <c r="BA57" s="25"/>
      <c r="BB57" s="25"/>
      <c r="BC57" s="25"/>
      <c r="BD57" s="25"/>
      <c r="BE57" s="25"/>
      <c r="BF57" s="25"/>
      <c r="BG57" s="25"/>
      <c r="BH57" s="25"/>
      <c r="BI57" s="25"/>
      <c r="BJ57" s="25"/>
      <c r="BK57" s="25"/>
    </row>
    <row r="58" spans="1:63">
      <c r="A58" s="27" t="s">
        <v>479</v>
      </c>
      <c r="B58" s="24">
        <f t="shared" ref="B58:Q58" si="11">SUM(B37:B57)</f>
        <v>0</v>
      </c>
      <c r="C58" s="24">
        <f t="shared" si="11"/>
        <v>0</v>
      </c>
      <c r="D58" s="24">
        <f t="shared" si="11"/>
        <v>0</v>
      </c>
      <c r="E58" s="41">
        <f t="shared" si="11"/>
        <v>0</v>
      </c>
      <c r="F58" s="24">
        <f t="shared" si="11"/>
        <v>0</v>
      </c>
      <c r="G58" s="24">
        <f t="shared" si="11"/>
        <v>0</v>
      </c>
      <c r="H58" s="24">
        <f t="shared" si="11"/>
        <v>0</v>
      </c>
      <c r="I58" s="41">
        <f t="shared" si="11"/>
        <v>0</v>
      </c>
      <c r="J58" s="24">
        <f t="shared" si="11"/>
        <v>0</v>
      </c>
      <c r="K58" s="24">
        <f t="shared" si="11"/>
        <v>0</v>
      </c>
      <c r="L58" s="24">
        <f t="shared" si="11"/>
        <v>0</v>
      </c>
      <c r="M58" s="41">
        <f t="shared" si="11"/>
        <v>0</v>
      </c>
      <c r="N58" s="24">
        <f t="shared" si="11"/>
        <v>0</v>
      </c>
      <c r="O58" s="24">
        <f t="shared" si="11"/>
        <v>0</v>
      </c>
      <c r="P58" s="24">
        <f t="shared" si="11"/>
        <v>0</v>
      </c>
      <c r="Q58" s="41">
        <f t="shared" si="11"/>
        <v>0</v>
      </c>
      <c r="R58" s="24">
        <f t="shared" ref="R58:AE58" si="12">SUM(R37:R57)</f>
        <v>0</v>
      </c>
      <c r="S58" s="30">
        <f t="shared" si="12"/>
        <v>0</v>
      </c>
      <c r="T58" s="24">
        <f t="shared" si="12"/>
        <v>0</v>
      </c>
      <c r="U58" s="24">
        <f t="shared" si="12"/>
        <v>0</v>
      </c>
      <c r="V58" s="24">
        <f t="shared" si="12"/>
        <v>0</v>
      </c>
      <c r="W58" s="24">
        <f t="shared" si="12"/>
        <v>0</v>
      </c>
      <c r="X58" s="24">
        <f t="shared" si="12"/>
        <v>0</v>
      </c>
      <c r="Y58" s="24">
        <f t="shared" si="12"/>
        <v>0</v>
      </c>
      <c r="Z58" s="24">
        <f t="shared" si="12"/>
        <v>0</v>
      </c>
      <c r="AA58" s="24">
        <f t="shared" si="12"/>
        <v>0</v>
      </c>
      <c r="AB58" s="24">
        <f t="shared" si="12"/>
        <v>0</v>
      </c>
      <c r="AC58" s="24">
        <f t="shared" si="12"/>
        <v>0</v>
      </c>
      <c r="AD58" s="24">
        <f t="shared" si="12"/>
        <v>0</v>
      </c>
      <c r="AE58" s="24">
        <f t="shared" si="12"/>
        <v>0</v>
      </c>
      <c r="AG58" s="27" t="s">
        <v>479</v>
      </c>
      <c r="AH58" s="24">
        <f t="shared" ref="AH58:AW58" si="13">SUM(AH37:AH57)</f>
        <v>0</v>
      </c>
      <c r="AI58" s="24">
        <f t="shared" si="13"/>
        <v>0</v>
      </c>
      <c r="AJ58" s="24">
        <f t="shared" si="13"/>
        <v>0</v>
      </c>
      <c r="AK58" s="41">
        <f t="shared" si="13"/>
        <v>0</v>
      </c>
      <c r="AL58" s="24">
        <f t="shared" si="13"/>
        <v>0</v>
      </c>
      <c r="AM58" s="24">
        <f t="shared" si="13"/>
        <v>0</v>
      </c>
      <c r="AN58" s="24">
        <f t="shared" si="13"/>
        <v>0</v>
      </c>
      <c r="AO58" s="41">
        <f t="shared" si="13"/>
        <v>0</v>
      </c>
      <c r="AP58" s="24">
        <f t="shared" si="13"/>
        <v>0</v>
      </c>
      <c r="AQ58" s="24">
        <f t="shared" si="13"/>
        <v>0</v>
      </c>
      <c r="AR58" s="24">
        <f t="shared" si="13"/>
        <v>0</v>
      </c>
      <c r="AS58" s="41">
        <f t="shared" si="13"/>
        <v>0</v>
      </c>
      <c r="AT58" s="24">
        <f t="shared" si="13"/>
        <v>0</v>
      </c>
      <c r="AU58" s="24">
        <f t="shared" si="13"/>
        <v>0</v>
      </c>
      <c r="AV58" s="24">
        <f t="shared" si="13"/>
        <v>0</v>
      </c>
      <c r="AW58" s="41">
        <f t="shared" si="13"/>
        <v>0</v>
      </c>
      <c r="AX58" s="38">
        <f t="shared" ref="AX58:BK58" si="14">SUM(AX37:AX57)</f>
        <v>0</v>
      </c>
      <c r="AY58" s="31">
        <f t="shared" si="14"/>
        <v>0</v>
      </c>
      <c r="AZ58" s="24">
        <f t="shared" si="14"/>
        <v>0</v>
      </c>
      <c r="BA58" s="24">
        <f t="shared" si="14"/>
        <v>0</v>
      </c>
      <c r="BB58" s="24">
        <f t="shared" si="14"/>
        <v>0</v>
      </c>
      <c r="BC58" s="24">
        <f t="shared" si="14"/>
        <v>0</v>
      </c>
      <c r="BD58" s="24">
        <f t="shared" si="14"/>
        <v>0</v>
      </c>
      <c r="BE58" s="24">
        <f t="shared" si="14"/>
        <v>0</v>
      </c>
      <c r="BF58" s="24">
        <f t="shared" si="14"/>
        <v>0</v>
      </c>
      <c r="BG58" s="24">
        <f t="shared" si="14"/>
        <v>0</v>
      </c>
      <c r="BH58" s="24">
        <f t="shared" si="14"/>
        <v>0</v>
      </c>
      <c r="BI58" s="24">
        <f t="shared" si="14"/>
        <v>0</v>
      </c>
      <c r="BJ58" s="24">
        <f t="shared" si="14"/>
        <v>0</v>
      </c>
      <c r="BK58" s="24">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headerFooter>
    <oddFooter>&amp;C_x000D_&amp;1#&amp;"Calibri"&amp;10&amp;K000000 Información 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6"/>
  <sheetViews>
    <sheetView topLeftCell="A75" workbookViewId="0">
      <selection activeCell="C89" sqref="C89"/>
    </sheetView>
  </sheetViews>
  <sheetFormatPr baseColWidth="10" defaultColWidth="9.140625" defaultRowHeight="15"/>
  <cols>
    <col min="2" max="2" width="73.42578125" customWidth="1"/>
  </cols>
  <sheetData>
    <row r="1" spans="1:2">
      <c r="A1" s="53" t="s">
        <v>265</v>
      </c>
      <c r="B1" s="53" t="s">
        <v>266</v>
      </c>
    </row>
    <row r="2" spans="1:2">
      <c r="A2" s="54" t="s">
        <v>267</v>
      </c>
      <c r="B2" s="54" t="s">
        <v>268</v>
      </c>
    </row>
    <row r="3" spans="1:2">
      <c r="A3" s="55" t="s">
        <v>269</v>
      </c>
      <c r="B3" s="56" t="s">
        <v>270</v>
      </c>
    </row>
    <row r="4" spans="1:2">
      <c r="A4" s="55" t="s">
        <v>271</v>
      </c>
      <c r="B4" s="56" t="s">
        <v>272</v>
      </c>
    </row>
    <row r="5" spans="1:2">
      <c r="A5" s="57" t="s">
        <v>273</v>
      </c>
      <c r="B5" s="57" t="s">
        <v>274</v>
      </c>
    </row>
    <row r="6" spans="1:2">
      <c r="A6" s="57" t="s">
        <v>275</v>
      </c>
      <c r="B6" s="57" t="s">
        <v>276</v>
      </c>
    </row>
    <row r="7" spans="1:2">
      <c r="A7" s="57" t="s">
        <v>277</v>
      </c>
      <c r="B7" s="57" t="s">
        <v>278</v>
      </c>
    </row>
    <row r="8" spans="1:2">
      <c r="A8" s="57" t="s">
        <v>279</v>
      </c>
      <c r="B8" s="57" t="s">
        <v>280</v>
      </c>
    </row>
    <row r="9" spans="1:2">
      <c r="A9" s="57" t="s">
        <v>281</v>
      </c>
      <c r="B9" s="57" t="s">
        <v>282</v>
      </c>
    </row>
    <row r="10" spans="1:2">
      <c r="A10" s="57" t="s">
        <v>283</v>
      </c>
      <c r="B10" s="57" t="s">
        <v>284</v>
      </c>
    </row>
    <row r="11" spans="1:2">
      <c r="A11" s="57" t="s">
        <v>285</v>
      </c>
      <c r="B11" s="57" t="s">
        <v>286</v>
      </c>
    </row>
    <row r="12" spans="1:2">
      <c r="A12" s="57" t="s">
        <v>287</v>
      </c>
      <c r="B12" s="57" t="s">
        <v>288</v>
      </c>
    </row>
    <row r="13" spans="1:2">
      <c r="A13" s="57" t="s">
        <v>289</v>
      </c>
      <c r="B13" s="57" t="s">
        <v>290</v>
      </c>
    </row>
    <row r="14" spans="1:2">
      <c r="A14" s="57" t="s">
        <v>291</v>
      </c>
      <c r="B14" s="57" t="s">
        <v>292</v>
      </c>
    </row>
    <row r="15" spans="1:2">
      <c r="A15" s="57" t="s">
        <v>293</v>
      </c>
      <c r="B15" s="58" t="s">
        <v>294</v>
      </c>
    </row>
    <row r="16" spans="1:2">
      <c r="A16" s="57" t="s">
        <v>295</v>
      </c>
      <c r="B16" s="58" t="s">
        <v>296</v>
      </c>
    </row>
    <row r="17" spans="1:2">
      <c r="A17" s="57" t="s">
        <v>297</v>
      </c>
      <c r="B17" s="57" t="s">
        <v>298</v>
      </c>
    </row>
    <row r="18" spans="1:2">
      <c r="A18" s="57" t="s">
        <v>299</v>
      </c>
      <c r="B18" s="57" t="s">
        <v>300</v>
      </c>
    </row>
    <row r="19" spans="1:2">
      <c r="A19" s="57" t="s">
        <v>301</v>
      </c>
      <c r="B19" s="57" t="s">
        <v>302</v>
      </c>
    </row>
    <row r="20" spans="1:2">
      <c r="A20" s="57" t="s">
        <v>303</v>
      </c>
      <c r="B20" s="58" t="s">
        <v>304</v>
      </c>
    </row>
    <row r="21" spans="1:2">
      <c r="A21" s="57" t="s">
        <v>305</v>
      </c>
      <c r="B21" s="58" t="s">
        <v>306</v>
      </c>
    </row>
    <row r="22" spans="1:2">
      <c r="A22" s="60" t="s">
        <v>307</v>
      </c>
      <c r="B22" s="61" t="s">
        <v>308</v>
      </c>
    </row>
    <row r="23" spans="1:2">
      <c r="A23" s="57" t="s">
        <v>309</v>
      </c>
      <c r="B23" s="57" t="s">
        <v>310</v>
      </c>
    </row>
    <row r="24" spans="1:2">
      <c r="A24" s="57" t="s">
        <v>311</v>
      </c>
      <c r="B24" s="57" t="s">
        <v>312</v>
      </c>
    </row>
    <row r="25" spans="1:2">
      <c r="A25" s="57" t="s">
        <v>313</v>
      </c>
      <c r="B25" s="57" t="s">
        <v>314</v>
      </c>
    </row>
    <row r="26" spans="1:2">
      <c r="A26" s="57" t="s">
        <v>315</v>
      </c>
      <c r="B26" s="58" t="s">
        <v>316</v>
      </c>
    </row>
    <row r="27" spans="1:2">
      <c r="A27" s="55" t="s">
        <v>317</v>
      </c>
      <c r="B27" s="55" t="s">
        <v>318</v>
      </c>
    </row>
    <row r="28" spans="1:2">
      <c r="A28" s="55" t="s">
        <v>319</v>
      </c>
      <c r="B28" s="55" t="s">
        <v>320</v>
      </c>
    </row>
    <row r="29" spans="1:2">
      <c r="A29" s="57" t="s">
        <v>321</v>
      </c>
      <c r="B29" s="58" t="s">
        <v>322</v>
      </c>
    </row>
    <row r="30" spans="1:2">
      <c r="A30" s="57" t="s">
        <v>323</v>
      </c>
      <c r="B30" s="57" t="s">
        <v>324</v>
      </c>
    </row>
    <row r="31" spans="1:2">
      <c r="A31" s="57" t="s">
        <v>325</v>
      </c>
      <c r="B31" s="58" t="s">
        <v>326</v>
      </c>
    </row>
    <row r="32" spans="1:2">
      <c r="A32" s="57" t="s">
        <v>327</v>
      </c>
      <c r="B32" s="57" t="s">
        <v>328</v>
      </c>
    </row>
    <row r="33" spans="1:2">
      <c r="A33" s="57" t="s">
        <v>329</v>
      </c>
      <c r="B33" s="58" t="s">
        <v>330</v>
      </c>
    </row>
    <row r="34" spans="1:2">
      <c r="A34" s="57" t="s">
        <v>331</v>
      </c>
      <c r="B34" s="58" t="s">
        <v>332</v>
      </c>
    </row>
    <row r="35" spans="1:2">
      <c r="A35" s="57" t="s">
        <v>333</v>
      </c>
      <c r="B35" s="57" t="s">
        <v>334</v>
      </c>
    </row>
    <row r="36" spans="1:2">
      <c r="A36" s="57" t="s">
        <v>335</v>
      </c>
      <c r="B36" s="57" t="s">
        <v>336</v>
      </c>
    </row>
    <row r="37" spans="1:2">
      <c r="A37" s="57" t="s">
        <v>337</v>
      </c>
      <c r="B37" s="57" t="s">
        <v>338</v>
      </c>
    </row>
    <row r="38" spans="1:2">
      <c r="A38" s="57" t="s">
        <v>339</v>
      </c>
      <c r="B38" s="57" t="s">
        <v>340</v>
      </c>
    </row>
    <row r="39" spans="1:2">
      <c r="A39" s="57" t="s">
        <v>341</v>
      </c>
      <c r="B39" s="57" t="s">
        <v>342</v>
      </c>
    </row>
    <row r="40" spans="1:2">
      <c r="A40" s="57" t="s">
        <v>343</v>
      </c>
      <c r="B40" s="57" t="s">
        <v>344</v>
      </c>
    </row>
    <row r="41" spans="1:2">
      <c r="A41" s="57" t="s">
        <v>345</v>
      </c>
      <c r="B41" s="57" t="s">
        <v>346</v>
      </c>
    </row>
    <row r="42" spans="1:2">
      <c r="A42" s="57" t="s">
        <v>347</v>
      </c>
      <c r="B42" s="57" t="s">
        <v>348</v>
      </c>
    </row>
    <row r="43" spans="1:2">
      <c r="A43" s="57" t="s">
        <v>349</v>
      </c>
      <c r="B43" s="58" t="s">
        <v>350</v>
      </c>
    </row>
    <row r="44" spans="1:2">
      <c r="A44" s="57" t="s">
        <v>351</v>
      </c>
      <c r="B44" s="57" t="s">
        <v>352</v>
      </c>
    </row>
    <row r="45" spans="1:2">
      <c r="A45" s="59" t="s">
        <v>353</v>
      </c>
      <c r="B45" s="59" t="s">
        <v>354</v>
      </c>
    </row>
    <row r="46" spans="1:2">
      <c r="A46" s="57" t="s">
        <v>355</v>
      </c>
      <c r="B46" s="57" t="s">
        <v>356</v>
      </c>
    </row>
    <row r="47" spans="1:2">
      <c r="A47" s="57" t="s">
        <v>357</v>
      </c>
      <c r="B47" s="58" t="s">
        <v>358</v>
      </c>
    </row>
    <row r="48" spans="1:2">
      <c r="A48" s="57" t="s">
        <v>359</v>
      </c>
      <c r="B48" s="57" t="s">
        <v>360</v>
      </c>
    </row>
    <row r="49" spans="1:2">
      <c r="A49" s="57" t="s">
        <v>361</v>
      </c>
      <c r="B49" s="58" t="s">
        <v>362</v>
      </c>
    </row>
    <row r="50" spans="1:2">
      <c r="A50" s="57" t="s">
        <v>363</v>
      </c>
      <c r="B50" s="58" t="s">
        <v>364</v>
      </c>
    </row>
    <row r="51" spans="1:2">
      <c r="A51" s="57" t="s">
        <v>365</v>
      </c>
      <c r="B51" s="58" t="s">
        <v>366</v>
      </c>
    </row>
    <row r="52" spans="1:2">
      <c r="A52" s="57" t="s">
        <v>480</v>
      </c>
      <c r="B52" s="57" t="s">
        <v>481</v>
      </c>
    </row>
    <row r="53" spans="1:2">
      <c r="A53" s="54" t="s">
        <v>367</v>
      </c>
      <c r="B53" s="54" t="s">
        <v>368</v>
      </c>
    </row>
    <row r="54" spans="1:2">
      <c r="A54" s="57" t="s">
        <v>369</v>
      </c>
      <c r="B54" s="57" t="s">
        <v>370</v>
      </c>
    </row>
    <row r="55" spans="1:2">
      <c r="A55" s="57" t="s">
        <v>482</v>
      </c>
      <c r="B55" s="57" t="s">
        <v>483</v>
      </c>
    </row>
    <row r="56" spans="1:2">
      <c r="A56" s="57" t="s">
        <v>371</v>
      </c>
      <c r="B56" s="57" t="s">
        <v>372</v>
      </c>
    </row>
    <row r="57" spans="1:2">
      <c r="A57" s="57" t="s">
        <v>373</v>
      </c>
      <c r="B57" s="57" t="s">
        <v>374</v>
      </c>
    </row>
    <row r="58" spans="1:2">
      <c r="A58" t="s">
        <v>484</v>
      </c>
      <c r="B58" t="s">
        <v>485</v>
      </c>
    </row>
    <row r="59" spans="1:2">
      <c r="A59" s="57" t="s">
        <v>375</v>
      </c>
      <c r="B59" s="57" t="s">
        <v>376</v>
      </c>
    </row>
    <row r="60" spans="1:2">
      <c r="A60" s="57" t="s">
        <v>377</v>
      </c>
      <c r="B60" s="57" t="s">
        <v>378</v>
      </c>
    </row>
    <row r="61" spans="1:2">
      <c r="A61" s="57" t="s">
        <v>379</v>
      </c>
      <c r="B61" s="57" t="s">
        <v>380</v>
      </c>
    </row>
    <row r="62" spans="1:2">
      <c r="A62" s="57" t="s">
        <v>486</v>
      </c>
      <c r="B62" s="57" t="s">
        <v>487</v>
      </c>
    </row>
    <row r="63" spans="1:2">
      <c r="A63" s="57" t="s">
        <v>381</v>
      </c>
      <c r="B63" s="57" t="s">
        <v>382</v>
      </c>
    </row>
    <row r="64" spans="1:2">
      <c r="A64" s="57" t="s">
        <v>383</v>
      </c>
      <c r="B64" s="57" t="s">
        <v>384</v>
      </c>
    </row>
    <row r="65" spans="1:2">
      <c r="A65" s="57" t="s">
        <v>385</v>
      </c>
      <c r="B65" s="57" t="s">
        <v>386</v>
      </c>
    </row>
    <row r="66" spans="1:2">
      <c r="A66" s="57" t="s">
        <v>387</v>
      </c>
      <c r="B66" s="58" t="s">
        <v>388</v>
      </c>
    </row>
    <row r="67" spans="1:2">
      <c r="A67" s="57" t="s">
        <v>389</v>
      </c>
      <c r="B67" s="58" t="s">
        <v>390</v>
      </c>
    </row>
    <row r="68" spans="1:2">
      <c r="A68" s="80" t="s">
        <v>488</v>
      </c>
      <c r="B68" s="81" t="s">
        <v>489</v>
      </c>
    </row>
    <row r="69" spans="1:2">
      <c r="A69" s="57" t="s">
        <v>391</v>
      </c>
      <c r="B69" s="57" t="s">
        <v>392</v>
      </c>
    </row>
    <row r="70" spans="1:2">
      <c r="A70" s="57" t="s">
        <v>393</v>
      </c>
      <c r="B70" s="57" t="s">
        <v>394</v>
      </c>
    </row>
    <row r="71" spans="1:2">
      <c r="A71" s="57" t="s">
        <v>395</v>
      </c>
      <c r="B71" s="58" t="s">
        <v>396</v>
      </c>
    </row>
    <row r="72" spans="1:2">
      <c r="A72" s="57" t="s">
        <v>397</v>
      </c>
      <c r="B72" s="58" t="s">
        <v>398</v>
      </c>
    </row>
    <row r="73" spans="1:2">
      <c r="A73" s="54" t="s">
        <v>399</v>
      </c>
      <c r="B73" s="54" t="s">
        <v>400</v>
      </c>
    </row>
    <row r="74" spans="1:2">
      <c r="A74" s="57" t="s">
        <v>401</v>
      </c>
      <c r="B74" s="57" t="s">
        <v>402</v>
      </c>
    </row>
    <row r="75" spans="1:2">
      <c r="A75" s="57" t="s">
        <v>403</v>
      </c>
      <c r="B75" s="57" t="s">
        <v>404</v>
      </c>
    </row>
    <row r="76" spans="1:2">
      <c r="A76" s="57" t="s">
        <v>405</v>
      </c>
      <c r="B76" s="57" t="s">
        <v>406</v>
      </c>
    </row>
    <row r="77" spans="1:2">
      <c r="A77" s="55" t="s">
        <v>407</v>
      </c>
      <c r="B77" s="55" t="s">
        <v>408</v>
      </c>
    </row>
    <row r="78" spans="1:2">
      <c r="A78" s="55" t="s">
        <v>409</v>
      </c>
      <c r="B78" s="55" t="s">
        <v>410</v>
      </c>
    </row>
    <row r="79" spans="1:2">
      <c r="A79" s="57" t="s">
        <v>411</v>
      </c>
      <c r="B79" s="57" t="s">
        <v>412</v>
      </c>
    </row>
    <row r="80" spans="1:2">
      <c r="A80" s="55" t="s">
        <v>490</v>
      </c>
      <c r="B80" s="55" t="s">
        <v>491</v>
      </c>
    </row>
    <row r="81" spans="1:2">
      <c r="A81" s="55" t="s">
        <v>413</v>
      </c>
      <c r="B81" s="55" t="s">
        <v>414</v>
      </c>
    </row>
    <row r="82" spans="1:2">
      <c r="A82" s="55" t="s">
        <v>415</v>
      </c>
      <c r="B82" s="55" t="s">
        <v>416</v>
      </c>
    </row>
    <row r="83" spans="1:2">
      <c r="A83" s="82" t="s">
        <v>492</v>
      </c>
      <c r="B83" s="82" t="s">
        <v>493</v>
      </c>
    </row>
    <row r="84" spans="1:2">
      <c r="A84" s="59" t="s">
        <v>494</v>
      </c>
      <c r="B84" s="59" t="s">
        <v>495</v>
      </c>
    </row>
    <row r="85" spans="1:2">
      <c r="A85" s="83" t="s">
        <v>496</v>
      </c>
      <c r="B85" s="84" t="s">
        <v>497</v>
      </c>
    </row>
    <row r="86" spans="1:2">
      <c r="A86" s="85" t="s">
        <v>498</v>
      </c>
      <c r="B86" s="86" t="s">
        <v>499</v>
      </c>
    </row>
    <row r="87" spans="1:2">
      <c r="A87" s="85" t="s">
        <v>500</v>
      </c>
      <c r="B87" s="86" t="s">
        <v>501</v>
      </c>
    </row>
    <row r="88" spans="1:2">
      <c r="A88" s="85" t="s">
        <v>502</v>
      </c>
      <c r="B88" s="86" t="s">
        <v>503</v>
      </c>
    </row>
    <row r="89" spans="1:2">
      <c r="A89" s="85" t="s">
        <v>488</v>
      </c>
      <c r="B89" s="86" t="s">
        <v>489</v>
      </c>
    </row>
    <row r="90" spans="1:2">
      <c r="A90" s="85" t="s">
        <v>504</v>
      </c>
      <c r="B90" s="86" t="s">
        <v>505</v>
      </c>
    </row>
    <row r="91" spans="1:2">
      <c r="A91" s="85" t="s">
        <v>506</v>
      </c>
      <c r="B91" s="86" t="s">
        <v>507</v>
      </c>
    </row>
    <row r="92" spans="1:2">
      <c r="A92" s="85" t="s">
        <v>271</v>
      </c>
      <c r="B92" s="86" t="s">
        <v>508</v>
      </c>
    </row>
    <row r="93" spans="1:2">
      <c r="A93" s="85" t="s">
        <v>291</v>
      </c>
      <c r="B93" s="86" t="s">
        <v>509</v>
      </c>
    </row>
    <row r="94" spans="1:2">
      <c r="A94" s="85" t="s">
        <v>510</v>
      </c>
      <c r="B94" s="86" t="s">
        <v>511</v>
      </c>
    </row>
    <row r="95" spans="1:2">
      <c r="A95" s="85" t="s">
        <v>480</v>
      </c>
      <c r="B95" s="86" t="s">
        <v>512</v>
      </c>
    </row>
    <row r="96" spans="1:2">
      <c r="A96" s="85" t="s">
        <v>513</v>
      </c>
      <c r="B96" s="86" t="s">
        <v>514</v>
      </c>
    </row>
  </sheetData>
  <pageMargins left="0.7" right="0.7" top="0.75" bottom="0.75" header="0.3" footer="0.3"/>
  <headerFooter>
    <oddFooter>&amp;C_x000D_&amp;1#&amp;"Calibri"&amp;10&amp;K000000 Información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B19D431F401743BFE4321ED84A1B1E" ma:contentTypeVersion="9" ma:contentTypeDescription="Create a new document." ma:contentTypeScope="" ma:versionID="433ca6166bf3aee412e1c988c98a24b7">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26a15545769ad1230b3788e725894fa0"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SharedWithUsers xmlns="578a6d3d-8be8-4b83-8196-1711dda9f75b">
      <UserInfo>
        <DisplayName>Clara López García</DisplayName>
        <AccountId>72</AccountId>
        <AccountType/>
      </UserInfo>
      <UserInfo>
        <DisplayName>Maria del Carmen Morales Palomino</DisplayName>
        <AccountId>32</AccountId>
        <AccountType/>
      </UserInfo>
      <UserInfo>
        <DisplayName>Leidy Briyith Alvarez Yate</DisplayName>
        <AccountId>102</AccountId>
        <AccountType/>
      </UserInfo>
      <UserInfo>
        <DisplayName>Laura Carolina Avila Velosa</DisplayName>
        <AccountId>39</AccountId>
        <AccountType/>
      </UserInfo>
      <UserInfo>
        <DisplayName>Sol Angy Cortes Perez</DisplayName>
        <AccountId>40</AccountId>
        <AccountType/>
      </UserInfo>
      <UserInfo>
        <DisplayName>Sandra María Cifuentes Sandoval</DisplayName>
        <AccountId>36</AccountId>
        <AccountType/>
      </UserInfo>
      <UserInfo>
        <DisplayName>Sandra Janneth Acosta Cubillos</DisplayName>
        <AccountId>151</AccountId>
        <AccountType/>
      </UserInfo>
      <UserInfo>
        <DisplayName>Leidy Yohana Rodríguez Niño</DisplayName>
        <AccountId>38</AccountId>
        <AccountType/>
      </UserInfo>
      <UserInfo>
        <DisplayName>Maria Alejandra Munoz Dominguez</DisplayName>
        <AccountId>142</AccountId>
        <AccountType/>
      </UserInfo>
      <UserInfo>
        <DisplayName>Paola Elizabeth Mora Guerrero</DisplayName>
        <AccountId>37</AccountId>
        <AccountType/>
      </UserInfo>
    </SharedWithUsers>
  </documentManagement>
</p:properties>
</file>

<file path=customXml/itemProps1.xml><?xml version="1.0" encoding="utf-8"?>
<ds:datastoreItem xmlns:ds="http://schemas.openxmlformats.org/officeDocument/2006/customXml" ds:itemID="{E2809A8A-B7D2-4B14-8276-1C9C3A175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Meta 1 PA proyecto</vt:lpstr>
      <vt:lpstr>Meta 4 PA proyecto</vt:lpstr>
      <vt:lpstr>Meta 5 PA proyecto</vt:lpstr>
      <vt:lpstr>Meta 6 PA proyecto</vt:lpstr>
      <vt:lpstr>Indicadores PA</vt:lpstr>
      <vt:lpstr>Siglas</vt:lpstr>
      <vt:lpstr>Hoja1</vt:lpstr>
      <vt:lpstr>Territorialización PA</vt:lpstr>
      <vt:lpstr>Sigla</vt:lpstr>
      <vt:lpstr>Control de Cambios</vt:lpstr>
      <vt:lpstr>LISTAS</vt:lpstr>
      <vt:lpstr>'Indicadores PA'!Área_de_impresión</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2024-06-11T17:02:21Z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y fmtid="{D5CDD505-2E9C-101B-9397-08002B2CF9AE}" pid="3" name="MSIP_Label_21ce7ade-9104-4c19-8c21-3dd21d6d24ae_Enabled">
    <vt:lpwstr>true</vt:lpwstr>
  </property>
  <property fmtid="{D5CDD505-2E9C-101B-9397-08002B2CF9AE}" pid="4" name="MSIP_Label_21ce7ade-9104-4c19-8c21-3dd21d6d24ae_SetDate">
    <vt:lpwstr>2024-04-02T12:58:06Z</vt:lpwstr>
  </property>
  <property fmtid="{D5CDD505-2E9C-101B-9397-08002B2CF9AE}" pid="5" name="MSIP_Label_21ce7ade-9104-4c19-8c21-3dd21d6d24ae_Method">
    <vt:lpwstr>Standard</vt:lpwstr>
  </property>
  <property fmtid="{D5CDD505-2E9C-101B-9397-08002B2CF9AE}" pid="6" name="MSIP_Label_21ce7ade-9104-4c19-8c21-3dd21d6d24ae_Name">
    <vt:lpwstr>Información Pública</vt:lpwstr>
  </property>
  <property fmtid="{D5CDD505-2E9C-101B-9397-08002B2CF9AE}" pid="7" name="MSIP_Label_21ce7ade-9104-4c19-8c21-3dd21d6d24ae_SiteId">
    <vt:lpwstr>62014016-9db4-44c2-bf33-e4366b82fdaa</vt:lpwstr>
  </property>
  <property fmtid="{D5CDD505-2E9C-101B-9397-08002B2CF9AE}" pid="8" name="MSIP_Label_21ce7ade-9104-4c19-8c21-3dd21d6d24ae_ActionId">
    <vt:lpwstr>d4798639-1d3a-4259-8532-34d59acaae18</vt:lpwstr>
  </property>
  <property fmtid="{D5CDD505-2E9C-101B-9397-08002B2CF9AE}" pid="9" name="MSIP_Label_21ce7ade-9104-4c19-8c21-3dd21d6d24ae_ContentBits">
    <vt:lpwstr>2</vt:lpwstr>
  </property>
</Properties>
</file>