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C:\Users\mgil\OneDrive - Secretaria Distrital De La Mujer\Mis archivos\01. SECRETARIA DISTRITAR DE LA MUJER\2024\01. SEGUIMIENTO PI\7676\"/>
    </mc:Choice>
  </mc:AlternateContent>
  <xr:revisionPtr revIDLastSave="0" documentId="8_{41D19AF7-7B31-4ACD-9E77-CA99BDB6052E}" xr6:coauthVersionLast="47" xr6:coauthVersionMax="47" xr10:uidLastSave="{00000000-0000-0000-0000-000000000000}"/>
  <bookViews>
    <workbookView xWindow="-120" yWindow="-120" windowWidth="20730" windowHeight="11160" activeTab="3" xr2:uid="{00000000-000D-0000-FFFF-FFFF00000000}"/>
  </bookViews>
  <sheets>
    <sheet name="Meta 1_Paridad_Instancias" sheetId="45" r:id="rId1"/>
    <sheet name="Meta 2_Escuela" sheetId="44" r:id="rId2"/>
    <sheet name="Meta 4_Bancadas" sheetId="43" r:id="rId3"/>
    <sheet name="Meta 6_TEG_Instancias" sheetId="40" r:id="rId4"/>
    <sheet name="Indicadores PA" sheetId="36" r:id="rId5"/>
    <sheet name="Hoja1" sheetId="42" state="hidden" r:id="rId6"/>
    <sheet name="Territorialización PA" sheetId="37" r:id="rId7"/>
    <sheet name="Control de Cambios" sheetId="41" r:id="rId8"/>
    <sheet name="LISTAS" sheetId="38" state="hidden" r:id="rId9"/>
  </sheets>
  <definedNames>
    <definedName name="_xlnm._FilterDatabase" localSheetId="4" hidden="1">'Indicadores PA'!$A$12:$AY$12</definedName>
    <definedName name="_xlnm.Print_Area" localSheetId="4">'Indicadores PA'!$A$1:$AY$26</definedName>
    <definedName name="_xlnm.Print_Area" localSheetId="0">'Meta 1_Paridad_Instancias'!$A$1:$AE$42</definedName>
    <definedName name="_xlnm.Print_Area" localSheetId="1">'Meta 2_Escuela'!$A$1:$AE$42</definedName>
    <definedName name="_xlnm.Print_Area" localSheetId="2">'Meta 4_Bancadas'!$A$1:$AE$44</definedName>
    <definedName name="_xlnm.Print_Area" localSheetId="3">'Meta 6_TEG_Instancias'!$A$1:$AE$46</definedName>
    <definedName name="_xlnm.Print_Area" localSheetId="6">'Territorialización PA'!$A$1:$BK$88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3" i="43" l="1"/>
  <c r="AE23" i="43"/>
  <c r="AC25" i="40"/>
  <c r="AE25" i="40" s="1"/>
  <c r="AC24" i="40"/>
  <c r="T23" i="40"/>
  <c r="AC23" i="40" s="1"/>
  <c r="AC22" i="40"/>
  <c r="N25" i="40"/>
  <c r="O25" i="40" s="1"/>
  <c r="N24" i="40"/>
  <c r="N23" i="40"/>
  <c r="O23" i="40" s="1"/>
  <c r="N22" i="40"/>
  <c r="AC25" i="43"/>
  <c r="AD25" i="43" s="1"/>
  <c r="AC24" i="43"/>
  <c r="T23" i="43"/>
  <c r="AC23" i="43" s="1"/>
  <c r="AC22" i="43"/>
  <c r="AC25" i="44"/>
  <c r="AC24" i="44"/>
  <c r="T23" i="44"/>
  <c r="U23" i="44" s="1"/>
  <c r="AC22" i="44"/>
  <c r="N25" i="44"/>
  <c r="N24" i="44"/>
  <c r="N23" i="44"/>
  <c r="O23" i="44" s="1"/>
  <c r="N22" i="44"/>
  <c r="AC25" i="45"/>
  <c r="AD25" i="45" s="1"/>
  <c r="AC24" i="45"/>
  <c r="T23" i="45"/>
  <c r="AC22" i="45"/>
  <c r="O25" i="44" l="1"/>
  <c r="AE25" i="44"/>
  <c r="AC23" i="45"/>
  <c r="AD23" i="45" s="1"/>
  <c r="AD25" i="40"/>
  <c r="AC23" i="44"/>
  <c r="AD23" i="44" s="1"/>
  <c r="AE25" i="43"/>
  <c r="AD25" i="44"/>
  <c r="AE25" i="45"/>
  <c r="AE23" i="40"/>
  <c r="AD23" i="40"/>
  <c r="AE23" i="44" l="1"/>
  <c r="AL87" i="37"/>
  <c r="AL86" i="37"/>
  <c r="AL85" i="37"/>
  <c r="AL84" i="37"/>
  <c r="AL83" i="37"/>
  <c r="AL82" i="37"/>
  <c r="AL81" i="37"/>
  <c r="AL80" i="37"/>
  <c r="AL79" i="37"/>
  <c r="AL78" i="37"/>
  <c r="AL77" i="37"/>
  <c r="AL76" i="37"/>
  <c r="AL75" i="37"/>
  <c r="AL74" i="37"/>
  <c r="AL73" i="37"/>
  <c r="AL72" i="37"/>
  <c r="AL71" i="37"/>
  <c r="AL70" i="37"/>
  <c r="AL69" i="37"/>
  <c r="AL68" i="37"/>
  <c r="P44" i="40"/>
  <c r="AT21" i="36" l="1"/>
  <c r="AT20" i="36"/>
  <c r="AT19" i="36"/>
  <c r="P36" i="45" l="1"/>
  <c r="C24" i="45"/>
  <c r="R88" i="37" l="1"/>
  <c r="Q88" i="37"/>
  <c r="P88" i="37"/>
  <c r="O88" i="37"/>
  <c r="N88" i="37"/>
  <c r="M88" i="37"/>
  <c r="L88" i="37"/>
  <c r="K88" i="37"/>
  <c r="J88" i="37"/>
  <c r="I88" i="37"/>
  <c r="H88" i="37"/>
  <c r="G88" i="37"/>
  <c r="F88" i="37"/>
  <c r="E88" i="37"/>
  <c r="D88" i="37"/>
  <c r="C88" i="37"/>
  <c r="B88" i="37"/>
  <c r="S87" i="37"/>
  <c r="S86" i="37"/>
  <c r="S85" i="37"/>
  <c r="S84" i="37"/>
  <c r="S83" i="37"/>
  <c r="S82" i="37"/>
  <c r="S81" i="37"/>
  <c r="S80" i="37"/>
  <c r="S79" i="37"/>
  <c r="S78" i="37"/>
  <c r="S77" i="37"/>
  <c r="S76" i="37"/>
  <c r="S75" i="37"/>
  <c r="S74" i="37"/>
  <c r="S73" i="37"/>
  <c r="S72" i="37"/>
  <c r="S71" i="37"/>
  <c r="S70" i="37"/>
  <c r="S69" i="37"/>
  <c r="S68" i="37"/>
  <c r="S67" i="37"/>
  <c r="Q60" i="37"/>
  <c r="P60" i="37"/>
  <c r="O60" i="37"/>
  <c r="N60" i="37"/>
  <c r="M60" i="37"/>
  <c r="L60" i="37"/>
  <c r="K60" i="37"/>
  <c r="J60" i="37"/>
  <c r="I60" i="37"/>
  <c r="H60" i="37"/>
  <c r="G60" i="37"/>
  <c r="F60" i="37"/>
  <c r="E60" i="37"/>
  <c r="D60" i="37"/>
  <c r="C60" i="37"/>
  <c r="B60" i="37"/>
  <c r="S59" i="37"/>
  <c r="R59" i="37"/>
  <c r="S58" i="37"/>
  <c r="R58" i="37"/>
  <c r="S57" i="37"/>
  <c r="R57" i="37"/>
  <c r="S56" i="37"/>
  <c r="R56" i="37"/>
  <c r="S55" i="37"/>
  <c r="R55" i="37"/>
  <c r="S54" i="37"/>
  <c r="R54" i="37"/>
  <c r="S53" i="37"/>
  <c r="R53" i="37"/>
  <c r="S52" i="37"/>
  <c r="R52" i="37"/>
  <c r="S51" i="37"/>
  <c r="R51" i="37"/>
  <c r="S50" i="37"/>
  <c r="R50" i="37"/>
  <c r="S49" i="37"/>
  <c r="R49" i="37"/>
  <c r="S48" i="37"/>
  <c r="R48" i="37"/>
  <c r="S47" i="37"/>
  <c r="R47" i="37"/>
  <c r="S46" i="37"/>
  <c r="R46" i="37"/>
  <c r="S45" i="37"/>
  <c r="R45" i="37"/>
  <c r="S44" i="37"/>
  <c r="R44" i="37"/>
  <c r="S43" i="37"/>
  <c r="R43" i="37"/>
  <c r="S42" i="37"/>
  <c r="R42" i="37"/>
  <c r="S41" i="37"/>
  <c r="R41" i="37"/>
  <c r="S40" i="37"/>
  <c r="R40" i="37"/>
  <c r="S39" i="37"/>
  <c r="Q32" i="37"/>
  <c r="P32" i="37"/>
  <c r="O32" i="37"/>
  <c r="N32" i="37"/>
  <c r="M32" i="37"/>
  <c r="L32" i="37"/>
  <c r="K32" i="37"/>
  <c r="J32" i="37"/>
  <c r="I32" i="37"/>
  <c r="H32" i="37"/>
  <c r="G32" i="37"/>
  <c r="F32" i="37"/>
  <c r="E32" i="37"/>
  <c r="D32" i="37"/>
  <c r="C32" i="37"/>
  <c r="B32" i="37"/>
  <c r="S31" i="37"/>
  <c r="R31" i="37"/>
  <c r="S30" i="37"/>
  <c r="R30" i="37"/>
  <c r="S29" i="37"/>
  <c r="R29" i="37"/>
  <c r="S28" i="37"/>
  <c r="R28" i="37"/>
  <c r="S27" i="37"/>
  <c r="R27" i="37"/>
  <c r="S26" i="37"/>
  <c r="R26" i="37"/>
  <c r="S25" i="37"/>
  <c r="R25" i="37"/>
  <c r="S24" i="37"/>
  <c r="R24" i="37"/>
  <c r="S23" i="37"/>
  <c r="R23" i="37"/>
  <c r="S22" i="37"/>
  <c r="R22" i="37"/>
  <c r="S21" i="37"/>
  <c r="R21" i="37"/>
  <c r="S20" i="37"/>
  <c r="R20" i="37"/>
  <c r="S19" i="37"/>
  <c r="R19" i="37"/>
  <c r="S18" i="37"/>
  <c r="R18" i="37"/>
  <c r="S17" i="37"/>
  <c r="R17" i="37"/>
  <c r="S16" i="37"/>
  <c r="R16" i="37"/>
  <c r="S15" i="37"/>
  <c r="R15" i="37"/>
  <c r="S14" i="37"/>
  <c r="R14" i="37"/>
  <c r="S13" i="37"/>
  <c r="R13" i="37"/>
  <c r="S12" i="37"/>
  <c r="R12" i="37"/>
  <c r="S11" i="37"/>
  <c r="R32" i="37" l="1"/>
  <c r="S60" i="37"/>
  <c r="R60" i="37"/>
  <c r="S32" i="37"/>
  <c r="S88" i="37"/>
  <c r="BK88" i="37" l="1"/>
  <c r="BJ88" i="37"/>
  <c r="BI88" i="37"/>
  <c r="BH88" i="37"/>
  <c r="BG88" i="37"/>
  <c r="BF88" i="37"/>
  <c r="BE88" i="37"/>
  <c r="BD88" i="37"/>
  <c r="BC88" i="37"/>
  <c r="BB88" i="37"/>
  <c r="BA88" i="37"/>
  <c r="AZ88" i="37"/>
  <c r="AW88" i="37"/>
  <c r="AV88" i="37"/>
  <c r="AU88" i="37"/>
  <c r="AT88" i="37"/>
  <c r="AS88" i="37"/>
  <c r="AR88" i="37"/>
  <c r="AQ88" i="37"/>
  <c r="AP88" i="37"/>
  <c r="AO88" i="37"/>
  <c r="AN88" i="37"/>
  <c r="AM88" i="37"/>
  <c r="AL88" i="37"/>
  <c r="AK88" i="37"/>
  <c r="AJ88" i="37"/>
  <c r="AI88" i="37"/>
  <c r="AH88" i="37"/>
  <c r="AE88" i="37"/>
  <c r="AD88" i="37"/>
  <c r="AC88" i="37"/>
  <c r="AB88" i="37"/>
  <c r="AA88" i="37"/>
  <c r="Z88" i="37"/>
  <c r="Y88" i="37"/>
  <c r="X88" i="37"/>
  <c r="W88" i="37"/>
  <c r="V88" i="37"/>
  <c r="U88" i="37"/>
  <c r="T88" i="37"/>
  <c r="AY87" i="37"/>
  <c r="AY86" i="37"/>
  <c r="AY85" i="37"/>
  <c r="AY84" i="37"/>
  <c r="AY83" i="37"/>
  <c r="AY82" i="37"/>
  <c r="AY81" i="37"/>
  <c r="AY80" i="37"/>
  <c r="AY79" i="37"/>
  <c r="AY78" i="37"/>
  <c r="AY77" i="37"/>
  <c r="AY76" i="37"/>
  <c r="AY75" i="37"/>
  <c r="AY74" i="37"/>
  <c r="AY73" i="37"/>
  <c r="AY72" i="37"/>
  <c r="AY71" i="37"/>
  <c r="AY70" i="37"/>
  <c r="AY69" i="37"/>
  <c r="AY68" i="37"/>
  <c r="AY67" i="37"/>
  <c r="AX67" i="37"/>
  <c r="AT17" i="36"/>
  <c r="AS16" i="36"/>
  <c r="AT16" i="36" s="1"/>
  <c r="AS15" i="36"/>
  <c r="AT15" i="36" s="1"/>
  <c r="AS14" i="36"/>
  <c r="P41" i="44"/>
  <c r="P35" i="44"/>
  <c r="P41" i="45"/>
  <c r="P35" i="45"/>
  <c r="P42" i="45"/>
  <c r="P30" i="45"/>
  <c r="N25" i="45"/>
  <c r="N24" i="45"/>
  <c r="N23" i="45"/>
  <c r="O23" i="45" s="1"/>
  <c r="N22" i="45"/>
  <c r="P42" i="44"/>
  <c r="P36" i="44"/>
  <c r="P30" i="44"/>
  <c r="P44" i="43"/>
  <c r="P43" i="43"/>
  <c r="P42" i="43"/>
  <c r="P41" i="43"/>
  <c r="P30" i="43"/>
  <c r="N25" i="43"/>
  <c r="O25" i="43" s="1"/>
  <c r="N24" i="43"/>
  <c r="N23" i="43"/>
  <c r="O23" i="43" s="1"/>
  <c r="N22" i="43"/>
  <c r="AS18" i="36"/>
  <c r="AT18" i="36" s="1"/>
  <c r="BK60" i="37"/>
  <c r="BJ60" i="37"/>
  <c r="BI60" i="37"/>
  <c r="BH60" i="37"/>
  <c r="BG60" i="37"/>
  <c r="BF60" i="37"/>
  <c r="BE60" i="37"/>
  <c r="BD60" i="37"/>
  <c r="BC60" i="37"/>
  <c r="BB60" i="37"/>
  <c r="BA60" i="37"/>
  <c r="AZ60" i="37"/>
  <c r="AW60" i="37"/>
  <c r="AV60" i="37"/>
  <c r="AU60" i="37"/>
  <c r="AT60" i="37"/>
  <c r="AS60" i="37"/>
  <c r="AR60" i="37"/>
  <c r="AQ60" i="37"/>
  <c r="AP60" i="37"/>
  <c r="AO60" i="37"/>
  <c r="AN60" i="37"/>
  <c r="AM60" i="37"/>
  <c r="AL60" i="37"/>
  <c r="AK60" i="37"/>
  <c r="AJ60" i="37"/>
  <c r="AI60" i="37"/>
  <c r="AH60" i="37"/>
  <c r="AE60" i="37"/>
  <c r="AD60" i="37"/>
  <c r="AC60" i="37"/>
  <c r="AB60" i="37"/>
  <c r="AA60" i="37"/>
  <c r="Z60" i="37"/>
  <c r="Y60" i="37"/>
  <c r="X60" i="37"/>
  <c r="W60" i="37"/>
  <c r="V60" i="37"/>
  <c r="U60" i="37"/>
  <c r="T60" i="37"/>
  <c r="AY59" i="37"/>
  <c r="AY58" i="37"/>
  <c r="AY57" i="37"/>
  <c r="AY56" i="37"/>
  <c r="AY55" i="37"/>
  <c r="AY54" i="37"/>
  <c r="AY53" i="37"/>
  <c r="AY52" i="37"/>
  <c r="AY51" i="37"/>
  <c r="AY50" i="37"/>
  <c r="AY49" i="37"/>
  <c r="AY48" i="37"/>
  <c r="AY47" i="37"/>
  <c r="AY46" i="37"/>
  <c r="AY45" i="37"/>
  <c r="AY44" i="37"/>
  <c r="AY43" i="37"/>
  <c r="AY42" i="37"/>
  <c r="AY41" i="37"/>
  <c r="AY40" i="37"/>
  <c r="AY39" i="37"/>
  <c r="AW32" i="37"/>
  <c r="AV32" i="37"/>
  <c r="AU32" i="37"/>
  <c r="AT32" i="37"/>
  <c r="AS32" i="37"/>
  <c r="AR32" i="37"/>
  <c r="AQ32" i="37"/>
  <c r="AP32" i="37"/>
  <c r="AO32" i="37"/>
  <c r="AN32" i="37"/>
  <c r="AM32" i="37"/>
  <c r="AL32" i="37"/>
  <c r="AK32" i="37"/>
  <c r="AJ32" i="37"/>
  <c r="AI32" i="37"/>
  <c r="AH32" i="37"/>
  <c r="AY12" i="37"/>
  <c r="AY13" i="37"/>
  <c r="AY14" i="37"/>
  <c r="AY15" i="37"/>
  <c r="AY16" i="37"/>
  <c r="AY17" i="37"/>
  <c r="AY18" i="37"/>
  <c r="AY19" i="37"/>
  <c r="AY20" i="37"/>
  <c r="AY21" i="37"/>
  <c r="AY22" i="37"/>
  <c r="AY23" i="37"/>
  <c r="AY24" i="37"/>
  <c r="AY25" i="37"/>
  <c r="AY26" i="37"/>
  <c r="AY27" i="37"/>
  <c r="AY28" i="37"/>
  <c r="AY29" i="37"/>
  <c r="AY30" i="37"/>
  <c r="AY31" i="37"/>
  <c r="AY11" i="37"/>
  <c r="T32" i="37"/>
  <c r="U32" i="37"/>
  <c r="V32" i="37"/>
  <c r="W32" i="37"/>
  <c r="X32" i="37"/>
  <c r="AZ32" i="37"/>
  <c r="BA32" i="37"/>
  <c r="BB32" i="37"/>
  <c r="BC32" i="37"/>
  <c r="BD32" i="37"/>
  <c r="BE32" i="37"/>
  <c r="P46" i="40"/>
  <c r="P45" i="40"/>
  <c r="P43" i="40"/>
  <c r="P42" i="40"/>
  <c r="P41" i="40"/>
  <c r="P30" i="40"/>
  <c r="AX11" i="37"/>
  <c r="Y32" i="37"/>
  <c r="Z32" i="37"/>
  <c r="AA32" i="37"/>
  <c r="AB32" i="37"/>
  <c r="AC32" i="37"/>
  <c r="AD32" i="37"/>
  <c r="AE32" i="37"/>
  <c r="BK32" i="37"/>
  <c r="BJ32" i="37"/>
  <c r="BI32" i="37"/>
  <c r="BH32" i="37"/>
  <c r="BG32" i="37"/>
  <c r="BF32" i="37"/>
  <c r="AY60" i="37" l="1"/>
  <c r="P44" i="44"/>
  <c r="O25" i="45"/>
  <c r="AE23" i="45"/>
  <c r="AY88" i="37"/>
  <c r="AY32" i="37"/>
  <c r="AX88" i="37"/>
  <c r="AX60" i="37"/>
  <c r="AX32"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0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0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0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0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0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0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0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0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1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1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1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1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1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1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1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1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2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2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2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2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2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2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2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2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3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3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3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3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3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3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3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3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U5" authorId="0" shapeId="0" xr:uid="{00000000-0006-0000-0400-000001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V5" authorId="1" shapeId="0" xr:uid="{00000000-0006-0000-0400-000002000000}">
      <text>
        <r>
          <rPr>
            <b/>
            <sz val="9"/>
            <color rgb="FF000000"/>
            <rFont val="Tahoma"/>
            <family val="2"/>
          </rPr>
          <t>Daniel Avendaño:</t>
        </r>
        <r>
          <rPr>
            <sz val="9"/>
            <color rgb="FF000000"/>
            <rFont val="Tahoma"/>
            <family val="2"/>
          </rPr>
          <t xml:space="preserve">
</t>
        </r>
        <r>
          <rPr>
            <sz val="9"/>
            <color rgb="FF000000"/>
            <rFont val="Tahoma"/>
            <family val="2"/>
          </rPr>
          <t>En este campo se pone el link o la ruta donde se puede consultar las evidencias que soportan la ejecución de las actividades.</t>
        </r>
      </text>
    </comment>
    <comment ref="AW5" authorId="0" shapeId="0" xr:uid="{00000000-0006-0000-0400-000003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X5" authorId="0" shapeId="0" xr:uid="{00000000-0006-0000-0400-000004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400-000005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400-000006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t>
        </r>
      </text>
    </comment>
    <comment ref="F11" authorId="0" shapeId="0" xr:uid="{00000000-0006-0000-0400-000007000000}">
      <text>
        <r>
          <rPr>
            <b/>
            <sz val="10"/>
            <color rgb="FF000000"/>
            <rFont val="Tahoma"/>
            <family val="2"/>
          </rPr>
          <t>Microsoft Office User:</t>
        </r>
        <r>
          <rPr>
            <sz val="10"/>
            <color rgb="FF000000"/>
            <rFont val="Tahoma"/>
            <family val="2"/>
          </rPr>
          <t xml:space="preserve">
</t>
        </r>
        <r>
          <rPr>
            <sz val="10"/>
            <color rgb="FF000000"/>
            <rFont val="Tahoma"/>
            <family val="2"/>
          </rPr>
          <t xml:space="preserve">Corresponde a la meta PDD o meta proyecto articulada con el indicador de actividad a medir.
</t>
        </r>
        <r>
          <rPr>
            <sz val="10"/>
            <color rgb="FF000000"/>
            <rFont val="Tahoma"/>
            <family val="2"/>
          </rPr>
          <t>Así mismo, se podrá establecer la meta para los indicadores POA y de Planes Decreto 612.</t>
        </r>
      </text>
    </comment>
    <comment ref="G11" authorId="0" shapeId="0" xr:uid="{00000000-0006-0000-0400-000008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I11" authorId="0" shapeId="0" xr:uid="{00000000-0006-0000-0400-000009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L11" authorId="0" shapeId="0" xr:uid="{00000000-0006-0000-0400-00000A000000}">
      <text>
        <r>
          <rPr>
            <b/>
            <sz val="10"/>
            <color indexed="8"/>
            <rFont val="Tahoma"/>
            <family val="2"/>
          </rPr>
          <t>Microsoft Office User:</t>
        </r>
        <r>
          <rPr>
            <sz val="10"/>
            <color indexed="8"/>
            <rFont val="Tahoma"/>
            <family val="2"/>
          </rPr>
          <t xml:space="preserve">
Describe los pasos o el proceso para calcular el indicador</t>
        </r>
      </text>
    </comment>
    <comment ref="N11" authorId="2" shapeId="0" xr:uid="{00000000-0006-0000-0400-00000B000000}">
      <text>
        <r>
          <rPr>
            <b/>
            <sz val="9"/>
            <color indexed="81"/>
            <rFont val="Tahoma"/>
            <family val="2"/>
          </rPr>
          <t xml:space="preserve">User:
</t>
        </r>
        <r>
          <rPr>
            <sz val="9"/>
            <color indexed="81"/>
            <rFont val="Tahoma"/>
            <family val="2"/>
          </rPr>
          <t>Para los indicadores POA, únicamente diligenciar la vigencia a formular.</t>
        </r>
        <r>
          <rPr>
            <sz val="9"/>
            <color indexed="81"/>
            <rFont val="Tahoma"/>
            <family val="2"/>
          </rPr>
          <t xml:space="preserve">
</t>
        </r>
      </text>
    </comment>
    <comment ref="S11" authorId="0" shapeId="0" xr:uid="{00000000-0006-0000-0400-00000C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7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7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7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<sst xmlns="http://schemas.openxmlformats.org/spreadsheetml/2006/main" count="1469" uniqueCount="505">
  <si>
    <t>SECRETARÍA DISTRITAL DE LA MUJER</t>
  </si>
  <si>
    <t>Código: DE-FO-5</t>
  </si>
  <si>
    <t xml:space="preserve">DIRECCIONAMIENTO ESTRATEGICO </t>
  </si>
  <si>
    <t>Versión: 12</t>
  </si>
  <si>
    <t xml:space="preserve">FORMULACIÓN Y SEGUIMIENTO  PLAN DE ACCIÓN </t>
  </si>
  <si>
    <t>Fecha de Emisión: 22/12/2023</t>
  </si>
  <si>
    <t>Libro 2 (vigencia 2024) Página 1 de 4</t>
  </si>
  <si>
    <t>PERIODO REPORTADO</t>
  </si>
  <si>
    <t>FECHA DE REPORTE</t>
  </si>
  <si>
    <t>TIPO DE REPORTE</t>
  </si>
  <si>
    <t>FORMULACION</t>
  </si>
  <si>
    <t>ACTUALIZACION</t>
  </si>
  <si>
    <t>SEGUIMIENTO</t>
  </si>
  <si>
    <t>NOMBRE DEL PROYECTO</t>
  </si>
  <si>
    <t>7676.Fortalecimiento a los liderazgos para la inclusión y equidad de género en la participación y la representación política en Bogotá</t>
  </si>
  <si>
    <t>PROPÓSITO</t>
  </si>
  <si>
    <t>5. Construir Bogotá Región con gobierno abierto, transparente y ciudadanía consciente</t>
  </si>
  <si>
    <t>LOGRO</t>
  </si>
  <si>
    <t xml:space="preserve">52. Gobierno abierto </t>
  </si>
  <si>
    <t>PROGRAMA</t>
  </si>
  <si>
    <t>404. Alcanzar la paridad en al menos el 50% de las instancias de participación del Distrito Capital</t>
  </si>
  <si>
    <t>DESCRIPCIÓN DE LA META (ACTIVIDAD MGA)</t>
  </si>
  <si>
    <t>Ofrecer asistencia técnica en las 20 localidades a instancias de participación y/o de coordinación para la promoción de la participación paritaria.</t>
  </si>
  <si>
    <t>EJECUCIÓN PRESUPUESTAL DEL PROYECTO</t>
  </si>
  <si>
    <t>RESERVA CONSTITUIDA</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</si>
  <si>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</si>
  <si>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</si>
  <si>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</si>
  <si>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</si>
  <si>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</si>
  <si>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</si>
  <si>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</si>
  <si>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</si>
  <si>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</si>
  <si>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</si>
  <si>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</si>
  <si>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</si>
  <si>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</si>
  <si>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</si>
  <si>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</si>
  <si>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</si>
  <si>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</si>
  <si>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</si>
  <si>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</si>
  <si>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</si>
  <si>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</si>
  <si>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</si>
  <si>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</si>
  <si>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</si>
  <si>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</si>
  <si>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</si>
  <si>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</si>
  <si>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</si>
  <si>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</si>
  <si>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</si>
  <si>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EXPLICACIÓN: Información correspondiente a reservas presupuestales.</t>
  </si>
  <si>
    <t>Especificar las anulaciones, liberaciones, entre otros de la reserva presupuestal</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</si>
  <si>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</si>
  <si>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</si>
  <si>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</si>
  <si>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</si>
  <si>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</si>
  <si>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</si>
  <si>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</si>
  <si>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</si>
  <si>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</si>
  <si>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</si>
  <si>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</si>
  <si>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</si>
  <si>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</si>
  <si>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</si>
  <si>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</si>
  <si>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</si>
  <si>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</si>
  <si>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</si>
  <si>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</si>
  <si>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</si>
  <si>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</si>
  <si>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</si>
  <si>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</si>
  <si>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</si>
  <si>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</si>
  <si>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</si>
  <si>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</si>
  <si>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</si>
  <si>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</si>
  <si>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</si>
  <si>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</si>
  <si>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</si>
  <si>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1.1 Ofrecer asistencia técnica a las 20 localidades a instancias de participación y/o de coordinación para la promoción de la participación paritaria.</t>
  </si>
  <si>
    <t>*Incluir tantas filas sean necesarias</t>
  </si>
  <si>
    <t xml:space="preserve">Vincular 4800 mujeres a los procesos formativos para el desarrollo de capacidades de incidencia, liderazgo, empoderamiento y participación política de las Mujeres </t>
  </si>
  <si>
    <t>Ofrecer asistencia técnica a 19 instancias que incluyen las Bancadas de Mujeres de las Juntas Administradoras Locales y la Mesa Multipartidista de género en el Distrito Capital</t>
  </si>
  <si>
    <t xml:space="preserve">4.2 Convocar y brindar asistencia técnica a la Mesa Multipartidaria de género en el Distrito Capital </t>
  </si>
  <si>
    <t>Brindar a 60 instancias, incluidos los Fondos de Desarrollo Local, el servicio de asistencia técnica para la transversalización de los enfoques de género e interseccionalidad en los procesos de presupuesto participativo</t>
  </si>
  <si>
    <t>6.1 Brindar a 20 FDL asistencia técnica para la transversalización de los enfoques de género e interseccionalidad en los procesos de presupuesto participativo</t>
  </si>
  <si>
    <t>6.2 Brindar a 20 CPL asistencia técnica para la transversalización de los enfoques de género e interseccionalidad en los procesos de presupuesto participativo</t>
  </si>
  <si>
    <t>6.3 Brindar a 20 COLMYG/CLM asistencia técnica para la transversalización de los enfoques de género e interseccionalidad en los procesos de presupuesto participativo</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</si>
  <si>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</si>
  <si>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</si>
  <si>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</si>
  <si>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</si>
  <si>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</si>
  <si>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</si>
  <si>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</si>
  <si>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</si>
  <si>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</si>
  <si>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Posicionar al Gobierno Abierto de Bogotá-GABO como una nueva forma de gobernanza que reduce el riesgo de corrupción e incrementa el control ciudadano del gobierno.</t>
  </si>
  <si>
    <t>OBJETIVO ESTRATEGICO:</t>
  </si>
  <si>
    <t>Promover la participación y representación social y política de las mujeres en el ámbito social, político y organizativo en el Distrito Capital</t>
  </si>
  <si>
    <t>NIVEL</t>
  </si>
  <si>
    <t xml:space="preserve"> META</t>
  </si>
  <si>
    <t>DESCRIPCIÓN DEL INDICADOR</t>
  </si>
  <si>
    <t>FORMULA DEL INDICADOR</t>
  </si>
  <si>
    <t>TIPO DE ANUALIZACIÓN  (Según aplique)</t>
  </si>
  <si>
    <t xml:space="preserve">MAGNITUD CUATRIENIO
(Únicamente para indicadores Sectoriales y PMR. Se debe diligenciar "A demanda" cuando aplique en los indicadores de actividad) </t>
  </si>
  <si>
    <t>UNIDAD DE MEDIDA</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</si>
  <si>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</si>
  <si>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</si>
  <si>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</si>
  <si>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</si>
  <si>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</si>
  <si>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</si>
  <si>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</si>
  <si>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</si>
  <si>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PMR</t>
  </si>
  <si>
    <t xml:space="preserve"> De actividad  </t>
  </si>
  <si>
    <t xml:space="preserve"> Proceso (POA)</t>
  </si>
  <si>
    <t>Planes Decreto 612</t>
  </si>
  <si>
    <t>MAGNITUD EJECUTADA</t>
  </si>
  <si>
    <t>AVANCE %</t>
  </si>
  <si>
    <t>Alcanzar la paridad en al menos el 50% de las instancias de participación del Distrito Capital</t>
  </si>
  <si>
    <t>constante</t>
  </si>
  <si>
    <t>Número</t>
  </si>
  <si>
    <t>Instancias con participación paritaria en el Distrito, con asistencia técnica</t>
  </si>
  <si>
    <t>Dirreccion de Territorialización y Derechos de Participación</t>
  </si>
  <si>
    <t>Documento informe sobre el avance de la  Paridad en las instancias distritales y Locales (avances - logros y recomendaciones).</t>
  </si>
  <si>
    <t>suma</t>
  </si>
  <si>
    <t>461. Documento de lineamiento de presupuesto participativo sensible al género, formulado y adoptado</t>
  </si>
  <si>
    <t>Documento de lineamiento de presupuesto participativo sensible al género, formulado y adoptado</t>
  </si>
  <si>
    <t xml:space="preserve">Dir Territorialización de Derechos y Participación </t>
  </si>
  <si>
    <t>creciente</t>
  </si>
  <si>
    <t xml:space="preserve">1.1 </t>
  </si>
  <si>
    <t xml:space="preserve">PROMOCIÓN DE LA PARTICIPACIÓN Y REPRESENTACIÓN DE LAS MUJERES </t>
  </si>
  <si>
    <t>Ofrecer en las 20 localidades, el servicio de asistencia técnica a instancias de participación y/o de coordinación para la promoción de la participación paritaria.</t>
  </si>
  <si>
    <t>Número de localidades vinculadas a procesos de asistencia técnica para la participación paritaria.</t>
  </si>
  <si>
    <t>Asistencia técnica para la participación paritaria</t>
  </si>
  <si>
    <t xml:space="preserve">Anual </t>
  </si>
  <si>
    <t>Informe mensual de avance sobre la asistencia técnica brindada a instancias de participación del ámbito local y/o de coordinación para la promoción de la participación paritaria.</t>
  </si>
  <si>
    <t>decreciente</t>
  </si>
  <si>
    <t>PDD 428</t>
  </si>
  <si>
    <t xml:space="preserve">2.1 </t>
  </si>
  <si>
    <t>mujeres vinculadas a procesos formativos para el desarrollo de capacidades de incidencia y liderazgo</t>
  </si>
  <si>
    <t xml:space="preserve">Mensual </t>
  </si>
  <si>
    <t xml:space="preserve">Infome mensual sobre el avance del proceso de formación  que incluya: 
a. Listado de las mujeres participantes, b. Módulos desarrollados 
</t>
  </si>
  <si>
    <t>Números de bancadas de mujeres asistidas técnicamente.</t>
  </si>
  <si>
    <t xml:space="preserve">Bancadas de mujeres asistidas para el fortalecimiento del liderazgo y la participación. </t>
  </si>
  <si>
    <t>Anual</t>
  </si>
  <si>
    <t>Infome mensual sobre el fortalecimiento a los liderazgos para  participación y la representación política en Bogotá dirigido a mujeres de las JAL.</t>
  </si>
  <si>
    <t xml:space="preserve">Número de sesiones realizadas con la  Mesa Multipartidaria de género en el Distrito Capital </t>
  </si>
  <si>
    <t>Número de sesiones convocadas y desarrolladas.</t>
  </si>
  <si>
    <t>Informe mensual sobre los avances en la asistencia con la Mesa Multipartidaria 
Acta y listado de asistenciade las sesiones de la Mesa Multipartidaria</t>
  </si>
  <si>
    <t>Número de FDL con asistencia técnica en presupuesto participativo sensible al género</t>
  </si>
  <si>
    <t>Asistencia Técnica FDL para la incorporación de los enfoques transversales de la PPMYEG</t>
  </si>
  <si>
    <t>Informe mensual sobre la asistencia técnica brindada a los FDL
Acta y Listados asistencia de las mesas mensuales</t>
  </si>
  <si>
    <t>4.2</t>
  </si>
  <si>
    <t>Número de CPL con asistencia técnica en presupuesto participativo sensible al género</t>
  </si>
  <si>
    <t>Asistencia Técnica CPL en presupuesto participativo sensible al género</t>
  </si>
  <si>
    <t>6.3</t>
  </si>
  <si>
    <t xml:space="preserve">Número de  COLMYG/CLM con asistencia técnica en presupuesto participativo sensible al género </t>
  </si>
  <si>
    <t xml:space="preserve">Asistencia Técnica en los COLMYG/CLM en  presupuesto participativo 
sensible al género </t>
  </si>
  <si>
    <t xml:space="preserve">Informe mensual de asistencia técnica brindada a los COLMYG
Actas y listados de asistencia 
 </t>
  </si>
  <si>
    <t>Número de Mujeres participantes en procesos de asistencia técnica en presupuesto participativo sensible al género articuladas al COLMYG/CLM</t>
  </si>
  <si>
    <t xml:space="preserve">A demanda </t>
  </si>
  <si>
    <t>Base de datos mujeres participantes de los COLMYEG</t>
  </si>
  <si>
    <t>ELABORÓ</t>
  </si>
  <si>
    <t xml:space="preserve">Firma:           </t>
  </si>
  <si>
    <t>APROBÓ (Según aplique Gerenta de proyecto, Lider técnica y responsable de proceso)</t>
  </si>
  <si>
    <t>Firma:</t>
  </si>
  <si>
    <t>REVISÓ OFICINA ASESORA DE PLANEACIÓN</t>
  </si>
  <si>
    <t xml:space="preserve">VoBo. </t>
  </si>
  <si>
    <t>Nombre:</t>
  </si>
  <si>
    <t xml:space="preserve">Cargo: </t>
  </si>
  <si>
    <t>Cargo: Jefa Oficina Asesora de Planeación</t>
  </si>
  <si>
    <t>Planes decreto 612</t>
  </si>
  <si>
    <t>Unidad de medida</t>
  </si>
  <si>
    <t>1. Plan Institucional de Archivos de la Entidad (PINAR)</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</si>
  <si>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</si>
  <si>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</si>
  <si>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</si>
  <si>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</si>
  <si>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</si>
  <si>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</si>
  <si>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</si>
  <si>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</si>
  <si>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</si>
  <si>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</si>
  <si>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</si>
  <si>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</si>
  <si>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</si>
  <si>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</si>
  <si>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</si>
  <si>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</si>
  <si>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PRORAMACIÓN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</si>
  <si>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</si>
  <si>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</si>
  <si>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</si>
  <si>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</si>
  <si>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</si>
  <si>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</si>
  <si>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</si>
  <si>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</si>
  <si>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</si>
  <si>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</si>
  <si>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</si>
  <si>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</si>
  <si>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</si>
  <si>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</si>
  <si>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</si>
  <si>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</si>
  <si>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</si>
  <si>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</si>
  <si>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</si>
  <si>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</si>
  <si>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</si>
  <si>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</si>
  <si>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</si>
  <si>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</si>
  <si>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</si>
  <si>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</si>
  <si>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</si>
  <si>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</si>
  <si>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</si>
  <si>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</si>
  <si>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</si>
  <si>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</si>
  <si>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</si>
  <si>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</si>
  <si>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</si>
  <si>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</si>
  <si>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</si>
  <si>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</si>
  <si>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</si>
  <si>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</si>
  <si>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</si>
  <si>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</si>
  <si>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</si>
  <si>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</si>
  <si>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</si>
  <si>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</si>
  <si>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</si>
  <si>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PRODUCTO INSTITUCIONAL</t>
  </si>
  <si>
    <t xml:space="preserve">PROCESO ASOCIADO - PLAN OPERATIVO </t>
  </si>
  <si>
    <t xml:space="preserve">NOMBRE PROYECTO DE INVERSIÓN </t>
  </si>
  <si>
    <t>NOMBRE META / INDICADOR</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</si>
  <si>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</si>
  <si>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</si>
  <si>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</si>
  <si>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</si>
  <si>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</si>
  <si>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</si>
  <si>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</si>
  <si>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</si>
  <si>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</si>
  <si>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</si>
  <si>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</si>
  <si>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</si>
  <si>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</si>
  <si>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</si>
  <si>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</si>
  <si>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</si>
  <si>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</si>
  <si>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</si>
  <si>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</si>
  <si>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</si>
  <si>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</si>
  <si>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</si>
  <si>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</si>
  <si>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</si>
  <si>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</si>
  <si>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</si>
  <si>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</si>
  <si>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</si>
  <si>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</si>
  <si>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</si>
  <si>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</si>
  <si>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</si>
  <si>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</si>
  <si>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</si>
  <si>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</si>
  <si>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</si>
  <si>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</si>
  <si>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</si>
  <si>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</si>
  <si>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</si>
  <si>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</si>
  <si>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</si>
  <si>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</si>
  <si>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</si>
  <si>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</si>
  <si>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</si>
  <si>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</si>
  <si>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</si>
  <si>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</si>
  <si>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</si>
  <si>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</si>
  <si>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</si>
  <si>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</si>
  <si>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</si>
  <si>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</si>
  <si>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</si>
  <si>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</si>
  <si>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</si>
  <si>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</si>
  <si>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</si>
  <si>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</si>
  <si>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</si>
  <si>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</si>
  <si>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</si>
  <si>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</si>
  <si>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</si>
  <si>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</si>
  <si>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</si>
  <si>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</si>
  <si>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</si>
  <si>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</si>
  <si>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</si>
  <si>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</si>
  <si>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</si>
  <si>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</si>
  <si>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</si>
  <si>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</si>
  <si>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</si>
  <si>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</si>
  <si>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</si>
  <si>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</si>
  <si>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</si>
  <si>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</si>
  <si>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</si>
  <si>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</si>
  <si>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</si>
  <si>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</si>
  <si>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</si>
  <si>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</si>
  <si>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</si>
  <si>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</si>
  <si>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</si>
  <si>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</si>
  <si>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</si>
  <si>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</si>
  <si>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</si>
  <si>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</si>
  <si>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</si>
  <si>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</si>
  <si>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</si>
  <si>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</si>
  <si>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</si>
  <si>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</si>
  <si>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</si>
  <si>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</si>
  <si>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</si>
  <si>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</si>
  <si>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</si>
  <si>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</si>
  <si>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</si>
  <si>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</si>
  <si>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</si>
  <si>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</si>
  <si>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</si>
  <si>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</si>
  <si>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</si>
  <si>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</si>
  <si>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</si>
  <si>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</si>
  <si>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</si>
  <si>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</si>
  <si>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</si>
  <si>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</si>
  <si>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</si>
  <si>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</si>
  <si>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</si>
  <si>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</si>
  <si>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</si>
  <si>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</si>
  <si>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</si>
  <si>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</si>
  <si>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</si>
  <si>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</si>
  <si>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</si>
  <si>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</si>
  <si>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</si>
  <si>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</si>
  <si>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</si>
  <si>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</si>
  <si>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</si>
  <si>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</si>
  <si>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</si>
  <si>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</si>
  <si>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</si>
  <si>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</si>
  <si>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</si>
  <si>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</si>
  <si>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</si>
  <si>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</si>
  <si>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</si>
  <si>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4.1 Ofrecer asistencia técnica a 18 Juntas Administradoras Locales para su conformación y dinamización.</t>
  </si>
  <si>
    <t>Nombre: MARCELA ENCISO GAITÁN</t>
  </si>
  <si>
    <t>Cargo: LIDERESA TÉCNICA</t>
  </si>
  <si>
    <t>yo</t>
  </si>
  <si>
    <t>alicia</t>
  </si>
  <si>
    <t xml:space="preserve">karol </t>
  </si>
  <si>
    <t>pao lara</t>
  </si>
  <si>
    <t>pao lmendoza</t>
  </si>
  <si>
    <t xml:space="preserve">diana carolina arevalo </t>
  </si>
  <si>
    <t>N/A</t>
  </si>
  <si>
    <t>x</t>
  </si>
  <si>
    <t>Se realizó el giro previsto de la reserva del contrato de logística.</t>
  </si>
  <si>
    <t xml:space="preserve">1) programación de reservas 
2) número de la meta proyecto de inversión </t>
  </si>
  <si>
    <t xml:space="preserve">En el marco de la ejecución de la acción ID 2118 de la oportunidad de mejora ID 1385, se realiza la revisión con la OAP de la formulación inicial del proyecto de inversión 7676 “Fortalecimiento a los liderazgos para la inclusión y equidad de género en la participación y la representación política en Bogotá” en ella y atendiendo la retroalimentación y revisión, se solicita ajustar la formluación inicial publicada en la pagina web de la entidad, toda vez que en su momento no quedaron diligenciadas las reservas de las metas proyecto de inversión, especialmente la metas 1, 2 y 6.Por otro lado y revisando la numeración de la meta "Vincular 4800 mujeres a los procesos formativos para el desarrollo de capacidades de incidencia, liderazgo, empoderamiento y participación política de las Mujeres" se evidenció que esta no correspondía a la formulación inicial del proyecto de inversión, motivo por el cual se solicita autorizar la modificación de la numeración de la meta,pasado de 3 a 2 y así mismo de la descripción de la actividad, pasando de 3.1 a 2.1"Vincular 1000 mujeres a los procesos formativos para el desarrollo de capacidades de incidencia, liderazgo, empoderamiento y participación política de las
Mujeres" </t>
  </si>
  <si>
    <t xml:space="preserve">4.1 </t>
  </si>
  <si>
    <t>6.1</t>
  </si>
  <si>
    <t>6.2</t>
  </si>
  <si>
    <t>6.4</t>
  </si>
  <si>
    <t>13. Plan de Participación Ciudadana</t>
  </si>
  <si>
    <t>51. Gobierno abierto</t>
  </si>
  <si>
    <t xml:space="preserve">Informe mensual sobre la asistencia técnica brindada a los CPL
Acta y Listados asistencia de las mesas mensuales
</t>
  </si>
  <si>
    <t>Nombre:María Fernanda Jaramillo Jiménez</t>
  </si>
  <si>
    <t xml:space="preserve">Cargo: Contratista </t>
  </si>
  <si>
    <t>Trimestral</t>
  </si>
  <si>
    <t>PDD 404</t>
  </si>
  <si>
    <t xml:space="preserve">PDD 428 </t>
  </si>
  <si>
    <t>Incorporar e implementar el enfoque de género y diferencial en los ejercicios de los presupuestos participativos</t>
  </si>
  <si>
    <t>PDD 426</t>
  </si>
  <si>
    <t>Implementar una estrategia de formación para el desarrollo de capacidades de incidencia, liderazgo, empoderamiento y participación política de las mujeres, fortaleciendo las escuelas de formación política y definiendo mecanismos para involucrar a las mujeres en los proceso de planeación del Distrito</t>
  </si>
  <si>
    <t xml:space="preserve">1) Metas Proyecto de Inversión
2) Anualización Magnitud de Meta Programada
3) Magnitud Indicador PDD
4) Magnitud Plan de acción (Actividades)
5) Magnitud cuatrienio, magnitud anual y magnitud  mensual </t>
  </si>
  <si>
    <t xml:space="preserve">La Dirección de Territorialización de Derechos y Participación, solicita la modificación en magnitud del cuatrienio de la meta proyecto de inversión "Vincular 4800 mujeres a los procesos formativos para el desarrollo de capacidades de incidencia, liderazgo, empoderamiento y participación política de las Mujeres"  a cargo del proyecto 7676.Fortalecimiento a los liderazgos para la inclusión y equidad de género en la participación y la representación política en Bogotá, y con ello,  de la programación anual para las vigencias 2023 y 2024, que se justifica por dos razones, la primera por la sobrejecución  de la meta en las vigencias anteriores y la segunda considerando que se debe ajustar a la ejecución a la programación del PDD, es decir, al mes de mayo, que por temas metodológicos y de correspondencia con ejecución en los planes de acción. En consonancia con lo anterior, también se solicita ajustar  la  magnitud del cuatrienio y de las programaciones del 2023 y 2024 de la meta PDD, indicador PMR 33 y POA: Vincular 4800 mujeres a los procesos formativos para el desarrollo de capacidades de incidencia, liderazgo, empoderamiento y participación política de las Mujeres, ampliando la magnitud del cuatrienio a 5689 y con una programación para el 2024 de 400 mujeres que se prevee vincular. </t>
  </si>
  <si>
    <t>1) Número de identificación del indicador de la meta PDD y PMR</t>
  </si>
  <si>
    <t>La Dirección de Territorialización de Derechos y Participación, solicita la modificación de la númeración del indicador de la metas PDD, atendiendo la revisión e indicación  de la OAP, el pasado 19 de marzo, toda vez que la meta se contraba como "Vincular 4800 mujeres a los procesos formativos para el desarrollo de capacidades de incidencia, liderazgo, empoderamiento y participación política de las Mujeres" y es "Implementar una estrategia de formación para el desarrollo de capacidades de incidencia, liderazgo, empoderamiento y participación política de las mujeres, fortaleciendo las escuelas de formación política y definiendo mecanismos para involucrar a las mujeres en los proceso de planeación del Distrito" y estaba numerada como PDD428 y es PDD 426. Tambien se solicita cambiar el número de identificación del PMR, dado el cambio que se generó pasado de 33 a 20.
Así mismo, se solicita cambiar la numeración de identificación de los indicadores POA y de actividad de plan de acción,   a fin de unificar esta marcación con el número de la meta de PDD, en concordancia con lo anterior, ya que algunos estaban en blanco y otros tenían PDD 461 y otros PDD 428, los indicadores presentan esta situación son: Número de FDL con asistencia técnica en presupuesto participativo sensible al género,  Número de  COLMYG/CLM con asistencia técnica en presupuesto participativo sensible al género y Número de Mujeres participantes en procesos de asistencia técnica en presupuesto participativo sensible al género articuladas al COLMYG/CLM, dicho esto, se solicita cambiar todos a PDD 428 que corresponde al número de la  meta PDD: Incorporar e implementar el enfoque de género y diferencial en los ejercicios de los presupuestos participativos. Bajo este mismo contexto, se solicita modificar la meta toda vez. que estaba: "461. Documento de lineamiento de presupuesto participativo sensible al género, formulado y adoptado" y este corresponde al indicador y no a la meta, por lo anterior, se solicita cambiar a: Incorporar e implementar el enfoque de género y diferencial en los ejercicios de los presupuestos participativos y en el indicador colocar la descripción completa. 
Y por último, se solicita cambiar el número de identificación del PDD de: "Alcanzar la paridad en al menos el 50% de las instancias de participación del Distrito Capital" ya que se encontraba con el número de identificación del indicador de la PDD, pasando de 431 a 404, a fin de unificar la marcación con el número de PDD para todo el instrumento. o.</t>
  </si>
  <si>
    <t>Durante el mes de enero se presentó un retraso en el proceso de contratación del equipo que dinamizará la implementación de esta meta, esta situación se subsanó en febrero donde se logró avanzar en la con tratación del equipo. Así las cosas se logró avanzar en febrero en una articulación con el Instituto Holandes para dar cumplimiento a este indicador en los siguientes meses, situación que se evidencia en el avance sustancial reportado en marzo.</t>
  </si>
  <si>
    <t>Meta cumplida en el 2021. La SDMujer cuenta con un documento que orienta la incorporación del Enfoque de Género en el proceso de presupuestación participativa, que le permite al Equipo Técnico del Proyecto de Inversión asociado a la Meta6 orientar la asistencia técnica y fortalecer las capacidades de incidencia de mujeres vinculadas a instancias como los Consejos Locales de Planeación y los Comités Operativos Locales de Mujeres y Equidad de Género y Consejos Locales de Mujeres. Este lineamiento traza la ruta con las y los profesionales de las Oficinas de Planeación Local que se desempeñan como Puntos Focales de Mujer y Equidad de Género.</t>
  </si>
  <si>
    <t xml:space="preserve">esta situación se subsanó en febrero donde se logró avanzar en la contratación del equipo.  Dicho esto, en marzo se dió inicio a los ciclos y actividades programadas para dar cumplimiento a la meta. </t>
  </si>
  <si>
    <t xml:space="preserve">esta situación se subsanó sustancialmente con el desarrollo del evento distrital. </t>
  </si>
  <si>
    <t>Bogotá Distrito Capital (Mesa)</t>
  </si>
  <si>
    <t xml:space="preserve">2.1 Vincular 400 mujeres a los procesos formativos para el desarrollo de capacidades de incidencia, liderazgo, empoderamiento y participación política de las Mujeres </t>
  </si>
  <si>
    <t xml:space="preserve">Nombre: JULIANA CORTÉS GUERRA </t>
  </si>
  <si>
    <t>Cargo: GERENTA PROYECTO DE INVERSIÓN</t>
  </si>
  <si>
    <t xml:space="preserve">La Escuela de Formación Política Lidera - PAR, se ha configurado en un herramienta para avanzar en la incidencia de las mujeres en los diferentes espacios de participación y representación, cualificando a las mujeres,  construyendo  metodologias acordes a sus necesidades en el marco del ejercicio de sus derechos y generando espacios de reflexión de las diferentes dinámicas, situaciones o incluso violencias presentadas en los diferentes escenarios de poder, a fin de avanzar en la deconstrucción de esterotipos de géneros e imaginarios que perpetuan las violencias contra las mujeres en política. </t>
  </si>
  <si>
    <t xml:space="preserve">Este ejercicio de incidencia local para alcanzar la paridad, se ha realizado desde procesos de sensibilización sobre el concepto, el marco normativo internacional e institucional y las barreras que aún persisten para el logro de una participación paritaria con el fin de avanzar en acciones conjuntas para la paridad y la transformación cultural. Dicho esto, este ejercicio ha ido posesionando a nivel local la necesidad de avanzar hacia la paridad, promoviendo la modificación normativa y reglamentaria de las instancias en clave de derechos de las mujeres. </t>
  </si>
  <si>
    <t xml:space="preserve">LA promoción de las bancadas de las JAL y la promoción de la Mesa Multipartidista de Género, ha sido sin duda una apuesta en el cuatrienio para fortalecer la inicidencia del as mujeres en estos espacios y promover la agenda de las mujeres en cada una de las localidades. </t>
  </si>
  <si>
    <t xml:space="preserve">La inicidencia en los presupuestos participativos, ha generado una mayor participación de las mujeres y un direccionamiento de los recursos en los FDL hacia las mujeres, atendiendo a las necesidades y agendas de ellas en cada una de las localidades. </t>
  </si>
  <si>
    <t>En ene. se avanzó en el proceso de contratación del equipo.  Así las cosas, en feb. se avanzó sustancialmente en el desarrollo y planeación de los siguientes ciclos de formación: Ciclo de Planeación Distrital para la Incidencia de las Mujeres ,Ciclo básico, Ciclo de  Violencia Contra las Mujeres en Política, ciclo de comunicación estratégica para la incidencia, ciclo de formación básico para mujeres recuperadoras de reciclaje ne Bogotá, Tertulia de Cierre. También se destaca la alianza con el IDIGER para desarrollar el ciclo de formación de violencia política contra mujeres, y se avanzó en la construcción de un Foro: Las mujeres incidimos en la planeación de Bogotá. Teniendo en cuenta lo anterior, en marzo, se desarrolló el Foro: Las mujeres incidimos en la planeación de Bogotá, y se inició con el Ciclo de Planeación Distrital para la Incidencia de las Mujeres, logrando desarrollar 3 sesiones, en estos espacios se brindaron herramientas para fortalecer la participación y representación de las mujeres y su incidencia en la toma de decisiones en procesos de planeación desde una perspectiva de género. Para abril, se da cuenta de las mujeres nuevas que participaron la última sesión del ciclo de planeación Distrital para la Incidencia de las Mujeres; las mujeres participantes del Foro, que no fueron contabilizadas cuantitativamente en marzo; además del Ciclo dirigido: Fortalecimiento para la incidencia de las edilesas en Bogotá y Capacitación presencial al Concejo de Bogotá sobre Violencias Contra las Mujeres en Política. En mayo, se desarrollaron actividades relacionadas con: Ciclo de oratoria y negociación para la incidencia política con una alta participación; Ciclo en IDIGER sobre Violencias Contra las Mujeres en Política teniendo en cuenta la articulación generada en feb; también se hizo un Ciclo de Fortalecimiento a Edilesas; se apoyó metodológicamente el desarrollo de la Yula con las mujeres AFRO y se hizo un ciclo de Planeación con la Org. ANAPAZ.</t>
  </si>
  <si>
    <t>Durante el mes de enero se presentó un retraso en el proceso de contratación del equipo que dinamizará la implementación de esta meta, esta situación se subsanó en febrero donde se logró avanzar en la contratación del equipo. Dicho esto, a aprtir del marzo se iniciaron con los ciclos de formación pleaneados y actividades de cara a promover la participación y representación, y se atendió las necesidades que surgieron de cara a las alianzas y solicitudes de las organizaciones de mujeres,  subsanando el retraso inicial.</t>
  </si>
  <si>
    <t>En ene. se avanzó en el proceso de contratación del equipo.  Así las cosas, en feb. se avanzó sustancialmente en el desarrollo y planeación de los siguientes ciclos de formación: Ciclo de Planeación Distrital para la Incidencia de las Mujeres ,Ciclo básico, Ciclo de  Violencia Contra las Mujeres en Política, ciclo de comunicación estratégica para la incidencia, ciclo de formación básico para mujeres recuperadoras de reciclaje ne Bogotá, Tertulia de Cierre. También se destaca la alianza con el IDIGER para desarrollar el ciclo de formación de violencia política contra mujeres, y se avanzó en la construcción de un Foro: Las mujeres incidimos en la planeación de Bogotá. Teniendo en cuenta lo anterior, en marzo, se hizo el Foro: Las mujeres incidimos en la planeación de Bogotá, y se inició con el Ciclo de Planeación Distrital para la Incidencia de las Mujeres, logrando desarrollar 3 sesiones, en estos espacios se brindaron herramientas para fortalecer la participación y representación de las mujeres y su incidencia en la toma de decisiones en procesos de planeación desde una perspectiva de género. Para abril, se da cuenta de las mujeres nuevas que participaron la última sesión del ciclo de planeación Distrital para la Incidencia de las Mujeres; las mujeres participantes del Foro, que no fueron contabilizadas cuantitativamente en mar; además del Ciclo dirigido: Fortalecimiento para la incidencia de las edilesas en Bogotá y Capacitación presencial al Concejo de Bogotá sobre Violencias Contra las Mujeres en Política.En may, se desarrollaron actividades relacionadas con: Ciclo de oratoria y negociación para la incidencia política con una alta participación; Ciclo en IDIGER sobreViolencias Contra las Mujeres en Política teniendo en cuenta la articulación dada en feb; también se hizo un Ciclo de Fortalecimiento a Edilesas; se apoyó metodológicamente el desarrollo de la Yula con las mujeres AFRO y un proceso de Planeación con la Org. ANAPAZ. De esta manera se logró 162%</t>
  </si>
  <si>
    <t>https://secretariadistritald-my.sharepoint.com/:w:/g/personal/territorializacion2021_sdmujer_gov_co/EWzjfEHPkD1Nl1bsIlCRw6oByZ5LYYHKYs8z8gW68a_hrA?e=gMnu0k</t>
  </si>
  <si>
    <t>META 3_ INFORME MENSUAL MAYO 2024.docx</t>
  </si>
  <si>
    <t xml:space="preserve">En mayo, se desarrollaron actividades relacionadas con: Ciclo de oratoria y negociación para la incidencia política con una alta participación; Ciclo en IDIGER sobre Violencias Contra las Mujeres en Política teniendo en cuenta la articulación generada en feb; también se hizo un Ciclo de Fortalecimiento a Edilesas; se apoyó metodológicamente el desarrollo de la Yula con las mujeres AFRO y se hizo un ciclo de Planeación con la Organización ANAPAZ.  Es de resaltar que durante el mes de mayo en el marco de la estabilización del Simisional 2.0, no fue posible registrar laasistencia de todas las mujeres en el sistema, dicho esto,  se realizó por base de datos interna y sse está a la espera de la respuesta por mesa de ayuda.			
				</t>
  </si>
  <si>
    <t xml:space="preserve">En ene. se avanzó en el proceso de contratación del equipo.  Así las cosas, en feb. se avanzó sustancialmente en el desarrollo y planeación de los siguientes ciclos de formación: Ciclo de Planeación Distrital para la Incidencia de las Mujeres ,Ciclo básico, Ciclo de  Violencia Contra las Mujeres en Política, ciclo de comunicación estratégica para la incidencia, ciclo de formación básico para mujeres recuperadoras de reciclaje ne Bogotá, Tertulia de Cierre. También se destaca la alianza con el IDIGER para desarrollar el ciclo de formación de violencia política contra mujeres, y se avanzó en la construcción de un Foro: Las mujeres incidimos en la planeación de Bogotá. Teniendo en cuenta lo anterior, en marzo, se desarrolló el Foro: Las mujeres incidimos en la planeación de Bogotá, y se inició con el Ciclo de Planeación Distrital para la Incidencia de las Mujeres, logrando desarrollar 3 sesiones, en estos espacios se brindaron herramientas para fortalecer la participación y representación de las mujeres y su incidencia en la toma de decisiones en procesos de planeación desde una perspectiva de género. Para abril, se da cuenta de las mujeres nuevas que participaron la última sesión del ciclo de planeación Distrital para la Incidencia de las Mujeres; las mujeres participantes del Foro, que no fueron contabilizadas cuantitativamente en marzo; además del Ciclo dirigido: Fortalecimiento para la incidencia de las edilesas en Bogotá y Capacitación presencial al Concejo de Bogotá sobre Violencias Contra las Mujeres en Política. En mayo, se desarrollaron actividades relacionadas con: Ciclo de oratoria y negociación para la incidencia política con una alta participación; Ciclo en IDIGER sobre Violencias Contra las Mujeres en Política teniendo en cuenta la articulación generada en feb; también se hizo un Ciclo de Fortalecimiento a Edilesas; se apoyó metodológicamente el desarrollo de la Yula con las mujeres AFRO y se hizo un ciclo de Planeación con la Org. ANAPAZ.			
			</t>
  </si>
  <si>
    <t xml:space="preserve">Durante el mes de enero se presentó un retraso en el proceso de contratación del equipo que dinamizará la implementación de esta meta, esta situación se subsanó en febrero donde se logró avanzar en la contratación del equipo. Dicho esto, a aprtir del marzo se iniciaron con los ciclos de formación pleaneados y actividades de cara a promover la participación y representación, y se atendió las necesidades que surgieron de cara a las alianzas y solicitudes de las organizaciones de mujeres,  subsanando el retraso inicial.			
			</t>
  </si>
  <si>
    <t>Durante el mes de febrero se evidenció un retraso por tramites contractuales, sin embargo estos se han ido subsanando en los siguientes meses, llegando al 100% de las localidades.</t>
  </si>
  <si>
    <t>https://secretariadistritald-my.sharepoint.com/:w:/g/personal/territorializacion2021_sdmujer_gov_co/Ecq_WgfOozlHsmz9j-arlgABZ0Ow8MARui3FnBvVbLLo9w?e=hT8630</t>
  </si>
  <si>
    <t xml:space="preserve">Durante el mes de febrero se evidenció un retraso por tramites contractuales, sin embargo estos se han ido subsanando en los siguientes meses, llegando al 100% de las localidades.
			</t>
  </si>
  <si>
    <t>esta situación fue subsanada desde  febrero donde se logró avanzar en la contratación del equipo, e inciaron con las gestiones pertinente para ir avanzar en la asistencia técnica a instancias en las 20 localidades, como se logró</t>
  </si>
  <si>
    <t xml:space="preserve">En ene. se avanzó en el proceso pre- contractual del equipo. En feb. se acompañó la sesión de escrutinios del proceso eleccionario del Consejo Distrital de la Bicicleta. En mar, se trabajó con: 3 Consejos Locales de Juventud, 2 Comisiones Locales Intersectoriales de Participación, 1 Consejo local de Arte Cultura y Patrimonio y 1 Consejo Local de Mujeres, en cada una de estas instancias se realizó la charla ¡Hablemos de Paridad! Sobre: el concepto, el marco normativo y las barreras que aún persisten para el logro de una participación paritaria, en 8 localidades: Los Mártires, Ciudad Bolívar, Usaquén, Teusaquillo, San Cristóbal, Santafé, Kennedy y Tunjuelito, además de la articulación con el sector cultura, para avanzar con este ejercicio en Consejos Locales de Arte, Cultura y Patrimonio. En abril, se generó incidencia a través de sensibilización en instancias de participación como las JAC, el Consejo Local de Juventud, el Consejo Local de Arte Cultura y Patrimonio y el Comité Operativo local de Vejez y Envejecimiento. En mayo, se hizo articulación con la Gerencia de la Juventud del IDPAC, para incidir en la reformulación de los reglamentos internos del Consejo Distrital y los 20 Consejos Locales de Juventud, asimismo acompaño el ciclo de formación de Violencia contra las Mujeres en Política con los gestores del IDIGER, también, se realizó el ejercicio en 16 instancias de participación: 3 Comités Operativos Locales de Juventud, 2 Comisiones Locales  Intersectoriales de Participación, 2 Comisiones Ambientales Locales, 2 Consejos Locales de Arte Cultura y Patrimonio, 2 Consejos Locales de Juventud, 1 la Plataforma de Juventud, 1 Comité Operativo local de Vejez y Envejecimiento, 1 COLMYEG, 1 CPL y 1 JAC, en 9 localidades: Chapinero, Teusaquillo, Kennedy, Fontibón, Rafael Uribe Uribe, Engativá, Usme, Suba y Antonio Nariño, en cada una de estas instancias se realizó la charla ¡Hablemos de Paridad!. En total se alcanzó incidir en las 20 localidades. 
</t>
  </si>
  <si>
    <t>En ene. se avanzó en el proceso pre- contractual del equipo. En feb. se acompañó la sesión de escrutinios del proceso eleccionario del Consejo Distrital de la Bicicleta. En mar, se trabajó con: 3 Consejos Locales de Juventud, 2 Comisiones Locales Intersectoriales de Participación, 1 Consejo local de Arte Cultura y Patrimonio y 1 Consejo Local de Mujeres, en cada una de estas instancias se realizó la charla ¡Hablemos de Paridad! Sobre: el concepto, el marco normativo y las barreras que aún persisten para el logro de una participación paritaria, en 8 localidades: Los Mártires, Ciudad Bolívar, Usaquén, Teusaquillo, San Cristóbal, Santafé, Kennedy y Tunjuelito, además de la articulación con el sector cultura, para avanzar con este ejercicio en Consejos Locales de Arte, Cultura y Patrimonio. En abril, se generó incidencia a través de sensibilización en instancias de participación como las JAC, el Consejo Local de Juventud, el Consejo Local de Arte Cultura y Patrimonio y el Comité Operativo local de Vejez y Envejecimiento. En mayo, se hizo articulación con la Gerencia de la Juventud del IDPAC, para incidir en la reformulación de los reglamentos internos del Consejo Distrital y los 20 Consejos Locales de Juventud, asimismo acompaño el ciclo de formación de Violencia contra las Mujeres en Política con los gestores del IDIGER, también, se realizó el ejercicio en 16 instancias de participación: 3 Comités Operativos Locales de Juventud, 2 Comisiones Locales  Intersectoriales de Participación, 2 Comisiones Ambientales Locales, 2 Consejos Locales de Arte Cultura y Patrimonio, 2 Consejos Locales de Juventud, 1 la Plataforma de Juventud, 1 Comité Operativo local de Vejez y Envejecimiento, 1 COLMYEG, 1 CPL y 1 JAC, en 9 localidades: Chapinero, Teusaquillo, Kennedy, Fontibón, Rafael Uribe Uribe, Engativá, Usme, Suba y Antonio Nariño, en cada una de estas instancias se realizó la charla ¡Hablemos de Paridad!. En total se alcanzó incidir en las 20 localidades.</t>
  </si>
  <si>
    <t>En ene. se avanzó en el proceso pre- contractual del equipo. En feb. se acompañó la sesión de escrutinios del proceso eleccionario del Consejo Distrital de la Bicicleta. En mar, se trabajó con: 3 Consejos Locales de Juventud, 2 Comisiones Locales Intersectoriales de Participación, 1 Consejo local de Arte Cultura y Patrimonio y 1 Consejo Local de Mujeres, en cada una de estas instancias se realizó la charla ¡Hablemos de Paridad! Sobre: el concepto, el marco normativo y las barreras que aún persisten para el logro de una participación paritaria, en 8 localidades: Los Mártires, Ciudad Bolívar, Usaquén, Teusaquillo, San Cristóbal, Santafé, Kennedy y Tunjuelito, además de la articulación con el sector cultura, para avanzar con este ejercicio en Consejos Locales de Arte, Cultura y Patrimonio. En abril, se generó incidencia a través de sensibilización en instancias de participación como las JAC, el Consejo Local de Juventud, el Consejo Local de Arte Cultura y Patrimonio y el Comité Operativo local de Vejez y Envejecimiento. En mayo, se hizo articulación con la Gerencia de la Juventud del IDPAC, para incidir en la reformulación de los reglamentos internos del Consejo Distrital y los 20 Consejos Locales de Juventud, asimismo acompaño el ciclo de formación de Violencia contra las Mujeres en Política con los (as) gestores del IDIGER, también, se realizó el ejercicio en 16 instancias de participación: 3 Comités Operativos Locales de Juventud, 2 Comisiones Locales  Intersectoriales de Participación, 2 Comisiones Ambientales Locales, 2 Consejos Locales de Arte Cultura y Patrimonio, 2 Consejos Locales de Juventud, 1 la Plataforma de Juventud, 1 Comité Operativo local de Vejez y Envejecimiento, 1 COLMYEG, 1 CPL y 1 JAC, en 9 localidades: Chapinero, Teusaquillo, Kennedy, Fontibón, Rafael Uribe Uribe, Engativá, Usme, Suba y Antonio Nariño, en cada una de estas instancias se realizó la charla ¡Hablemos de Paridad!. En total se alcanzó incidir en las 20 localidades.</t>
  </si>
  <si>
    <t>Durante el periodo se logró desarrollar el punto en la agenda de las sesiones del COLMYEG y/o CLM  en 12 localidades ( Usaquén, Chapinero, tunjuelito, Kennedy, Fontibón, Engativá, Suba, Barrios Unidos, Los Mártires, Antonio Nariño, La Candelaria y RUU) donde se brindó información sobre los avances en la formulación y ejecución de los proyectos de inversión local con metas asociadas al Sector y otros con acciones de transversalización. Asimismo, se brindó información sobre el avance del proceso de Presupuestos Participativos, en relación a las propuestas priorizadas. En Feb. se acompañó 16 COLMYEGS y 1 Consejo Local de Mujeres (Puente Aranda) se brindó información sobre los avances en la formulación y ejecución de los proyectos de inversión local con metas asociadas al Sector y otros con acciones de transversalización. Asimismo, se brindó información sobre el avance del proceso de Presupuestos Participativos, en relación a las propuestas priorizadas. LLegando de 17 localidades, a excepción de Tesuaquillo, Ciudad Bolívar y Sumapaz. En Marzo, se logró brindar asistencia técnica a 18COLMYG y 1 CLM (Puente Aranda)  con información sobre el avance en la ejecución de diferentes proyectos de inversión específicos del Sector Mujeres, asimismo se socializó con las ciudadanas el ejercicio de asistencia técnica desarrollado con la Alcaldía para el acompañamiento en la ejecución de los procesos, y se invitó a participar a través de chatico para la formulación del PDD en curso. Abril. se  asistencia técnica a las mujeres asistentes 16 COLMYEG y/o 2 CLM  (Puente Aranda y Sumapaz) para la incidencia en la formualción del PDD y socialización de avance de procesos en Presupuestos Participativos. En May. Se asistio4 y desarrolló el punto en la agenda en 19 localidad a excepción de Sumapaz. Llegando así durante la vigencia de 2024 a 20 localidades.</t>
  </si>
  <si>
    <t>https://secretariadistritald-my.sharepoint.com/:w:/g/personal/territorializacion2021_sdmujer_gov_co/EUrSrF9v0IBMo7I-SLgakl4Bh1zItbaq1YyNkniRIV-Wsw?e=b9f0Ik</t>
  </si>
  <si>
    <t>El Equipo Técnico de la SDMujer acompañó 19 localidades en sus COLMYEGS y  Consejos Locales de Mujeres, a excepción de Sumapaz, se brindó información sobre los avances en la formulación y ejecución de los proyectos de inversión local con metas asociadas al Sector y otros con acciones de transversalización. Asimismo, se brindó información y se incentivó la incidencia y participación de las mujeres en el Plan de Desarrollo Distrital</t>
  </si>
  <si>
    <t xml:space="preserve">Se presentó un retraso general en el proceso de contracto que afecto la dinamización de esta meta. Situación que  fue subsanando a partir de febrero como se puede evidenciar en el reporte. 		
			</t>
  </si>
  <si>
    <t>esta situación se subsanó a partir de febrero, donde se logró avanzar sustancialmente en la meta propuesta</t>
  </si>
  <si>
    <t xml:space="preserve">Durante el periodo se llevaron a cabo reuniones y se logró realizar la delegación de dos ciudadanas de los Consejos Locales de Seguridad para las Mujeres de RUU y Ciudad Bolívar, significando esto un importante avance en la representación por los derechos de las mujeres. Asimismo, con el propósito de poder incentivar la participación de más ciudadanas que participan en los COLMYEGs, se realiza un encuentro con las referentes de las CIOM, para dar cuenta del procesos eleccionario de los CPL para la vigencia 2024- 2027. En feb, se logró avanzar en la socialización en los COLMYG de la importancia de los CPL para el posesionamiento de la agenda de las mujeres, por otra parte, se avanzó en las gestiones pertinentes para realizar un encuentro con las delegadas de los CPL. Por lo anterior, en marzo se desarrolló una evento distrital ( Foro: Las mujeres incidimos en la planeación de Bogotá) convocando a todas las consejeras locales, y logrando la asistencia de 15 localidades a excepción de: Ciudad Bolivar, Tunjuelito, San Cristóbal, Puente Aranda y Teusaquillo, tuvo como objetivo brindar herramientas para la incidencia en los procesos de planeación desde una perspectiva de género en articulación con la Escuela.  en Abril, Se realizaron 27 espacios con consejeras CPL de 15 localidades: 1, 4, 5, 7, 8, 9, 10, 11, 12, 13, 15, 16, 17, 18 y 20 centrado en fortalecer sus capacidades para incidir en la transversalización de los enfoques de la PPMYEG en las etapas de la planeación local. En este sentido, se ha acompañado la preparación y desarrollo de los Encuentros Ciudadanos. Por otra parte, se avanzó con la RED de Mujeres de CPL, para promover su consolidación y liderazgo, por esto, en may. se llevó a cabo el encuentro con la Red, donde participaron consejeras de 6 localidades. También se realizó taller con consejeras de las localidades: 1, 3, 4, 6, 7, 8, 9, 10,11, 12, 15, 17,18, y 19. Alcanzando de esta manera brindar asistencia a las 20 localidades en la vigencia 2024. </t>
  </si>
  <si>
    <t>Durante el periodo se logró desarrollar el punto en la agenda de las sesiones del COLMYEG y/o CLM  en 12 localidades ( Usaquén, Chapinero, tunjuelito, Kennedy, Fontibón, Engativá, Suba, Barrios Unidos, Los Mártires, Antonio Nariño, La Candelaria y RUU) donde se brindó información sobre los avances en la formulación y ejecución de los proyectos de inversión local con metas asociadas al Sector y otros con acciones de transversalización. Asimismo, se brindó información sobre el avance del proceso de Presupuestos Participativos, en relación a las propuestas priorizadas. En Feb. se acompañó 16 COLMYEGS y 1 Consejo Local de Mujeres (Puente Aranda) se brindó información sobre los avances en la formulación y ejecución de los proyectos de inversión local con metas asociadas al Sector y otros con acciones de transversalización. Asimismo, se brindó información sobre el avance del proceso de Presupuestos Participativos, en relación a las propuestas priorizadas. LLegando de 17 localidades, a excepción de Tesuaquillo, Ciudad Bolívar y Sumapaz. En Marzo, se logró brindar asistencia técnica a 18COLMYG y 1 CLM (Puente Aranda)  con información sobre el avance en la ejecución de diferentes proyectos de inversión específicos del Sector Mujeres, asimismo se socializó con las ciudadanas el ejercicio de asistencia técnica desarrollado con la Alcaldía para el acompañamiento en la ejecución de los procesos, y se invitó a participar a través de chatico para la formulación del PDD en curso. Abril. se  asistencia técnica a las mujeres asistentes 16 COLMYEG y/o 2 CLM  (Puente Aranda y Sumapaz) para la incidencia en la formualción del PDD y socialización de avance de procesos en Presupuestos Participativos. En May. Se asistió y desarrolló el punto en la agenda en 19 localidad a excepción de Sumapaz. Llegando así durante la vigencia de 2024 a 20 localidades.</t>
  </si>
  <si>
    <t>Durante el periodo se adelantó el proceso pre contractual del equipo. En feb. se desarrollaron 2 espacios de acompañamiento en 2 localidades: Barrios Unidos y Puente Aranda. La asistencia consistió en brindar orientaciones técnicas desde la PPMYEG y las competencias del Sector, para las diferentes etapas de planeación de los proyectos de inversión local.En marzo, se logró brindar asistencia técnica en 5 localidades: Usaquén, Santa Fe, Usme, Antonio Nariño y Sumapaz. La asistencia consiste en brindar orientaciones técnicas desde la PPMYEG y las competencias del Sector, para las diferentes etapas de planeación de los proyectos de inversión local. En abril, se desarrollaron 2 mesas de trabajo con las referentes locales de Mujeres y Género, en la primera participaron 18 localidades y en la segunda sesión se logró la participación de las 20 localidades, se abordaron entre otros lo siguiente: el seguimiento y la entrega de evidencias correspondientes al Pacto del CCM con alcaldesas y alcaldes,  Sello en Igualdad y la matriz de seguimiento cualitativo al avance en la incorporación de la PPMYEG en los proyectos de inversión. Por otra parte se desarrollaron las Mesas técnicas de acompañamiento a Alcaldías Locales en 6 localidades: Santa Fe, Usme, Suba, Antonio Nariño, Puente Aranda y Sumapaz y por último se acompañaron los Encuentros Ciudadanos en 16 localidades. En may. se desarrollaron: Mesa de trabajo mensual con referentes locales de Mujer y Género, con las 20 Alcaldias, Mesas técnicas de acompañamiento a Alcaldías Locales de San Cristóbal, Fontibón, La Candelaria y Ciudad Bolívar, acompañó los encuentros ciudadanos en 17 localidades, a excepción de Santa fe, Kennedy y Sumapaz, y se realizaron mesas de Trabajo de los Encuentros Ciudadanos. De esta manera se logró realizar este proceso en las 20 localidades.</t>
  </si>
  <si>
    <t>En ene. se realizó una estrategia de incidencia para promover la participación de las mujeres en el procesos eleccionario del CPL para la vigencia 24-27, y se logró hacer incidencia para la delegación de 2 ciudadanas de los Consejos Locales de Seguridad para las Mujeres de RUU y Ciudad Bolívar. Por otro lado, se desarrolló el punto en 12 COLMYG/CLM sobre el avance del proceso de Presupuestos Participativos.  En feb. se logró avanzar en la socialización en los COLMYG de la importancia de los CPL como instancia para el posicionamiento de la agenda de las mujeres.  Por último se logró realizar 2 mesas técnicas de asistencia técnica la FDL de Puente Aranda y Barrios Unidos.En mar. se logró brindar asistencia técnica en 5 FDL y se hizo el Foro: Las mujeres incidimos en la planeación de Bogotá, y logrando la asistencia de 15 localidades, se desarrolló el punto de presupuestos en 18 COLMYG y 1CLM. En abril, se desarrollaron 2 mesas de trabajo con las referentes locales, logrando en la 2da sesión la  participación de las 20 localidades, se abordó: el seg. el Pacto del CCM y Sello en Igualdad. También se desarrollaron las Mesas técnicas de acompañamiento a Alcaldías Locales en 6 localidades y por último se acompañaron los Encuentros Ciudadanos en 16 localidades. De esta manera se logró realizar este proceso con los  20 FDL. Por otro lado, se hicieron 27 espacios con consejeras CPL de 15 localidades. Y se acompañó 16 COLMYEG y 2 CLM para la incidencia en la formulación del PDD y socialización de avance de proyectos del sector mujer. En may. se llevó el punto de la agenda COLMYEG y CLM en 19 localidades, se realizó un espacio con la Red de mujeres CPL y se llevaron a cabo 18 espacios con consejeras CPL de 15 localidades, se realizó mesa de trabajo mensual con las 20 referentes locales, se acompañó los encuentros Ciudadanos en 17 localidades, se hicieron mesas de trabajo con referentes locales de 4 localidades. En total se logró llegar a 60 instancias en la vigencia</t>
  </si>
  <si>
    <t>https://secretariadistritald-my.sharepoint.com/:w:/g/personal/territorializacion2021_sdmujer_gov_co/EVN72vSAk2ZJtOg9op3o9SkB2MM9hKEi8IGonA1_9TMKwA?e=20jX4u</t>
  </si>
  <si>
    <t>REPORTE FDL MAYO 7676.docx</t>
  </si>
  <si>
    <t xml:space="preserve"> En mayo, se realizó un espacio con la Red de mujeres CPL y se llevaron a cabo 18 espacios con consejeras CPL de 15 localidades: Usaquén, Santa Fe, San Cristóbal, Usme, Tunjuelito, Bosa, Kennedy, Fontibón, Engativá, Suba, Barrios Unidos, Antonio Nariño, La Candelaria, Rafael Uribe Uribe y Ciudad Bolívar</t>
  </si>
  <si>
    <t xml:space="preserve">Se presentó un retraso general en el proceso de contratación que afecto la dinamización de esta meta. Situación que se fue subsanando a finales de febrero,  sin embargo, el cumplimiento total de la meta para el primer trimestre del año no fue posible alcanzaron por el retraso presentado en la contratación y las dinámicas locales que no permitieron lograr llegar en las 20 localidades para cada una de las instancias.. Dicho esto, y con ánimo de avanzar, durante el mes de abril se adelantaron estrategias colectivas para tener mayor incidencia y participación en los FDL y  CPL que se encontraban con baja ejecución. Para mayo se superó, llegando así a todas  las instancias
			</t>
  </si>
  <si>
    <t xml:space="preserve">Se presentó un retraso general en el proceso de contratación que afecto la dinamización de esta meta. Situación que se fue subsanando a finales de febrero,  sin embargo, el cumplimiento total de la meta para el primer trimestre del año no fue posible alcanzaron por el retraso presentado en la contratación y las dinámicas locales que no permitieron lograr llegar en las 20 localidades para cada una de las instancias. Dicho esto, y con ánimo de avanzar, durante el mes de abril se adelantaron estrategias colectivas para tener mayor incidencia y participación en los FDL y  CPL que se encontraban con baja ejecución. Para mayo se superó, llegando así a todas  las instancias incluyendo los FDL. </t>
  </si>
  <si>
    <t xml:space="preserve"> En mayo, Con los FDL, se realizó mesa de trabajo mensual con referentes locales de Mujer y Género, con las 20 referentes locales, también se hicieron mesas técnicas de acompañamiento a Alcaldías Locales de San Cristóbal, Fontibón, La Candelaria y Ciudad Bolívar., se acompañó los encuentros Ciudadanos en 17 localidades: Usaquén, Chapinero, San Cristóbal, Usme, Tunjuelito, Bosa, Fontibón, Engativá, Suba, Barrios Unidos, Teusaquillo, Los Mártires, Antonio Nariño, Puente Aranda, La Candelaria, Rafael Uribe Uribe y Ciudad Bolívar. La asistencia consiste en brindar orientaciones técnicas desde la PPMYEG y las competencias del Sector, para guiar la construcción de propuestas y aportes en los Conceptos de Gasto asociados al Sector y otros. y se hicieron mesas de Trabajo de los Encuentros Ciudadanos en 14 localidades: Usaquén, Chapinero, Santa Fe, Tunjuelito, Bosa, Kennedy, Engativá, Barrios Unidos, Teusaquillo, Los Mártires, Antonio Nariño, Puente Aranda, Rafael Uribe Uribe y Ciudad Bolívar, para brindar asistencia técnica en el marco de los presupuestos participativos. Llegando así a las 20 localidades.  </t>
  </si>
  <si>
    <t>En mayo 690 mujeres han participado de los Comités Operativos Locales de Mujer y Equidad de Género - COLMyEG, de las cuales mujeres 130  eran nuevas con respecto a lo reportado en el meses anterioriores,  siendo esta instancia una espacio clave para el seguimiento a la territorialización de la PPMYEG y el posesionamiento de la agenda de las mujeres</t>
  </si>
  <si>
    <t>En lo corrido de la vigencia 904 mujeres en total han participado de los Comités Operativos Locales de Mujer y Equidad de Género - COLMyEG, siendo esta instancia una espacio clave para el seguimiento a la territorialización de la PPMYEG y el posisionamiento de la agenda de las mujeres</t>
  </si>
  <si>
    <t>https://secretariadistritald-my.sharepoint.com/:x:/g/personal/territorializacion2021_sdmujer_gov_co/EW0JSKerT3hNrj0gSXOixVkB7xAs8_sS6vKxtWCrpOyPbA?e=HsBdUp</t>
  </si>
  <si>
    <t>https://secretariadistritald-my.sharepoint.com/:w:/g/personal/territorializacion2021_sdmujer_gov_co/ERDgqBi9WUtMpQocjqgobd0B8-2H_7XGj9ZfKv5g5iZx9w?e=9dsqbh</t>
  </si>
  <si>
    <t>REPORTE CPL MAYO 7676.docx</t>
  </si>
  <si>
    <t>Durante el mes de enero se presentó un retraso en el proceso de contratación del equipo que dinamizará la implementación de esta meta, esta situación se subsanó en febrero donde se logró avanzar en la contratación del equipo. Dicho esto,  este objetivo se cumplió entre: abril y mayo.</t>
  </si>
  <si>
    <t xml:space="preserve"> esta situación se subsanó en febrero donde se logró avanzar en la contratación del equipo. Dicho esto,  este objetivo se cumplió entre: abril y mayo.</t>
  </si>
  <si>
    <t>Durante el mes de enero se avanzo en el proceso pre- contractual del restante del equipo que dinamizará la ejecución de esta meta. Durante el mes de febrero  el equipo adelantó las gestiones de articulación con el Instituto  Holandés para la Democracia Multipartidaria a fin de buscar alianzas estrategia para convocar y desarrollar la primera mesa multipartidista del 2024. Teniendo en cuenta lo anterior, en marzo se logró realizar la primera mesa Multipartidista del año, abordando  el plan de trabajo en el 2024 de la Mesa de cara al fortalecimiento de las mujeres en escenarios de participación y toma de decisiones. Participaron los partidos políticos de: Partido de la U, Partido Alianza Verde, Partido Cambio Radical, Partidos MAIS, Partido Nuevo Liberalismo, Partido Colombia Humana, Partido Comunes, Partido ASI, Partido Salvación Nacional, Partido Unión Patriótica, Partido Polo Democrático Alternativo y Partido Centro Democrático. En abril, se desarrollan 2 encuentros de la Mesa, el primero el 02 de abril un espacio de conversación con los partidos y/o movimientos políticos que hacen parte de la Mesa Distrital Multipartidaria de Género, para propósito socializar el Plan Distrital de Desarrollo y la herramienta para incidir en el PDD, y la segunda el  11 de abril como un espacio metodológico con los partidos y/o movimientos políticos que hacen parte de la Mesa, para elaborar el plan de trabajo y generar reflexiones en torno a la importancia de la incidencia en el PDD, logrando así que los partidos allegaran posteriormente las propuestas para ser incluidas en el Plan de Desarrollo. El 7 de may. se realizó  la Mesa Distrital Multipartidaria de Género, para dar continuidad a la elaboración del plan de trabajo en aras de materializar acciones que generen mayor incidencia, adicional poder definir los lineamientos de funcionamiento de la misma.</t>
  </si>
  <si>
    <t>https://secretariadistritald-my.sharepoint.com/:w:/g/personal/territorializacion2021_sdmujer_gov_co/Ecxmm86dWwlHtN3tIfyaoQkBSSCceNfwix9DBpl43v5_sg?e=pTuqgZ</t>
  </si>
  <si>
    <t>https://secretariadistritald-my.sharepoint.com/:w:/g/personal/territorializacion2021_sdmujer_gov_co/ETYdRQ14PXlAiV0zfE3B6rgBcAwW-3S5yEDSHDgWzLXdGQ?e=Ne7U7M</t>
  </si>
  <si>
    <t>El 7 de may. se realizó  la Mesa Distrital Multipartidaria de Género, para dar continuidad a la elaboración del plan de trabajo en aras de materializar acciones que generen mayor incidencia, adicional poder definir los lineamientos de funcionamiento de la misma.</t>
  </si>
  <si>
    <t xml:space="preserve">Durante el mes de enero se presentó un retraso en el proceso de contratación del equipo que dinamizará la implementación de esta meta, esta situación se subsanó en febrero donde se logró avanzar en la con tratación del equipo. Así las cosas se logró en febrero  una articulación con el Instituto Holandes para dar cumplimiento a este indicador en los siguientes meses y en marzo se desarrolló la primera mesa y en abril y mayo, también sesionaron. 		
			</t>
  </si>
  <si>
    <t xml:space="preserve">esta situación se subsanó en febrero donde se logró avanzar en la contratación del equipo. Así las cosas se logró en febrero  una articulación con el Instituto Holandes para dar cumplimiento a este indicador en los siguientes meses y en marzo se desarrolló la primera mesa, en abril se desarrollaron 2 espacios y en mayo 1 espacio. 		
			</t>
  </si>
  <si>
    <t xml:space="preserve">
https://secretariadistritald-my.sharepoint.com/:w:/g/personal/territorializacion2021_sdmujer_gov_co/ETYdRQ14PXlAiV0zfE3B6rgBcAwW-3S5yEDSHDgWzLXdGQ?e=ggoEsF
https://secretariadistritald-my.sharepoint.com/:w:/g/personal/territorializacion2021_sdmujer_gov_co/ETYdRQ14PXlAiV0zfE3B6rgBcAwW-3S5yEDSHDgWzLXdGQ?e=RQdhVE</t>
  </si>
  <si>
    <t>https://secretariadistritald-my.sharepoint.com/:w:/g/personal/territorializacion2021_sdmujer_gov_co/ETYdRQ14PXlAiV0zfE3B6rgBcAwW-3S5yEDSHDgWzLXdGQ?e=ggoEsF</t>
  </si>
  <si>
    <t>En mayo, se realizó articulación con las referentas de las CIOM  para dar continuidad a la territorialización de la Estrategia Bogotá 50/50 y así avanzar en la gestión con las lideresas que asisten a los COLMYEG/ CLM y llegar a otras instancias en clave paridad,  por otro lado, se generó una articulación con la Gerencia de la Juventud del Instituto Distrital de La Participación y Acción Comunal IDPAC, para lograr incidir de en la reformulación de los reglamentos internos del Consejo Distrital y los Consejos Locales de Juventud de las 20 localidades, asimismo acompañó el ciclo de formación de Violencia contra las Mujeres en Política con los gestores de las localidades del Instituto Distrital de Gestión de Riesgos y Cambio Climático IDIGER, también, se realizó el ejercicio de promover la paridad en 16 instancias de participación a saber; 3 Comités Operativos Locales de Juventud, 2 Comisiones Locales  Intersectoriales de Participación, 2 Comisiones Ambientales Locales, 2 Consejos Locales de Arte Cultura y Patrimonio, 2 Consejos Locales de Juventud, 1 la Plataforma de Juventud, 1 Comité Operativo local de Vejez y Envejecimiento, 1 Comité Operativo Local de Mujer y Equidad de Género, 1 Consejo de Planeación Local y 1 Juntas de Acción Comunal, en 9 localidades, las localidades fueron Chapinero, Teusaquillo, Kennedy, Fontibón, Rafael Uribe Uribe, Engativá, Usme, Suba y Antonio Nariño, en cada una de estas instancias se realizó la charla ¡Hablemos de Paridad!. En total se alcanzó incidir en las 20 localidades.</t>
  </si>
  <si>
    <t>se desarrollaron actividades relacionadas con: Ciclo de oratoria y negociación para la incidencia política con una alta participación; Ciclo en IDIGER sobre Violencias Contra las Mujeres en Política teniendo en cuenta la articulación generada en feb; también se hizo un Ciclo de Fortalecimiento a Edilesas; se apoyó metodológicamente el desarrollo de la Yula con las mujeres AFRO y se hizo un ciclo de Planeación con la Organización ANAPAZ.  Es de resaltar que durante el mes de mayo en el marco de la estabilización del Simisional 2.0, no fue posible registrar laasistencia de todas las mujeres en el sistema, dicho esto,  se realizó por base de datos interna y se está a la espera de la respuesta por mesa de ayuda.</t>
  </si>
  <si>
    <t xml:space="preserve">En mayo, en los COLMYEG/CLM, Se asistió y desarrolló el punto en la agenda en 19 localidad a excepción de Sumapaz  Se realizó un espacio con la Red de mujeres CPL y se llevaron a cabo 18 espacios con consejeras CPL de 15 localidades: Usaquén, Santa Fe, San Cristóbal, Usme, Tunjuelito, Bosa, Kennedy, Fontibón, Engativá, Suba, Barrios Unidos, Antonio Nariño, La Candelaria, Rafael Uribe Uribe y Ciudad Bolívar. Con los FDL, se realizó mesa de trabajo mensual con referentes locales de Mujer y Género, con las 20 referentes locales, también se hicieron mesas técnicas de acompañamiento a Alcaldías Locales de San Cristóbal, Fontibón, La Candelaria y Ciudad Bolívar., se acompañaron los encuentros Ciudadanos en 17 localidades: Usaquén, Chapinero, San Cristóbal, Usme, Tunjuelito, Bosa, Fontibón, Engativá, Suba, Barrios Unidos, Teusaquillo, Los Mártires, Antonio Nariño, Puente Aranda, La Candelaria, Rafael Uribe Uribe y Ciudad Bolívar. La asistencia consiste en brindar orientaciones técnicas desde la PPMYEG y las competencias del Sector, para guiar la construcción de propuestas y aportes en los Conceptos de Gasto asociados al Sector y otros. y se hicieron mesas de Trabajo de los Encuentros Ciudadanos en 14 localidades: Usaquén, Chapinero, Santa Fe, Tunjuelito, Bosa, Kennedy, Engativá, Barrios Unidos, Teusaquillo, Los Mártires, Antonio Nariño, Puente Aranda, Rafael Uribe Uribe y Ciudad Bolívar, para brindar asistencia técnica en el marco de los presupuestos participativos. Llegando así a las 20 localidades.  </t>
  </si>
  <si>
    <t>Durante el periodo se adelantó el proceso pre contractual del equipo. En feb. se desarrollaron 2 espacios de acompañamiento en 2 localidades: Barrios Unidos y Puente Aranda. La asistencia consistió en brindar orientaciones técnicas desde la PPMYEG y las competencias del Sector, para las diferentes etapas de planeación de los proyectos de inversión local.En marzo, se logró brindar asistencia técnica en 5 localidades: Usaquén, Santa Fe, Usme, Antonio Nariño y Sumapaz. La asistencia consiste en brindar orientaciones técnicas desde la PPMYEG y las competencias del Sector, para las diferentes etapas de planeación de los proyectos de inversión local. En abril, se desarrollaron 2 mesas de trabajo con las referentes locales de Mujeres y Género, en la primera participaron 18 localidades y en la segunda sesión se logró la participación de las 20 localidades, se abordaron entre otros lo siguiente: el seguimiento y la entrega de evidencias correspondientes al Pacto del CCM con alcaldesas y alcaldes,  Sello en Igualdad y la matriz de seguimiento cualitativo al avance en la incorporación de la PPMYEG en los proyectos de inversión. Por otra parte se desarrollaron las Mesas técnicas de acompañamiento a Alcaldías Locales en 6 localidades: Santa Fe, Usme, Suba, Antonio Nariño, Puente Aranda y Sumapaz y por último se acompañaron los Encuentros Ciudadanos en 16 localidades. En may. se desarrollaron: Mesa de trabajo mensual con referentes locales de Mujer y Género, con las 20 Alcaldias, Mesas técnicas de acompañamiento a Alcaldías Locales de San Cristóbal, Fontibón, La Candelaria y Ciudad Bolívar, acompañaron los encuentros ciudadanos en 17 localidades, a excepción de Santa fe, Kennedy y Sumapaz, y se realizaron mesas de Trabajo de los Encuentros Ciudadanos. De esta manera se logró realizar este proceso en las 20 localidades.</t>
  </si>
  <si>
    <t xml:space="preserve">En mayo, se realizó articulación con las referentas de las CIOM  para dar continuidad a la territorialización de la Estrategia Bogotá 50/50 y así avanzar en la gestión con las lideresas que asisten a los COLMYEG/ CLM y llegar a otras instancias en clave paridad,  por otro lado, se generó una articulación con la Gerencia de la Juventud del Instituto Distrital de La Participación y Acción Comunal IDPAC, para lograr incidir de en la reformulación de los reglamentos internos del Consejo Distrital y los Consejos Locales de Juventud de las 20 localidades, asimismo acompaño el ciclo de formación de Violencia contra las Mujeres en Política con los gestores de las localidades del Instituto Distrital de Gestión de Riesgos y Cambio Climático IDIGER, también, se realizó el ejercicio de promover la paridad en 16 instancias de participación a saber; 3 Comités Operativos Locales de Juventud, 2 Comisiones Locales  Intersectoriales de Participación, 2 Comisiones Ambientales Locales, 2 Consejos Locales de Arte Cultura y Patrimonio, 2 Consejos Locales de Juventud, 1 la Plataforma de Juventud, 1 Comité Operativo local de Vejez y Envejecimiento, 1 Comité Operativo Local de Mujer y Equidad de Género, 1 Consejo de Planeación Local y 1 Juntas de Acción Comunal, en 9 localidades, las localidades fueron Chapinero, Teusaquillo, Kennedy, Fontibón, Rafael Uribe Uribe, Engativá, Usme, Suba y Antonio Nariño, en cada una de estas instancias se realizó la charla ¡Hablemos de Paridad!. En total se alcanzó incidir en las 20 localidades.	</t>
  </si>
  <si>
    <t xml:space="preserve">Durante ene. se avanzo en el proceso pre- contractual del restante del equipo. En febrero y como primera instancia para avanzar en la conformación de las bancadas con las nuevas edilesas electas se inició la caracterización con trece (13) edilesas. En mar. se avanzó en la conformación de Bancadas de Mujeres en las localidades de Santafé y Tunjuelito, igualmente se logró realizar entrevistas a (8) edilesas de las localidades y socializó la estrategia 50/50 en la JAL de Suba; se realizó la primera mesa Multipartidista del año, abordando el plan de trabajo en el 2024, además se desarrollaron 2 encuentros de la Mesa en clave de promoción de la incidencia en el marco de la formulación del PDD. En abr. Se realizó asistencia técnica con las edilesas de Santafé, Tunjuelito y Kennedy, se caracterizaron 9 edilesas de 7 localidades y se desarrollaron 2 encuentros de la Mesa Multipartidaria. Y en mayo, se llevó a cabo unas reuniones de acompañamiento y asistencia técnica  con las edilesas de las JAL, evidenciando allí un avance significativo en las gestiones hechas para la conformación de las Bancadas de Mujeres en las localidades de Teusaquillo, La Candelaria, Kennedy, Barrios Unidos, Chapinero y Sumapaz, asimismo se finaliza la sistematización de las entrevistas con las edilesas como parte del ejercicio de la primera fase de la caracterización del liderazgo político en el distrito. En articulación con el Instituto Holandés y la Escuela se materializó y desarrolló el ciclo de formación para edilesas, donde participaron todas las localidades a excepción de Usme que no tiene edilesas electas. se logró llegar a 19 localidades aun cuando se priorizaron tan solo 18. También se desarrolló la Mesa Distrital Multipartidaria de Género el 7 de mayo para dar continuar conla elaboración del plan de trabajo en aras de materializar acciones que generen mayor incidencia, y poder definir los lineamientos de funcionamiento de la misma. De esta manera se alcanzaron 19 localidades y una Mesa.	</t>
  </si>
  <si>
    <t>En mayo, se llevaron a cabo reuniones de acompañamiento y asistencia técnica  con las edilesas de las JAL, evidenciando allí un avance significativo en las gestiones hechas para la conformación de las Bancadas de Mujeres en las localidades de Teusaquillo, La Candelaria, Kennedy, Barrios Unidos, Chapinero y Sumapaz, asimismo se finaliza la sistematización de las entrevistas con las edilesas como parte del ejercicio de la primera fase de la caracterización del liderazgo político en el distrito, finalmente, en articulación con el Instituto Holandés para la Democracia Multipartidaria y la Escuela se materializó y desarrolló el ciclo de formación para edilesas, donde participaron todas las localidades a excepción de Usme que no tiene edilesas electas. Se logró llegar a 19 localidades aun cuando se priorizaron tan solo 18.También se desarrolló una Mesa Distrital Multipartidaria de Género el pasado 7 de mayo  para dar continuidad a la elaboración del plan de trabajo en aras de materializar acciones que generen mayor incidencia, adicional poder definir los lineamientos de funcionamiento de la misma.</t>
  </si>
  <si>
    <t>Durante enero se avanzo en el proceso pre- contractual. En feb. y como primera instancia para avanzar en la conformación de las bancadas con las nuevas edilesas electas se inició la caracterización de  trece (13) edilesas, abordando además la importante de la conformación de las bancadas para la movilización de las agendas de las mujeres. En mar. se avanzó sutancialmente para la conformación de Bancadas de Mujeres en las localidades de Santafé y Tunjuelito, igualmente se logró realizar entrevistas a (8) edilesas de las localidades y socializó la estrategia 50/50 en la JAL de Suba.  En abril, se brindó asistencia técnica  con las edilesas de las JAL en las localidades de Santafé, Tunjuelito y Kennedy para la conformación de las Bancadas de Mujeres, y para finalizar la caracterización de las edilesas electas estas se realizaron a: nueve (9) entrevistas a edilesas. Adicional el equipo socializa la Agenda Distrital y Local de Mujeres en la JAL de la localidad de Bosa. En mayo, se llevaron a cabo reuniones de acompañamiento y asistencia técnica  con las edilesas de las JAL, evidenciando allí un avance significativo en las gestiones hechas para la conformación de las Bancadas de Mujeres en las localidades de Teusaquillo, La Candelaria, Kennedy, Barrios Unidos, Chapinero y Sumapaz, asimismo se finaliza la sistematización de las entrevistas con las edilesas como parte del ejercicio de la primera fase de la caracterización del liderazgo político en el distrito, finalmente, en articulación con el Instituto Holandés para la Democracia Multipartidaria y la Escuela se materializó y desarrolló el ciclo de formación para edilesas, donde participaron todas las localidades a excepción de Usme que no tiene edilesas electas. se logró llegar a 19 localidades aun cuando se priorizaron tan solo 18.</t>
  </si>
  <si>
    <t>En mayo, se llevaron a cabo reuniones de acompañamiento y asistencia técnica  con las edilesas de las JAL, evidenciando allí un avance significativo en las gestiones hechas para la conformación de las Bancadas de Mujeres en las localidades de Teusaquillo, La Candelaria, Kennedy, Barrios Unidos, Chapinero y Sumapaz, asimismo se finaliza la sistematización de las entrevistas con las edilesas como parte del ejercicio de la primera fase de la caracterización del liderazgo político en el distrito, finalmente, en articulación con el Instituto Holandés para la Democracia Multipartidaria y la Escuela se materializó y desarrollo el ciclo de formación para edilesas, donde partiparon todas las localidades a excepción de Usme que no tiene edilesas electas. Lse logró llegar a 19 localidades aun cuando se priorizaron tan solo 18.. También se desarrolló una Mesa Distrital Multipartidaria de Género el pasado 7 de mayo  para dar continuidad a la elaboración del plan de trabajo en aras de materializar acciones que generen mayor incidencia, adicional poder definir los lineamientos de funcionamiento de la misma.</t>
  </si>
  <si>
    <t>Durante ene. se avanzo en el proceso pre- contractual del restante del equipo. En febrero y como primera instancia para avanzar en la conformación de las bancadas con las nuevas edilesas electas se inició la caracterización con trece (13) edilesas. En mar. se avanzó en la conformación de Bancadas de Mujeres en las localidades de Santafé y Tunjuelito, igualmente se logró realizar entrevistas a (8) edilesas de las localidades y socializó la estrategia 50/50 en la JAL de Suba; se realizó la primera mesa Multipartidista del año, abordando el plan de trabajo en el 2024, además se desarrollaron 2 encuentros de la Mesa en clave de promoción de la incidencia en el marco de la formulación del PDD. En abr. Se realizó asistencia técnica con las edilesas de Santafé, Tunjuelito y Kennedy, se caracterizaron 9 edilesas de 7 localidades y se desarrollaron 2 encuentros de la Mesa Multipartidaria. Y en mayo, se llevó a cabo unas reuniones de acompañamiento y asistencia técnica  con las edilesas de las JAL, evidenciando allí un avance significativo en las gestiones hechas para la conformación de las Bancadas de Mujeres en las localidades de Teusaquillo, La Candelaria, Kennedy, Barrios Unidos, Chapinero y Sumapaz, asimismo se finaliza la sistematización de las entrevistas con las edilesas como parte del ejercicio de la primera fase de la caracterización del liderazgo político en el distrito. En articulación con el Instituto Holandés y la Escuela se materializó y desarrolló el ciclo de formación para edilesas, donde participaron todas las localidades a excepción de Usme que no tiene edilesas electas. se logró llegar a 19 localidades aun cuando se priorizaron tan solo 18. También se desarrolló la Mesa Distrital Multipartidaria de Género el 7 de mayo  para dar continuidad a la elaboración del plan de trabajo en aras de materializar acciones que generen mayor incidencia, adicional poder definir los lineamientos de funcionamiento de la misma. De esta manera se alcanzaron 19 localidades y una (1)  Mesa.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</si>
</sst>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164" formatCode="_-&quot;$&quot;* #,##0_-;\-&quot;$&quot;* #,##0_-;_-&quot;$&quot;* &quot;-&quot;_-;_-@_-"/>
    <numFmt numFmtId="165" formatCode="_-&quot;$&quot;* #,##0.00_-;\-&quot;$&quot;* #,##0.00_-;_-&quot;$&quot;* &quot;-&quot;??_-;_-@_-"/>
    <numFmt numFmtId="166" formatCode="#,##0\ &quot;€&quot;;\-#,##0\ &quot;€&quot;"/>
    <numFmt numFmtId="167" formatCode="_-* #,##0\ &quot;€&quot;_-;\-* #,##0\ &quot;€&quot;_-;_-* &quot;-&quot;\ &quot;€&quot;_-;_-@_-"/>
    <numFmt numFmtId="168" formatCode="_-* #,##0.00\ &quot;€&quot;_-;\-* #,##0.00\ &quot;€&quot;_-;_-* &quot;-&quot;??\ &quot;€&quot;_-;_-@_-"/>
    <numFmt numFmtId="169" formatCode="_-* #,##0\ _€_-;\-* #,##0\ _€_-;_-* &quot;-&quot;\ _€_-;_-@_-"/>
    <numFmt numFmtId="170" formatCode="_-* #,##0.00\ _€_-;\-* #,##0.00\ _€_-;_-* &quot;-&quot;??\ _€_-;_-@_-"/>
    <numFmt numFmtId="171" formatCode="_(&quot;$&quot;\ * #,##0.00_);_(&quot;$&quot;\ * \(#,##0.00\);_(&quot;$&quot;\ * &quot;-&quot;??_);_(@_)"/>
    <numFmt numFmtId="172" formatCode="_ &quot;$&quot;\ * #,##0.00_ ;_ &quot;$&quot;\ * \-#,##0.00_ ;_ &quot;$&quot;\ * &quot;-&quot;??_ ;_ @_ "/>
    <numFmt numFmtId="173" formatCode="_-* #,##0\ _€_-;\-* #,##0\ _€_-;_-* &quot;-&quot;??\ _€_-;_-@_-"/>
    <numFmt numFmtId="174" formatCode="0.0%"/>
    <numFmt numFmtId="175" formatCode="#,##0;[Red]#,##0"/>
    <numFmt numFmtId="176" formatCode="_-[$$-240A]\ * #,##0.00_-;\-[$$-240A]\ * #,##0.00_-;_-[$$-240A]\ * &quot;-&quot;??_-;_-@_-"/>
    <numFmt numFmtId="177" formatCode="&quot;$&quot;\ #,##0.00"/>
  </numFmts>
  <fonts count="50" x14ac:knownFonts="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8"/>
      <color theme="0" tint="-0.34998626667073579"/>
      <name val="Calibri"/>
      <family val="2"/>
      <scheme val="minor"/>
    </font>
    <font>
      <u/>
      <sz val="11"/>
      <color theme="10"/>
      <name val="Calibri"/>
      <family val="2"/>
      <scheme val="minor"/>
    </font>
    <font>
      <sz val="11"/>
      <color theme="0" tint="-0.14999847407452621"/>
      <name val="Times New Roman"/>
      <family val="1"/>
    </font>
    <font>
      <b/>
      <sz val="10"/>
      <color rgb="FF000000"/>
      <name val="Tahoma"/>
      <family val="2"/>
    </font>
    <font>
      <sz val="10"/>
      <color rgb="FF000000"/>
      <name val="Tahoma"/>
      <family val="2"/>
    </font>
    <font>
      <b/>
      <sz val="9"/>
      <color rgb="FF000000"/>
      <name val="Tahoma"/>
      <family val="2"/>
    </font>
    <font>
      <sz val="9"/>
      <color rgb="FF000000"/>
      <name val="Tahoma"/>
      <family val="2"/>
    </font>
    <font>
      <b/>
      <u/>
      <sz val="11"/>
      <color theme="1"/>
      <name val="Times New Roman"/>
      <family val="1"/>
    </font>
    <font>
      <b/>
      <sz val="10"/>
      <color theme="1"/>
      <name val="Times New Roman"/>
      <family val="1"/>
    </font>
    <font>
      <b/>
      <sz val="18"/>
      <color theme="1"/>
      <name val="Calibri"/>
      <family val="2"/>
      <scheme val="minor"/>
    </font>
    <font>
      <b/>
      <i/>
      <sz val="11"/>
      <color theme="1"/>
      <name val="Times New Roman"/>
      <family val="1"/>
    </font>
    <font>
      <b/>
      <sz val="11"/>
      <color theme="1"/>
      <name val="Arial Narrow"/>
      <family val="2"/>
    </font>
    <font>
      <b/>
      <sz val="12"/>
      <color theme="1"/>
      <name val="Calibri"/>
      <family val="2"/>
      <scheme val="minor"/>
    </font>
    <font>
      <sz val="11"/>
      <color rgb="FFFF0000"/>
      <name val="Calibri"/>
      <family val="2"/>
      <scheme val="minor"/>
    </font>
    <font>
      <u/>
      <sz val="11"/>
      <color theme="1"/>
      <name val="Calibri"/>
      <family val="2"/>
      <scheme val="minor"/>
    </font>
  </fonts>
  <fills count="15">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tint="0.59999389629810485"/>
        <bgColor indexed="64"/>
      </patternFill>
    </fill>
  </fills>
  <borders count="70">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s>
  <cellStyleXfs count="35">
    <xf numFmtId="0" fontId="0" fillId="0" borderId="0"/>
    <xf numFmtId="0" fontId="16" fillId="3" borderId="62" applyNumberFormat="0" applyAlignment="0" applyProtection="0"/>
    <xf numFmtId="49" fontId="18" fillId="0" borderId="0" applyFill="0" applyBorder="0" applyProtection="0">
      <alignment horizontal="left" vertical="center"/>
    </xf>
    <xf numFmtId="0" fontId="19" fillId="4" borderId="63" applyNumberFormat="0" applyFont="0" applyFill="0" applyAlignment="0"/>
    <xf numFmtId="0" fontId="19" fillId="4" borderId="64" applyNumberFormat="0" applyFont="0" applyFill="0" applyAlignment="0"/>
    <xf numFmtId="0" fontId="21" fillId="5" borderId="0" applyNumberFormat="0" applyProtection="0">
      <alignment horizontal="left" wrapText="1" indent="4"/>
    </xf>
    <xf numFmtId="0" fontId="22" fillId="5" borderId="0" applyNumberFormat="0" applyProtection="0">
      <alignment horizontal="left" wrapText="1" indent="4"/>
    </xf>
    <xf numFmtId="0" fontId="20" fillId="6" borderId="0" applyNumberFormat="0" applyBorder="0" applyAlignment="0" applyProtection="0"/>
    <xf numFmtId="16" fontId="23" fillId="0" borderId="0" applyFont="0" applyFill="0" applyBorder="0" applyAlignment="0">
      <alignment horizontal="left"/>
    </xf>
    <xf numFmtId="0" fontId="24" fillId="7" borderId="0" applyNumberFormat="0" applyBorder="0" applyProtection="0">
      <alignment horizontal="center" vertical="center"/>
    </xf>
    <xf numFmtId="170" fontId="16" fillId="0" borderId="0" applyFont="0" applyFill="0" applyBorder="0" applyAlignment="0" applyProtection="0"/>
    <xf numFmtId="169" fontId="16" fillId="0" borderId="0" applyFont="0" applyFill="0" applyBorder="0" applyAlignment="0" applyProtection="0"/>
    <xf numFmtId="41" fontId="16" fillId="0" borderId="0" applyFont="0" applyFill="0" applyBorder="0" applyAlignment="0" applyProtection="0"/>
    <xf numFmtId="170" fontId="3" fillId="0" borderId="0" applyFont="0" applyFill="0" applyBorder="0" applyAlignment="0" applyProtection="0"/>
    <xf numFmtId="168" fontId="16" fillId="0" borderId="0" applyFont="0" applyFill="0" applyBorder="0" applyAlignment="0" applyProtection="0"/>
    <xf numFmtId="167" fontId="16" fillId="0" borderId="0" applyFont="0" applyFill="0" applyBorder="0" applyAlignment="0" applyProtection="0"/>
    <xf numFmtId="165" fontId="16" fillId="0" borderId="0" applyFont="0" applyFill="0" applyBorder="0" applyAlignment="0" applyProtection="0"/>
    <xf numFmtId="172" fontId="2" fillId="0" borderId="0" applyFont="0" applyFill="0" applyBorder="0" applyAlignment="0" applyProtection="0"/>
    <xf numFmtId="171" fontId="16" fillId="0" borderId="0" applyFont="0" applyFill="0" applyBorder="0" applyAlignment="0" applyProtection="0"/>
    <xf numFmtId="165" fontId="1" fillId="0" borderId="0" applyFont="0" applyFill="0" applyBorder="0" applyAlignment="0" applyProtection="0"/>
    <xf numFmtId="166" fontId="19" fillId="0" borderId="0" applyFont="0" applyFill="0" applyBorder="0" applyAlignment="0" applyProtection="0"/>
    <xf numFmtId="0" fontId="25" fillId="8" borderId="0" applyNumberFormat="0" applyBorder="0" applyAlignment="0" applyProtection="0"/>
    <xf numFmtId="0" fontId="2" fillId="0" borderId="0"/>
    <xf numFmtId="0" fontId="2" fillId="0" borderId="0"/>
    <xf numFmtId="0" fontId="19" fillId="0" borderId="0"/>
    <xf numFmtId="0" fontId="4" fillId="0" borderId="0"/>
    <xf numFmtId="0" fontId="3" fillId="0" borderId="0"/>
    <xf numFmtId="0" fontId="2" fillId="0" borderId="0"/>
    <xf numFmtId="9" fontId="16"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22" fillId="0" borderId="0" applyFill="0" applyBorder="0">
      <alignment wrapText="1"/>
    </xf>
    <xf numFmtId="0" fontId="17" fillId="0" borderId="0"/>
    <xf numFmtId="0" fontId="26" fillId="5" borderId="0" applyNumberFormat="0" applyBorder="0" applyProtection="0">
      <alignment horizontal="left" indent="1"/>
    </xf>
    <xf numFmtId="0" fontId="36" fillId="0" borderId="0" applyNumberFormat="0" applyFill="0" applyBorder="0" applyAlignment="0" applyProtection="0"/>
  </cellStyleXfs>
  <cellXfs count="643">
    <xf numFmtId="0" fontId="0" fillId="0" borderId="0" xfId="0"/>
    <xf numFmtId="175" fontId="16" fillId="0" borderId="0" xfId="14" applyNumberFormat="1" applyFont="1" applyBorder="1" applyAlignment="1">
      <alignment vertical="center"/>
    </xf>
    <xf numFmtId="0" fontId="0" fillId="0" borderId="0" xfId="0" applyAlignment="1">
      <alignment vertical="center"/>
    </xf>
    <xf numFmtId="0" fontId="8" fillId="9" borderId="65" xfId="22" applyFont="1" applyFill="1" applyBorder="1" applyAlignment="1">
      <alignment vertical="center" wrapText="1"/>
    </xf>
    <xf numFmtId="0" fontId="8" fillId="9" borderId="0" xfId="22" applyFont="1" applyFill="1" applyAlignment="1">
      <alignment vertical="center" wrapText="1"/>
    </xf>
    <xf numFmtId="0" fontId="9" fillId="9" borderId="0" xfId="22" applyFont="1" applyFill="1" applyAlignment="1">
      <alignment vertical="center" wrapText="1"/>
    </xf>
    <xf numFmtId="0" fontId="8" fillId="9" borderId="1" xfId="22" applyFont="1" applyFill="1" applyBorder="1" applyAlignment="1">
      <alignment vertical="center" wrapText="1"/>
    </xf>
    <xf numFmtId="0" fontId="7" fillId="9" borderId="0" xfId="22" applyFont="1" applyFill="1" applyAlignment="1">
      <alignment vertical="center" wrapText="1"/>
    </xf>
    <xf numFmtId="0" fontId="7" fillId="9" borderId="2" xfId="22" applyFont="1" applyFill="1" applyBorder="1" applyAlignment="1">
      <alignment vertical="center" wrapText="1"/>
    </xf>
    <xf numFmtId="0" fontId="8" fillId="0" borderId="0" xfId="22" applyFont="1" applyAlignment="1">
      <alignment horizontal="center" vertical="center" wrapText="1"/>
    </xf>
    <xf numFmtId="0" fontId="8" fillId="0" borderId="2" xfId="22" applyFont="1" applyBorder="1" applyAlignment="1">
      <alignment horizontal="center" vertical="center" wrapText="1"/>
    </xf>
    <xf numFmtId="0" fontId="8" fillId="9" borderId="1" xfId="22" applyFont="1" applyFill="1" applyBorder="1" applyAlignment="1">
      <alignment horizontal="center" vertical="center" wrapText="1"/>
    </xf>
    <xf numFmtId="0" fontId="8" fillId="9" borderId="66" xfId="22" applyFont="1" applyFill="1" applyBorder="1" applyAlignment="1">
      <alignment horizontal="center" vertical="center" wrapText="1"/>
    </xf>
    <xf numFmtId="0" fontId="10" fillId="9" borderId="0" xfId="22" applyFont="1" applyFill="1" applyAlignment="1">
      <alignment horizontal="center" vertical="center" wrapText="1"/>
    </xf>
    <xf numFmtId="0" fontId="8" fillId="9" borderId="0" xfId="22" applyFont="1" applyFill="1" applyAlignment="1">
      <alignment horizontal="center" vertical="center" wrapText="1"/>
    </xf>
    <xf numFmtId="0" fontId="10" fillId="0" borderId="0" xfId="22" applyFont="1" applyAlignment="1">
      <alignment horizontal="center" vertical="center" wrapText="1"/>
    </xf>
    <xf numFmtId="0" fontId="11" fillId="2" borderId="0" xfId="22" applyFont="1" applyFill="1" applyAlignment="1">
      <alignment vertical="center" wrapText="1"/>
    </xf>
    <xf numFmtId="0" fontId="28" fillId="9" borderId="1" xfId="0" applyFont="1" applyFill="1" applyBorder="1" applyAlignment="1">
      <alignment vertical="center"/>
    </xf>
    <xf numFmtId="0" fontId="28" fillId="9" borderId="0" xfId="0" applyFont="1" applyFill="1" applyAlignment="1">
      <alignment vertical="center"/>
    </xf>
    <xf numFmtId="0" fontId="28" fillId="9" borderId="2" xfId="0" applyFont="1" applyFill="1" applyBorder="1" applyAlignment="1">
      <alignment vertical="center"/>
    </xf>
    <xf numFmtId="175" fontId="0" fillId="0" borderId="0" xfId="0" applyNumberFormat="1" applyAlignment="1">
      <alignment vertical="center"/>
    </xf>
    <xf numFmtId="167" fontId="16" fillId="0" borderId="0" xfId="15" applyFont="1" applyAlignment="1">
      <alignment vertical="center"/>
    </xf>
    <xf numFmtId="0" fontId="8" fillId="0" borderId="4" xfId="22" applyFont="1" applyBorder="1" applyAlignment="1">
      <alignment horizontal="left" vertical="center" wrapText="1"/>
    </xf>
    <xf numFmtId="0" fontId="8" fillId="10" borderId="5" xfId="22" applyFont="1" applyFill="1" applyBorder="1" applyAlignment="1">
      <alignment horizontal="left" vertical="center" wrapText="1"/>
    </xf>
    <xf numFmtId="174" fontId="8" fillId="10" borderId="5" xfId="28" applyNumberFormat="1" applyFont="1" applyFill="1" applyBorder="1" applyAlignment="1" applyProtection="1">
      <alignment vertical="center" wrapText="1"/>
    </xf>
    <xf numFmtId="167" fontId="27" fillId="0" borderId="0" xfId="15" applyFont="1" applyAlignment="1">
      <alignment vertical="center"/>
    </xf>
    <xf numFmtId="0" fontId="27" fillId="0" borderId="0" xfId="0" applyFont="1" applyAlignment="1">
      <alignment vertical="center"/>
    </xf>
    <xf numFmtId="0" fontId="8" fillId="0" borderId="6" xfId="22" applyFont="1" applyBorder="1" applyAlignment="1">
      <alignment horizontal="left" vertical="center" wrapText="1"/>
    </xf>
    <xf numFmtId="0" fontId="28" fillId="0" borderId="0" xfId="0" applyFont="1" applyAlignment="1">
      <alignment vertical="center"/>
    </xf>
    <xf numFmtId="0" fontId="30" fillId="10" borderId="7" xfId="0" applyFont="1" applyFill="1" applyBorder="1" applyAlignment="1">
      <alignment vertical="center"/>
    </xf>
    <xf numFmtId="0" fontId="30" fillId="10" borderId="8" xfId="0" applyFont="1" applyFill="1" applyBorder="1" applyAlignment="1">
      <alignment vertical="center"/>
    </xf>
    <xf numFmtId="0" fontId="30" fillId="10" borderId="0" xfId="0" applyFont="1" applyFill="1" applyAlignment="1">
      <alignment vertical="center"/>
    </xf>
    <xf numFmtId="0" fontId="30" fillId="10" borderId="9" xfId="0" applyFont="1" applyFill="1" applyBorder="1" applyAlignment="1">
      <alignment vertical="center"/>
    </xf>
    <xf numFmtId="0" fontId="30" fillId="10" borderId="10" xfId="0" applyFont="1" applyFill="1" applyBorder="1" applyAlignment="1">
      <alignment vertical="center"/>
    </xf>
    <xf numFmtId="0" fontId="30" fillId="10" borderId="11" xfId="0" applyFont="1" applyFill="1" applyBorder="1" applyAlignment="1">
      <alignment vertical="center"/>
    </xf>
    <xf numFmtId="0" fontId="30" fillId="10" borderId="6" xfId="0" applyFont="1" applyFill="1" applyBorder="1" applyAlignment="1">
      <alignment horizontal="center" vertical="center" wrapText="1"/>
    </xf>
    <xf numFmtId="0" fontId="28" fillId="0" borderId="6" xfId="0" applyFont="1" applyBorder="1" applyAlignment="1">
      <alignment horizontal="center" vertical="center"/>
    </xf>
    <xf numFmtId="0" fontId="28" fillId="0" borderId="6" xfId="0" applyFont="1" applyBorder="1" applyAlignment="1">
      <alignment horizontal="center" vertical="center" wrapText="1"/>
    </xf>
    <xf numFmtId="0" fontId="28" fillId="0" borderId="6" xfId="0" applyFont="1" applyBorder="1" applyAlignment="1">
      <alignment vertical="center"/>
    </xf>
    <xf numFmtId="9" fontId="28" fillId="0" borderId="6" xfId="28" applyFont="1" applyBorder="1" applyAlignment="1">
      <alignment vertical="center"/>
    </xf>
    <xf numFmtId="0" fontId="31" fillId="10" borderId="6" xfId="0" applyFont="1" applyFill="1" applyBorder="1" applyAlignment="1">
      <alignment horizontal="center" vertical="center"/>
    </xf>
    <xf numFmtId="0" fontId="28" fillId="0" borderId="0" xfId="0" applyFont="1" applyAlignment="1">
      <alignment horizontal="center" vertical="center"/>
    </xf>
    <xf numFmtId="0" fontId="32" fillId="0" borderId="6" xfId="0" applyFont="1" applyBorder="1" applyAlignment="1">
      <alignment vertical="center"/>
    </xf>
    <xf numFmtId="0" fontId="31" fillId="10" borderId="6" xfId="0" applyFont="1" applyFill="1" applyBorder="1" applyAlignment="1">
      <alignment horizontal="left" vertical="center"/>
    </xf>
    <xf numFmtId="0" fontId="28" fillId="0" borderId="6" xfId="0" applyFont="1" applyBorder="1" applyAlignment="1">
      <alignment horizontal="left" vertical="center"/>
    </xf>
    <xf numFmtId="0" fontId="28" fillId="0" borderId="12" xfId="0" applyFont="1" applyBorder="1" applyAlignment="1">
      <alignment horizontal="left" vertical="center"/>
    </xf>
    <xf numFmtId="41" fontId="28" fillId="0" borderId="6" xfId="12" applyFont="1" applyFill="1" applyBorder="1" applyAlignment="1">
      <alignment vertical="center"/>
    </xf>
    <xf numFmtId="0" fontId="32" fillId="0" borderId="0" xfId="0" applyFont="1" applyAlignment="1">
      <alignment vertical="center"/>
    </xf>
    <xf numFmtId="0" fontId="30" fillId="0" borderId="0" xfId="0" applyFont="1" applyAlignment="1">
      <alignment horizontal="left" vertical="center"/>
    </xf>
    <xf numFmtId="0" fontId="30" fillId="10" borderId="6" xfId="0" applyFont="1" applyFill="1" applyBorder="1" applyAlignment="1">
      <alignment vertical="center"/>
    </xf>
    <xf numFmtId="41" fontId="28" fillId="0" borderId="12" xfId="12" applyFont="1" applyFill="1" applyBorder="1" applyAlignment="1">
      <alignment vertical="center"/>
    </xf>
    <xf numFmtId="49" fontId="28" fillId="0" borderId="12" xfId="12" applyNumberFormat="1" applyFont="1" applyFill="1" applyBorder="1" applyAlignment="1">
      <alignment vertical="center"/>
    </xf>
    <xf numFmtId="49" fontId="28" fillId="0" borderId="6" xfId="12" applyNumberFormat="1" applyFont="1" applyFill="1" applyBorder="1" applyAlignment="1">
      <alignment vertical="center"/>
    </xf>
    <xf numFmtId="0" fontId="28"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wrapText="1"/>
    </xf>
    <xf numFmtId="0" fontId="0" fillId="0" borderId="0" xfId="0" applyAlignment="1">
      <alignment horizontal="center" vertical="center"/>
    </xf>
    <xf numFmtId="0" fontId="8" fillId="0" borderId="1" xfId="22" applyFont="1" applyBorder="1" applyAlignment="1">
      <alignment vertical="center" wrapText="1"/>
    </xf>
    <xf numFmtId="0" fontId="8" fillId="0" borderId="0" xfId="22" applyFont="1" applyAlignment="1">
      <alignment vertical="center" wrapText="1"/>
    </xf>
    <xf numFmtId="0" fontId="9" fillId="0" borderId="0" xfId="22" applyFont="1" applyAlignment="1">
      <alignment vertical="center" wrapText="1"/>
    </xf>
    <xf numFmtId="0" fontId="7" fillId="0" borderId="0" xfId="22" applyFont="1" applyAlignment="1">
      <alignment vertical="center" wrapText="1"/>
    </xf>
    <xf numFmtId="0" fontId="7" fillId="0" borderId="2" xfId="22" applyFont="1" applyBorder="1" applyAlignment="1">
      <alignment vertical="center" wrapText="1"/>
    </xf>
    <xf numFmtId="173" fontId="16" fillId="0" borderId="6" xfId="10" applyNumberFormat="1" applyFont="1" applyBorder="1" applyAlignment="1">
      <alignment vertical="center"/>
    </xf>
    <xf numFmtId="173" fontId="16" fillId="0" borderId="13" xfId="10" applyNumberFormat="1" applyFont="1" applyBorder="1" applyAlignment="1">
      <alignment vertical="center"/>
    </xf>
    <xf numFmtId="173" fontId="16" fillId="0" borderId="4" xfId="10" applyNumberFormat="1" applyFont="1" applyBorder="1" applyAlignment="1">
      <alignment vertical="center"/>
    </xf>
    <xf numFmtId="173" fontId="16" fillId="0" borderId="12" xfId="10" applyNumberFormat="1" applyFont="1" applyBorder="1" applyAlignment="1">
      <alignment vertical="center"/>
    </xf>
    <xf numFmtId="173" fontId="16" fillId="0" borderId="14" xfId="10" applyNumberFormat="1" applyFont="1" applyBorder="1" applyAlignment="1">
      <alignment vertical="center"/>
    </xf>
    <xf numFmtId="173" fontId="16" fillId="0" borderId="15" xfId="10" applyNumberFormat="1" applyFont="1" applyBorder="1" applyAlignment="1">
      <alignment vertical="center"/>
    </xf>
    <xf numFmtId="9" fontId="16" fillId="0" borderId="16" xfId="28" applyFont="1" applyBorder="1" applyAlignment="1">
      <alignment vertical="center"/>
    </xf>
    <xf numFmtId="9" fontId="16" fillId="0" borderId="12" xfId="28" applyFont="1" applyBorder="1" applyAlignment="1">
      <alignment vertical="center"/>
    </xf>
    <xf numFmtId="9" fontId="30" fillId="10" borderId="6" xfId="28" applyFont="1" applyFill="1" applyBorder="1" applyAlignment="1">
      <alignment horizontal="center" vertical="center" wrapText="1"/>
    </xf>
    <xf numFmtId="0" fontId="8" fillId="13" borderId="6" xfId="22" applyFont="1" applyFill="1" applyBorder="1" applyAlignment="1">
      <alignment horizontal="center" vertical="center" wrapText="1"/>
    </xf>
    <xf numFmtId="0" fontId="8" fillId="9" borderId="67" xfId="22" applyFont="1" applyFill="1" applyBorder="1" applyAlignment="1">
      <alignment vertical="center" wrapText="1"/>
    </xf>
    <xf numFmtId="0" fontId="8" fillId="9" borderId="68" xfId="22" applyFont="1" applyFill="1" applyBorder="1" applyAlignment="1">
      <alignment vertical="center" wrapText="1"/>
    </xf>
    <xf numFmtId="0" fontId="8" fillId="0" borderId="5" xfId="22" applyFont="1" applyBorder="1" applyAlignment="1">
      <alignment horizontal="center" vertical="center" wrapText="1"/>
    </xf>
    <xf numFmtId="0" fontId="8" fillId="13" borderId="18" xfId="22" applyFont="1" applyFill="1" applyBorder="1" applyAlignment="1">
      <alignment horizontal="center" vertical="center" wrapText="1"/>
    </xf>
    <xf numFmtId="0" fontId="8" fillId="13" borderId="19" xfId="22" applyFont="1" applyFill="1" applyBorder="1" applyAlignment="1">
      <alignment horizontal="center" vertical="center" wrapText="1"/>
    </xf>
    <xf numFmtId="173" fontId="16" fillId="0" borderId="20" xfId="10" applyNumberFormat="1" applyFont="1" applyBorder="1" applyAlignment="1">
      <alignment vertical="center"/>
    </xf>
    <xf numFmtId="173" fontId="16" fillId="0" borderId="21" xfId="10" applyNumberFormat="1" applyFont="1" applyBorder="1" applyAlignment="1">
      <alignment vertical="center"/>
    </xf>
    <xf numFmtId="173" fontId="16" fillId="0" borderId="22" xfId="10" applyNumberFormat="1" applyFont="1" applyBorder="1" applyAlignment="1">
      <alignment vertical="center"/>
    </xf>
    <xf numFmtId="173" fontId="16" fillId="0" borderId="16" xfId="10" applyNumberFormat="1" applyFont="1" applyBorder="1" applyAlignment="1">
      <alignment vertical="center"/>
    </xf>
    <xf numFmtId="0" fontId="7" fillId="0" borderId="23" xfId="22" applyFont="1" applyBorder="1" applyAlignment="1">
      <alignment horizontal="left" vertical="center" wrapText="1"/>
    </xf>
    <xf numFmtId="169" fontId="8" fillId="0" borderId="5" xfId="11" applyFont="1" applyFill="1" applyBorder="1" applyAlignment="1" applyProtection="1">
      <alignment horizontal="center" vertical="center" wrapText="1"/>
    </xf>
    <xf numFmtId="0" fontId="8" fillId="13" borderId="24" xfId="22" applyFont="1" applyFill="1" applyBorder="1" applyAlignment="1">
      <alignment horizontal="center" vertical="center" wrapText="1"/>
    </xf>
    <xf numFmtId="0" fontId="8" fillId="13" borderId="25" xfId="22" applyFont="1" applyFill="1" applyBorder="1" applyAlignment="1">
      <alignment horizontal="center" vertical="center" wrapText="1"/>
    </xf>
    <xf numFmtId="0" fontId="8" fillId="13" borderId="26" xfId="22" applyFont="1" applyFill="1" applyBorder="1" applyAlignment="1">
      <alignment horizontal="center" vertical="center" wrapText="1"/>
    </xf>
    <xf numFmtId="173" fontId="16" fillId="0" borderId="23" xfId="10" applyNumberFormat="1" applyFont="1" applyBorder="1" applyAlignment="1">
      <alignment vertical="center"/>
    </xf>
    <xf numFmtId="173" fontId="16" fillId="0" borderId="5" xfId="10" applyNumberFormat="1" applyFont="1" applyBorder="1" applyAlignment="1">
      <alignment vertical="center"/>
    </xf>
    <xf numFmtId="173" fontId="16" fillId="0" borderId="27" xfId="10" applyNumberFormat="1" applyFont="1" applyBorder="1" applyAlignment="1">
      <alignment vertical="center"/>
    </xf>
    <xf numFmtId="9" fontId="16" fillId="0" borderId="28" xfId="28" applyFont="1" applyBorder="1" applyAlignment="1">
      <alignment vertical="center"/>
    </xf>
    <xf numFmtId="0" fontId="7" fillId="0" borderId="1" xfId="22" applyFont="1" applyBorder="1" applyAlignment="1">
      <alignment horizontal="left" vertical="center" wrapText="1"/>
    </xf>
    <xf numFmtId="3" fontId="8" fillId="0" borderId="0" xfId="22" applyNumberFormat="1" applyFont="1" applyAlignment="1">
      <alignment horizontal="center" vertical="center" wrapText="1"/>
    </xf>
    <xf numFmtId="169" fontId="8" fillId="0" borderId="0" xfId="11" applyFont="1" applyFill="1" applyBorder="1" applyAlignment="1" applyProtection="1">
      <alignment horizontal="center" vertical="center" wrapText="1"/>
    </xf>
    <xf numFmtId="0" fontId="29" fillId="0" borderId="0" xfId="22" applyFont="1" applyAlignment="1">
      <alignment horizontal="center" vertical="center" wrapText="1"/>
    </xf>
    <xf numFmtId="0" fontId="29" fillId="0" borderId="2" xfId="22" applyFont="1" applyBorder="1" applyAlignment="1">
      <alignment horizontal="center" vertical="center" wrapText="1"/>
    </xf>
    <xf numFmtId="0" fontId="13" fillId="0" borderId="22" xfId="0" applyFont="1" applyBorder="1" applyAlignment="1">
      <alignment horizontal="left" vertical="center" wrapText="1"/>
    </xf>
    <xf numFmtId="0" fontId="13" fillId="0" borderId="16" xfId="0" applyFont="1" applyBorder="1" applyAlignment="1">
      <alignment horizontal="left" vertical="center" wrapText="1"/>
    </xf>
    <xf numFmtId="0" fontId="34"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8" fillId="13" borderId="23" xfId="22" applyFont="1" applyFill="1" applyBorder="1" applyAlignment="1">
      <alignment horizontal="center" vertical="center" wrapText="1"/>
    </xf>
    <xf numFmtId="0" fontId="8" fillId="13" borderId="5" xfId="22" applyFont="1" applyFill="1" applyBorder="1" applyAlignment="1">
      <alignment horizontal="center" vertical="center" wrapText="1"/>
    </xf>
    <xf numFmtId="0" fontId="8" fillId="13" borderId="20" xfId="22" applyFont="1" applyFill="1" applyBorder="1" applyAlignment="1">
      <alignment vertical="center" wrapText="1"/>
    </xf>
    <xf numFmtId="0" fontId="8" fillId="13" borderId="13" xfId="22" applyFont="1" applyFill="1" applyBorder="1" applyAlignment="1">
      <alignment vertical="center" wrapText="1"/>
    </xf>
    <xf numFmtId="0" fontId="8" fillId="13" borderId="23" xfId="22" applyFont="1" applyFill="1" applyBorder="1" applyAlignment="1">
      <alignment vertical="center" wrapText="1"/>
    </xf>
    <xf numFmtId="0" fontId="8" fillId="13" borderId="31" xfId="22" applyFont="1" applyFill="1" applyBorder="1" applyAlignment="1">
      <alignment horizontal="center" vertical="center" wrapText="1"/>
    </xf>
    <xf numFmtId="0" fontId="8" fillId="12" borderId="0" xfId="22" applyFont="1" applyFill="1" applyAlignment="1">
      <alignment vertical="center" wrapText="1"/>
    </xf>
    <xf numFmtId="0" fontId="12" fillId="0" borderId="6" xfId="0" applyFont="1" applyBorder="1" applyAlignment="1">
      <alignment horizontal="center" vertical="center" wrapText="1"/>
    </xf>
    <xf numFmtId="0" fontId="31" fillId="0" borderId="3" xfId="22" applyFont="1" applyBorder="1" applyAlignment="1">
      <alignment horizontal="center" vertical="center" wrapText="1"/>
    </xf>
    <xf numFmtId="170" fontId="31" fillId="0" borderId="3" xfId="10" applyFont="1" applyFill="1" applyBorder="1" applyAlignment="1" applyProtection="1">
      <alignment horizontal="center" vertical="center" wrapText="1"/>
    </xf>
    <xf numFmtId="9" fontId="32" fillId="0" borderId="4" xfId="29" applyFont="1" applyFill="1" applyBorder="1" applyAlignment="1" applyProtection="1">
      <alignment horizontal="center" vertical="center" wrapText="1"/>
      <protection locked="0"/>
    </xf>
    <xf numFmtId="9" fontId="31" fillId="0" borderId="15" xfId="22" applyNumberFormat="1" applyFont="1" applyBorder="1" applyAlignment="1">
      <alignment horizontal="center" vertical="center" wrapText="1"/>
    </xf>
    <xf numFmtId="0" fontId="28" fillId="0" borderId="0" xfId="0" applyFont="1" applyAlignment="1">
      <alignment vertical="center" wrapText="1"/>
    </xf>
    <xf numFmtId="41" fontId="28" fillId="0" borderId="6" xfId="12" applyFont="1" applyBorder="1" applyAlignment="1">
      <alignment horizontal="center" vertical="center" wrapText="1"/>
    </xf>
    <xf numFmtId="9" fontId="28" fillId="0" borderId="6" xfId="28" applyFont="1" applyBorder="1" applyAlignment="1">
      <alignment horizontal="center" vertical="center" wrapText="1"/>
    </xf>
    <xf numFmtId="0" fontId="28" fillId="0" borderId="6" xfId="0" applyFont="1" applyBorder="1" applyAlignment="1">
      <alignment vertical="center" wrapText="1"/>
    </xf>
    <xf numFmtId="0" fontId="28" fillId="0" borderId="29"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6" xfId="0" applyFont="1" applyBorder="1" applyAlignment="1">
      <alignment horizontal="left" vertical="top" wrapText="1"/>
    </xf>
    <xf numFmtId="9" fontId="28" fillId="0" borderId="6" xfId="28" applyFont="1" applyBorder="1" applyAlignment="1">
      <alignment horizontal="left" vertical="top" wrapText="1"/>
    </xf>
    <xf numFmtId="0" fontId="28" fillId="0" borderId="6" xfId="0" applyFont="1" applyBorder="1" applyAlignment="1">
      <alignment horizontal="left" vertical="center" wrapText="1"/>
    </xf>
    <xf numFmtId="9" fontId="28" fillId="0" borderId="6" xfId="28" applyFont="1" applyBorder="1" applyAlignment="1">
      <alignment horizontal="right" vertical="center" wrapText="1"/>
    </xf>
    <xf numFmtId="9" fontId="28" fillId="0" borderId="6" xfId="28" applyFont="1" applyBorder="1" applyAlignment="1">
      <alignment horizontal="right" vertical="center"/>
    </xf>
    <xf numFmtId="9" fontId="28" fillId="0" borderId="0" xfId="28" applyFont="1" applyAlignment="1">
      <alignment horizontal="right" vertical="center"/>
    </xf>
    <xf numFmtId="9" fontId="7" fillId="10" borderId="5" xfId="28" applyFont="1" applyFill="1" applyBorder="1" applyAlignment="1" applyProtection="1">
      <alignment horizontal="center" vertical="center" wrapText="1"/>
      <protection locked="0"/>
    </xf>
    <xf numFmtId="9" fontId="8" fillId="0" borderId="5" xfId="22" applyNumberFormat="1" applyFont="1" applyBorder="1" applyAlignment="1">
      <alignment horizontal="center" vertical="center" wrapText="1"/>
    </xf>
    <xf numFmtId="1" fontId="32" fillId="10" borderId="5" xfId="30" applyNumberFormat="1" applyFont="1" applyFill="1" applyBorder="1" applyAlignment="1" applyProtection="1">
      <alignment horizontal="center" vertical="center" wrapText="1"/>
    </xf>
    <xf numFmtId="1" fontId="30" fillId="10" borderId="5" xfId="30" applyNumberFormat="1" applyFont="1" applyFill="1" applyBorder="1" applyAlignment="1" applyProtection="1">
      <alignment horizontal="center" vertical="center" wrapText="1"/>
    </xf>
    <xf numFmtId="9" fontId="0" fillId="0" borderId="0" xfId="28" applyFont="1" applyAlignment="1">
      <alignment vertical="center"/>
    </xf>
    <xf numFmtId="1" fontId="28" fillId="10" borderId="5" xfId="30" applyNumberFormat="1" applyFont="1" applyFill="1" applyBorder="1" applyAlignment="1" applyProtection="1">
      <alignment vertical="center" wrapText="1"/>
    </xf>
    <xf numFmtId="9" fontId="16" fillId="0" borderId="6" xfId="28" applyFont="1" applyBorder="1" applyAlignment="1">
      <alignment vertical="center"/>
    </xf>
    <xf numFmtId="173" fontId="16" fillId="0" borderId="14" xfId="10" applyNumberFormat="1" applyFont="1" applyFill="1" applyBorder="1" applyAlignment="1">
      <alignment vertical="center"/>
    </xf>
    <xf numFmtId="173" fontId="16" fillId="0" borderId="4" xfId="10" applyNumberFormat="1" applyFont="1" applyFill="1" applyBorder="1" applyAlignment="1">
      <alignment vertical="center"/>
    </xf>
    <xf numFmtId="0" fontId="30" fillId="0" borderId="6" xfId="0" applyFont="1" applyBorder="1" applyAlignment="1">
      <alignment horizontal="left" vertical="center" wrapText="1"/>
    </xf>
    <xf numFmtId="0" fontId="30" fillId="10" borderId="39" xfId="0" applyFont="1" applyFill="1" applyBorder="1" applyAlignment="1">
      <alignment horizontal="center" vertical="center" wrapText="1"/>
    </xf>
    <xf numFmtId="14" fontId="0" fillId="0" borderId="14" xfId="0" applyNumberFormat="1" applyBorder="1" applyAlignment="1">
      <alignment vertical="top"/>
    </xf>
    <xf numFmtId="0" fontId="0" fillId="0" borderId="4" xfId="0" applyBorder="1" applyAlignment="1">
      <alignment vertical="top" wrapText="1"/>
    </xf>
    <xf numFmtId="9" fontId="0" fillId="0" borderId="0" xfId="0" applyNumberFormat="1" applyAlignment="1">
      <alignment vertical="center"/>
    </xf>
    <xf numFmtId="0" fontId="28" fillId="0" borderId="6" xfId="28" applyNumberFormat="1" applyFont="1" applyBorder="1" applyAlignment="1">
      <alignment vertical="center" wrapText="1"/>
    </xf>
    <xf numFmtId="9" fontId="28" fillId="0" borderId="6" xfId="28" applyFont="1" applyBorder="1" applyAlignment="1">
      <alignment vertical="center" wrapText="1"/>
    </xf>
    <xf numFmtId="9" fontId="28" fillId="0" borderId="12" xfId="28" applyFont="1" applyBorder="1" applyAlignment="1">
      <alignment horizontal="center" vertical="center" wrapText="1"/>
    </xf>
    <xf numFmtId="0" fontId="28" fillId="0" borderId="12" xfId="0" applyFont="1" applyBorder="1" applyAlignment="1">
      <alignment horizontal="left" vertical="top" wrapText="1"/>
    </xf>
    <xf numFmtId="0" fontId="28" fillId="0" borderId="12" xfId="0" applyFont="1" applyBorder="1" applyAlignment="1">
      <alignment horizontal="center" vertical="center" wrapText="1"/>
    </xf>
    <xf numFmtId="0" fontId="28" fillId="0" borderId="12" xfId="0" applyFont="1" applyBorder="1" applyAlignment="1">
      <alignment vertical="center"/>
    </xf>
    <xf numFmtId="9" fontId="28" fillId="0" borderId="13" xfId="28" applyFont="1" applyBorder="1" applyAlignment="1">
      <alignment horizontal="center" vertical="center" wrapText="1"/>
    </xf>
    <xf numFmtId="9" fontId="28" fillId="0" borderId="16" xfId="28" applyFont="1" applyBorder="1" applyAlignment="1">
      <alignment horizontal="center" vertical="center" wrapText="1"/>
    </xf>
    <xf numFmtId="0" fontId="28" fillId="0" borderId="13" xfId="0" applyFont="1" applyBorder="1" applyAlignment="1">
      <alignment horizontal="left" vertical="top" wrapText="1"/>
    </xf>
    <xf numFmtId="0" fontId="28" fillId="0" borderId="16" xfId="0" applyFont="1" applyBorder="1" applyAlignment="1">
      <alignment horizontal="left" vertical="top" wrapText="1"/>
    </xf>
    <xf numFmtId="0" fontId="30" fillId="0" borderId="13" xfId="0" applyFont="1" applyBorder="1" applyAlignment="1">
      <alignment horizontal="left" vertical="center" wrapText="1"/>
    </xf>
    <xf numFmtId="0" fontId="28" fillId="0" borderId="13" xfId="0" applyFont="1" applyBorder="1" applyAlignment="1">
      <alignment vertical="center"/>
    </xf>
    <xf numFmtId="0" fontId="28" fillId="0" borderId="16" xfId="0" applyFont="1" applyBorder="1" applyAlignment="1">
      <alignment vertical="center"/>
    </xf>
    <xf numFmtId="0" fontId="28" fillId="0" borderId="23" xfId="0" applyFont="1" applyBorder="1" applyAlignment="1">
      <alignment vertical="center"/>
    </xf>
    <xf numFmtId="0" fontId="28" fillId="0" borderId="5" xfId="0" applyFont="1" applyBorder="1" applyAlignment="1">
      <alignment vertical="center"/>
    </xf>
    <xf numFmtId="0" fontId="28" fillId="0" borderId="28" xfId="0" applyFont="1" applyBorder="1" applyAlignment="1">
      <alignment vertical="center"/>
    </xf>
    <xf numFmtId="9" fontId="16" fillId="0" borderId="6" xfId="28" applyFont="1" applyFill="1" applyBorder="1" applyAlignment="1">
      <alignment vertical="center"/>
    </xf>
    <xf numFmtId="173" fontId="16" fillId="0" borderId="13" xfId="10" applyNumberFormat="1" applyFont="1" applyFill="1" applyBorder="1" applyAlignment="1">
      <alignment vertical="center"/>
    </xf>
    <xf numFmtId="173" fontId="16" fillId="0" borderId="6" xfId="10" applyNumberFormat="1" applyFont="1" applyFill="1" applyBorder="1" applyAlignment="1">
      <alignment vertical="center"/>
    </xf>
    <xf numFmtId="0" fontId="28" fillId="0" borderId="0" xfId="0" applyFont="1" applyAlignment="1">
      <alignment horizontal="center" vertical="center" wrapText="1"/>
    </xf>
    <xf numFmtId="14" fontId="0" fillId="0" borderId="13" xfId="0" applyNumberFormat="1" applyBorder="1" applyAlignment="1">
      <alignment vertical="top"/>
    </xf>
    <xf numFmtId="0" fontId="0" fillId="0" borderId="6" xfId="0" applyBorder="1" applyAlignment="1">
      <alignment vertical="top" wrapText="1"/>
    </xf>
    <xf numFmtId="0" fontId="0" fillId="0" borderId="6" xfId="0" applyBorder="1" applyAlignment="1">
      <alignment horizontal="left" vertical="top" wrapText="1"/>
    </xf>
    <xf numFmtId="1" fontId="8" fillId="10" borderId="5" xfId="28" applyNumberFormat="1" applyFont="1" applyFill="1" applyBorder="1" applyAlignment="1" applyProtection="1">
      <alignment horizontal="right" vertical="center" wrapText="1"/>
    </xf>
    <xf numFmtId="0" fontId="28" fillId="0" borderId="6" xfId="28" applyNumberFormat="1" applyFont="1" applyFill="1" applyBorder="1" applyAlignment="1">
      <alignment vertical="center" wrapText="1"/>
    </xf>
    <xf numFmtId="0" fontId="28" fillId="9" borderId="6" xfId="0" applyFont="1" applyFill="1" applyBorder="1" applyAlignment="1">
      <alignment vertical="center"/>
    </xf>
    <xf numFmtId="9" fontId="28" fillId="0" borderId="6" xfId="0" applyNumberFormat="1" applyFont="1" applyBorder="1" applyAlignment="1">
      <alignment horizontal="center" vertical="center" wrapText="1"/>
    </xf>
    <xf numFmtId="0" fontId="28" fillId="9" borderId="6" xfId="0" applyFont="1" applyFill="1" applyBorder="1" applyAlignment="1">
      <alignment horizontal="center" vertical="center"/>
    </xf>
    <xf numFmtId="0" fontId="28" fillId="9" borderId="6" xfId="0" applyFont="1" applyFill="1" applyBorder="1" applyAlignment="1">
      <alignment horizontal="center" vertical="center" wrapText="1"/>
    </xf>
    <xf numFmtId="41" fontId="28" fillId="9" borderId="6" xfId="12" applyFont="1" applyFill="1" applyBorder="1" applyAlignment="1">
      <alignment horizontal="center" vertical="center" wrapText="1"/>
    </xf>
    <xf numFmtId="0" fontId="28" fillId="0" borderId="3" xfId="22" applyFont="1" applyBorder="1" applyAlignment="1">
      <alignment horizontal="center" vertical="center" wrapText="1"/>
    </xf>
    <xf numFmtId="0" fontId="28" fillId="0" borderId="29" xfId="22" applyFont="1" applyBorder="1" applyAlignment="1">
      <alignment horizontal="center" vertical="center" wrapText="1"/>
    </xf>
    <xf numFmtId="0" fontId="28" fillId="0" borderId="13" xfId="0" applyFont="1" applyBorder="1" applyAlignment="1">
      <alignment horizontal="left" vertical="center" wrapText="1"/>
    </xf>
    <xf numFmtId="0" fontId="30" fillId="9" borderId="6" xfId="0" applyFont="1" applyFill="1" applyBorder="1" applyAlignment="1">
      <alignment horizontal="center" vertical="center"/>
    </xf>
    <xf numFmtId="0" fontId="30" fillId="9" borderId="6" xfId="0" applyFont="1" applyFill="1" applyBorder="1" applyAlignment="1">
      <alignment vertical="center"/>
    </xf>
    <xf numFmtId="0" fontId="30" fillId="0" borderId="3" xfId="22" applyFont="1" applyBorder="1" applyAlignment="1">
      <alignment horizontal="center" vertical="center" wrapText="1"/>
    </xf>
    <xf numFmtId="0" fontId="42" fillId="0" borderId="3" xfId="22" applyFont="1" applyBorder="1" applyAlignment="1">
      <alignment horizontal="center" vertical="center" wrapText="1"/>
    </xf>
    <xf numFmtId="41" fontId="28" fillId="0" borderId="6" xfId="12" applyFont="1" applyFill="1" applyBorder="1" applyAlignment="1">
      <alignment horizontal="center" vertical="center" wrapText="1"/>
    </xf>
    <xf numFmtId="0" fontId="28" fillId="0" borderId="13" xfId="0" applyFont="1" applyBorder="1" applyAlignment="1">
      <alignment vertical="center" wrapText="1"/>
    </xf>
    <xf numFmtId="9" fontId="28" fillId="0" borderId="6" xfId="28" applyFont="1" applyFill="1" applyBorder="1" applyAlignment="1">
      <alignment vertical="center" wrapText="1"/>
    </xf>
    <xf numFmtId="0" fontId="28" fillId="0" borderId="39" xfId="0" applyFont="1" applyBorder="1" applyAlignment="1">
      <alignment horizontal="center" vertical="center" wrapText="1"/>
    </xf>
    <xf numFmtId="0" fontId="28" fillId="0" borderId="39" xfId="0" applyFont="1" applyBorder="1" applyAlignment="1">
      <alignment horizontal="center" vertical="center"/>
    </xf>
    <xf numFmtId="0" fontId="30" fillId="10" borderId="3"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30" fillId="0" borderId="6" xfId="0" applyFont="1" applyBorder="1" applyAlignment="1">
      <alignment vertical="center" wrapText="1"/>
    </xf>
    <xf numFmtId="0" fontId="30" fillId="10" borderId="6" xfId="0" applyFont="1" applyFill="1" applyBorder="1" applyAlignment="1">
      <alignment horizontal="left" vertical="center" wrapText="1"/>
    </xf>
    <xf numFmtId="0" fontId="30" fillId="10" borderId="6" xfId="0" applyFont="1" applyFill="1" applyBorder="1" applyAlignment="1">
      <alignment vertical="center" wrapText="1"/>
    </xf>
    <xf numFmtId="0" fontId="28" fillId="9" borderId="0" xfId="0" applyFont="1" applyFill="1" applyAlignment="1">
      <alignment horizontal="center" vertical="center"/>
    </xf>
    <xf numFmtId="0" fontId="43" fillId="10" borderId="17" xfId="0" applyFont="1" applyFill="1" applyBorder="1" applyAlignment="1">
      <alignment horizontal="center" vertical="center" wrapText="1"/>
    </xf>
    <xf numFmtId="0" fontId="43" fillId="10" borderId="4" xfId="0" applyFont="1" applyFill="1" applyBorder="1" applyAlignment="1">
      <alignment horizontal="center" vertical="center" wrapText="1"/>
    </xf>
    <xf numFmtId="49" fontId="30" fillId="10" borderId="3" xfId="0" applyNumberFormat="1" applyFont="1" applyFill="1" applyBorder="1" applyAlignment="1">
      <alignment horizontal="center" vertical="center" wrapText="1"/>
    </xf>
    <xf numFmtId="0" fontId="43" fillId="10" borderId="3" xfId="0" applyFont="1" applyFill="1" applyBorder="1" applyAlignment="1">
      <alignment horizontal="center" vertical="center" wrapText="1"/>
    </xf>
    <xf numFmtId="49" fontId="43" fillId="10" borderId="3" xfId="0" applyNumberFormat="1" applyFont="1" applyFill="1" applyBorder="1" applyAlignment="1">
      <alignment horizontal="center" vertical="center" wrapText="1"/>
    </xf>
    <xf numFmtId="177" fontId="28" fillId="0" borderId="6" xfId="14" applyNumberFormat="1" applyFont="1" applyBorder="1" applyAlignment="1">
      <alignment vertical="center"/>
    </xf>
    <xf numFmtId="0" fontId="28" fillId="12" borderId="6" xfId="0" applyFont="1" applyFill="1" applyBorder="1" applyAlignment="1">
      <alignment horizontal="center" vertical="center"/>
    </xf>
    <xf numFmtId="176" fontId="30" fillId="11" borderId="6" xfId="15" applyNumberFormat="1" applyFont="1" applyFill="1" applyBorder="1" applyAlignment="1">
      <alignment horizontal="center" vertical="center"/>
    </xf>
    <xf numFmtId="176" fontId="30" fillId="0" borderId="6" xfId="15" applyNumberFormat="1" applyFont="1" applyFill="1" applyBorder="1" applyAlignment="1">
      <alignment horizontal="center" vertical="center"/>
    </xf>
    <xf numFmtId="0" fontId="30" fillId="0" borderId="6" xfId="0" applyFont="1" applyBorder="1" applyAlignment="1">
      <alignment vertical="center"/>
    </xf>
    <xf numFmtId="0" fontId="30" fillId="11" borderId="6" xfId="0" applyFont="1" applyFill="1" applyBorder="1" applyAlignment="1">
      <alignment horizontal="left" vertical="center"/>
    </xf>
    <xf numFmtId="0" fontId="30" fillId="11" borderId="6" xfId="0" applyFont="1" applyFill="1" applyBorder="1" applyAlignment="1">
      <alignment horizontal="center" vertical="center"/>
    </xf>
    <xf numFmtId="177" fontId="30" fillId="11" borderId="6" xfId="14" applyNumberFormat="1" applyFont="1" applyFill="1" applyBorder="1" applyAlignment="1">
      <alignment horizontal="center" vertical="center"/>
    </xf>
    <xf numFmtId="0" fontId="30" fillId="12" borderId="6" xfId="0" applyFont="1" applyFill="1" applyBorder="1" applyAlignment="1">
      <alignment horizontal="center" vertical="center"/>
    </xf>
    <xf numFmtId="176" fontId="30" fillId="11" borderId="6" xfId="0" applyNumberFormat="1" applyFont="1" applyFill="1" applyBorder="1" applyAlignment="1">
      <alignment horizontal="center" vertical="center"/>
    </xf>
    <xf numFmtId="0" fontId="28" fillId="0" borderId="39" xfId="0" applyFont="1" applyBorder="1" applyAlignment="1">
      <alignment vertical="center"/>
    </xf>
    <xf numFmtId="0" fontId="28" fillId="0" borderId="11" xfId="0" applyFont="1" applyBorder="1" applyAlignment="1">
      <alignment vertical="center"/>
    </xf>
    <xf numFmtId="176" fontId="30" fillId="12" borderId="6" xfId="15" applyNumberFormat="1" applyFont="1" applyFill="1" applyBorder="1" applyAlignment="1">
      <alignment horizontal="center" vertical="center"/>
    </xf>
    <xf numFmtId="177" fontId="28" fillId="0" borderId="6" xfId="14" applyNumberFormat="1" applyFont="1" applyFill="1" applyBorder="1" applyAlignment="1">
      <alignment vertical="center"/>
    </xf>
    <xf numFmtId="0" fontId="30" fillId="10" borderId="29" xfId="0" applyFont="1" applyFill="1" applyBorder="1" applyAlignment="1">
      <alignment horizontal="center" vertical="center" wrapText="1"/>
    </xf>
    <xf numFmtId="0" fontId="30" fillId="10" borderId="58" xfId="0" applyFont="1" applyFill="1" applyBorder="1" applyAlignment="1">
      <alignment horizontal="center" vertical="center" wrapText="1"/>
    </xf>
    <xf numFmtId="0" fontId="30" fillId="10" borderId="69" xfId="0" applyFont="1" applyFill="1" applyBorder="1" applyAlignment="1">
      <alignment horizontal="center" vertical="center" wrapText="1"/>
    </xf>
    <xf numFmtId="9" fontId="28" fillId="0" borderId="39" xfId="28" applyFont="1" applyBorder="1" applyAlignment="1">
      <alignment horizontal="center" vertical="center" wrapText="1"/>
    </xf>
    <xf numFmtId="0" fontId="16" fillId="0" borderId="0" xfId="0" applyFont="1" applyAlignment="1">
      <alignment vertical="center"/>
    </xf>
    <xf numFmtId="0" fontId="30" fillId="0" borderId="5" xfId="22" applyFont="1" applyBorder="1" applyAlignment="1">
      <alignment horizontal="center" vertical="center" wrapText="1"/>
    </xf>
    <xf numFmtId="0" fontId="30" fillId="9" borderId="65" xfId="22" applyFont="1" applyFill="1" applyBorder="1" applyAlignment="1">
      <alignment vertical="center" wrapText="1"/>
    </xf>
    <xf numFmtId="0" fontId="30" fillId="9" borderId="67" xfId="22" applyFont="1" applyFill="1" applyBorder="1" applyAlignment="1">
      <alignment vertical="center" wrapText="1"/>
    </xf>
    <xf numFmtId="0" fontId="30" fillId="9" borderId="68" xfId="22" applyFont="1" applyFill="1" applyBorder="1" applyAlignment="1">
      <alignment vertical="center" wrapText="1"/>
    </xf>
    <xf numFmtId="0" fontId="30" fillId="9" borderId="0" xfId="22" applyFont="1" applyFill="1" applyAlignment="1">
      <alignment vertical="center" wrapText="1"/>
    </xf>
    <xf numFmtId="0" fontId="28" fillId="9" borderId="0" xfId="22" applyFont="1" applyFill="1" applyAlignment="1">
      <alignment vertical="center" wrapText="1"/>
    </xf>
    <xf numFmtId="0" fontId="28" fillId="9" borderId="2" xfId="22" applyFont="1" applyFill="1" applyBorder="1" applyAlignment="1">
      <alignment vertical="center" wrapText="1"/>
    </xf>
    <xf numFmtId="0" fontId="30" fillId="9" borderId="1" xfId="22" applyFont="1" applyFill="1" applyBorder="1" applyAlignment="1">
      <alignment vertical="center" wrapText="1"/>
    </xf>
    <xf numFmtId="0" fontId="30" fillId="0" borderId="1" xfId="22" applyFont="1" applyBorder="1" applyAlignment="1">
      <alignment vertical="center" wrapText="1"/>
    </xf>
    <xf numFmtId="0" fontId="30" fillId="0" borderId="0" xfId="22" applyFont="1" applyAlignment="1">
      <alignment vertical="center" wrapText="1"/>
    </xf>
    <xf numFmtId="0" fontId="30" fillId="0" borderId="0" xfId="22" applyFont="1" applyAlignment="1">
      <alignment horizontal="center" vertical="center" wrapText="1"/>
    </xf>
    <xf numFmtId="0" fontId="27" fillId="0" borderId="0" xfId="0" applyFont="1" applyAlignment="1">
      <alignment horizontal="center" vertical="center"/>
    </xf>
    <xf numFmtId="0" fontId="16" fillId="0" borderId="0" xfId="0" applyFont="1" applyAlignment="1">
      <alignment horizontal="center" vertical="center"/>
    </xf>
    <xf numFmtId="0" fontId="28" fillId="0" borderId="0" xfId="22" applyFont="1" applyAlignment="1">
      <alignment vertical="center" wrapText="1"/>
    </xf>
    <xf numFmtId="0" fontId="28" fillId="0" borderId="2" xfId="22" applyFont="1" applyBorder="1" applyAlignment="1">
      <alignment vertical="center" wrapText="1"/>
    </xf>
    <xf numFmtId="0" fontId="30" fillId="0" borderId="2" xfId="22" applyFont="1" applyBorder="1" applyAlignment="1">
      <alignment horizontal="center" vertical="center" wrapText="1"/>
    </xf>
    <xf numFmtId="0" fontId="30" fillId="9" borderId="1" xfId="22" applyFont="1" applyFill="1" applyBorder="1" applyAlignment="1">
      <alignment horizontal="center" vertical="center" wrapText="1"/>
    </xf>
    <xf numFmtId="0" fontId="30" fillId="9" borderId="66" xfId="22" applyFont="1" applyFill="1" applyBorder="1" applyAlignment="1">
      <alignment horizontal="center" vertical="center" wrapText="1"/>
    </xf>
    <xf numFmtId="0" fontId="45" fillId="9" borderId="0" xfId="22" applyFont="1" applyFill="1" applyAlignment="1">
      <alignment horizontal="center" vertical="center" wrapText="1"/>
    </xf>
    <xf numFmtId="0" fontId="30" fillId="9" borderId="0" xfId="22" applyFont="1" applyFill="1" applyAlignment="1">
      <alignment horizontal="center" vertical="center" wrapText="1"/>
    </xf>
    <xf numFmtId="0" fontId="45" fillId="0" borderId="0" xfId="22" applyFont="1" applyAlignment="1">
      <alignment horizontal="center" vertical="center" wrapText="1"/>
    </xf>
    <xf numFmtId="0" fontId="46" fillId="2" borderId="0" xfId="22" applyFont="1" applyFill="1" applyAlignment="1">
      <alignment vertical="center" wrapText="1"/>
    </xf>
    <xf numFmtId="175" fontId="16" fillId="0" borderId="0" xfId="0" applyNumberFormat="1" applyFont="1" applyAlignment="1">
      <alignment vertical="center"/>
    </xf>
    <xf numFmtId="0" fontId="30" fillId="13" borderId="18" xfId="22" applyFont="1" applyFill="1" applyBorder="1" applyAlignment="1">
      <alignment horizontal="center" vertical="center" wrapText="1"/>
    </xf>
    <xf numFmtId="0" fontId="30" fillId="13" borderId="24" xfId="22" applyFont="1" applyFill="1" applyBorder="1" applyAlignment="1">
      <alignment horizontal="center" vertical="center" wrapText="1"/>
    </xf>
    <xf numFmtId="0" fontId="30" fillId="13" borderId="25" xfId="22" applyFont="1" applyFill="1" applyBorder="1" applyAlignment="1">
      <alignment horizontal="center" vertical="center" wrapText="1"/>
    </xf>
    <xf numFmtId="0" fontId="30" fillId="13" borderId="26" xfId="22" applyFont="1" applyFill="1" applyBorder="1" applyAlignment="1">
      <alignment horizontal="center" vertical="center" wrapText="1"/>
    </xf>
    <xf numFmtId="0" fontId="30" fillId="12" borderId="0" xfId="22" applyFont="1" applyFill="1" applyAlignment="1">
      <alignment vertical="center" wrapText="1"/>
    </xf>
    <xf numFmtId="0" fontId="30" fillId="13" borderId="19" xfId="22" applyFont="1" applyFill="1" applyBorder="1" applyAlignment="1">
      <alignment horizontal="center" vertical="center" wrapText="1"/>
    </xf>
    <xf numFmtId="0" fontId="30" fillId="13" borderId="31" xfId="22" applyFont="1" applyFill="1" applyBorder="1" applyAlignment="1">
      <alignment horizontal="center" vertical="center" wrapText="1"/>
    </xf>
    <xf numFmtId="0" fontId="30" fillId="13" borderId="20" xfId="22" applyFont="1" applyFill="1" applyBorder="1" applyAlignment="1">
      <alignment vertical="center" wrapText="1"/>
    </xf>
    <xf numFmtId="0" fontId="30" fillId="13" borderId="13" xfId="22" applyFont="1" applyFill="1" applyBorder="1" applyAlignment="1">
      <alignment vertical="center" wrapText="1"/>
    </xf>
    <xf numFmtId="0" fontId="30" fillId="13" borderId="23" xfId="22" applyFont="1" applyFill="1" applyBorder="1" applyAlignment="1">
      <alignment vertical="center" wrapText="1"/>
    </xf>
    <xf numFmtId="0" fontId="16" fillId="0" borderId="0" xfId="0" applyFont="1"/>
    <xf numFmtId="0" fontId="30" fillId="13" borderId="6" xfId="22" applyFont="1" applyFill="1" applyBorder="1" applyAlignment="1">
      <alignment horizontal="center" vertical="center" wrapText="1"/>
    </xf>
    <xf numFmtId="0" fontId="28" fillId="0" borderId="23" xfId="22" applyFont="1" applyBorder="1" applyAlignment="1">
      <alignment horizontal="left" vertical="center" wrapText="1"/>
    </xf>
    <xf numFmtId="169" fontId="30" fillId="0" borderId="5" xfId="11" applyFont="1" applyFill="1" applyBorder="1" applyAlignment="1" applyProtection="1">
      <alignment horizontal="center" vertical="center" wrapText="1"/>
    </xf>
    <xf numFmtId="0" fontId="28" fillId="0" borderId="1" xfId="22" applyFont="1" applyBorder="1" applyAlignment="1">
      <alignment horizontal="left" vertical="center" wrapText="1"/>
    </xf>
    <xf numFmtId="3" fontId="30" fillId="0" borderId="0" xfId="22" applyNumberFormat="1" applyFont="1" applyAlignment="1">
      <alignment horizontal="center" vertical="center" wrapText="1"/>
    </xf>
    <xf numFmtId="169" fontId="30" fillId="0" borderId="0" xfId="11" applyFont="1" applyFill="1" applyBorder="1" applyAlignment="1" applyProtection="1">
      <alignment horizontal="center" vertical="center" wrapText="1"/>
    </xf>
    <xf numFmtId="0" fontId="28" fillId="0" borderId="0" xfId="22" applyFont="1" applyAlignment="1">
      <alignment horizontal="center" vertical="center" wrapText="1"/>
    </xf>
    <xf numFmtId="0" fontId="28" fillId="0" borderId="2" xfId="22" applyFont="1" applyBorder="1" applyAlignment="1">
      <alignment horizontal="center" vertical="center" wrapText="1"/>
    </xf>
    <xf numFmtId="0" fontId="30" fillId="0" borderId="4" xfId="22" applyFont="1" applyBorder="1" applyAlignment="1">
      <alignment horizontal="left" vertical="center" wrapText="1"/>
    </xf>
    <xf numFmtId="170" fontId="30" fillId="0" borderId="3" xfId="10" applyFont="1" applyFill="1" applyBorder="1" applyAlignment="1" applyProtection="1">
      <alignment horizontal="center" vertical="center" wrapText="1"/>
    </xf>
    <xf numFmtId="0" fontId="30" fillId="10" borderId="5" xfId="22" applyFont="1" applyFill="1" applyBorder="1" applyAlignment="1">
      <alignment horizontal="left" vertical="center" wrapText="1"/>
    </xf>
    <xf numFmtId="174" fontId="30" fillId="10" borderId="5" xfId="28" applyNumberFormat="1" applyFont="1" applyFill="1" applyBorder="1" applyAlignment="1" applyProtection="1">
      <alignment vertical="center" wrapText="1"/>
    </xf>
    <xf numFmtId="1" fontId="30" fillId="10" borderId="5" xfId="28" applyNumberFormat="1" applyFont="1" applyFill="1" applyBorder="1" applyAlignment="1" applyProtection="1">
      <alignment horizontal="center" vertical="center" wrapText="1"/>
    </xf>
    <xf numFmtId="0" fontId="30" fillId="0" borderId="6" xfId="22" applyFont="1" applyBorder="1" applyAlignment="1">
      <alignment horizontal="left" vertical="center" wrapText="1"/>
    </xf>
    <xf numFmtId="9" fontId="28" fillId="0" borderId="6" xfId="29" applyFont="1" applyFill="1" applyBorder="1" applyAlignment="1" applyProtection="1">
      <alignment horizontal="center" vertical="center" wrapText="1"/>
      <protection locked="0"/>
    </xf>
    <xf numFmtId="9" fontId="30" fillId="0" borderId="6" xfId="22" applyNumberFormat="1" applyFont="1" applyBorder="1" applyAlignment="1">
      <alignment horizontal="center" vertical="center" wrapText="1"/>
    </xf>
    <xf numFmtId="0" fontId="30" fillId="10" borderId="6" xfId="22" applyFont="1" applyFill="1" applyBorder="1" applyAlignment="1">
      <alignment horizontal="left" vertical="center" wrapText="1"/>
    </xf>
    <xf numFmtId="9" fontId="28" fillId="10" borderId="6" xfId="28" applyFont="1" applyFill="1" applyBorder="1" applyAlignment="1" applyProtection="1">
      <alignment horizontal="center" vertical="center" wrapText="1"/>
      <protection locked="0"/>
    </xf>
    <xf numFmtId="9" fontId="28" fillId="0" borderId="6" xfId="29" applyFont="1" applyBorder="1" applyAlignment="1" applyProtection="1">
      <alignment horizontal="center" vertical="center" wrapText="1"/>
      <protection locked="0"/>
    </xf>
    <xf numFmtId="9" fontId="28" fillId="10" borderId="5" xfId="28" applyFont="1" applyFill="1" applyBorder="1" applyAlignment="1" applyProtection="1">
      <alignment horizontal="center" vertical="center" wrapText="1"/>
      <protection locked="0"/>
    </xf>
    <xf numFmtId="9" fontId="30" fillId="0" borderId="5" xfId="22" applyNumberFormat="1" applyFont="1" applyBorder="1" applyAlignment="1">
      <alignment horizontal="center" vertical="center" wrapText="1"/>
    </xf>
    <xf numFmtId="9" fontId="16" fillId="0" borderId="0" xfId="0" applyNumberFormat="1" applyFont="1" applyAlignment="1">
      <alignment vertical="center"/>
    </xf>
    <xf numFmtId="9" fontId="16" fillId="0" borderId="0" xfId="28" applyFont="1" applyAlignment="1">
      <alignment vertical="center"/>
    </xf>
    <xf numFmtId="10" fontId="16" fillId="0" borderId="0" xfId="0" applyNumberFormat="1" applyFont="1" applyAlignment="1">
      <alignment vertical="center"/>
    </xf>
    <xf numFmtId="170" fontId="30" fillId="0" borderId="3" xfId="10" applyFont="1" applyBorder="1" applyAlignment="1">
      <alignment horizontal="center" vertical="center" wrapText="1"/>
    </xf>
    <xf numFmtId="9" fontId="28" fillId="0" borderId="4" xfId="29" applyFont="1" applyBorder="1" applyAlignment="1" applyProtection="1">
      <alignment horizontal="center" vertical="center" wrapText="1"/>
      <protection locked="0"/>
    </xf>
    <xf numFmtId="9" fontId="28" fillId="0" borderId="4" xfId="12" applyNumberFormat="1" applyFont="1" applyBorder="1" applyAlignment="1" applyProtection="1">
      <alignment horizontal="center" vertical="center" wrapText="1"/>
      <protection locked="0"/>
    </xf>
    <xf numFmtId="9" fontId="42" fillId="0" borderId="4" xfId="12" applyNumberFormat="1" applyFont="1" applyBorder="1" applyAlignment="1" applyProtection="1">
      <alignment horizontal="center" vertical="center" wrapText="1"/>
      <protection locked="0"/>
    </xf>
    <xf numFmtId="9" fontId="30" fillId="0" borderId="15" xfId="22" applyNumberFormat="1" applyFont="1" applyBorder="1" applyAlignment="1">
      <alignment horizontal="center" vertical="center" wrapText="1"/>
    </xf>
    <xf numFmtId="173" fontId="16" fillId="0" borderId="15" xfId="10" applyNumberFormat="1" applyFont="1" applyFill="1" applyBorder="1" applyAlignment="1">
      <alignment vertical="center"/>
    </xf>
    <xf numFmtId="9" fontId="16" fillId="0" borderId="12" xfId="28" applyFont="1" applyFill="1" applyBorder="1" applyAlignment="1">
      <alignment vertical="center"/>
    </xf>
    <xf numFmtId="173" fontId="16" fillId="0" borderId="12" xfId="10" applyNumberFormat="1" applyFont="1" applyFill="1" applyBorder="1" applyAlignment="1">
      <alignment vertical="center"/>
    </xf>
    <xf numFmtId="0" fontId="30" fillId="10" borderId="5" xfId="28" applyNumberFormat="1" applyFont="1" applyFill="1" applyBorder="1" applyAlignment="1" applyProtection="1">
      <alignment vertical="center" wrapText="1"/>
    </xf>
    <xf numFmtId="0" fontId="32" fillId="0" borderId="11" xfId="0" applyFont="1" applyBorder="1" applyAlignment="1">
      <alignment vertical="center"/>
    </xf>
    <xf numFmtId="177" fontId="28" fillId="9" borderId="6" xfId="14" applyNumberFormat="1" applyFont="1" applyFill="1" applyBorder="1" applyAlignment="1">
      <alignment vertical="center"/>
    </xf>
    <xf numFmtId="0" fontId="0" fillId="9" borderId="6" xfId="0" applyFill="1" applyBorder="1"/>
    <xf numFmtId="0" fontId="32" fillId="9" borderId="6" xfId="0" applyFont="1" applyFill="1" applyBorder="1" applyAlignment="1">
      <alignment vertical="center"/>
    </xf>
    <xf numFmtId="177" fontId="30" fillId="9" borderId="6" xfId="14" applyNumberFormat="1" applyFont="1" applyFill="1" applyBorder="1" applyAlignment="1">
      <alignment horizontal="center" vertical="center"/>
    </xf>
    <xf numFmtId="0" fontId="0" fillId="9" borderId="6" xfId="0" applyFill="1" applyBorder="1" applyAlignment="1">
      <alignment horizontal="center"/>
    </xf>
    <xf numFmtId="164" fontId="48" fillId="0" borderId="0" xfId="0" applyNumberFormat="1" applyFont="1"/>
    <xf numFmtId="164" fontId="0" fillId="0" borderId="0" xfId="0" applyNumberFormat="1"/>
    <xf numFmtId="173" fontId="16" fillId="9" borderId="14" xfId="10" applyNumberFormat="1" applyFont="1" applyFill="1" applyBorder="1" applyAlignment="1">
      <alignment vertical="center"/>
    </xf>
    <xf numFmtId="173" fontId="16" fillId="9" borderId="6" xfId="10" applyNumberFormat="1" applyFont="1" applyFill="1" applyBorder="1" applyAlignment="1">
      <alignment vertical="center"/>
    </xf>
    <xf numFmtId="173" fontId="16" fillId="9" borderId="4" xfId="10" applyNumberFormat="1" applyFont="1" applyFill="1" applyBorder="1" applyAlignment="1">
      <alignment vertical="center"/>
    </xf>
    <xf numFmtId="173" fontId="16" fillId="9" borderId="15" xfId="10" applyNumberFormat="1" applyFont="1" applyFill="1" applyBorder="1" applyAlignment="1">
      <alignment vertical="center"/>
    </xf>
    <xf numFmtId="173" fontId="16" fillId="9" borderId="13" xfId="10" applyNumberFormat="1" applyFont="1" applyFill="1" applyBorder="1" applyAlignment="1">
      <alignment vertical="center"/>
    </xf>
    <xf numFmtId="9" fontId="16" fillId="9" borderId="12" xfId="28" applyFont="1" applyFill="1" applyBorder="1" applyAlignment="1">
      <alignment vertical="center"/>
    </xf>
    <xf numFmtId="173" fontId="16" fillId="9" borderId="12" xfId="10" applyNumberFormat="1" applyFont="1" applyFill="1" applyBorder="1" applyAlignment="1">
      <alignment vertical="center"/>
    </xf>
    <xf numFmtId="173" fontId="16" fillId="9" borderId="23" xfId="10" applyNumberFormat="1" applyFont="1" applyFill="1" applyBorder="1" applyAlignment="1">
      <alignment vertical="center"/>
    </xf>
    <xf numFmtId="173" fontId="16" fillId="9" borderId="5" xfId="10" applyNumberFormat="1" applyFont="1" applyFill="1" applyBorder="1" applyAlignment="1">
      <alignment vertical="center"/>
    </xf>
    <xf numFmtId="9" fontId="16" fillId="9" borderId="27" xfId="28" applyFont="1" applyFill="1" applyBorder="1" applyAlignment="1">
      <alignment vertical="center"/>
    </xf>
    <xf numFmtId="9" fontId="16" fillId="0" borderId="5" xfId="28" applyFont="1" applyBorder="1" applyAlignment="1">
      <alignment vertical="center"/>
    </xf>
    <xf numFmtId="9" fontId="16" fillId="0" borderId="27" xfId="28" applyFont="1" applyBorder="1" applyAlignment="1">
      <alignment vertical="center"/>
    </xf>
    <xf numFmtId="9" fontId="28" fillId="9" borderId="6" xfId="28" applyFont="1" applyFill="1" applyBorder="1" applyAlignment="1">
      <alignment horizontal="right" vertical="center" wrapText="1"/>
    </xf>
    <xf numFmtId="0" fontId="30" fillId="10" borderId="5" xfId="28" applyNumberFormat="1" applyFont="1" applyFill="1" applyBorder="1" applyAlignment="1" applyProtection="1">
      <alignment horizontal="center" vertical="center" wrapText="1"/>
    </xf>
    <xf numFmtId="1" fontId="8" fillId="10" borderId="5" xfId="28" applyNumberFormat="1" applyFont="1" applyFill="1" applyBorder="1" applyAlignment="1" applyProtection="1">
      <alignment vertical="center" wrapText="1"/>
    </xf>
    <xf numFmtId="0" fontId="47" fillId="0" borderId="6" xfId="0" applyFont="1" applyBorder="1"/>
    <xf numFmtId="169" fontId="28" fillId="0" borderId="6" xfId="11" applyFont="1" applyFill="1" applyBorder="1" applyAlignment="1">
      <alignment horizontal="center" vertical="center" wrapText="1"/>
    </xf>
    <xf numFmtId="9" fontId="49" fillId="0" borderId="6" xfId="34" applyNumberFormat="1" applyFont="1" applyBorder="1" applyAlignment="1">
      <alignment vertical="center" wrapText="1"/>
    </xf>
    <xf numFmtId="0" fontId="0" fillId="0" borderId="6" xfId="0" applyBorder="1" applyAlignment="1">
      <alignment horizontal="center" vertical="center"/>
    </xf>
    <xf numFmtId="0" fontId="49" fillId="0" borderId="0" xfId="34" applyFont="1" applyAlignment="1">
      <alignment vertical="center" wrapText="1"/>
    </xf>
    <xf numFmtId="9" fontId="28" fillId="0" borderId="6" xfId="28" applyFont="1" applyFill="1" applyBorder="1" applyAlignment="1">
      <alignment horizontal="right" vertical="center"/>
    </xf>
    <xf numFmtId="173" fontId="48" fillId="0" borderId="6" xfId="10" applyNumberFormat="1" applyFont="1" applyBorder="1" applyAlignment="1">
      <alignment vertical="center"/>
    </xf>
    <xf numFmtId="173" fontId="16" fillId="0" borderId="4" xfId="10" applyNumberFormat="1" applyFont="1" applyFill="1" applyBorder="1" applyAlignment="1">
      <alignment horizontal="right" vertical="center"/>
    </xf>
    <xf numFmtId="3" fontId="0" fillId="14" borderId="0" xfId="0" applyNumberFormat="1" applyFill="1" applyAlignment="1">
      <alignment horizontal="right" vertical="top"/>
    </xf>
    <xf numFmtId="173" fontId="16" fillId="14" borderId="6" xfId="10" applyNumberFormat="1" applyFont="1" applyFill="1" applyBorder="1" applyAlignment="1">
      <alignment horizontal="right" vertical="center"/>
    </xf>
    <xf numFmtId="2" fontId="7" fillId="0" borderId="13" xfId="22" applyNumberFormat="1" applyFont="1" applyBorder="1" applyAlignment="1">
      <alignment vertical="center" wrapText="1"/>
    </xf>
    <xf numFmtId="2" fontId="7" fillId="0" borderId="23" xfId="22" applyNumberFormat="1" applyFont="1" applyBorder="1" applyAlignment="1">
      <alignment vertical="center" wrapText="1"/>
    </xf>
    <xf numFmtId="9" fontId="32" fillId="0" borderId="17" xfId="28" applyFont="1" applyFill="1" applyBorder="1" applyAlignment="1" applyProtection="1">
      <alignment horizontal="center" vertical="center" wrapText="1"/>
    </xf>
    <xf numFmtId="9" fontId="32" fillId="0" borderId="19" xfId="28" applyFont="1" applyFill="1" applyBorder="1" applyAlignment="1" applyProtection="1">
      <alignment horizontal="center" vertical="center" wrapText="1"/>
    </xf>
    <xf numFmtId="9" fontId="28" fillId="0" borderId="29" xfId="22" applyNumberFormat="1" applyFont="1" applyBorder="1" applyAlignment="1">
      <alignment horizontal="center" vertical="center" wrapText="1"/>
    </xf>
    <xf numFmtId="9" fontId="28" fillId="0" borderId="7" xfId="22" applyNumberFormat="1" applyFont="1" applyBorder="1" applyAlignment="1">
      <alignment horizontal="center" vertical="center" wrapText="1"/>
    </xf>
    <xf numFmtId="9" fontId="28" fillId="0" borderId="8" xfId="22" applyNumberFormat="1" applyFont="1" applyBorder="1" applyAlignment="1">
      <alignment horizontal="center" vertical="center" wrapText="1"/>
    </xf>
    <xf numFmtId="9" fontId="28" fillId="0" borderId="44" xfId="22" applyNumberFormat="1" applyFont="1" applyBorder="1" applyAlignment="1">
      <alignment horizontal="center" vertical="center" wrapText="1"/>
    </xf>
    <xf numFmtId="9" fontId="28" fillId="0" borderId="45" xfId="22" applyNumberFormat="1" applyFont="1" applyBorder="1" applyAlignment="1">
      <alignment horizontal="center" vertical="center" wrapText="1"/>
    </xf>
    <xf numFmtId="9" fontId="28" fillId="0" borderId="46" xfId="22" applyNumberFormat="1" applyFont="1" applyBorder="1" applyAlignment="1">
      <alignment horizontal="center" vertical="center" wrapText="1"/>
    </xf>
    <xf numFmtId="9" fontId="36" fillId="0" borderId="29" xfId="34" applyNumberFormat="1" applyBorder="1" applyAlignment="1">
      <alignment horizontal="center" vertical="center" wrapText="1"/>
    </xf>
    <xf numFmtId="9" fontId="29" fillId="0" borderId="7" xfId="22" applyNumberFormat="1" applyFont="1" applyBorder="1" applyAlignment="1">
      <alignment horizontal="center" vertical="center" wrapText="1"/>
    </xf>
    <xf numFmtId="9" fontId="29" fillId="0" borderId="59" xfId="22" applyNumberFormat="1" applyFont="1" applyBorder="1" applyAlignment="1">
      <alignment horizontal="center" vertical="center" wrapText="1"/>
    </xf>
    <xf numFmtId="9" fontId="29" fillId="0" borderId="44" xfId="22" applyNumberFormat="1" applyFont="1" applyBorder="1" applyAlignment="1">
      <alignment horizontal="center" vertical="center" wrapText="1"/>
    </xf>
    <xf numFmtId="9" fontId="29" fillId="0" borderId="45" xfId="22" applyNumberFormat="1" applyFont="1" applyBorder="1" applyAlignment="1">
      <alignment horizontal="center" vertical="center" wrapText="1"/>
    </xf>
    <xf numFmtId="9" fontId="29" fillId="0" borderId="48" xfId="22" applyNumberFormat="1" applyFont="1" applyBorder="1" applyAlignment="1">
      <alignment horizontal="center" vertical="center" wrapText="1"/>
    </xf>
    <xf numFmtId="9" fontId="28" fillId="0" borderId="6" xfId="30" applyFont="1" applyFill="1" applyBorder="1" applyAlignment="1" applyProtection="1">
      <alignment horizontal="center" vertical="center" wrapText="1"/>
    </xf>
    <xf numFmtId="9" fontId="37" fillId="0" borderId="6" xfId="30" applyFont="1" applyFill="1" applyBorder="1" applyAlignment="1" applyProtection="1">
      <alignment horizontal="center" vertical="center" wrapText="1"/>
    </xf>
    <xf numFmtId="9" fontId="37" fillId="0" borderId="16" xfId="30" applyFont="1" applyFill="1" applyBorder="1" applyAlignment="1" applyProtection="1">
      <alignment horizontal="center" vertical="center" wrapText="1"/>
    </xf>
    <xf numFmtId="9" fontId="37" fillId="0" borderId="5" xfId="30" applyFont="1" applyFill="1" applyBorder="1" applyAlignment="1" applyProtection="1">
      <alignment horizontal="center" vertical="center" wrapText="1"/>
    </xf>
    <xf numFmtId="9" fontId="37" fillId="0" borderId="28" xfId="30" applyFont="1" applyFill="1" applyBorder="1" applyAlignment="1" applyProtection="1">
      <alignment horizontal="center" vertical="center" wrapText="1"/>
    </xf>
    <xf numFmtId="0" fontId="8" fillId="0" borderId="35" xfId="22" applyFont="1" applyBorder="1" applyAlignment="1">
      <alignment horizontal="center" vertical="center" wrapText="1"/>
    </xf>
    <xf numFmtId="0" fontId="8" fillId="0" borderId="36" xfId="22" applyFont="1" applyBorder="1" applyAlignment="1">
      <alignment horizontal="center" vertical="center" wrapText="1"/>
    </xf>
    <xf numFmtId="0" fontId="8" fillId="0" borderId="37" xfId="22" applyFont="1" applyBorder="1" applyAlignment="1">
      <alignment horizontal="center" vertical="center" wrapText="1"/>
    </xf>
    <xf numFmtId="0" fontId="8" fillId="13" borderId="20" xfId="22" applyFont="1" applyFill="1" applyBorder="1" applyAlignment="1">
      <alignment horizontal="center" vertical="center" wrapText="1"/>
    </xf>
    <xf numFmtId="0" fontId="8" fillId="13" borderId="13" xfId="22" applyFont="1" applyFill="1" applyBorder="1" applyAlignment="1">
      <alignment horizontal="center" vertical="center" wrapText="1"/>
    </xf>
    <xf numFmtId="0" fontId="8" fillId="13" borderId="21" xfId="22" applyFont="1" applyFill="1" applyBorder="1" applyAlignment="1">
      <alignment horizontal="center" vertical="center" wrapText="1"/>
    </xf>
    <xf numFmtId="0" fontId="8" fillId="13" borderId="6" xfId="22" applyFont="1" applyFill="1" applyBorder="1" applyAlignment="1">
      <alignment horizontal="center" vertical="center" wrapText="1"/>
    </xf>
    <xf numFmtId="0" fontId="8" fillId="13" borderId="40" xfId="22" applyFont="1" applyFill="1" applyBorder="1" applyAlignment="1">
      <alignment horizontal="center" vertical="center" wrapText="1"/>
    </xf>
    <xf numFmtId="0" fontId="8" fillId="13" borderId="4" xfId="22" applyFont="1" applyFill="1" applyBorder="1" applyAlignment="1">
      <alignment horizontal="center" vertical="center" wrapText="1"/>
    </xf>
    <xf numFmtId="0" fontId="8" fillId="13" borderId="41" xfId="22" applyFont="1" applyFill="1" applyBorder="1" applyAlignment="1">
      <alignment horizontal="center" vertical="center" wrapText="1"/>
    </xf>
    <xf numFmtId="0" fontId="8" fillId="13" borderId="42" xfId="22" applyFont="1" applyFill="1" applyBorder="1" applyAlignment="1">
      <alignment horizontal="center" vertical="center" wrapText="1"/>
    </xf>
    <xf numFmtId="0" fontId="8" fillId="13" borderId="43" xfId="22" applyFont="1" applyFill="1" applyBorder="1" applyAlignment="1">
      <alignment horizontal="center" vertical="center" wrapText="1"/>
    </xf>
    <xf numFmtId="0" fontId="8" fillId="13" borderId="22" xfId="22" applyFont="1" applyFill="1" applyBorder="1" applyAlignment="1">
      <alignment horizontal="center" vertical="center" wrapText="1"/>
    </xf>
    <xf numFmtId="0" fontId="8" fillId="13" borderId="12" xfId="22" applyFont="1" applyFill="1" applyBorder="1" applyAlignment="1">
      <alignment horizontal="center" vertical="center" wrapText="1"/>
    </xf>
    <xf numFmtId="0" fontId="8" fillId="13" borderId="38" xfId="22" applyFont="1" applyFill="1" applyBorder="1" applyAlignment="1">
      <alignment horizontal="center" vertical="center" wrapText="1"/>
    </xf>
    <xf numFmtId="0" fontId="8" fillId="13" borderId="39" xfId="22" applyFont="1" applyFill="1" applyBorder="1" applyAlignment="1">
      <alignment horizontal="center" vertical="center" wrapText="1"/>
    </xf>
    <xf numFmtId="0" fontId="8" fillId="13" borderId="52" xfId="22" applyFont="1" applyFill="1" applyBorder="1" applyAlignment="1">
      <alignment horizontal="center" vertical="center" wrapText="1"/>
    </xf>
    <xf numFmtId="0" fontId="8" fillId="0" borderId="58" xfId="22" applyFont="1" applyBorder="1" applyAlignment="1">
      <alignment horizontal="center" vertical="center" wrapText="1"/>
    </xf>
    <xf numFmtId="0" fontId="8" fillId="0" borderId="18" xfId="22" applyFont="1" applyBorder="1" applyAlignment="1">
      <alignment horizontal="center" vertical="center" wrapText="1"/>
    </xf>
    <xf numFmtId="9" fontId="31" fillId="0" borderId="3" xfId="28" applyFont="1" applyFill="1" applyBorder="1" applyAlignment="1" applyProtection="1">
      <alignment horizontal="center" vertical="center" wrapText="1"/>
    </xf>
    <xf numFmtId="9" fontId="31" fillId="0" borderId="19" xfId="28" applyFont="1" applyFill="1" applyBorder="1" applyAlignment="1" applyProtection="1">
      <alignment horizontal="center" vertical="center" wrapText="1"/>
    </xf>
    <xf numFmtId="9" fontId="28" fillId="0" borderId="29" xfId="30" applyFont="1" applyFill="1" applyBorder="1" applyAlignment="1" applyProtection="1">
      <alignment horizontal="center" vertical="center" wrapText="1"/>
    </xf>
    <xf numFmtId="9" fontId="28" fillId="0" borderId="7" xfId="30" applyFont="1" applyFill="1" applyBorder="1" applyAlignment="1" applyProtection="1">
      <alignment horizontal="center" vertical="center" wrapText="1"/>
    </xf>
    <xf numFmtId="9" fontId="28" fillId="0" borderId="8" xfId="30" applyFont="1" applyFill="1" applyBorder="1" applyAlignment="1" applyProtection="1">
      <alignment horizontal="center" vertical="center" wrapText="1"/>
    </xf>
    <xf numFmtId="9" fontId="28" fillId="0" borderId="44" xfId="30" applyFont="1" applyFill="1" applyBorder="1" applyAlignment="1" applyProtection="1">
      <alignment horizontal="center" vertical="center" wrapText="1"/>
    </xf>
    <xf numFmtId="9" fontId="28" fillId="0" borderId="45" xfId="30" applyFont="1" applyFill="1" applyBorder="1" applyAlignment="1" applyProtection="1">
      <alignment horizontal="center" vertical="center" wrapText="1"/>
    </xf>
    <xf numFmtId="9" fontId="28" fillId="0" borderId="46" xfId="30" applyFont="1" applyFill="1" applyBorder="1" applyAlignment="1" applyProtection="1">
      <alignment horizontal="center" vertical="center" wrapText="1"/>
    </xf>
    <xf numFmtId="9" fontId="28" fillId="0" borderId="5" xfId="30" applyFont="1" applyFill="1" applyBorder="1" applyAlignment="1" applyProtection="1">
      <alignment horizontal="center" vertical="center" wrapText="1"/>
    </xf>
    <xf numFmtId="3" fontId="8" fillId="0" borderId="5" xfId="22" applyNumberFormat="1" applyFont="1" applyBorder="1" applyAlignment="1">
      <alignment horizontal="center" vertical="center" wrapText="1"/>
    </xf>
    <xf numFmtId="0" fontId="37" fillId="0" borderId="5" xfId="22" applyFont="1" applyBorder="1" applyAlignment="1">
      <alignment horizontal="center" vertical="center" wrapText="1"/>
    </xf>
    <xf numFmtId="0" fontId="37" fillId="0" borderId="28" xfId="22" applyFont="1" applyBorder="1" applyAlignment="1">
      <alignment horizontal="center" vertical="center" wrapText="1"/>
    </xf>
    <xf numFmtId="0" fontId="7" fillId="13" borderId="6" xfId="22" applyFont="1" applyFill="1" applyBorder="1" applyAlignment="1">
      <alignment horizontal="center" vertical="center" wrapText="1"/>
    </xf>
    <xf numFmtId="0" fontId="8" fillId="13" borderId="16" xfId="22" applyFont="1" applyFill="1" applyBorder="1" applyAlignment="1">
      <alignment horizontal="center" vertical="center" wrapText="1"/>
    </xf>
    <xf numFmtId="0" fontId="8" fillId="9" borderId="20" xfId="22" applyFont="1" applyFill="1" applyBorder="1" applyAlignment="1">
      <alignment horizontal="center" vertical="center" wrapText="1"/>
    </xf>
    <xf numFmtId="0" fontId="8" fillId="9" borderId="21" xfId="22" applyFont="1" applyFill="1" applyBorder="1" applyAlignment="1">
      <alignment horizontal="center" vertical="center" wrapText="1"/>
    </xf>
    <xf numFmtId="0" fontId="8" fillId="9" borderId="22" xfId="22" applyFont="1" applyFill="1" applyBorder="1" applyAlignment="1">
      <alignment horizontal="center" vertical="center" wrapText="1"/>
    </xf>
    <xf numFmtId="0" fontId="8" fillId="9" borderId="45" xfId="22" applyFont="1" applyFill="1" applyBorder="1" applyAlignment="1">
      <alignment horizontal="left" vertical="center" wrapText="1"/>
    </xf>
    <xf numFmtId="0" fontId="8" fillId="13" borderId="32" xfId="22" applyFont="1" applyFill="1" applyBorder="1" applyAlignment="1">
      <alignment horizontal="left" vertical="center" wrapText="1"/>
    </xf>
    <xf numFmtId="0" fontId="8" fillId="13" borderId="34" xfId="22" applyFont="1" applyFill="1" applyBorder="1" applyAlignment="1">
      <alignment horizontal="left" vertical="center" wrapText="1"/>
    </xf>
    <xf numFmtId="0" fontId="8" fillId="0" borderId="32" xfId="22" applyFont="1" applyBorder="1" applyAlignment="1">
      <alignment horizontal="center" vertical="center" wrapText="1"/>
    </xf>
    <xf numFmtId="0" fontId="8" fillId="0" borderId="33" xfId="22" applyFont="1" applyBorder="1" applyAlignment="1">
      <alignment horizontal="center" vertical="center" wrapText="1"/>
    </xf>
    <xf numFmtId="0" fontId="8" fillId="0" borderId="34" xfId="22" applyFont="1" applyBorder="1" applyAlignment="1">
      <alignment horizontal="center" vertical="center" wrapText="1"/>
    </xf>
    <xf numFmtId="0" fontId="8" fillId="13" borderId="32" xfId="22" applyFont="1" applyFill="1" applyBorder="1" applyAlignment="1">
      <alignment horizontal="center" vertical="center" wrapText="1"/>
    </xf>
    <xf numFmtId="0" fontId="8" fillId="13" borderId="33" xfId="22" applyFont="1" applyFill="1" applyBorder="1" applyAlignment="1">
      <alignment horizontal="center" vertical="center" wrapText="1"/>
    </xf>
    <xf numFmtId="0" fontId="8" fillId="13" borderId="34" xfId="22" applyFont="1" applyFill="1" applyBorder="1" applyAlignment="1">
      <alignment horizontal="center" vertical="center" wrapText="1"/>
    </xf>
    <xf numFmtId="0" fontId="8" fillId="13" borderId="47" xfId="22" applyFont="1" applyFill="1" applyBorder="1" applyAlignment="1">
      <alignment horizontal="center" vertical="center" wrapText="1"/>
    </xf>
    <xf numFmtId="0" fontId="8" fillId="13" borderId="45" xfId="22" applyFont="1" applyFill="1" applyBorder="1" applyAlignment="1">
      <alignment horizontal="center" vertical="center" wrapText="1"/>
    </xf>
    <xf numFmtId="0" fontId="8" fillId="13" borderId="48" xfId="22" applyFont="1" applyFill="1" applyBorder="1" applyAlignment="1">
      <alignment horizontal="center" vertical="center" wrapText="1"/>
    </xf>
    <xf numFmtId="0" fontId="10" fillId="0" borderId="32" xfId="22" applyFont="1" applyBorder="1" applyAlignment="1">
      <alignment horizontal="center" vertical="center" wrapText="1"/>
    </xf>
    <xf numFmtId="0" fontId="10" fillId="0" borderId="33" xfId="22" applyFont="1" applyBorder="1" applyAlignment="1">
      <alignment horizontal="center" vertical="center" wrapText="1"/>
    </xf>
    <xf numFmtId="0" fontId="10" fillId="0" borderId="34" xfId="22" applyFont="1" applyBorder="1" applyAlignment="1">
      <alignment horizontal="center" vertical="center" wrapText="1"/>
    </xf>
    <xf numFmtId="0" fontId="8" fillId="0" borderId="24" xfId="22" applyFont="1" applyBorder="1" applyAlignment="1">
      <alignment horizontal="center" vertical="center" wrapText="1"/>
    </xf>
    <xf numFmtId="0" fontId="8" fillId="0" borderId="25" xfId="22" applyFont="1" applyBorder="1" applyAlignment="1">
      <alignment horizontal="center" vertical="center" wrapText="1"/>
    </xf>
    <xf numFmtId="0" fontId="8" fillId="0" borderId="26" xfId="22" applyFont="1"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27" fillId="0" borderId="51" xfId="0" applyFont="1" applyBorder="1" applyAlignment="1">
      <alignment horizontal="center" vertical="center" wrapText="1"/>
    </xf>
    <xf numFmtId="0" fontId="27" fillId="0" borderId="52"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27" fillId="0" borderId="53" xfId="0" applyFont="1" applyBorder="1" applyAlignment="1">
      <alignment horizontal="center" vertical="center" wrapText="1"/>
    </xf>
    <xf numFmtId="0" fontId="27"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8" fillId="13" borderId="35" xfId="22" applyFont="1" applyFill="1" applyBorder="1" applyAlignment="1">
      <alignment horizontal="left" vertical="center" wrapText="1"/>
    </xf>
    <xf numFmtId="0" fontId="8" fillId="13" borderId="37" xfId="22" applyFont="1" applyFill="1" applyBorder="1" applyAlignment="1">
      <alignment horizontal="left" vertical="center" wrapText="1"/>
    </xf>
    <xf numFmtId="0" fontId="8" fillId="13" borderId="1" xfId="22" applyFont="1" applyFill="1" applyBorder="1" applyAlignment="1">
      <alignment horizontal="left" vertical="center" wrapText="1"/>
    </xf>
    <xf numFmtId="0" fontId="8" fillId="13" borderId="2" xfId="22" applyFont="1" applyFill="1" applyBorder="1" applyAlignment="1">
      <alignment horizontal="left" vertical="center" wrapText="1"/>
    </xf>
    <xf numFmtId="0" fontId="8" fillId="13" borderId="47" xfId="22" applyFont="1" applyFill="1" applyBorder="1" applyAlignment="1">
      <alignment horizontal="left" vertical="center" wrapText="1"/>
    </xf>
    <xf numFmtId="0" fontId="8" fillId="13" borderId="48" xfId="22" applyFont="1" applyFill="1" applyBorder="1" applyAlignment="1">
      <alignment horizontal="left" vertical="center" wrapText="1"/>
    </xf>
    <xf numFmtId="0" fontId="8" fillId="0" borderId="1" xfId="22" applyFont="1" applyBorder="1" applyAlignment="1">
      <alignment horizontal="center" vertical="center" wrapText="1"/>
    </xf>
    <xf numFmtId="0" fontId="8" fillId="0" borderId="0" xfId="22" applyFont="1" applyAlignment="1">
      <alignment horizontal="center" vertical="center" wrapText="1"/>
    </xf>
    <xf numFmtId="0" fontId="8" fillId="0" borderId="2" xfId="22" applyFont="1" applyBorder="1" applyAlignment="1">
      <alignment horizontal="center" vertical="center" wrapText="1"/>
    </xf>
    <xf numFmtId="0" fontId="8" fillId="0" borderId="47" xfId="22" applyFont="1" applyBorder="1" applyAlignment="1">
      <alignment horizontal="center" vertical="center" wrapText="1"/>
    </xf>
    <xf numFmtId="0" fontId="8" fillId="0" borderId="45" xfId="22" applyFont="1" applyBorder="1" applyAlignment="1">
      <alignment horizontal="center" vertical="center" wrapText="1"/>
    </xf>
    <xf numFmtId="0" fontId="8" fillId="0" borderId="48" xfId="22" applyFont="1" applyBorder="1" applyAlignment="1">
      <alignment horizontal="center" vertical="center" wrapText="1"/>
    </xf>
    <xf numFmtId="0" fontId="35" fillId="0" borderId="55" xfId="0" applyFont="1" applyBorder="1" applyAlignment="1">
      <alignment horizontal="center" vertical="center"/>
    </xf>
    <xf numFmtId="0" fontId="35" fillId="0" borderId="56" xfId="0" applyFont="1" applyBorder="1" applyAlignment="1">
      <alignment horizontal="center" vertical="center"/>
    </xf>
    <xf numFmtId="0" fontId="35" fillId="0" borderId="57" xfId="0" applyFont="1" applyBorder="1" applyAlignment="1">
      <alignment horizontal="center" vertical="center"/>
    </xf>
    <xf numFmtId="0" fontId="8" fillId="13" borderId="36" xfId="22" applyFont="1" applyFill="1" applyBorder="1" applyAlignment="1">
      <alignment horizontal="left" vertical="center" wrapText="1"/>
    </xf>
    <xf numFmtId="0" fontId="8" fillId="13" borderId="0" xfId="22" applyFont="1" applyFill="1" applyAlignment="1">
      <alignment horizontal="left" vertical="center" wrapText="1"/>
    </xf>
    <xf numFmtId="0" fontId="8" fillId="13" borderId="45" xfId="22" applyFont="1" applyFill="1" applyBorder="1" applyAlignment="1">
      <alignment horizontal="left" vertical="center" wrapText="1"/>
    </xf>
    <xf numFmtId="14" fontId="33" fillId="0" borderId="35" xfId="0" applyNumberFormat="1" applyFont="1" applyBorder="1" applyAlignment="1">
      <alignment horizontal="center" vertical="center"/>
    </xf>
    <xf numFmtId="0" fontId="33" fillId="0" borderId="37"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27" fillId="0" borderId="49" xfId="0" applyFont="1" applyBorder="1" applyAlignment="1">
      <alignment horizontal="center" vertical="center" wrapText="1"/>
    </xf>
    <xf numFmtId="0" fontId="27" fillId="0" borderId="50" xfId="0" applyFont="1" applyBorder="1" applyAlignment="1">
      <alignment horizontal="center" vertical="center" wrapText="1"/>
    </xf>
    <xf numFmtId="0" fontId="7" fillId="0" borderId="35" xfId="22" applyFont="1" applyBorder="1" applyAlignment="1">
      <alignment horizontal="center" vertical="center" wrapText="1"/>
    </xf>
    <xf numFmtId="0" fontId="7" fillId="0" borderId="1" xfId="22" applyFont="1" applyBorder="1" applyAlignment="1">
      <alignment horizontal="center" vertical="center" wrapText="1"/>
    </xf>
    <xf numFmtId="0" fontId="7" fillId="0" borderId="47" xfId="22" applyFont="1" applyBorder="1" applyAlignment="1">
      <alignment horizontal="center" vertical="center" wrapText="1"/>
    </xf>
    <xf numFmtId="0" fontId="8" fillId="0" borderId="24" xfId="22" applyFont="1" applyBorder="1" applyAlignment="1">
      <alignment horizontal="center" vertical="center"/>
    </xf>
    <xf numFmtId="0" fontId="8" fillId="0" borderId="25" xfId="22" applyFont="1" applyBorder="1" applyAlignment="1">
      <alignment horizontal="center" vertical="center"/>
    </xf>
    <xf numFmtId="0" fontId="8" fillId="0" borderId="26" xfId="22" applyFont="1" applyBorder="1" applyAlignment="1">
      <alignment horizontal="center" vertical="center"/>
    </xf>
    <xf numFmtId="0" fontId="13" fillId="0" borderId="32" xfId="0" applyFont="1" applyBorder="1" applyAlignment="1">
      <alignment horizontal="left" vertical="center" wrapText="1"/>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8" fillId="0" borderId="20" xfId="22" applyFont="1" applyBorder="1" applyAlignment="1">
      <alignment horizontal="center" vertical="center" wrapText="1"/>
    </xf>
    <xf numFmtId="0" fontId="8" fillId="0" borderId="21" xfId="22" applyFont="1" applyBorder="1" applyAlignment="1">
      <alignment horizontal="center" vertical="center" wrapText="1"/>
    </xf>
    <xf numFmtId="0" fontId="8" fillId="0" borderId="22" xfId="22" applyFont="1" applyBorder="1" applyAlignment="1">
      <alignment horizontal="center" vertical="center" wrapText="1"/>
    </xf>
    <xf numFmtId="0" fontId="8" fillId="0" borderId="23" xfId="22" applyFont="1" applyBorder="1" applyAlignment="1">
      <alignment horizontal="center" vertical="center" wrapText="1"/>
    </xf>
    <xf numFmtId="0" fontId="8" fillId="0" borderId="5" xfId="22" applyFont="1" applyBorder="1" applyAlignment="1">
      <alignment horizontal="center" vertical="center" wrapText="1"/>
    </xf>
    <xf numFmtId="0" fontId="8" fillId="0" borderId="28" xfId="22" applyFont="1" applyBorder="1" applyAlignment="1">
      <alignment horizontal="center" vertical="center" wrapText="1"/>
    </xf>
    <xf numFmtId="0" fontId="34" fillId="0" borderId="32" xfId="0" applyFont="1" applyBorder="1" applyAlignment="1">
      <alignment horizontal="left" vertical="center" wrapText="1"/>
    </xf>
    <xf numFmtId="0" fontId="34" fillId="0" borderId="33" xfId="0" applyFont="1" applyBorder="1" applyAlignment="1">
      <alignment horizontal="left" vertical="center" wrapText="1"/>
    </xf>
    <xf numFmtId="0" fontId="34" fillId="0" borderId="34" xfId="0" applyFont="1" applyBorder="1" applyAlignment="1">
      <alignment horizontal="left" vertical="center" wrapText="1"/>
    </xf>
    <xf numFmtId="2" fontId="28" fillId="0" borderId="13" xfId="22" applyNumberFormat="1" applyFont="1" applyBorder="1" applyAlignment="1">
      <alignment vertical="center" wrapText="1"/>
    </xf>
    <xf numFmtId="2" fontId="28" fillId="0" borderId="23" xfId="22" applyNumberFormat="1" applyFont="1" applyBorder="1" applyAlignment="1">
      <alignment vertical="center" wrapText="1"/>
    </xf>
    <xf numFmtId="9" fontId="28" fillId="0" borderId="6" xfId="22" applyNumberFormat="1" applyFont="1" applyBorder="1" applyAlignment="1">
      <alignment horizontal="center" vertical="center" wrapText="1"/>
    </xf>
    <xf numFmtId="9" fontId="28" fillId="0" borderId="5" xfId="22" applyNumberFormat="1" applyFont="1" applyBorder="1" applyAlignment="1">
      <alignment horizontal="center" vertical="center" wrapText="1"/>
    </xf>
    <xf numFmtId="9" fontId="28" fillId="0" borderId="29" xfId="22" applyNumberFormat="1" applyFont="1" applyBorder="1" applyAlignment="1">
      <alignment horizontal="left" vertical="center" wrapText="1"/>
    </xf>
    <xf numFmtId="9" fontId="28" fillId="0" borderId="7" xfId="22" applyNumberFormat="1" applyFont="1" applyBorder="1" applyAlignment="1">
      <alignment horizontal="left" vertical="center" wrapText="1"/>
    </xf>
    <xf numFmtId="9" fontId="28" fillId="0" borderId="8" xfId="22" applyNumberFormat="1" applyFont="1" applyBorder="1" applyAlignment="1">
      <alignment horizontal="left" vertical="center" wrapText="1"/>
    </xf>
    <xf numFmtId="9" fontId="28" fillId="0" borderId="44" xfId="22" applyNumberFormat="1" applyFont="1" applyBorder="1" applyAlignment="1">
      <alignment horizontal="left" vertical="center" wrapText="1"/>
    </xf>
    <xf numFmtId="9" fontId="28" fillId="0" borderId="45" xfId="22" applyNumberFormat="1" applyFont="1" applyBorder="1" applyAlignment="1">
      <alignment horizontal="left" vertical="center" wrapText="1"/>
    </xf>
    <xf numFmtId="9" fontId="28" fillId="0" borderId="46" xfId="22" applyNumberFormat="1" applyFont="1" applyBorder="1" applyAlignment="1">
      <alignment horizontal="left" vertical="center" wrapText="1"/>
    </xf>
    <xf numFmtId="9" fontId="28" fillId="0" borderId="59" xfId="22" applyNumberFormat="1" applyFont="1" applyBorder="1" applyAlignment="1">
      <alignment horizontal="center" vertical="center" wrapText="1"/>
    </xf>
    <xf numFmtId="9" fontId="28" fillId="0" borderId="48" xfId="22" applyNumberFormat="1" applyFont="1" applyBorder="1" applyAlignment="1">
      <alignment horizontal="center" vertical="center" wrapText="1"/>
    </xf>
    <xf numFmtId="9" fontId="28" fillId="0" borderId="16" xfId="30" applyFont="1" applyFill="1" applyBorder="1" applyAlignment="1" applyProtection="1">
      <alignment horizontal="center" vertical="center" wrapText="1"/>
    </xf>
    <xf numFmtId="9" fontId="28" fillId="0" borderId="28" xfId="30" applyFont="1" applyFill="1" applyBorder="1" applyAlignment="1" applyProtection="1">
      <alignment horizontal="center" vertical="center" wrapText="1"/>
    </xf>
    <xf numFmtId="0" fontId="30" fillId="0" borderId="35" xfId="22" applyFont="1" applyBorder="1" applyAlignment="1">
      <alignment horizontal="center" vertical="center" wrapText="1"/>
    </xf>
    <xf numFmtId="0" fontId="30" fillId="0" borderId="36" xfId="22" applyFont="1" applyBorder="1" applyAlignment="1">
      <alignment horizontal="center" vertical="center" wrapText="1"/>
    </xf>
    <xf numFmtId="0" fontId="30" fillId="0" borderId="37" xfId="22" applyFont="1" applyBorder="1" applyAlignment="1">
      <alignment horizontal="center" vertical="center" wrapText="1"/>
    </xf>
    <xf numFmtId="0" fontId="30" fillId="13" borderId="20" xfId="22" applyFont="1" applyFill="1" applyBorder="1" applyAlignment="1">
      <alignment horizontal="center" vertical="center" wrapText="1"/>
    </xf>
    <xf numFmtId="0" fontId="30" fillId="13" borderId="13" xfId="22" applyFont="1" applyFill="1" applyBorder="1" applyAlignment="1">
      <alignment horizontal="center" vertical="center" wrapText="1"/>
    </xf>
    <xf numFmtId="0" fontId="30" fillId="13" borderId="21" xfId="22" applyFont="1" applyFill="1" applyBorder="1" applyAlignment="1">
      <alignment horizontal="center" vertical="center" wrapText="1"/>
    </xf>
    <xf numFmtId="0" fontId="30" fillId="13" borderId="6" xfId="22" applyFont="1" applyFill="1" applyBorder="1" applyAlignment="1">
      <alignment horizontal="center" vertical="center" wrapText="1"/>
    </xf>
    <xf numFmtId="0" fontId="30" fillId="13" borderId="40" xfId="22" applyFont="1" applyFill="1" applyBorder="1" applyAlignment="1">
      <alignment horizontal="center" vertical="center" wrapText="1"/>
    </xf>
    <xf numFmtId="0" fontId="30" fillId="13" borderId="4" xfId="22" applyFont="1" applyFill="1" applyBorder="1" applyAlignment="1">
      <alignment horizontal="center" vertical="center" wrapText="1"/>
    </xf>
    <xf numFmtId="0" fontId="30" fillId="13" borderId="41" xfId="22" applyFont="1" applyFill="1" applyBorder="1" applyAlignment="1">
      <alignment horizontal="center" vertical="center" wrapText="1"/>
    </xf>
    <xf numFmtId="0" fontId="30" fillId="13" borderId="42" xfId="22" applyFont="1" applyFill="1" applyBorder="1" applyAlignment="1">
      <alignment horizontal="center" vertical="center" wrapText="1"/>
    </xf>
    <xf numFmtId="0" fontId="30" fillId="13" borderId="43" xfId="22" applyFont="1" applyFill="1" applyBorder="1" applyAlignment="1">
      <alignment horizontal="center" vertical="center" wrapText="1"/>
    </xf>
    <xf numFmtId="0" fontId="30" fillId="13" borderId="22" xfId="22" applyFont="1" applyFill="1" applyBorder="1" applyAlignment="1">
      <alignment horizontal="center" vertical="center" wrapText="1"/>
    </xf>
    <xf numFmtId="0" fontId="30" fillId="13" borderId="12" xfId="22" applyFont="1" applyFill="1" applyBorder="1" applyAlignment="1">
      <alignment horizontal="center" vertical="center" wrapText="1"/>
    </xf>
    <xf numFmtId="0" fontId="30" fillId="13" borderId="38" xfId="22" applyFont="1" applyFill="1" applyBorder="1" applyAlignment="1">
      <alignment horizontal="center" vertical="center" wrapText="1"/>
    </xf>
    <xf numFmtId="0" fontId="30" fillId="13" borderId="39" xfId="22" applyFont="1" applyFill="1" applyBorder="1" applyAlignment="1">
      <alignment horizontal="center" vertical="center" wrapText="1"/>
    </xf>
    <xf numFmtId="0" fontId="30" fillId="13" borderId="52" xfId="22" applyFont="1" applyFill="1" applyBorder="1" applyAlignment="1">
      <alignment horizontal="center" vertical="center" wrapText="1"/>
    </xf>
    <xf numFmtId="0" fontId="28" fillId="0" borderId="58" xfId="22" applyFont="1" applyBorder="1" applyAlignment="1">
      <alignment horizontal="center" vertical="center" wrapText="1"/>
    </xf>
    <xf numFmtId="0" fontId="28" fillId="0" borderId="18" xfId="22" applyFont="1" applyBorder="1" applyAlignment="1">
      <alignment horizontal="center" vertical="center" wrapText="1"/>
    </xf>
    <xf numFmtId="9" fontId="30" fillId="0" borderId="3" xfId="22" applyNumberFormat="1" applyFont="1" applyBorder="1" applyAlignment="1">
      <alignment horizontal="center" vertical="center" wrapText="1"/>
    </xf>
    <xf numFmtId="9" fontId="30" fillId="0" borderId="19" xfId="22" applyNumberFormat="1" applyFont="1" applyBorder="1" applyAlignment="1">
      <alignment horizontal="center" vertical="center" wrapText="1"/>
    </xf>
    <xf numFmtId="3" fontId="30" fillId="0" borderId="5" xfId="22" applyNumberFormat="1" applyFont="1" applyBorder="1" applyAlignment="1">
      <alignment horizontal="center" vertical="center" wrapText="1"/>
    </xf>
    <xf numFmtId="0" fontId="28" fillId="0" borderId="5" xfId="22" applyFont="1" applyBorder="1" applyAlignment="1">
      <alignment horizontal="center" vertical="center" wrapText="1"/>
    </xf>
    <xf numFmtId="0" fontId="28" fillId="0" borderId="28" xfId="22" applyFont="1" applyBorder="1" applyAlignment="1">
      <alignment horizontal="center" vertical="center" wrapText="1"/>
    </xf>
    <xf numFmtId="0" fontId="28" fillId="13" borderId="6" xfId="22" applyFont="1" applyFill="1" applyBorder="1" applyAlignment="1">
      <alignment horizontal="center" vertical="center" wrapText="1"/>
    </xf>
    <xf numFmtId="0" fontId="30" fillId="13" borderId="16" xfId="22" applyFont="1" applyFill="1" applyBorder="1" applyAlignment="1">
      <alignment horizontal="center" vertical="center" wrapText="1"/>
    </xf>
    <xf numFmtId="0" fontId="30" fillId="9" borderId="20" xfId="22" applyFont="1" applyFill="1" applyBorder="1" applyAlignment="1">
      <alignment horizontal="center" vertical="center" wrapText="1"/>
    </xf>
    <xf numFmtId="0" fontId="30" fillId="9" borderId="21" xfId="22" applyFont="1" applyFill="1" applyBorder="1" applyAlignment="1">
      <alignment horizontal="center" vertical="center" wrapText="1"/>
    </xf>
    <xf numFmtId="0" fontId="30" fillId="9" borderId="22" xfId="22" applyFont="1" applyFill="1" applyBorder="1" applyAlignment="1">
      <alignment horizontal="center" vertical="center" wrapText="1"/>
    </xf>
    <xf numFmtId="0" fontId="30" fillId="9" borderId="45" xfId="22" applyFont="1" applyFill="1" applyBorder="1" applyAlignment="1">
      <alignment horizontal="left" vertical="center" wrapText="1"/>
    </xf>
    <xf numFmtId="0" fontId="30" fillId="13" borderId="32" xfId="22" applyFont="1" applyFill="1" applyBorder="1" applyAlignment="1">
      <alignment horizontal="left" vertical="center" wrapText="1"/>
    </xf>
    <xf numFmtId="0" fontId="30" fillId="13" borderId="34" xfId="22" applyFont="1" applyFill="1" applyBorder="1" applyAlignment="1">
      <alignment horizontal="left" vertical="center" wrapText="1"/>
    </xf>
    <xf numFmtId="0" fontId="30" fillId="0" borderId="32" xfId="22" applyFont="1" applyBorder="1" applyAlignment="1">
      <alignment horizontal="center" vertical="center" wrapText="1"/>
    </xf>
    <xf numFmtId="0" fontId="30" fillId="0" borderId="33" xfId="22" applyFont="1" applyBorder="1" applyAlignment="1">
      <alignment horizontal="center" vertical="center" wrapText="1"/>
    </xf>
    <xf numFmtId="0" fontId="30" fillId="0" borderId="34" xfId="22" applyFont="1" applyBorder="1" applyAlignment="1">
      <alignment horizontal="center" vertical="center" wrapText="1"/>
    </xf>
    <xf numFmtId="0" fontId="30" fillId="13" borderId="32" xfId="22" applyFont="1" applyFill="1" applyBorder="1" applyAlignment="1">
      <alignment horizontal="center" vertical="center" wrapText="1"/>
    </xf>
    <xf numFmtId="0" fontId="30" fillId="13" borderId="33" xfId="22" applyFont="1" applyFill="1" applyBorder="1" applyAlignment="1">
      <alignment horizontal="center" vertical="center" wrapText="1"/>
    </xf>
    <xf numFmtId="0" fontId="30" fillId="13" borderId="34" xfId="22" applyFont="1" applyFill="1" applyBorder="1" applyAlignment="1">
      <alignment horizontal="center" vertical="center" wrapText="1"/>
    </xf>
    <xf numFmtId="0" fontId="30" fillId="13" borderId="47" xfId="22" applyFont="1" applyFill="1" applyBorder="1" applyAlignment="1">
      <alignment horizontal="center" vertical="center" wrapText="1"/>
    </xf>
    <xf numFmtId="0" fontId="30" fillId="13" borderId="45" xfId="22" applyFont="1" applyFill="1" applyBorder="1" applyAlignment="1">
      <alignment horizontal="center" vertical="center" wrapText="1"/>
    </xf>
    <xf numFmtId="0" fontId="30" fillId="13" borderId="48" xfId="22" applyFont="1" applyFill="1" applyBorder="1" applyAlignment="1">
      <alignment horizontal="center" vertical="center" wrapText="1"/>
    </xf>
    <xf numFmtId="0" fontId="45" fillId="0" borderId="32" xfId="22" applyFont="1" applyBorder="1" applyAlignment="1">
      <alignment horizontal="center" vertical="center" wrapText="1"/>
    </xf>
    <xf numFmtId="0" fontId="45" fillId="0" borderId="33" xfId="22" applyFont="1" applyBorder="1" applyAlignment="1">
      <alignment horizontal="center" vertical="center" wrapText="1"/>
    </xf>
    <xf numFmtId="0" fontId="45" fillId="0" borderId="34" xfId="22" applyFont="1" applyBorder="1" applyAlignment="1">
      <alignment horizontal="center" vertical="center" wrapText="1"/>
    </xf>
    <xf numFmtId="0" fontId="30" fillId="0" borderId="24" xfId="22" applyFont="1" applyBorder="1" applyAlignment="1">
      <alignment horizontal="center" vertical="center" wrapText="1"/>
    </xf>
    <xf numFmtId="0" fontId="30" fillId="0" borderId="25" xfId="22" applyFont="1" applyBorder="1" applyAlignment="1">
      <alignment horizontal="center" vertical="center" wrapText="1"/>
    </xf>
    <xf numFmtId="0" fontId="30" fillId="0" borderId="26" xfId="22" applyFont="1" applyBorder="1" applyAlignment="1">
      <alignment horizontal="center" vertical="center" wrapText="1"/>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16" fillId="0" borderId="51" xfId="0" applyFont="1" applyBorder="1" applyAlignment="1">
      <alignment horizontal="center" vertical="center"/>
    </xf>
    <xf numFmtId="0" fontId="16" fillId="0" borderId="52" xfId="0" applyFont="1" applyBorder="1" applyAlignment="1">
      <alignment horizontal="center" vertical="center"/>
    </xf>
    <xf numFmtId="0" fontId="16" fillId="0" borderId="53" xfId="0" applyFont="1" applyBorder="1" applyAlignment="1">
      <alignment horizontal="center" vertical="center"/>
    </xf>
    <xf numFmtId="0" fontId="16" fillId="0" borderId="54" xfId="0" applyFont="1" applyBorder="1" applyAlignment="1">
      <alignment horizontal="center" vertical="center"/>
    </xf>
    <xf numFmtId="0" fontId="30" fillId="13" borderId="35" xfId="22" applyFont="1" applyFill="1" applyBorder="1" applyAlignment="1">
      <alignment horizontal="left" vertical="center" wrapText="1"/>
    </xf>
    <xf numFmtId="0" fontId="30" fillId="13" borderId="37" xfId="22" applyFont="1" applyFill="1" applyBorder="1" applyAlignment="1">
      <alignment horizontal="left" vertical="center" wrapText="1"/>
    </xf>
    <xf numFmtId="0" fontId="30" fillId="13" borderId="1" xfId="22" applyFont="1" applyFill="1" applyBorder="1" applyAlignment="1">
      <alignment horizontal="left" vertical="center" wrapText="1"/>
    </xf>
    <xf numFmtId="0" fontId="30" fillId="13" borderId="2" xfId="22" applyFont="1" applyFill="1" applyBorder="1" applyAlignment="1">
      <alignment horizontal="left" vertical="center" wrapText="1"/>
    </xf>
    <xf numFmtId="0" fontId="30" fillId="13" borderId="47" xfId="22" applyFont="1" applyFill="1" applyBorder="1" applyAlignment="1">
      <alignment horizontal="left" vertical="center" wrapText="1"/>
    </xf>
    <xf numFmtId="0" fontId="30" fillId="13" borderId="48" xfId="22" applyFont="1" applyFill="1" applyBorder="1" applyAlignment="1">
      <alignment horizontal="left" vertical="center" wrapText="1"/>
    </xf>
    <xf numFmtId="0" fontId="30" fillId="0" borderId="1" xfId="22" applyFont="1" applyBorder="1" applyAlignment="1">
      <alignment horizontal="center" vertical="center" wrapText="1"/>
    </xf>
    <xf numFmtId="0" fontId="30" fillId="0" borderId="0" xfId="22" applyFont="1" applyAlignment="1">
      <alignment horizontal="center" vertical="center" wrapText="1"/>
    </xf>
    <xf numFmtId="0" fontId="30" fillId="0" borderId="2" xfId="22" applyFont="1" applyBorder="1" applyAlignment="1">
      <alignment horizontal="center" vertical="center" wrapText="1"/>
    </xf>
    <xf numFmtId="0" fontId="30" fillId="0" borderId="47" xfId="22" applyFont="1" applyBorder="1" applyAlignment="1">
      <alignment horizontal="center" vertical="center" wrapText="1"/>
    </xf>
    <xf numFmtId="0" fontId="30" fillId="0" borderId="45" xfId="22" applyFont="1" applyBorder="1" applyAlignment="1">
      <alignment horizontal="center" vertical="center" wrapText="1"/>
    </xf>
    <xf numFmtId="0" fontId="30" fillId="0" borderId="48" xfId="22" applyFont="1" applyBorder="1" applyAlignment="1">
      <alignment horizontal="center" vertical="center" wrapText="1"/>
    </xf>
    <xf numFmtId="0" fontId="44" fillId="0" borderId="55" xfId="0" applyFont="1" applyBorder="1" applyAlignment="1">
      <alignment horizontal="center" vertical="center"/>
    </xf>
    <xf numFmtId="0" fontId="44" fillId="0" borderId="56" xfId="0" applyFont="1" applyBorder="1" applyAlignment="1">
      <alignment horizontal="center" vertical="center"/>
    </xf>
    <xf numFmtId="0" fontId="44" fillId="0" borderId="57" xfId="0" applyFont="1" applyBorder="1" applyAlignment="1">
      <alignment horizontal="center" vertical="center"/>
    </xf>
    <xf numFmtId="0" fontId="30" fillId="13" borderId="36" xfId="22" applyFont="1" applyFill="1" applyBorder="1" applyAlignment="1">
      <alignment horizontal="left" vertical="center" wrapText="1"/>
    </xf>
    <xf numFmtId="0" fontId="30" fillId="13" borderId="0" xfId="22" applyFont="1" applyFill="1" applyAlignment="1">
      <alignment horizontal="left" vertical="center" wrapText="1"/>
    </xf>
    <xf numFmtId="0" fontId="30" fillId="13" borderId="45" xfId="22" applyFont="1" applyFill="1" applyBorder="1" applyAlignment="1">
      <alignment horizontal="left" vertical="center" wrapText="1"/>
    </xf>
    <xf numFmtId="0" fontId="28" fillId="0" borderId="35" xfId="22" applyFont="1" applyBorder="1" applyAlignment="1">
      <alignment horizontal="center" vertical="center" wrapText="1"/>
    </xf>
    <xf numFmtId="0" fontId="28" fillId="0" borderId="1" xfId="22" applyFont="1" applyBorder="1" applyAlignment="1">
      <alignment horizontal="center" vertical="center" wrapText="1"/>
    </xf>
    <xf numFmtId="0" fontId="28" fillId="0" borderId="47" xfId="22" applyFont="1" applyBorder="1" applyAlignment="1">
      <alignment horizontal="center" vertical="center" wrapText="1"/>
    </xf>
    <xf numFmtId="0" fontId="30" fillId="0" borderId="24" xfId="22" applyFont="1" applyBorder="1" applyAlignment="1">
      <alignment horizontal="center" vertical="center"/>
    </xf>
    <xf numFmtId="0" fontId="30" fillId="0" borderId="25" xfId="22" applyFont="1" applyBorder="1" applyAlignment="1">
      <alignment horizontal="center" vertical="center"/>
    </xf>
    <xf numFmtId="0" fontId="30" fillId="0" borderId="26" xfId="22" applyFont="1" applyBorder="1" applyAlignment="1">
      <alignment horizontal="center" vertical="center"/>
    </xf>
    <xf numFmtId="0" fontId="30" fillId="0" borderId="20" xfId="22" applyFont="1" applyBorder="1" applyAlignment="1">
      <alignment horizontal="center" vertical="center" wrapText="1"/>
    </xf>
    <xf numFmtId="0" fontId="30" fillId="0" borderId="21" xfId="22" applyFont="1" applyBorder="1" applyAlignment="1">
      <alignment horizontal="center" vertical="center" wrapText="1"/>
    </xf>
    <xf numFmtId="0" fontId="30" fillId="0" borderId="22" xfId="22" applyFont="1" applyBorder="1" applyAlignment="1">
      <alignment horizontal="center" vertical="center" wrapText="1"/>
    </xf>
    <xf numFmtId="0" fontId="30" fillId="0" borderId="23" xfId="22" applyFont="1" applyBorder="1" applyAlignment="1">
      <alignment horizontal="center" vertical="center" wrapText="1"/>
    </xf>
    <xf numFmtId="0" fontId="30" fillId="0" borderId="5" xfId="22" applyFont="1" applyBorder="1" applyAlignment="1">
      <alignment horizontal="center" vertical="center" wrapText="1"/>
    </xf>
    <xf numFmtId="0" fontId="30" fillId="0" borderId="28" xfId="22" applyFont="1" applyBorder="1" applyAlignment="1">
      <alignment horizontal="center" vertical="center" wrapText="1"/>
    </xf>
    <xf numFmtId="9" fontId="28" fillId="9" borderId="29" xfId="22" applyNumberFormat="1" applyFont="1" applyFill="1" applyBorder="1" applyAlignment="1">
      <alignment horizontal="left" vertical="center" wrapText="1"/>
    </xf>
    <xf numFmtId="9" fontId="28" fillId="9" borderId="7" xfId="22" applyNumberFormat="1" applyFont="1" applyFill="1" applyBorder="1" applyAlignment="1">
      <alignment horizontal="left" vertical="center" wrapText="1"/>
    </xf>
    <xf numFmtId="9" fontId="28" fillId="9" borderId="8" xfId="22" applyNumberFormat="1" applyFont="1" applyFill="1" applyBorder="1" applyAlignment="1">
      <alignment horizontal="left" vertical="center" wrapText="1"/>
    </xf>
    <xf numFmtId="9" fontId="28" fillId="9" borderId="15" xfId="22" applyNumberFormat="1" applyFont="1" applyFill="1" applyBorder="1" applyAlignment="1">
      <alignment horizontal="left" vertical="center" wrapText="1"/>
    </xf>
    <xf numFmtId="9" fontId="28" fillId="9" borderId="10" xfId="22" applyNumberFormat="1" applyFont="1" applyFill="1" applyBorder="1" applyAlignment="1">
      <alignment horizontal="left" vertical="center" wrapText="1"/>
    </xf>
    <xf numFmtId="9" fontId="28" fillId="9" borderId="11" xfId="22" applyNumberFormat="1" applyFont="1" applyFill="1" applyBorder="1" applyAlignment="1">
      <alignment horizontal="left" vertical="center" wrapText="1"/>
    </xf>
    <xf numFmtId="9" fontId="28" fillId="0" borderId="15" xfId="22" applyNumberFormat="1" applyFont="1" applyBorder="1" applyAlignment="1">
      <alignment horizontal="center" vertical="center" wrapText="1"/>
    </xf>
    <xf numFmtId="9" fontId="28" fillId="0" borderId="10" xfId="22" applyNumberFormat="1" applyFont="1" applyBorder="1" applyAlignment="1">
      <alignment horizontal="center" vertical="center" wrapText="1"/>
    </xf>
    <xf numFmtId="9" fontId="28" fillId="0" borderId="60" xfId="22" applyNumberFormat="1" applyFont="1" applyBorder="1" applyAlignment="1">
      <alignment horizontal="center" vertical="center" wrapText="1"/>
    </xf>
    <xf numFmtId="0" fontId="30" fillId="0" borderId="58" xfId="22" applyFont="1" applyBorder="1" applyAlignment="1">
      <alignment horizontal="center" vertical="center" wrapText="1"/>
    </xf>
    <xf numFmtId="0" fontId="30" fillId="0" borderId="18" xfId="22" applyFont="1" applyBorder="1" applyAlignment="1">
      <alignment horizontal="center" vertical="center" wrapText="1"/>
    </xf>
    <xf numFmtId="9" fontId="28" fillId="9" borderId="29" xfId="30" applyFont="1" applyFill="1" applyBorder="1" applyAlignment="1" applyProtection="1">
      <alignment horizontal="center" vertical="center" wrapText="1"/>
    </xf>
    <xf numFmtId="9" fontId="28" fillId="9" borderId="7" xfId="30" applyFont="1" applyFill="1" applyBorder="1" applyAlignment="1" applyProtection="1">
      <alignment horizontal="center" vertical="center" wrapText="1"/>
    </xf>
    <xf numFmtId="9" fontId="28" fillId="9" borderId="8" xfId="30" applyFont="1" applyFill="1" applyBorder="1" applyAlignment="1" applyProtection="1">
      <alignment horizontal="center" vertical="center" wrapText="1"/>
    </xf>
    <xf numFmtId="9" fontId="28" fillId="9" borderId="44" xfId="30" applyFont="1" applyFill="1" applyBorder="1" applyAlignment="1" applyProtection="1">
      <alignment horizontal="center" vertical="center" wrapText="1"/>
    </xf>
    <xf numFmtId="9" fontId="28" fillId="9" borderId="45" xfId="30" applyFont="1" applyFill="1" applyBorder="1" applyAlignment="1" applyProtection="1">
      <alignment horizontal="center" vertical="center" wrapText="1"/>
    </xf>
    <xf numFmtId="9" fontId="28" fillId="9" borderId="46" xfId="30" applyFont="1" applyFill="1" applyBorder="1" applyAlignment="1" applyProtection="1">
      <alignment horizontal="center" vertical="center" wrapText="1"/>
    </xf>
    <xf numFmtId="9" fontId="28" fillId="9" borderId="6" xfId="30" applyFont="1" applyFill="1" applyBorder="1" applyAlignment="1" applyProtection="1">
      <alignment horizontal="center" vertical="center" wrapText="1"/>
    </xf>
    <xf numFmtId="9" fontId="28" fillId="9" borderId="5" xfId="30" applyFont="1" applyFill="1" applyBorder="1" applyAlignment="1" applyProtection="1">
      <alignment horizontal="center" vertical="center" wrapText="1"/>
    </xf>
    <xf numFmtId="2" fontId="28" fillId="0" borderId="13" xfId="22" applyNumberFormat="1" applyFont="1" applyBorder="1" applyAlignment="1">
      <alignment horizontal="left" vertical="center" wrapText="1"/>
    </xf>
    <xf numFmtId="174" fontId="28" fillId="0" borderId="6" xfId="22" applyNumberFormat="1" applyFont="1" applyBorder="1" applyAlignment="1">
      <alignment horizontal="center" vertical="center" wrapText="1"/>
    </xf>
    <xf numFmtId="2" fontId="28" fillId="0" borderId="58" xfId="22" applyNumberFormat="1" applyFont="1" applyBorder="1" applyAlignment="1">
      <alignment horizontal="left" vertical="center" wrapText="1"/>
    </xf>
    <xf numFmtId="2" fontId="28" fillId="0" borderId="18" xfId="22" applyNumberFormat="1" applyFont="1" applyBorder="1" applyAlignment="1">
      <alignment horizontal="left" vertical="center" wrapText="1"/>
    </xf>
    <xf numFmtId="2" fontId="28" fillId="0" borderId="14" xfId="22" applyNumberFormat="1" applyFont="1" applyBorder="1" applyAlignment="1">
      <alignment horizontal="left" vertical="center" wrapText="1"/>
    </xf>
    <xf numFmtId="9" fontId="28" fillId="0" borderId="11" xfId="22" applyNumberFormat="1" applyFont="1" applyBorder="1" applyAlignment="1">
      <alignment horizontal="center" vertical="center" wrapText="1"/>
    </xf>
    <xf numFmtId="0" fontId="30" fillId="10" borderId="3" xfId="0" applyFont="1" applyFill="1" applyBorder="1" applyAlignment="1">
      <alignment horizontal="center" vertical="center" wrapText="1"/>
    </xf>
    <xf numFmtId="0" fontId="30" fillId="10" borderId="4"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30" fillId="10" borderId="38" xfId="0" applyFont="1" applyFill="1" applyBorder="1" applyAlignment="1">
      <alignment horizontal="center" vertical="center" wrapText="1"/>
    </xf>
    <xf numFmtId="0" fontId="30" fillId="10" borderId="39" xfId="0" applyFont="1" applyFill="1" applyBorder="1" applyAlignment="1">
      <alignment horizontal="center" vertical="center" wrapText="1"/>
    </xf>
    <xf numFmtId="0" fontId="30" fillId="10" borderId="17" xfId="0" applyFont="1" applyFill="1" applyBorder="1" applyAlignment="1">
      <alignment horizontal="center" vertical="center" wrapText="1"/>
    </xf>
    <xf numFmtId="0" fontId="30" fillId="10" borderId="12" xfId="0" applyFont="1" applyFill="1" applyBorder="1" applyAlignment="1">
      <alignment horizontal="center" vertical="center"/>
    </xf>
    <xf numFmtId="0" fontId="30" fillId="10" borderId="38" xfId="0" applyFont="1" applyFill="1" applyBorder="1" applyAlignment="1">
      <alignment horizontal="center" vertical="center"/>
    </xf>
    <xf numFmtId="0" fontId="30" fillId="10" borderId="39" xfId="0" applyFont="1" applyFill="1" applyBorder="1" applyAlignment="1">
      <alignment horizontal="center" vertical="center"/>
    </xf>
    <xf numFmtId="0" fontId="30" fillId="10" borderId="6" xfId="0" applyFont="1" applyFill="1" applyBorder="1" applyAlignment="1">
      <alignment horizontal="center" vertical="center" wrapText="1"/>
    </xf>
    <xf numFmtId="0" fontId="30" fillId="10" borderId="29" xfId="0" applyFont="1" applyFill="1" applyBorder="1" applyAlignment="1">
      <alignment horizontal="center" vertical="center"/>
    </xf>
    <xf numFmtId="0" fontId="30" fillId="10" borderId="7" xfId="0" applyFont="1" applyFill="1" applyBorder="1" applyAlignment="1">
      <alignment horizontal="center" vertical="center"/>
    </xf>
    <xf numFmtId="0" fontId="30" fillId="10" borderId="30" xfId="0" applyFont="1" applyFill="1" applyBorder="1" applyAlignment="1">
      <alignment horizontal="center" vertical="center"/>
    </xf>
    <xf numFmtId="0" fontId="30" fillId="10" borderId="0" xfId="0" applyFont="1" applyFill="1" applyAlignment="1">
      <alignment horizontal="center" vertical="center"/>
    </xf>
    <xf numFmtId="0" fontId="30" fillId="10" borderId="15" xfId="0" applyFont="1" applyFill="1" applyBorder="1" applyAlignment="1">
      <alignment horizontal="center" vertical="center"/>
    </xf>
    <xf numFmtId="0" fontId="30" fillId="10" borderId="10" xfId="0" applyFont="1" applyFill="1" applyBorder="1" applyAlignment="1">
      <alignment horizontal="center" vertical="center"/>
    </xf>
    <xf numFmtId="0" fontId="30" fillId="0" borderId="6" xfId="0" applyFont="1" applyBorder="1" applyAlignment="1">
      <alignment horizontal="center" vertical="center" wrapText="1"/>
    </xf>
    <xf numFmtId="14" fontId="30" fillId="0" borderId="6" xfId="0" applyNumberFormat="1" applyFont="1" applyBorder="1" applyAlignment="1">
      <alignment horizontal="center" vertical="center" wrapText="1"/>
    </xf>
    <xf numFmtId="0" fontId="30" fillId="0" borderId="6" xfId="0" applyFont="1" applyBorder="1" applyAlignment="1">
      <alignment horizontal="center" vertical="center"/>
    </xf>
    <xf numFmtId="0" fontId="30" fillId="12" borderId="6" xfId="22" applyFont="1" applyFill="1" applyBorder="1" applyAlignment="1">
      <alignment horizontal="center" vertical="center" wrapText="1"/>
    </xf>
    <xf numFmtId="0" fontId="30" fillId="9" borderId="6" xfId="22" applyFont="1" applyFill="1" applyBorder="1" applyAlignment="1">
      <alignment horizontal="left" vertical="center" wrapText="1"/>
    </xf>
    <xf numFmtId="0" fontId="30" fillId="0" borderId="43" xfId="0" applyFont="1" applyBorder="1" applyAlignment="1">
      <alignment horizontal="left" vertical="center" wrapText="1"/>
    </xf>
    <xf numFmtId="0" fontId="30" fillId="0" borderId="21" xfId="0" applyFont="1" applyBorder="1" applyAlignment="1">
      <alignment horizontal="left" vertical="center" wrapText="1"/>
    </xf>
    <xf numFmtId="0" fontId="30" fillId="0" borderId="39" xfId="0" applyFont="1" applyBorder="1" applyAlignment="1">
      <alignment horizontal="left" vertical="center" wrapText="1"/>
    </xf>
    <xf numFmtId="0" fontId="30" fillId="0" borderId="6" xfId="0" applyFont="1" applyBorder="1" applyAlignment="1">
      <alignment horizontal="left" vertical="center" wrapText="1"/>
    </xf>
    <xf numFmtId="0" fontId="30" fillId="0" borderId="15"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38" xfId="0" applyFont="1" applyBorder="1" applyAlignment="1">
      <alignment horizontal="center" vertical="center"/>
    </xf>
    <xf numFmtId="0" fontId="30" fillId="0" borderId="39" xfId="0" applyFont="1" applyBorder="1" applyAlignment="1">
      <alignment horizontal="center" vertical="center"/>
    </xf>
    <xf numFmtId="0" fontId="30" fillId="0" borderId="29"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10" borderId="8" xfId="0" applyFont="1" applyFill="1" applyBorder="1" applyAlignment="1">
      <alignment horizontal="center" vertical="center" wrapText="1"/>
    </xf>
    <xf numFmtId="0" fontId="30" fillId="10" borderId="9" xfId="0" applyFont="1" applyFill="1" applyBorder="1" applyAlignment="1">
      <alignment horizontal="center" vertical="center" wrapText="1"/>
    </xf>
    <xf numFmtId="0" fontId="30" fillId="10" borderId="11" xfId="0" applyFont="1" applyFill="1" applyBorder="1" applyAlignment="1">
      <alignment horizontal="center" vertical="center" wrapText="1"/>
    </xf>
    <xf numFmtId="0" fontId="28" fillId="0" borderId="12" xfId="0" applyFont="1" applyBorder="1" applyAlignment="1">
      <alignment horizontal="left" vertical="center"/>
    </xf>
    <xf numFmtId="0" fontId="28" fillId="0" borderId="38" xfId="0" applyFont="1" applyBorder="1" applyAlignment="1">
      <alignment horizontal="left" vertical="center"/>
    </xf>
    <xf numFmtId="0" fontId="28" fillId="0" borderId="10" xfId="0" applyFont="1" applyBorder="1" applyAlignment="1">
      <alignment horizontal="left" vertical="center"/>
    </xf>
    <xf numFmtId="0" fontId="28" fillId="0" borderId="39" xfId="0" applyFont="1" applyBorder="1" applyAlignment="1">
      <alignment horizontal="left" vertical="center"/>
    </xf>
    <xf numFmtId="0" fontId="30" fillId="10" borderId="49" xfId="0" applyFont="1" applyFill="1" applyBorder="1" applyAlignment="1">
      <alignment horizontal="center" vertical="center"/>
    </xf>
    <xf numFmtId="0" fontId="30" fillId="10" borderId="42" xfId="0" applyFont="1" applyFill="1" applyBorder="1" applyAlignment="1">
      <alignment horizontal="center" vertical="center"/>
    </xf>
    <xf numFmtId="0" fontId="30" fillId="10" borderId="50" xfId="0" applyFont="1" applyFill="1" applyBorder="1" applyAlignment="1">
      <alignment horizontal="center" vertical="center"/>
    </xf>
    <xf numFmtId="0" fontId="30" fillId="10" borderId="8" xfId="0" applyFont="1" applyFill="1" applyBorder="1" applyAlignment="1">
      <alignment horizontal="center" vertical="center"/>
    </xf>
    <xf numFmtId="0" fontId="30" fillId="10" borderId="9" xfId="0" applyFont="1" applyFill="1" applyBorder="1" applyAlignment="1">
      <alignment horizontal="center" vertical="center"/>
    </xf>
    <xf numFmtId="0" fontId="30" fillId="10" borderId="11" xfId="0" applyFont="1" applyFill="1" applyBorder="1" applyAlignment="1">
      <alignment horizontal="center" vertical="center"/>
    </xf>
    <xf numFmtId="0" fontId="30" fillId="10" borderId="6" xfId="0" applyFont="1" applyFill="1" applyBorder="1" applyAlignment="1">
      <alignment horizontal="center" vertical="center"/>
    </xf>
    <xf numFmtId="0" fontId="30" fillId="9" borderId="4" xfId="0" applyFont="1" applyFill="1" applyBorder="1" applyAlignment="1">
      <alignment horizontal="center" vertical="center"/>
    </xf>
    <xf numFmtId="0" fontId="30" fillId="0" borderId="6" xfId="0" applyFont="1" applyBorder="1" applyAlignment="1">
      <alignment vertical="center" wrapText="1"/>
    </xf>
    <xf numFmtId="0" fontId="7" fillId="0" borderId="20" xfId="22" applyFont="1" applyBorder="1" applyAlignment="1">
      <alignment horizontal="center" vertical="center" wrapText="1"/>
    </xf>
    <xf numFmtId="0" fontId="7" fillId="0" borderId="13" xfId="22" applyFont="1" applyBorder="1" applyAlignment="1">
      <alignment horizontal="center" vertical="center" wrapText="1"/>
    </xf>
    <xf numFmtId="0" fontId="7" fillId="0" borderId="23" xfId="22" applyFont="1" applyBorder="1" applyAlignment="1">
      <alignment horizontal="center" vertical="center" wrapText="1"/>
    </xf>
    <xf numFmtId="0" fontId="8" fillId="0" borderId="21" xfId="22" applyFont="1" applyBorder="1" applyAlignment="1">
      <alignment horizontal="center" vertical="center"/>
    </xf>
    <xf numFmtId="0" fontId="8" fillId="0" borderId="6" xfId="22" applyFont="1" applyBorder="1" applyAlignment="1">
      <alignment horizontal="center" vertical="center"/>
    </xf>
    <xf numFmtId="0" fontId="8" fillId="0" borderId="6" xfId="22" applyFont="1" applyBorder="1" applyAlignment="1">
      <alignment horizontal="center" vertical="center" wrapText="1"/>
    </xf>
    <xf numFmtId="0" fontId="8" fillId="13" borderId="5" xfId="22" applyFont="1" applyFill="1" applyBorder="1" applyAlignment="1">
      <alignment horizontal="center" vertical="center" wrapText="1"/>
    </xf>
    <xf numFmtId="0" fontId="8" fillId="13" borderId="28" xfId="22" applyFont="1" applyFill="1" applyBorder="1" applyAlignment="1">
      <alignment horizontal="center" vertical="center"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0" fillId="0" borderId="15" xfId="0" applyBorder="1" applyAlignment="1">
      <alignment horizontal="left" vertical="top" wrapText="1"/>
    </xf>
    <xf numFmtId="0" fontId="0" fillId="0" borderId="10" xfId="0" applyBorder="1" applyAlignment="1">
      <alignment horizontal="left" vertical="top"/>
    </xf>
    <xf numFmtId="0" fontId="0" fillId="0" borderId="60" xfId="0" applyBorder="1" applyAlignment="1">
      <alignment horizontal="left" vertical="top"/>
    </xf>
    <xf numFmtId="0" fontId="0" fillId="0" borderId="12" xfId="0" applyBorder="1" applyAlignment="1">
      <alignment horizontal="left" vertical="top" wrapText="1"/>
    </xf>
    <xf numFmtId="0" fontId="0" fillId="0" borderId="38" xfId="0" applyBorder="1" applyAlignment="1">
      <alignment horizontal="left" vertical="top" wrapText="1"/>
    </xf>
    <xf numFmtId="0" fontId="0" fillId="0" borderId="52" xfId="0" applyBorder="1" applyAlignment="1">
      <alignment horizontal="left" vertical="top" wrapText="1"/>
    </xf>
    <xf numFmtId="0" fontId="0" fillId="0" borderId="12" xfId="0" applyBorder="1" applyAlignment="1">
      <alignment horizontal="left" wrapText="1"/>
    </xf>
    <xf numFmtId="0" fontId="0" fillId="0" borderId="38" xfId="0" applyBorder="1" applyAlignment="1">
      <alignment horizontal="left" wrapText="1"/>
    </xf>
    <xf numFmtId="0" fontId="0" fillId="0" borderId="52" xfId="0" applyBorder="1" applyAlignment="1">
      <alignment horizontal="left" wrapText="1"/>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8" fillId="13" borderId="49" xfId="22" applyFont="1" applyFill="1" applyBorder="1" applyAlignment="1">
      <alignment horizontal="center" vertical="center" wrapText="1"/>
    </xf>
    <xf numFmtId="0" fontId="8" fillId="13" borderId="50" xfId="22" applyFont="1" applyFill="1" applyBorder="1" applyAlignment="1">
      <alignment horizontal="center" vertical="center" wrapText="1"/>
    </xf>
    <xf numFmtId="41" fontId="28" fillId="0" borderId="29" xfId="12" applyFont="1" applyFill="1" applyBorder="1" applyAlignment="1">
      <alignment horizontal="left" vertical="center"/>
    </xf>
    <xf numFmtId="41" fontId="28" fillId="0" borderId="30" xfId="12" applyFont="1" applyFill="1" applyBorder="1" applyAlignment="1">
      <alignment horizontal="left" vertical="center"/>
    </xf>
    <xf numFmtId="41" fontId="28" fillId="0" borderId="15" xfId="12" applyFont="1" applyFill="1" applyBorder="1" applyAlignment="1">
      <alignment horizontal="left" vertical="center"/>
    </xf>
    <xf numFmtId="173" fontId="16" fillId="0" borderId="5" xfId="10" applyNumberFormat="1" applyFont="1" applyFill="1" applyBorder="1" applyAlignment="1">
      <alignment vertical="center"/>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C000000}"/>
    <cellStyle name="Millares 2" xfId="13" xr:uid="{00000000-0005-0000-0000-00000D000000}"/>
    <cellStyle name="Moneda" xfId="14" builtinId="4"/>
    <cellStyle name="Moneda [0]" xfId="15" builtinId="7"/>
    <cellStyle name="Moneda 130" xfId="16" xr:uid="{00000000-0005-0000-0000-000010000000}"/>
    <cellStyle name="Moneda 2" xfId="17" xr:uid="{00000000-0005-0000-0000-000011000000}"/>
    <cellStyle name="Moneda 2 2" xfId="18" xr:uid="{00000000-0005-0000-0000-000012000000}"/>
    <cellStyle name="Moneda 23" xfId="19" xr:uid="{00000000-0005-0000-0000-000013000000}"/>
    <cellStyle name="Moneda 3" xfId="20" xr:uid="{00000000-0005-0000-0000-000014000000}"/>
    <cellStyle name="Neutral 2" xfId="21" xr:uid="{00000000-0005-0000-0000-000015000000}"/>
    <cellStyle name="Normal" xfId="0" builtinId="0"/>
    <cellStyle name="Normal 2" xfId="22" xr:uid="{00000000-0005-0000-0000-000017000000}"/>
    <cellStyle name="Normal 2 2" xfId="23" xr:uid="{00000000-0005-0000-0000-000018000000}"/>
    <cellStyle name="Normal 2 3" xfId="24" xr:uid="{00000000-0005-0000-0000-000019000000}"/>
    <cellStyle name="Normal 3" xfId="25" xr:uid="{00000000-0005-0000-0000-00001A000000}"/>
    <cellStyle name="Normal 3 2" xfId="26" xr:uid="{00000000-0005-0000-0000-00001B000000}"/>
    <cellStyle name="Normal 6 2" xfId="27" xr:uid="{00000000-0005-0000-0000-00001C000000}"/>
    <cellStyle name="Porcentaje" xfId="28" builtinId="5"/>
    <cellStyle name="Porcentaje 2" xfId="29" xr:uid="{00000000-0005-0000-0000-00001E000000}"/>
    <cellStyle name="Porcentual 2" xfId="30" xr:uid="{00000000-0005-0000-0000-00001F000000}"/>
    <cellStyle name="Texto de inicio" xfId="31" xr:uid="{00000000-0005-0000-0000-000020000000}"/>
    <cellStyle name="Texto de la columna A" xfId="32" xr:uid="{00000000-0005-0000-0000-000021000000}"/>
    <cellStyle name="Título 4" xfId="33" xr:uid="{00000000-0005-0000-0000-00002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88E31563-CB63-45CF-B636-03CB4E0E20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3857920-56BD-4EF4-A188-136A6BF563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95339B4E-0C7D-4078-A9E6-08C72F6A24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208196</xdr:colOff>
      <xdr:row>23</xdr:row>
      <xdr:rowOff>145737</xdr:rowOff>
    </xdr:from>
    <xdr:to>
      <xdr:col>4</xdr:col>
      <xdr:colOff>166557</xdr:colOff>
      <xdr:row>23</xdr:row>
      <xdr:rowOff>707869</xdr:rowOff>
    </xdr:to>
    <xdr:pic>
      <xdr:nvPicPr>
        <xdr:cNvPr id="5" name="Imagen 4">
          <a:extLst>
            <a:ext uri="{FF2B5EF4-FFF2-40B4-BE49-F238E27FC236}">
              <a16:creationId xmlns:a16="http://schemas.microsoft.com/office/drawing/2014/main" id="{BD286470-46D3-6D1E-2E89-BF52B1F10734}"/>
            </a:ext>
          </a:extLst>
        </xdr:cNvPr>
        <xdr:cNvPicPr>
          <a:picLocks noChangeAspect="1"/>
        </xdr:cNvPicPr>
      </xdr:nvPicPr>
      <xdr:blipFill rotWithShape="1">
        <a:blip xmlns:r="http://schemas.openxmlformats.org/officeDocument/2006/relationships" r:embed="rId1"/>
        <a:srcRect r="19599" b="23685"/>
        <a:stretch/>
      </xdr:blipFill>
      <xdr:spPr>
        <a:xfrm>
          <a:off x="2873114" y="30146885"/>
          <a:ext cx="1603115" cy="56213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secretariadistritald-my.sharepoint.com/:w:/g/personal/territorializacion2021_sdmujer_gov_co/Ecq_WgfOozlHsmz9j-arlgABZ0Ow8MARui3FnBvVbLLo9w?e=hT8630"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hyperlink" Target="https://secretariadistritald-my.sharepoint.com/:w:/g/personal/territorializacion2021_sdmujer_gov_co/EWzjfEHPkD1Nl1bsIlCRw6oByZ5LYYHKYs8z8gW68a_hrA?e=gMnu0k"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secretariadistritald-my.sharepoint.com/:w:/g/personal/territorializacion2021_sdmujer_gov_co/ETYdRQ14PXlAiV0zfE3B6rgBcAwW-3S5yEDSHDgWzLXdGQ?e=ggoEsF" TargetMode="External"/><Relationship Id="rId1" Type="http://schemas.openxmlformats.org/officeDocument/2006/relationships/hyperlink" Target="https://secretariadistritald-my.sharepoint.com/:w:/g/personal/territorializacion2021_sdmujer_gov_co/Ecxmm86dWwlHtN3tIfyaoQkBSSCceNfwix9DBpl43v5_sg?e=pTuqgZ"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hyperlink" Target="https://secretariadistritald-my.sharepoint.com/:w:/g/personal/territorializacion2021_sdmujer_gov_co/ERDgqBi9WUtMpQocjqgobd0B8-2H_7XGj9ZfKv5g5iZx9w?e=9dsqbh" TargetMode="External"/><Relationship Id="rId7" Type="http://schemas.openxmlformats.org/officeDocument/2006/relationships/comments" Target="../comments4.xml"/><Relationship Id="rId2" Type="http://schemas.openxmlformats.org/officeDocument/2006/relationships/hyperlink" Target="https://secretariadistritald-my.sharepoint.com/:w:/g/personal/territorializacion2021_sdmujer_gov_co/EVN72vSAk2ZJtOg9op3o9SkB2MM9hKEi8IGonA1_9TMKwA?e=20jX4u" TargetMode="External"/><Relationship Id="rId1" Type="http://schemas.openxmlformats.org/officeDocument/2006/relationships/hyperlink" Target="https://secretariadistritald-my.sharepoint.com/:w:/g/personal/territorializacion2021_sdmujer_gov_co/EUrSrF9v0IBMo7I-SLgakl4Bh1zItbaq1YyNkniRIV-Wsw?e=b9f0Ik" TargetMode="External"/><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8" Type="http://schemas.openxmlformats.org/officeDocument/2006/relationships/hyperlink" Target="https://secretariadistritald-my.sharepoint.com/:w:/g/personal/territorializacion2021_sdmujer_gov_co/ETYdRQ14PXlAiV0zfE3B6rgBcAwW-3S5yEDSHDgWzLXdGQ?e=Ne7U7M" TargetMode="External"/><Relationship Id="rId13" Type="http://schemas.openxmlformats.org/officeDocument/2006/relationships/comments" Target="../comments5.xml"/><Relationship Id="rId3" Type="http://schemas.openxmlformats.org/officeDocument/2006/relationships/hyperlink" Target="https://secretariadistritald-my.sharepoint.com/:w:/g/personal/territorializacion2021_sdmujer_gov_co/Ecq_WgfOozlHsmz9j-arlgABZ0Ow8MARui3FnBvVbLLo9w?e=hT8630" TargetMode="External"/><Relationship Id="rId7" Type="http://schemas.openxmlformats.org/officeDocument/2006/relationships/hyperlink" Target="https://secretariadistritald-my.sharepoint.com/:w:/g/personal/territorializacion2021_sdmujer_gov_co/ERDgqBi9WUtMpQocjqgobd0B8-2H_7XGj9ZfKv5g5iZx9w?e=QIDxsR" TargetMode="External"/><Relationship Id="rId12" Type="http://schemas.openxmlformats.org/officeDocument/2006/relationships/vmlDrawing" Target="../drawings/vmlDrawing5.vml"/><Relationship Id="rId2" Type="http://schemas.openxmlformats.org/officeDocument/2006/relationships/hyperlink" Target="https://secretariadistritald-my.sharepoint.com/:w:/g/personal/territorializacion2021_sdmujer_gov_co/Ecq_WgfOozlHsmz9j-arlgABZ0Ow8MARui3FnBvVbLLo9w?e=hT8630" TargetMode="External"/><Relationship Id="rId1" Type="http://schemas.openxmlformats.org/officeDocument/2006/relationships/hyperlink" Target="https://secretariadistritald-my.sharepoint.com/:w:/g/personal/territorializacion2021_sdmujer_gov_co/EWzjfEHPkD1Nl1bsIlCRw6oByZ5LYYHKYs8z8gW68a_hrA?e=gMnu0k" TargetMode="External"/><Relationship Id="rId6" Type="http://schemas.openxmlformats.org/officeDocument/2006/relationships/hyperlink" Target="https://secretariadistritald-my.sharepoint.com/:x:/g/personal/territorializacion2021_sdmujer_gov_co/EW0JSKerT3hNrj0gSXOixVkB7xAs8_sS6vKxtWCrpOyPbA?e=HsBdUp" TargetMode="External"/><Relationship Id="rId11" Type="http://schemas.openxmlformats.org/officeDocument/2006/relationships/drawing" Target="../drawings/drawing5.xml"/><Relationship Id="rId5" Type="http://schemas.openxmlformats.org/officeDocument/2006/relationships/hyperlink" Target="https://secretariadistritald-my.sharepoint.com/:w:/g/personal/territorializacion2021_sdmujer_gov_co/EVN72vSAk2ZJtOg9op3o9SkB2MM9hKEi8IGonA1_9TMKwA?e=20jX4u" TargetMode="External"/><Relationship Id="rId10" Type="http://schemas.openxmlformats.org/officeDocument/2006/relationships/printerSettings" Target="../printerSettings/printerSettings2.bin"/><Relationship Id="rId4" Type="http://schemas.openxmlformats.org/officeDocument/2006/relationships/hyperlink" Target="https://secretariadistritald-my.sharepoint.com/:w:/g/personal/territorializacion2021_sdmujer_gov_co/EUrSrF9v0IBMo7I-SLgakl4Bh1zItbaq1YyNkniRIV-Wsw?e=b9f0Ik" TargetMode="External"/><Relationship Id="rId9" Type="http://schemas.openxmlformats.org/officeDocument/2006/relationships/hyperlink" Target="https://secretariadistritald-my.sharepoint.com/:w:/g/personal/territorializacion2021_sdmujer_gov_co/ETYdRQ14PXlAiV0zfE3B6rgBcAwW-3S5yEDSHDgWzLXdGQ?e=RQdhVE"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49"/>
  <sheetViews>
    <sheetView showGridLines="0" topLeftCell="R13" zoomScale="77" zoomScaleNormal="77" workbookViewId="0">
      <selection activeCell="AC23" sqref="AC23"/>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23" width="18.140625" style="2" customWidth="1"/>
    <col min="24" max="24" width="29.140625" style="2" customWidth="1"/>
    <col min="25"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9.140625" style="2"/>
    <col min="41" max="41" width="18.42578125" style="2" bestFit="1" customWidth="1"/>
    <col min="42" max="42" width="16.140625" style="2" customWidth="1"/>
    <col min="43" max="16384" width="10.85546875" style="2"/>
  </cols>
  <sheetData>
    <row r="1" spans="1:31" ht="32.25" customHeight="1" x14ac:dyDescent="0.25">
      <c r="A1" s="424"/>
      <c r="B1" s="427" t="s">
        <v>0</v>
      </c>
      <c r="C1" s="428"/>
      <c r="D1" s="428"/>
      <c r="E1" s="428"/>
      <c r="F1" s="428"/>
      <c r="G1" s="428"/>
      <c r="H1" s="428"/>
      <c r="I1" s="428"/>
      <c r="J1" s="428"/>
      <c r="K1" s="428"/>
      <c r="L1" s="428"/>
      <c r="M1" s="428"/>
      <c r="N1" s="428"/>
      <c r="O1" s="428"/>
      <c r="P1" s="428"/>
      <c r="Q1" s="428"/>
      <c r="R1" s="428"/>
      <c r="S1" s="428"/>
      <c r="T1" s="428"/>
      <c r="U1" s="428"/>
      <c r="V1" s="428"/>
      <c r="W1" s="428"/>
      <c r="X1" s="428"/>
      <c r="Y1" s="428"/>
      <c r="Z1" s="428"/>
      <c r="AA1" s="429"/>
      <c r="AB1" s="430" t="s">
        <v>1</v>
      </c>
      <c r="AC1" s="431"/>
      <c r="AD1" s="431"/>
      <c r="AE1" s="432"/>
    </row>
    <row r="2" spans="1:31" ht="30.75" customHeight="1" x14ac:dyDescent="0.25">
      <c r="A2" s="425"/>
      <c r="B2" s="427" t="s">
        <v>2</v>
      </c>
      <c r="C2" s="428"/>
      <c r="D2" s="428"/>
      <c r="E2" s="428"/>
      <c r="F2" s="428"/>
      <c r="G2" s="428"/>
      <c r="H2" s="428"/>
      <c r="I2" s="428"/>
      <c r="J2" s="428"/>
      <c r="K2" s="428"/>
      <c r="L2" s="428"/>
      <c r="M2" s="428"/>
      <c r="N2" s="428"/>
      <c r="O2" s="428"/>
      <c r="P2" s="428"/>
      <c r="Q2" s="428"/>
      <c r="R2" s="428"/>
      <c r="S2" s="428"/>
      <c r="T2" s="428"/>
      <c r="U2" s="428"/>
      <c r="V2" s="428"/>
      <c r="W2" s="428"/>
      <c r="X2" s="428"/>
      <c r="Y2" s="428"/>
      <c r="Z2" s="428"/>
      <c r="AA2" s="429"/>
      <c r="AB2" s="430" t="s">
        <v>3</v>
      </c>
      <c r="AC2" s="431"/>
      <c r="AD2" s="431"/>
      <c r="AE2" s="432"/>
    </row>
    <row r="3" spans="1:31" ht="24" customHeight="1" x14ac:dyDescent="0.25">
      <c r="A3" s="425"/>
      <c r="B3" s="433" t="s">
        <v>4</v>
      </c>
      <c r="C3" s="434"/>
      <c r="D3" s="434"/>
      <c r="E3" s="434"/>
      <c r="F3" s="434"/>
      <c r="G3" s="434"/>
      <c r="H3" s="434"/>
      <c r="I3" s="434"/>
      <c r="J3" s="434"/>
      <c r="K3" s="434"/>
      <c r="L3" s="434"/>
      <c r="M3" s="434"/>
      <c r="N3" s="434"/>
      <c r="O3" s="434"/>
      <c r="P3" s="434"/>
      <c r="Q3" s="434"/>
      <c r="R3" s="434"/>
      <c r="S3" s="434"/>
      <c r="T3" s="434"/>
      <c r="U3" s="434"/>
      <c r="V3" s="434"/>
      <c r="W3" s="434"/>
      <c r="X3" s="434"/>
      <c r="Y3" s="434"/>
      <c r="Z3" s="434"/>
      <c r="AA3" s="435"/>
      <c r="AB3" s="430" t="s">
        <v>5</v>
      </c>
      <c r="AC3" s="431"/>
      <c r="AD3" s="431"/>
      <c r="AE3" s="432"/>
    </row>
    <row r="4" spans="1:31" ht="21.75" customHeight="1" x14ac:dyDescent="0.25">
      <c r="A4" s="426"/>
      <c r="B4" s="436"/>
      <c r="C4" s="437"/>
      <c r="D4" s="437"/>
      <c r="E4" s="437"/>
      <c r="F4" s="437"/>
      <c r="G4" s="437"/>
      <c r="H4" s="437"/>
      <c r="I4" s="437"/>
      <c r="J4" s="437"/>
      <c r="K4" s="437"/>
      <c r="L4" s="437"/>
      <c r="M4" s="437"/>
      <c r="N4" s="437"/>
      <c r="O4" s="437"/>
      <c r="P4" s="437"/>
      <c r="Q4" s="437"/>
      <c r="R4" s="437"/>
      <c r="S4" s="437"/>
      <c r="T4" s="437"/>
      <c r="U4" s="437"/>
      <c r="V4" s="437"/>
      <c r="W4" s="437"/>
      <c r="X4" s="437"/>
      <c r="Y4" s="437"/>
      <c r="Z4" s="437"/>
      <c r="AA4" s="438"/>
      <c r="AB4" s="439" t="s">
        <v>6</v>
      </c>
      <c r="AC4" s="440"/>
      <c r="AD4" s="440"/>
      <c r="AE4" s="441"/>
    </row>
    <row r="5" spans="1:31" ht="9" customHeight="1" x14ac:dyDescent="0.25">
      <c r="A5" s="3"/>
      <c r="B5" s="72"/>
      <c r="C5" s="73"/>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x14ac:dyDescent="0.2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398" t="s">
        <v>7</v>
      </c>
      <c r="B7" s="399"/>
      <c r="C7" s="410" t="s">
        <v>31</v>
      </c>
      <c r="D7" s="398" t="s">
        <v>8</v>
      </c>
      <c r="E7" s="413"/>
      <c r="F7" s="413"/>
      <c r="G7" s="413"/>
      <c r="H7" s="399"/>
      <c r="I7" s="416">
        <v>45454</v>
      </c>
      <c r="J7" s="417"/>
      <c r="K7" s="398" t="s">
        <v>9</v>
      </c>
      <c r="L7" s="399"/>
      <c r="M7" s="422" t="s">
        <v>10</v>
      </c>
      <c r="N7" s="423"/>
      <c r="O7" s="388"/>
      <c r="P7" s="389"/>
      <c r="Q7" s="4"/>
      <c r="R7" s="4"/>
      <c r="S7" s="4"/>
      <c r="T7" s="4"/>
      <c r="U7" s="4"/>
      <c r="V7" s="4"/>
      <c r="W7" s="4"/>
      <c r="X7" s="4"/>
      <c r="Y7" s="4"/>
      <c r="Z7" s="5"/>
      <c r="AA7" s="4"/>
      <c r="AB7" s="4"/>
      <c r="AD7" s="7"/>
      <c r="AE7" s="8"/>
    </row>
    <row r="8" spans="1:31" x14ac:dyDescent="0.25">
      <c r="A8" s="400"/>
      <c r="B8" s="401"/>
      <c r="C8" s="411"/>
      <c r="D8" s="400"/>
      <c r="E8" s="414"/>
      <c r="F8" s="414"/>
      <c r="G8" s="414"/>
      <c r="H8" s="401"/>
      <c r="I8" s="418"/>
      <c r="J8" s="419"/>
      <c r="K8" s="400"/>
      <c r="L8" s="401"/>
      <c r="M8" s="390" t="s">
        <v>11</v>
      </c>
      <c r="N8" s="391"/>
      <c r="O8" s="392"/>
      <c r="P8" s="393"/>
      <c r="Q8" s="4"/>
      <c r="R8" s="4"/>
      <c r="S8" s="4"/>
      <c r="T8" s="4"/>
      <c r="U8" s="4"/>
      <c r="V8" s="4"/>
      <c r="W8" s="4"/>
      <c r="X8" s="4"/>
      <c r="Y8" s="4"/>
      <c r="Z8" s="5"/>
      <c r="AA8" s="4"/>
      <c r="AB8" s="4"/>
      <c r="AD8" s="7"/>
      <c r="AE8" s="8"/>
    </row>
    <row r="9" spans="1:31" x14ac:dyDescent="0.25">
      <c r="A9" s="402"/>
      <c r="B9" s="403"/>
      <c r="C9" s="412"/>
      <c r="D9" s="402"/>
      <c r="E9" s="415"/>
      <c r="F9" s="415"/>
      <c r="G9" s="415"/>
      <c r="H9" s="403"/>
      <c r="I9" s="420"/>
      <c r="J9" s="421"/>
      <c r="K9" s="402"/>
      <c r="L9" s="403"/>
      <c r="M9" s="394" t="s">
        <v>12</v>
      </c>
      <c r="N9" s="395"/>
      <c r="O9" s="396" t="s">
        <v>415</v>
      </c>
      <c r="P9" s="397"/>
      <c r="Q9" s="4"/>
      <c r="R9" s="4"/>
      <c r="S9" s="4"/>
      <c r="T9" s="4"/>
      <c r="U9" s="4"/>
      <c r="V9" s="4"/>
      <c r="W9" s="4"/>
      <c r="X9" s="4"/>
      <c r="Y9" s="4"/>
      <c r="Z9" s="5"/>
      <c r="AA9" s="4"/>
      <c r="AB9" s="4"/>
      <c r="AD9" s="7"/>
      <c r="AE9" s="8"/>
    </row>
    <row r="10" spans="1:31" ht="15" customHeight="1" x14ac:dyDescent="0.25">
      <c r="A10" s="57"/>
      <c r="B10" s="58"/>
      <c r="C10" s="58"/>
      <c r="D10" s="9"/>
      <c r="E10" s="9"/>
      <c r="F10" s="9"/>
      <c r="G10" s="9"/>
      <c r="H10" s="9"/>
      <c r="I10" s="54"/>
      <c r="J10" s="54"/>
      <c r="K10" s="9"/>
      <c r="L10" s="9"/>
      <c r="M10" s="55"/>
      <c r="N10" s="55"/>
      <c r="O10" s="56"/>
      <c r="P10" s="56"/>
      <c r="Q10" s="58"/>
      <c r="R10" s="58"/>
      <c r="S10" s="58"/>
      <c r="T10" s="58"/>
      <c r="U10" s="58"/>
      <c r="V10" s="58"/>
      <c r="W10" s="58"/>
      <c r="X10" s="58"/>
      <c r="Y10" s="58"/>
      <c r="Z10" s="59"/>
      <c r="AA10" s="58"/>
      <c r="AB10" s="58"/>
      <c r="AD10" s="60"/>
      <c r="AE10" s="61"/>
    </row>
    <row r="11" spans="1:31" ht="15" customHeight="1" x14ac:dyDescent="0.25">
      <c r="A11" s="398" t="s">
        <v>13</v>
      </c>
      <c r="B11" s="399"/>
      <c r="C11" s="334" t="s">
        <v>14</v>
      </c>
      <c r="D11" s="335"/>
      <c r="E11" s="335"/>
      <c r="F11" s="335"/>
      <c r="G11" s="335"/>
      <c r="H11" s="335"/>
      <c r="I11" s="335"/>
      <c r="J11" s="335"/>
      <c r="K11" s="335"/>
      <c r="L11" s="335"/>
      <c r="M11" s="335"/>
      <c r="N11" s="335"/>
      <c r="O11" s="335"/>
      <c r="P11" s="335"/>
      <c r="Q11" s="335"/>
      <c r="R11" s="335"/>
      <c r="S11" s="335"/>
      <c r="T11" s="335"/>
      <c r="U11" s="335"/>
      <c r="V11" s="335"/>
      <c r="W11" s="335"/>
      <c r="X11" s="335"/>
      <c r="Y11" s="335"/>
      <c r="Z11" s="335"/>
      <c r="AA11" s="335"/>
      <c r="AB11" s="335"/>
      <c r="AC11" s="335"/>
      <c r="AD11" s="335"/>
      <c r="AE11" s="336"/>
    </row>
    <row r="12" spans="1:31" ht="15" customHeight="1" x14ac:dyDescent="0.25">
      <c r="A12" s="400"/>
      <c r="B12" s="401"/>
      <c r="C12" s="404"/>
      <c r="D12" s="405"/>
      <c r="E12" s="405"/>
      <c r="F12" s="405"/>
      <c r="G12" s="405"/>
      <c r="H12" s="405"/>
      <c r="I12" s="405"/>
      <c r="J12" s="405"/>
      <c r="K12" s="405"/>
      <c r="L12" s="405"/>
      <c r="M12" s="405"/>
      <c r="N12" s="405"/>
      <c r="O12" s="405"/>
      <c r="P12" s="405"/>
      <c r="Q12" s="405"/>
      <c r="R12" s="405"/>
      <c r="S12" s="405"/>
      <c r="T12" s="405"/>
      <c r="U12" s="405"/>
      <c r="V12" s="405"/>
      <c r="W12" s="405"/>
      <c r="X12" s="405"/>
      <c r="Y12" s="405"/>
      <c r="Z12" s="405"/>
      <c r="AA12" s="405"/>
      <c r="AB12" s="405"/>
      <c r="AC12" s="405"/>
      <c r="AD12" s="405"/>
      <c r="AE12" s="406"/>
    </row>
    <row r="13" spans="1:31" ht="15" customHeight="1" x14ac:dyDescent="0.25">
      <c r="A13" s="402"/>
      <c r="B13" s="403"/>
      <c r="C13" s="407"/>
      <c r="D13" s="408"/>
      <c r="E13" s="408"/>
      <c r="F13" s="408"/>
      <c r="G13" s="408"/>
      <c r="H13" s="408"/>
      <c r="I13" s="408"/>
      <c r="J13" s="408"/>
      <c r="K13" s="408"/>
      <c r="L13" s="408"/>
      <c r="M13" s="408"/>
      <c r="N13" s="408"/>
      <c r="O13" s="408"/>
      <c r="P13" s="408"/>
      <c r="Q13" s="408"/>
      <c r="R13" s="408"/>
      <c r="S13" s="408"/>
      <c r="T13" s="408"/>
      <c r="U13" s="408"/>
      <c r="V13" s="408"/>
      <c r="W13" s="408"/>
      <c r="X13" s="408"/>
      <c r="Y13" s="408"/>
      <c r="Z13" s="408"/>
      <c r="AA13" s="408"/>
      <c r="AB13" s="408"/>
      <c r="AC13" s="408"/>
      <c r="AD13" s="408"/>
      <c r="AE13" s="409"/>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371" t="s">
        <v>15</v>
      </c>
      <c r="B15" s="372"/>
      <c r="C15" s="382" t="s">
        <v>16</v>
      </c>
      <c r="D15" s="383"/>
      <c r="E15" s="383"/>
      <c r="F15" s="383"/>
      <c r="G15" s="383"/>
      <c r="H15" s="383"/>
      <c r="I15" s="383"/>
      <c r="J15" s="383"/>
      <c r="K15" s="384"/>
      <c r="L15" s="376" t="s">
        <v>17</v>
      </c>
      <c r="M15" s="377"/>
      <c r="N15" s="377"/>
      <c r="O15" s="377"/>
      <c r="P15" s="377"/>
      <c r="Q15" s="378"/>
      <c r="R15" s="385" t="s">
        <v>18</v>
      </c>
      <c r="S15" s="386"/>
      <c r="T15" s="386"/>
      <c r="U15" s="386"/>
      <c r="V15" s="386"/>
      <c r="W15" s="386"/>
      <c r="X15" s="387"/>
      <c r="Y15" s="376" t="s">
        <v>19</v>
      </c>
      <c r="Z15" s="378"/>
      <c r="AA15" s="373" t="s">
        <v>424</v>
      </c>
      <c r="AB15" s="374"/>
      <c r="AC15" s="374"/>
      <c r="AD15" s="374"/>
      <c r="AE15" s="375"/>
    </row>
    <row r="16" spans="1:31" ht="9" customHeight="1" thickBot="1" x14ac:dyDescent="0.3">
      <c r="A16" s="6"/>
      <c r="B16" s="4"/>
      <c r="C16" s="370"/>
      <c r="D16" s="370"/>
      <c r="E16" s="370"/>
      <c r="F16" s="370"/>
      <c r="G16" s="370"/>
      <c r="H16" s="370"/>
      <c r="I16" s="370"/>
      <c r="J16" s="370"/>
      <c r="K16" s="370"/>
      <c r="L16" s="370"/>
      <c r="M16" s="370"/>
      <c r="N16" s="370"/>
      <c r="O16" s="370"/>
      <c r="P16" s="370"/>
      <c r="Q16" s="370"/>
      <c r="R16" s="370"/>
      <c r="S16" s="370"/>
      <c r="T16" s="370"/>
      <c r="U16" s="370"/>
      <c r="V16" s="370"/>
      <c r="W16" s="370"/>
      <c r="X16" s="370"/>
      <c r="Y16" s="370"/>
      <c r="Z16" s="370"/>
      <c r="AA16" s="370"/>
      <c r="AB16" s="370"/>
      <c r="AD16" s="7"/>
      <c r="AE16" s="8"/>
    </row>
    <row r="17" spans="1:32" s="16" customFormat="1" ht="37.5" customHeight="1" x14ac:dyDescent="0.25">
      <c r="A17" s="371" t="s">
        <v>21</v>
      </c>
      <c r="B17" s="372"/>
      <c r="C17" s="373" t="s">
        <v>22</v>
      </c>
      <c r="D17" s="374"/>
      <c r="E17" s="374"/>
      <c r="F17" s="374"/>
      <c r="G17" s="374"/>
      <c r="H17" s="374"/>
      <c r="I17" s="374"/>
      <c r="J17" s="374"/>
      <c r="K17" s="374"/>
      <c r="L17" s="374"/>
      <c r="M17" s="374"/>
      <c r="N17" s="374"/>
      <c r="O17" s="374"/>
      <c r="P17" s="374"/>
      <c r="Q17" s="374"/>
      <c r="R17" s="374"/>
      <c r="S17" s="374"/>
      <c r="T17" s="374"/>
      <c r="U17" s="374"/>
      <c r="V17" s="374"/>
      <c r="W17" s="374"/>
      <c r="X17" s="374"/>
      <c r="Y17" s="374"/>
      <c r="Z17" s="374"/>
      <c r="AA17" s="374"/>
      <c r="AB17" s="374"/>
      <c r="AC17" s="374"/>
      <c r="AD17" s="374"/>
      <c r="AE17" s="375"/>
    </row>
    <row r="18" spans="1:32" ht="16.5" customHeight="1" x14ac:dyDescent="0.2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x14ac:dyDescent="0.25">
      <c r="A19" s="376" t="s">
        <v>23</v>
      </c>
      <c r="B19" s="377"/>
      <c r="C19" s="377"/>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7"/>
      <c r="AE19" s="378"/>
      <c r="AF19" s="20"/>
    </row>
    <row r="20" spans="1:32" ht="32.1" customHeight="1" x14ac:dyDescent="0.25">
      <c r="A20" s="75" t="s">
        <v>24</v>
      </c>
      <c r="B20" s="379" t="s">
        <v>25</v>
      </c>
      <c r="C20" s="380"/>
      <c r="D20" s="380"/>
      <c r="E20" s="380"/>
      <c r="F20" s="380"/>
      <c r="G20" s="380"/>
      <c r="H20" s="380"/>
      <c r="I20" s="380"/>
      <c r="J20" s="380"/>
      <c r="K20" s="380"/>
      <c r="L20" s="380"/>
      <c r="M20" s="380"/>
      <c r="N20" s="380"/>
      <c r="O20" s="381"/>
      <c r="P20" s="376" t="s">
        <v>26</v>
      </c>
      <c r="Q20" s="377"/>
      <c r="R20" s="377"/>
      <c r="S20" s="377"/>
      <c r="T20" s="377"/>
      <c r="U20" s="377"/>
      <c r="V20" s="377"/>
      <c r="W20" s="377"/>
      <c r="X20" s="377"/>
      <c r="Y20" s="377"/>
      <c r="Z20" s="377"/>
      <c r="AA20" s="377"/>
      <c r="AB20" s="377"/>
      <c r="AC20" s="377"/>
      <c r="AD20" s="377"/>
      <c r="AE20" s="378"/>
      <c r="AF20" s="20"/>
    </row>
    <row r="21" spans="1:32" ht="32.1" customHeight="1" thickBot="1" x14ac:dyDescent="0.3">
      <c r="A21" s="57"/>
      <c r="B21" s="83" t="s">
        <v>27</v>
      </c>
      <c r="C21" s="84" t="s">
        <v>28</v>
      </c>
      <c r="D21" s="84" t="s">
        <v>29</v>
      </c>
      <c r="E21" s="84" t="s">
        <v>30</v>
      </c>
      <c r="F21" s="84" t="s">
        <v>31</v>
      </c>
      <c r="G21" s="84" t="s">
        <v>32</v>
      </c>
      <c r="H21" s="84" t="s">
        <v>33</v>
      </c>
      <c r="I21" s="84" t="s">
        <v>34</v>
      </c>
      <c r="J21" s="84" t="s">
        <v>35</v>
      </c>
      <c r="K21" s="84" t="s">
        <v>36</v>
      </c>
      <c r="L21" s="84" t="s">
        <v>37</v>
      </c>
      <c r="M21" s="84" t="s">
        <v>38</v>
      </c>
      <c r="N21" s="84" t="s">
        <v>39</v>
      </c>
      <c r="O21" s="85" t="s">
        <v>40</v>
      </c>
      <c r="P21" s="108"/>
      <c r="Q21" s="75" t="s">
        <v>27</v>
      </c>
      <c r="R21" s="76" t="s">
        <v>28</v>
      </c>
      <c r="S21" s="76" t="s">
        <v>29</v>
      </c>
      <c r="T21" s="76" t="s">
        <v>30</v>
      </c>
      <c r="U21" s="76" t="s">
        <v>31</v>
      </c>
      <c r="V21" s="76" t="s">
        <v>32</v>
      </c>
      <c r="W21" s="76" t="s">
        <v>33</v>
      </c>
      <c r="X21" s="76" t="s">
        <v>34</v>
      </c>
      <c r="Y21" s="76" t="s">
        <v>35</v>
      </c>
      <c r="Z21" s="76" t="s">
        <v>36</v>
      </c>
      <c r="AA21" s="76" t="s">
        <v>37</v>
      </c>
      <c r="AB21" s="76" t="s">
        <v>38</v>
      </c>
      <c r="AC21" s="76" t="s">
        <v>39</v>
      </c>
      <c r="AD21" s="107" t="s">
        <v>41</v>
      </c>
      <c r="AE21" s="107" t="s">
        <v>42</v>
      </c>
      <c r="AF21" s="1"/>
    </row>
    <row r="22" spans="1:32" ht="32.1" customHeight="1" x14ac:dyDescent="0.25">
      <c r="A22" s="104" t="s">
        <v>43</v>
      </c>
      <c r="B22" s="134"/>
      <c r="C22" s="310">
        <v>6410000</v>
      </c>
      <c r="D22" s="135"/>
      <c r="E22" s="135"/>
      <c r="F22" s="135"/>
      <c r="G22" s="135"/>
      <c r="H22" s="64"/>
      <c r="I22" s="64"/>
      <c r="J22" s="64"/>
      <c r="K22" s="64"/>
      <c r="L22" s="64"/>
      <c r="M22" s="135"/>
      <c r="N22" s="135">
        <f>SUM(B22:M22)</f>
        <v>6410000</v>
      </c>
      <c r="O22" s="276"/>
      <c r="P22" s="104" t="s">
        <v>44</v>
      </c>
      <c r="R22" s="77">
        <v>66744000</v>
      </c>
      <c r="S22" s="78"/>
      <c r="T22" s="78"/>
      <c r="U22" s="78"/>
      <c r="V22" s="78"/>
      <c r="W22" s="78"/>
      <c r="X22" s="78"/>
      <c r="Y22" s="78"/>
      <c r="Z22" s="78"/>
      <c r="AA22" s="78"/>
      <c r="AB22" s="78"/>
      <c r="AC22" s="78">
        <f>SUM(R22:AB22)</f>
        <v>66744000</v>
      </c>
      <c r="AE22" s="79"/>
      <c r="AF22" s="1"/>
    </row>
    <row r="23" spans="1:32" ht="32.1" customHeight="1" x14ac:dyDescent="0.25">
      <c r="A23" s="105" t="s">
        <v>45</v>
      </c>
      <c r="B23" s="63"/>
      <c r="C23" s="311">
        <v>5792000</v>
      </c>
      <c r="D23" s="62"/>
      <c r="E23" s="62"/>
      <c r="F23" s="62"/>
      <c r="G23" s="62"/>
      <c r="H23" s="62"/>
      <c r="I23" s="62"/>
      <c r="J23" s="62"/>
      <c r="K23" s="62"/>
      <c r="L23" s="62"/>
      <c r="M23" s="159"/>
      <c r="N23" s="159">
        <f>SUM(B23:M23)</f>
        <v>5792000</v>
      </c>
      <c r="O23" s="277">
        <f>IFERROR(N23/(SUMIF(B23:M23,"&gt;0",B22:M22))," ")</f>
        <v>0.90358814352574102</v>
      </c>
      <c r="P23" s="105" t="s">
        <v>46</v>
      </c>
      <c r="Q23" s="63"/>
      <c r="R23" s="62">
        <v>55855253</v>
      </c>
      <c r="S23" s="62"/>
      <c r="T23" s="286">
        <f>49266533-R23</f>
        <v>-6588720</v>
      </c>
      <c r="U23" s="309"/>
      <c r="V23" s="62"/>
      <c r="W23" s="62"/>
      <c r="X23" s="62"/>
      <c r="Y23" s="62"/>
      <c r="Z23" s="62"/>
      <c r="AA23" s="62"/>
      <c r="AB23" s="62"/>
      <c r="AC23" s="159">
        <f>SUM(Q23:AB23)</f>
        <v>49266533</v>
      </c>
      <c r="AD23" s="157">
        <f>+AC23/SUM(Q22:R22)</f>
        <v>0.73814175056933962</v>
      </c>
      <c r="AE23" s="68">
        <f>AC23/AC22</f>
        <v>0.73814175056933962</v>
      </c>
      <c r="AF23" s="1"/>
    </row>
    <row r="24" spans="1:32" ht="32.1" customHeight="1" x14ac:dyDescent="0.25">
      <c r="A24" s="105" t="s">
        <v>47</v>
      </c>
      <c r="B24" s="158"/>
      <c r="C24" s="312">
        <f>+C22-C23</f>
        <v>618000</v>
      </c>
      <c r="D24" s="159"/>
      <c r="E24" s="159"/>
      <c r="F24" s="159"/>
      <c r="G24" s="159"/>
      <c r="H24" s="159"/>
      <c r="I24" s="159"/>
      <c r="J24" s="159"/>
      <c r="K24" s="159"/>
      <c r="L24" s="159"/>
      <c r="M24" s="159"/>
      <c r="N24" s="159">
        <f>SUM(B24:M24)</f>
        <v>618000</v>
      </c>
      <c r="O24" s="278"/>
      <c r="P24" s="105" t="s">
        <v>43</v>
      </c>
      <c r="Q24" s="63"/>
      <c r="R24" s="62"/>
      <c r="S24" s="62">
        <v>8593290</v>
      </c>
      <c r="T24" s="62">
        <v>8593290</v>
      </c>
      <c r="U24" s="62">
        <v>8593290</v>
      </c>
      <c r="V24" s="62">
        <v>8593290</v>
      </c>
      <c r="W24" s="62">
        <v>8593290</v>
      </c>
      <c r="X24" s="62">
        <v>8593290</v>
      </c>
      <c r="Y24" s="62">
        <v>8593290</v>
      </c>
      <c r="Z24" s="62">
        <v>6590970</v>
      </c>
      <c r="AA24" s="62"/>
      <c r="AB24" s="62"/>
      <c r="AC24" s="62">
        <f>SUM(Q24:AB24)</f>
        <v>66744000</v>
      </c>
      <c r="AD24" s="62"/>
      <c r="AE24" s="80"/>
      <c r="AF24" s="1"/>
    </row>
    <row r="25" spans="1:32" ht="32.1" customHeight="1" thickBot="1" x14ac:dyDescent="0.3">
      <c r="A25" s="106" t="s">
        <v>48</v>
      </c>
      <c r="B25" s="86"/>
      <c r="C25" s="87"/>
      <c r="D25" s="87"/>
      <c r="E25" s="87"/>
      <c r="F25" s="87"/>
      <c r="G25" s="87"/>
      <c r="H25" s="87"/>
      <c r="I25" s="87"/>
      <c r="J25" s="87"/>
      <c r="K25" s="87"/>
      <c r="L25" s="87"/>
      <c r="M25" s="87"/>
      <c r="N25" s="87">
        <f>SUM(B25:M25)</f>
        <v>0</v>
      </c>
      <c r="O25" s="88">
        <f>+N25/N24</f>
        <v>0</v>
      </c>
      <c r="P25" s="106" t="s">
        <v>48</v>
      </c>
      <c r="Q25" s="86"/>
      <c r="R25" s="87"/>
      <c r="S25" s="87">
        <v>6301533</v>
      </c>
      <c r="T25" s="287">
        <v>8593000</v>
      </c>
      <c r="U25" s="287">
        <v>8593000</v>
      </c>
      <c r="V25" s="87"/>
      <c r="W25" s="87"/>
      <c r="X25" s="87"/>
      <c r="Y25" s="87"/>
      <c r="Z25" s="87"/>
      <c r="AA25" s="87"/>
      <c r="AB25" s="87"/>
      <c r="AC25" s="87">
        <f>SUM(Q25:AB25)</f>
        <v>23487533</v>
      </c>
      <c r="AD25" s="298">
        <f>AC25/SUM(Q24:T24)</f>
        <v>1.3666205260150652</v>
      </c>
      <c r="AE25" s="89">
        <f>AC25/AC24</f>
        <v>0.35190478544887932</v>
      </c>
      <c r="AF25" s="1"/>
    </row>
    <row r="26" spans="1:32" customFormat="1" ht="16.5" customHeight="1" thickBot="1" x14ac:dyDescent="0.3"/>
    <row r="27" spans="1:32" ht="33.950000000000003" customHeight="1" x14ac:dyDescent="0.25">
      <c r="A27" s="367" t="s">
        <v>49</v>
      </c>
      <c r="B27" s="368"/>
      <c r="C27" s="368"/>
      <c r="D27" s="368"/>
      <c r="E27" s="368"/>
      <c r="F27" s="368"/>
      <c r="G27" s="368"/>
      <c r="H27" s="368"/>
      <c r="I27" s="368"/>
      <c r="J27" s="368"/>
      <c r="K27" s="368"/>
      <c r="L27" s="368"/>
      <c r="M27" s="368"/>
      <c r="N27" s="368"/>
      <c r="O27" s="368"/>
      <c r="P27" s="368"/>
      <c r="Q27" s="368"/>
      <c r="R27" s="368"/>
      <c r="S27" s="368"/>
      <c r="T27" s="368"/>
      <c r="U27" s="368"/>
      <c r="V27" s="368"/>
      <c r="W27" s="368"/>
      <c r="X27" s="368"/>
      <c r="Y27" s="368"/>
      <c r="Z27" s="368"/>
      <c r="AA27" s="368"/>
      <c r="AB27" s="368"/>
      <c r="AC27" s="368"/>
      <c r="AD27" s="368"/>
      <c r="AE27" s="369"/>
    </row>
    <row r="28" spans="1:32" ht="15" customHeight="1" x14ac:dyDescent="0.25">
      <c r="A28" s="338" t="s">
        <v>50</v>
      </c>
      <c r="B28" s="340" t="s">
        <v>51</v>
      </c>
      <c r="C28" s="340"/>
      <c r="D28" s="340" t="s">
        <v>52</v>
      </c>
      <c r="E28" s="340"/>
      <c r="F28" s="340"/>
      <c r="G28" s="340"/>
      <c r="H28" s="340"/>
      <c r="I28" s="340"/>
      <c r="J28" s="340"/>
      <c r="K28" s="340"/>
      <c r="L28" s="340"/>
      <c r="M28" s="340"/>
      <c r="N28" s="340"/>
      <c r="O28" s="340"/>
      <c r="P28" s="340" t="s">
        <v>39</v>
      </c>
      <c r="Q28" s="340" t="s">
        <v>53</v>
      </c>
      <c r="R28" s="340"/>
      <c r="S28" s="340"/>
      <c r="T28" s="340"/>
      <c r="U28" s="340"/>
      <c r="V28" s="340"/>
      <c r="W28" s="340"/>
      <c r="X28" s="340"/>
      <c r="Y28" s="340" t="s">
        <v>54</v>
      </c>
      <c r="Z28" s="340"/>
      <c r="AA28" s="340"/>
      <c r="AB28" s="340"/>
      <c r="AC28" s="340"/>
      <c r="AD28" s="340"/>
      <c r="AE28" s="366"/>
    </row>
    <row r="29" spans="1:32" ht="27" customHeight="1" x14ac:dyDescent="0.25">
      <c r="A29" s="338"/>
      <c r="B29" s="340"/>
      <c r="C29" s="340"/>
      <c r="D29" s="71" t="s">
        <v>27</v>
      </c>
      <c r="E29" s="71" t="s">
        <v>28</v>
      </c>
      <c r="F29" s="71" t="s">
        <v>29</v>
      </c>
      <c r="G29" s="71" t="s">
        <v>30</v>
      </c>
      <c r="H29" s="71" t="s">
        <v>31</v>
      </c>
      <c r="I29" s="71" t="s">
        <v>32</v>
      </c>
      <c r="J29" s="71" t="s">
        <v>33</v>
      </c>
      <c r="K29" s="71" t="s">
        <v>34</v>
      </c>
      <c r="L29" s="71" t="s">
        <v>35</v>
      </c>
      <c r="M29" s="71" t="s">
        <v>36</v>
      </c>
      <c r="N29" s="71" t="s">
        <v>37</v>
      </c>
      <c r="O29" s="71" t="s">
        <v>38</v>
      </c>
      <c r="P29" s="340"/>
      <c r="Q29" s="340"/>
      <c r="R29" s="340"/>
      <c r="S29" s="340"/>
      <c r="T29" s="340"/>
      <c r="U29" s="340"/>
      <c r="V29" s="340"/>
      <c r="W29" s="340"/>
      <c r="X29" s="340"/>
      <c r="Y29" s="340"/>
      <c r="Z29" s="340"/>
      <c r="AA29" s="340"/>
      <c r="AB29" s="340"/>
      <c r="AC29" s="340"/>
      <c r="AD29" s="340"/>
      <c r="AE29" s="366"/>
    </row>
    <row r="30" spans="1:32" ht="42" customHeight="1" x14ac:dyDescent="0.25">
      <c r="A30" s="81"/>
      <c r="B30" s="362"/>
      <c r="C30" s="362"/>
      <c r="D30" s="74"/>
      <c r="E30" s="74"/>
      <c r="F30" s="74"/>
      <c r="G30" s="74"/>
      <c r="H30" s="74"/>
      <c r="I30" s="74"/>
      <c r="J30" s="74"/>
      <c r="K30" s="74"/>
      <c r="L30" s="74"/>
      <c r="M30" s="74"/>
      <c r="N30" s="74"/>
      <c r="O30" s="74"/>
      <c r="P30" s="82">
        <f>SUM(D30:O30)</f>
        <v>0</v>
      </c>
      <c r="Q30" s="363" t="s">
        <v>55</v>
      </c>
      <c r="R30" s="363"/>
      <c r="S30" s="363"/>
      <c r="T30" s="363"/>
      <c r="U30" s="363"/>
      <c r="V30" s="363"/>
      <c r="W30" s="363"/>
      <c r="X30" s="363"/>
      <c r="Y30" s="363" t="s">
        <v>56</v>
      </c>
      <c r="Z30" s="363"/>
      <c r="AA30" s="363"/>
      <c r="AB30" s="363"/>
      <c r="AC30" s="363"/>
      <c r="AD30" s="363"/>
      <c r="AE30" s="364"/>
    </row>
    <row r="31" spans="1:32" ht="12" customHeight="1" x14ac:dyDescent="0.25">
      <c r="A31" s="90"/>
      <c r="B31" s="91"/>
      <c r="C31" s="91"/>
      <c r="D31" s="9"/>
      <c r="E31" s="9"/>
      <c r="F31" s="9"/>
      <c r="G31" s="9"/>
      <c r="H31" s="9"/>
      <c r="I31" s="9"/>
      <c r="J31" s="9"/>
      <c r="K31" s="9"/>
      <c r="L31" s="9"/>
      <c r="M31" s="9"/>
      <c r="N31" s="9"/>
      <c r="O31" s="9"/>
      <c r="P31" s="92"/>
      <c r="Q31" s="93"/>
      <c r="R31" s="93"/>
      <c r="S31" s="93"/>
      <c r="T31" s="93"/>
      <c r="U31" s="93"/>
      <c r="V31" s="93"/>
      <c r="W31" s="93"/>
      <c r="X31" s="93"/>
      <c r="Y31" s="93"/>
      <c r="Z31" s="93"/>
      <c r="AA31" s="93"/>
      <c r="AB31" s="93"/>
      <c r="AC31" s="93"/>
      <c r="AD31" s="93"/>
      <c r="AE31" s="94"/>
    </row>
    <row r="32" spans="1:32" ht="45" customHeight="1" x14ac:dyDescent="0.25">
      <c r="A32" s="334" t="s">
        <v>57</v>
      </c>
      <c r="B32" s="335"/>
      <c r="C32" s="335"/>
      <c r="D32" s="335"/>
      <c r="E32" s="335"/>
      <c r="F32" s="335"/>
      <c r="G32" s="335"/>
      <c r="H32" s="335"/>
      <c r="I32" s="335"/>
      <c r="J32" s="335"/>
      <c r="K32" s="335"/>
      <c r="L32" s="335"/>
      <c r="M32" s="335"/>
      <c r="N32" s="335"/>
      <c r="O32" s="335"/>
      <c r="P32" s="335"/>
      <c r="Q32" s="335"/>
      <c r="R32" s="335"/>
      <c r="S32" s="335"/>
      <c r="T32" s="335"/>
      <c r="U32" s="335"/>
      <c r="V32" s="335"/>
      <c r="W32" s="335"/>
      <c r="X32" s="335"/>
      <c r="Y32" s="335"/>
      <c r="Z32" s="335"/>
      <c r="AA32" s="335"/>
      <c r="AB32" s="335"/>
      <c r="AC32" s="335"/>
      <c r="AD32" s="335"/>
      <c r="AE32" s="336"/>
    </row>
    <row r="33" spans="1:41" ht="23.1" customHeight="1" x14ac:dyDescent="0.25">
      <c r="A33" s="338" t="s">
        <v>58</v>
      </c>
      <c r="B33" s="340" t="s">
        <v>59</v>
      </c>
      <c r="C33" s="340" t="s">
        <v>51</v>
      </c>
      <c r="D33" s="340" t="s">
        <v>60</v>
      </c>
      <c r="E33" s="340"/>
      <c r="F33" s="340"/>
      <c r="G33" s="340"/>
      <c r="H33" s="340"/>
      <c r="I33" s="340"/>
      <c r="J33" s="340"/>
      <c r="K33" s="340"/>
      <c r="L33" s="340"/>
      <c r="M33" s="340"/>
      <c r="N33" s="340"/>
      <c r="O33" s="340"/>
      <c r="P33" s="340"/>
      <c r="Q33" s="340" t="s">
        <v>61</v>
      </c>
      <c r="R33" s="340"/>
      <c r="S33" s="340"/>
      <c r="T33" s="340"/>
      <c r="U33" s="340"/>
      <c r="V33" s="340"/>
      <c r="W33" s="340"/>
      <c r="X33" s="340"/>
      <c r="Y33" s="340"/>
      <c r="Z33" s="340"/>
      <c r="AA33" s="340"/>
      <c r="AB33" s="340"/>
      <c r="AC33" s="340"/>
      <c r="AD33" s="340"/>
      <c r="AE33" s="366"/>
      <c r="AG33" s="21"/>
      <c r="AH33" s="21"/>
      <c r="AI33" s="21"/>
      <c r="AJ33" s="21"/>
      <c r="AK33" s="21"/>
      <c r="AL33" s="21"/>
      <c r="AM33" s="21"/>
      <c r="AN33" s="21"/>
      <c r="AO33" s="21"/>
    </row>
    <row r="34" spans="1:41" ht="27" customHeight="1" x14ac:dyDescent="0.25">
      <c r="A34" s="338"/>
      <c r="B34" s="340"/>
      <c r="C34" s="365"/>
      <c r="D34" s="71" t="s">
        <v>27</v>
      </c>
      <c r="E34" s="71" t="s">
        <v>28</v>
      </c>
      <c r="F34" s="71" t="s">
        <v>29</v>
      </c>
      <c r="G34" s="71" t="s">
        <v>30</v>
      </c>
      <c r="H34" s="71" t="s">
        <v>31</v>
      </c>
      <c r="I34" s="71" t="s">
        <v>32</v>
      </c>
      <c r="J34" s="71" t="s">
        <v>33</v>
      </c>
      <c r="K34" s="71" t="s">
        <v>34</v>
      </c>
      <c r="L34" s="71" t="s">
        <v>35</v>
      </c>
      <c r="M34" s="71" t="s">
        <v>36</v>
      </c>
      <c r="N34" s="71" t="s">
        <v>37</v>
      </c>
      <c r="O34" s="71" t="s">
        <v>38</v>
      </c>
      <c r="P34" s="71" t="s">
        <v>39</v>
      </c>
      <c r="Q34" s="347" t="s">
        <v>62</v>
      </c>
      <c r="R34" s="348"/>
      <c r="S34" s="348"/>
      <c r="T34" s="349"/>
      <c r="U34" s="340" t="s">
        <v>63</v>
      </c>
      <c r="V34" s="340"/>
      <c r="W34" s="340"/>
      <c r="X34" s="340"/>
      <c r="Y34" s="340" t="s">
        <v>64</v>
      </c>
      <c r="Z34" s="340"/>
      <c r="AA34" s="340"/>
      <c r="AB34" s="340"/>
      <c r="AC34" s="340" t="s">
        <v>65</v>
      </c>
      <c r="AD34" s="340"/>
      <c r="AE34" s="366"/>
      <c r="AG34" s="21"/>
      <c r="AH34" s="21"/>
      <c r="AI34" s="21"/>
      <c r="AJ34" s="21"/>
      <c r="AK34" s="21"/>
      <c r="AL34" s="21"/>
      <c r="AM34" s="21"/>
      <c r="AN34" s="21"/>
      <c r="AO34" s="21"/>
    </row>
    <row r="35" spans="1:41" ht="187.5" customHeight="1" x14ac:dyDescent="0.25">
      <c r="A35" s="351" t="s">
        <v>22</v>
      </c>
      <c r="B35" s="353">
        <v>0.3</v>
      </c>
      <c r="C35" s="22" t="s">
        <v>66</v>
      </c>
      <c r="D35" s="110">
        <v>0</v>
      </c>
      <c r="E35" s="110">
        <v>5</v>
      </c>
      <c r="F35" s="110">
        <v>5</v>
      </c>
      <c r="G35" s="110">
        <v>5</v>
      </c>
      <c r="H35" s="110">
        <v>5</v>
      </c>
      <c r="I35" s="110">
        <v>0</v>
      </c>
      <c r="J35" s="110">
        <v>0</v>
      </c>
      <c r="K35" s="110">
        <v>0</v>
      </c>
      <c r="L35" s="110">
        <v>0</v>
      </c>
      <c r="M35" s="110">
        <v>0</v>
      </c>
      <c r="N35" s="110">
        <v>0</v>
      </c>
      <c r="O35" s="110">
        <v>0</v>
      </c>
      <c r="P35" s="111">
        <f>SUM(D35:O35)</f>
        <v>20</v>
      </c>
      <c r="Q35" s="355" t="s">
        <v>495</v>
      </c>
      <c r="R35" s="356"/>
      <c r="S35" s="356"/>
      <c r="T35" s="357"/>
      <c r="U35" s="329" t="s">
        <v>462</v>
      </c>
      <c r="V35" s="329"/>
      <c r="W35" s="329"/>
      <c r="X35" s="329"/>
      <c r="Y35" s="329" t="s">
        <v>458</v>
      </c>
      <c r="Z35" s="330"/>
      <c r="AA35" s="330"/>
      <c r="AB35" s="330"/>
      <c r="AC35" s="329" t="s">
        <v>447</v>
      </c>
      <c r="AD35" s="330"/>
      <c r="AE35" s="331"/>
      <c r="AG35" s="21"/>
      <c r="AH35" s="21"/>
      <c r="AI35" s="21"/>
      <c r="AJ35" s="21"/>
      <c r="AK35" s="21"/>
      <c r="AL35" s="21"/>
      <c r="AM35" s="21"/>
      <c r="AN35" s="21"/>
      <c r="AO35" s="21"/>
    </row>
    <row r="36" spans="1:41" ht="187.5" customHeight="1" thickBot="1" x14ac:dyDescent="0.3">
      <c r="A36" s="352"/>
      <c r="B36" s="354"/>
      <c r="C36" s="23" t="s">
        <v>67</v>
      </c>
      <c r="D36" s="129">
        <v>0</v>
      </c>
      <c r="E36" s="129">
        <v>0</v>
      </c>
      <c r="F36" s="129">
        <v>8</v>
      </c>
      <c r="G36" s="129">
        <v>9</v>
      </c>
      <c r="H36" s="302">
        <v>3</v>
      </c>
      <c r="I36" s="24"/>
      <c r="J36" s="24"/>
      <c r="K36" s="24"/>
      <c r="L36" s="24"/>
      <c r="M36" s="24"/>
      <c r="N36" s="24"/>
      <c r="O36" s="24"/>
      <c r="P36" s="164">
        <f>SUM(D36:H36)</f>
        <v>20</v>
      </c>
      <c r="Q36" s="358"/>
      <c r="R36" s="359"/>
      <c r="S36" s="359"/>
      <c r="T36" s="360"/>
      <c r="U36" s="361"/>
      <c r="V36" s="361"/>
      <c r="W36" s="361"/>
      <c r="X36" s="361"/>
      <c r="Y36" s="332"/>
      <c r="Z36" s="332"/>
      <c r="AA36" s="332"/>
      <c r="AB36" s="332"/>
      <c r="AC36" s="332"/>
      <c r="AD36" s="332"/>
      <c r="AE36" s="333"/>
      <c r="AG36" s="21"/>
      <c r="AH36" s="21"/>
      <c r="AI36" s="21"/>
      <c r="AJ36" s="21"/>
      <c r="AK36" s="21"/>
      <c r="AL36" s="21"/>
      <c r="AM36" s="21"/>
      <c r="AN36" s="21"/>
      <c r="AO36" s="21"/>
    </row>
    <row r="37" spans="1:41" customFormat="1" ht="17.25" customHeight="1" thickBot="1" x14ac:dyDescent="0.3"/>
    <row r="38" spans="1:41" ht="45" customHeight="1" thickBot="1" x14ac:dyDescent="0.3">
      <c r="A38" s="334" t="s">
        <v>68</v>
      </c>
      <c r="B38" s="335"/>
      <c r="C38" s="335"/>
      <c r="D38" s="335"/>
      <c r="E38" s="335"/>
      <c r="F38" s="335"/>
      <c r="G38" s="335"/>
      <c r="H38" s="335"/>
      <c r="I38" s="335"/>
      <c r="J38" s="335"/>
      <c r="K38" s="335"/>
      <c r="L38" s="335"/>
      <c r="M38" s="335"/>
      <c r="N38" s="335"/>
      <c r="O38" s="335"/>
      <c r="P38" s="335"/>
      <c r="Q38" s="335"/>
      <c r="R38" s="335"/>
      <c r="S38" s="335"/>
      <c r="T38" s="335"/>
      <c r="U38" s="335"/>
      <c r="V38" s="335"/>
      <c r="W38" s="335"/>
      <c r="X38" s="335"/>
      <c r="Y38" s="335"/>
      <c r="Z38" s="335"/>
      <c r="AA38" s="335"/>
      <c r="AB38" s="335"/>
      <c r="AC38" s="335"/>
      <c r="AD38" s="335"/>
      <c r="AE38" s="336"/>
      <c r="AG38" s="21"/>
      <c r="AH38" s="21"/>
      <c r="AI38" s="21"/>
      <c r="AJ38" s="21"/>
      <c r="AK38" s="21"/>
      <c r="AL38" s="21"/>
      <c r="AM38" s="21"/>
      <c r="AN38" s="21"/>
      <c r="AO38" s="21"/>
    </row>
    <row r="39" spans="1:41" ht="26.1" customHeight="1" x14ac:dyDescent="0.25">
      <c r="A39" s="337" t="s">
        <v>69</v>
      </c>
      <c r="B39" s="339" t="s">
        <v>70</v>
      </c>
      <c r="C39" s="341" t="s">
        <v>71</v>
      </c>
      <c r="D39" s="343" t="s">
        <v>72</v>
      </c>
      <c r="E39" s="344"/>
      <c r="F39" s="344"/>
      <c r="G39" s="344"/>
      <c r="H39" s="344"/>
      <c r="I39" s="344"/>
      <c r="J39" s="344"/>
      <c r="K39" s="344"/>
      <c r="L39" s="344"/>
      <c r="M39" s="344"/>
      <c r="N39" s="344"/>
      <c r="O39" s="344"/>
      <c r="P39" s="345"/>
      <c r="Q39" s="339" t="s">
        <v>73</v>
      </c>
      <c r="R39" s="339"/>
      <c r="S39" s="339"/>
      <c r="T39" s="339"/>
      <c r="U39" s="339"/>
      <c r="V39" s="339"/>
      <c r="W39" s="339"/>
      <c r="X39" s="339"/>
      <c r="Y39" s="339"/>
      <c r="Z39" s="339"/>
      <c r="AA39" s="339"/>
      <c r="AB39" s="339"/>
      <c r="AC39" s="339"/>
      <c r="AD39" s="339"/>
      <c r="AE39" s="346"/>
      <c r="AG39" s="21"/>
      <c r="AH39" s="21"/>
      <c r="AI39" s="21"/>
      <c r="AJ39" s="21"/>
      <c r="AK39" s="21"/>
      <c r="AL39" s="21"/>
      <c r="AM39" s="21"/>
      <c r="AN39" s="21"/>
      <c r="AO39" s="21"/>
    </row>
    <row r="40" spans="1:41" ht="26.1" customHeight="1" x14ac:dyDescent="0.25">
      <c r="A40" s="338"/>
      <c r="B40" s="340"/>
      <c r="C40" s="342"/>
      <c r="D40" s="71" t="s">
        <v>74</v>
      </c>
      <c r="E40" s="71" t="s">
        <v>75</v>
      </c>
      <c r="F40" s="71" t="s">
        <v>76</v>
      </c>
      <c r="G40" s="71" t="s">
        <v>77</v>
      </c>
      <c r="H40" s="71" t="s">
        <v>78</v>
      </c>
      <c r="I40" s="71" t="s">
        <v>79</v>
      </c>
      <c r="J40" s="71" t="s">
        <v>80</v>
      </c>
      <c r="K40" s="71" t="s">
        <v>81</v>
      </c>
      <c r="L40" s="71" t="s">
        <v>82</v>
      </c>
      <c r="M40" s="71" t="s">
        <v>83</v>
      </c>
      <c r="N40" s="71" t="s">
        <v>84</v>
      </c>
      <c r="O40" s="71" t="s">
        <v>85</v>
      </c>
      <c r="P40" s="71" t="s">
        <v>86</v>
      </c>
      <c r="Q40" s="347" t="s">
        <v>87</v>
      </c>
      <c r="R40" s="348"/>
      <c r="S40" s="348"/>
      <c r="T40" s="348"/>
      <c r="U40" s="348"/>
      <c r="V40" s="348"/>
      <c r="W40" s="348"/>
      <c r="X40" s="349"/>
      <c r="Y40" s="347" t="s">
        <v>88</v>
      </c>
      <c r="Z40" s="348"/>
      <c r="AA40" s="348"/>
      <c r="AB40" s="348"/>
      <c r="AC40" s="348"/>
      <c r="AD40" s="348"/>
      <c r="AE40" s="350"/>
      <c r="AG40" s="25"/>
      <c r="AH40" s="25"/>
      <c r="AI40" s="25"/>
      <c r="AJ40" s="25"/>
      <c r="AK40" s="25"/>
      <c r="AL40" s="25"/>
      <c r="AM40" s="25"/>
      <c r="AN40" s="25"/>
      <c r="AO40" s="25"/>
    </row>
    <row r="41" spans="1:41" ht="123.75" customHeight="1" x14ac:dyDescent="0.25">
      <c r="A41" s="313" t="s">
        <v>89</v>
      </c>
      <c r="B41" s="315">
        <v>0.3</v>
      </c>
      <c r="C41" s="27" t="s">
        <v>66</v>
      </c>
      <c r="D41" s="112">
        <v>0</v>
      </c>
      <c r="E41" s="112">
        <v>0.25</v>
      </c>
      <c r="F41" s="112">
        <v>0.25</v>
      </c>
      <c r="G41" s="112">
        <v>0.25</v>
      </c>
      <c r="H41" s="112">
        <v>0.25</v>
      </c>
      <c r="I41" s="112">
        <v>0</v>
      </c>
      <c r="J41" s="112">
        <v>0</v>
      </c>
      <c r="K41" s="112">
        <v>0</v>
      </c>
      <c r="L41" s="112">
        <v>0</v>
      </c>
      <c r="M41" s="112">
        <v>0</v>
      </c>
      <c r="N41" s="112">
        <v>0</v>
      </c>
      <c r="O41" s="112">
        <v>0</v>
      </c>
      <c r="P41" s="113">
        <f>SUM(D41:O41)</f>
        <v>1</v>
      </c>
      <c r="Q41" s="317" t="s">
        <v>463</v>
      </c>
      <c r="R41" s="318"/>
      <c r="S41" s="318"/>
      <c r="T41" s="318"/>
      <c r="U41" s="318"/>
      <c r="V41" s="318"/>
      <c r="W41" s="318"/>
      <c r="X41" s="319"/>
      <c r="Y41" s="323" t="s">
        <v>459</v>
      </c>
      <c r="Z41" s="324"/>
      <c r="AA41" s="324"/>
      <c r="AB41" s="324"/>
      <c r="AC41" s="324"/>
      <c r="AD41" s="324"/>
      <c r="AE41" s="325"/>
      <c r="AG41" s="26"/>
      <c r="AH41" s="26"/>
      <c r="AI41" s="26"/>
      <c r="AJ41" s="26"/>
      <c r="AK41" s="26"/>
      <c r="AL41" s="26"/>
      <c r="AM41" s="26"/>
      <c r="AN41" s="26"/>
      <c r="AO41" s="26"/>
    </row>
    <row r="42" spans="1:41" ht="123.75" customHeight="1" thickBot="1" x14ac:dyDescent="0.3">
      <c r="A42" s="314"/>
      <c r="B42" s="316"/>
      <c r="C42" s="23" t="s">
        <v>67</v>
      </c>
      <c r="D42" s="127">
        <v>0.02</v>
      </c>
      <c r="E42" s="127">
        <v>0.08</v>
      </c>
      <c r="F42" s="127">
        <v>0.3</v>
      </c>
      <c r="G42" s="127">
        <v>0.45</v>
      </c>
      <c r="H42" s="127">
        <v>0.15</v>
      </c>
      <c r="I42" s="127"/>
      <c r="J42" s="127"/>
      <c r="K42" s="127"/>
      <c r="L42" s="127"/>
      <c r="M42" s="127"/>
      <c r="N42" s="127"/>
      <c r="O42" s="127"/>
      <c r="P42" s="128">
        <f t="shared" ref="P42" si="0">SUM(D42:O42)</f>
        <v>1</v>
      </c>
      <c r="Q42" s="320"/>
      <c r="R42" s="321"/>
      <c r="S42" s="321"/>
      <c r="T42" s="321"/>
      <c r="U42" s="321"/>
      <c r="V42" s="321"/>
      <c r="W42" s="321"/>
      <c r="X42" s="322"/>
      <c r="Y42" s="326"/>
      <c r="Z42" s="327"/>
      <c r="AA42" s="327"/>
      <c r="AB42" s="327"/>
      <c r="AC42" s="327"/>
      <c r="AD42" s="327"/>
      <c r="AE42" s="328"/>
    </row>
    <row r="43" spans="1:41" ht="15" customHeight="1" x14ac:dyDescent="0.25">
      <c r="A43" s="2" t="s">
        <v>90</v>
      </c>
    </row>
    <row r="45" spans="1:41" x14ac:dyDescent="0.25">
      <c r="E45" s="140"/>
      <c r="F45" s="131"/>
    </row>
    <row r="47" spans="1:41" x14ac:dyDescent="0.25">
      <c r="F47" s="140"/>
    </row>
    <row r="49" spans="6:6" x14ac:dyDescent="0.25">
      <c r="F49" s="131"/>
    </row>
  </sheetData>
  <mergeCells count="71">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41:A42"/>
    <mergeCell ref="B41:B42"/>
    <mergeCell ref="Q41:X42"/>
    <mergeCell ref="Y41:AE42"/>
    <mergeCell ref="AC35:AE36"/>
    <mergeCell ref="A38:AE38"/>
    <mergeCell ref="A39:A40"/>
    <mergeCell ref="B39:B40"/>
    <mergeCell ref="C39:C40"/>
    <mergeCell ref="D39:P39"/>
    <mergeCell ref="Q39:AE39"/>
    <mergeCell ref="Q40:X40"/>
    <mergeCell ref="Y40:AE40"/>
    <mergeCell ref="A35:A36"/>
    <mergeCell ref="B35:B36"/>
    <mergeCell ref="Q35:T36"/>
  </mergeCells>
  <dataValidations count="3">
    <dataValidation type="list" allowBlank="1" showInputMessage="1" showErrorMessage="1" sqref="C7:C9" xr:uid="{00000000-0002-0000-0000-000000000000}">
      <formula1>$B$21:$M$21</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textLength" operator="lessThanOrEqual" allowBlank="1" showInputMessage="1" showErrorMessage="1" errorTitle="Máximo 2.000 caracteres" error="Máximo 2.000 caracteres" sqref="AC35 Q35 Y35 Q41" xr:uid="{00000000-0002-0000-0000-000002000000}">
      <formula1>2000</formula1>
    </dataValidation>
  </dataValidations>
  <hyperlinks>
    <hyperlink ref="Y41" r:id="rId1" xr:uid="{00000000-0004-0000-0000-000000000000}"/>
  </hyperlinks>
  <pageMargins left="0.25" right="0.25" top="0.75" bottom="0.75" header="0.3" footer="0.3"/>
  <pageSetup scale="19" orientation="landscape"/>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54"/>
  <sheetViews>
    <sheetView showGridLines="0" topLeftCell="E9" zoomScale="70" zoomScaleNormal="70" workbookViewId="0">
      <selection activeCell="AC25" sqref="AC25"/>
    </sheetView>
  </sheetViews>
  <sheetFormatPr baseColWidth="10" defaultColWidth="10.85546875" defaultRowHeight="15" x14ac:dyDescent="0.25"/>
  <cols>
    <col min="1" max="1" width="38.42578125" style="212" customWidth="1"/>
    <col min="2" max="2" width="20.42578125" style="212" customWidth="1"/>
    <col min="3" max="14" width="20.7109375" style="212" customWidth="1"/>
    <col min="15" max="15" width="20.42578125" style="212" customWidth="1"/>
    <col min="16" max="16" width="32.42578125" style="212" customWidth="1"/>
    <col min="17" max="23" width="18.140625" style="212" customWidth="1"/>
    <col min="24" max="24" width="34.28515625" style="212" customWidth="1"/>
    <col min="25" max="27" width="18.140625" style="212" customWidth="1"/>
    <col min="28" max="28" width="22.7109375" style="212" customWidth="1"/>
    <col min="29" max="29" width="19" style="212" customWidth="1"/>
    <col min="30" max="30" width="19.42578125" style="212" customWidth="1"/>
    <col min="31" max="31" width="20.42578125" style="212" customWidth="1"/>
    <col min="32" max="32" width="22.85546875" style="212" customWidth="1"/>
    <col min="33" max="33" width="18.42578125" style="212" bestFit="1" customWidth="1"/>
    <col min="34" max="34" width="8.42578125" style="212" customWidth="1"/>
    <col min="35" max="35" width="18.42578125" style="212" bestFit="1" customWidth="1"/>
    <col min="36" max="36" width="5.7109375" style="212" customWidth="1"/>
    <col min="37" max="37" width="18.42578125" style="212" bestFit="1" customWidth="1"/>
    <col min="38" max="38" width="4.7109375" style="212" customWidth="1"/>
    <col min="39" max="39" width="23" style="212" bestFit="1" customWidth="1"/>
    <col min="40" max="40" width="9.140625" style="212"/>
    <col min="41" max="41" width="18.42578125" style="212" bestFit="1" customWidth="1"/>
    <col min="42" max="42" width="16.140625" style="212" customWidth="1"/>
    <col min="43" max="16384" width="10.85546875" style="212"/>
  </cols>
  <sheetData>
    <row r="1" spans="1:31" ht="32.25" customHeight="1" x14ac:dyDescent="0.25">
      <c r="A1" s="527"/>
      <c r="B1" s="530" t="s">
        <v>0</v>
      </c>
      <c r="C1" s="531"/>
      <c r="D1" s="531"/>
      <c r="E1" s="531"/>
      <c r="F1" s="531"/>
      <c r="G1" s="531"/>
      <c r="H1" s="531"/>
      <c r="I1" s="531"/>
      <c r="J1" s="531"/>
      <c r="K1" s="531"/>
      <c r="L1" s="531"/>
      <c r="M1" s="531"/>
      <c r="N1" s="531"/>
      <c r="O1" s="531"/>
      <c r="P1" s="531"/>
      <c r="Q1" s="531"/>
      <c r="R1" s="531"/>
      <c r="S1" s="531"/>
      <c r="T1" s="531"/>
      <c r="U1" s="531"/>
      <c r="V1" s="531"/>
      <c r="W1" s="531"/>
      <c r="X1" s="531"/>
      <c r="Y1" s="531"/>
      <c r="Z1" s="531"/>
      <c r="AA1" s="532"/>
      <c r="AB1" s="439" t="s">
        <v>1</v>
      </c>
      <c r="AC1" s="440"/>
      <c r="AD1" s="440"/>
      <c r="AE1" s="441"/>
    </row>
    <row r="2" spans="1:31" ht="30.75" customHeight="1" x14ac:dyDescent="0.25">
      <c r="A2" s="528"/>
      <c r="B2" s="530" t="s">
        <v>2</v>
      </c>
      <c r="C2" s="531"/>
      <c r="D2" s="531"/>
      <c r="E2" s="531"/>
      <c r="F2" s="531"/>
      <c r="G2" s="531"/>
      <c r="H2" s="531"/>
      <c r="I2" s="531"/>
      <c r="J2" s="531"/>
      <c r="K2" s="531"/>
      <c r="L2" s="531"/>
      <c r="M2" s="531"/>
      <c r="N2" s="531"/>
      <c r="O2" s="531"/>
      <c r="P2" s="531"/>
      <c r="Q2" s="531"/>
      <c r="R2" s="531"/>
      <c r="S2" s="531"/>
      <c r="T2" s="531"/>
      <c r="U2" s="531"/>
      <c r="V2" s="531"/>
      <c r="W2" s="531"/>
      <c r="X2" s="531"/>
      <c r="Y2" s="531"/>
      <c r="Z2" s="531"/>
      <c r="AA2" s="532"/>
      <c r="AB2" s="439" t="s">
        <v>3</v>
      </c>
      <c r="AC2" s="440"/>
      <c r="AD2" s="440"/>
      <c r="AE2" s="441"/>
    </row>
    <row r="3" spans="1:31" ht="24" customHeight="1" x14ac:dyDescent="0.25">
      <c r="A3" s="528"/>
      <c r="B3" s="533" t="s">
        <v>4</v>
      </c>
      <c r="C3" s="534"/>
      <c r="D3" s="534"/>
      <c r="E3" s="534"/>
      <c r="F3" s="534"/>
      <c r="G3" s="534"/>
      <c r="H3" s="534"/>
      <c r="I3" s="534"/>
      <c r="J3" s="534"/>
      <c r="K3" s="534"/>
      <c r="L3" s="534"/>
      <c r="M3" s="534"/>
      <c r="N3" s="534"/>
      <c r="O3" s="534"/>
      <c r="P3" s="534"/>
      <c r="Q3" s="534"/>
      <c r="R3" s="534"/>
      <c r="S3" s="534"/>
      <c r="T3" s="534"/>
      <c r="U3" s="534"/>
      <c r="V3" s="534"/>
      <c r="W3" s="534"/>
      <c r="X3" s="534"/>
      <c r="Y3" s="534"/>
      <c r="Z3" s="534"/>
      <c r="AA3" s="535"/>
      <c r="AB3" s="439" t="s">
        <v>5</v>
      </c>
      <c r="AC3" s="440"/>
      <c r="AD3" s="440"/>
      <c r="AE3" s="441"/>
    </row>
    <row r="4" spans="1:31" ht="21.75" customHeight="1" x14ac:dyDescent="0.25">
      <c r="A4" s="529"/>
      <c r="B4" s="536"/>
      <c r="C4" s="537"/>
      <c r="D4" s="537"/>
      <c r="E4" s="537"/>
      <c r="F4" s="537"/>
      <c r="G4" s="537"/>
      <c r="H4" s="537"/>
      <c r="I4" s="537"/>
      <c r="J4" s="537"/>
      <c r="K4" s="537"/>
      <c r="L4" s="537"/>
      <c r="M4" s="537"/>
      <c r="N4" s="537"/>
      <c r="O4" s="537"/>
      <c r="P4" s="537"/>
      <c r="Q4" s="537"/>
      <c r="R4" s="537"/>
      <c r="S4" s="537"/>
      <c r="T4" s="537"/>
      <c r="U4" s="537"/>
      <c r="V4" s="537"/>
      <c r="W4" s="537"/>
      <c r="X4" s="537"/>
      <c r="Y4" s="537"/>
      <c r="Z4" s="537"/>
      <c r="AA4" s="538"/>
      <c r="AB4" s="439" t="s">
        <v>6</v>
      </c>
      <c r="AC4" s="440"/>
      <c r="AD4" s="440"/>
      <c r="AE4" s="441"/>
    </row>
    <row r="5" spans="1:31" ht="9" customHeight="1" x14ac:dyDescent="0.25">
      <c r="A5" s="214"/>
      <c r="B5" s="215"/>
      <c r="C5" s="216"/>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D5" s="218"/>
      <c r="AE5" s="219"/>
    </row>
    <row r="6" spans="1:31" ht="9" customHeight="1" thickBot="1" x14ac:dyDescent="0.3">
      <c r="A6" s="220"/>
      <c r="B6" s="217"/>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D6" s="218"/>
      <c r="AE6" s="219"/>
    </row>
    <row r="7" spans="1:31" ht="15" customHeight="1" x14ac:dyDescent="0.25">
      <c r="A7" s="509" t="s">
        <v>7</v>
      </c>
      <c r="B7" s="510"/>
      <c r="C7" s="521" t="s">
        <v>31</v>
      </c>
      <c r="D7" s="509" t="s">
        <v>8</v>
      </c>
      <c r="E7" s="524"/>
      <c r="F7" s="524"/>
      <c r="G7" s="524"/>
      <c r="H7" s="510"/>
      <c r="I7" s="416">
        <v>45454</v>
      </c>
      <c r="J7" s="417"/>
      <c r="K7" s="509" t="s">
        <v>9</v>
      </c>
      <c r="L7" s="510"/>
      <c r="M7" s="422" t="s">
        <v>10</v>
      </c>
      <c r="N7" s="423"/>
      <c r="O7" s="503"/>
      <c r="P7" s="504"/>
      <c r="Q7" s="217"/>
      <c r="R7" s="217"/>
      <c r="S7" s="217"/>
      <c r="T7" s="217"/>
      <c r="U7" s="217"/>
      <c r="V7" s="217"/>
      <c r="W7" s="217"/>
      <c r="X7" s="217"/>
      <c r="Y7" s="217"/>
      <c r="Z7" s="217"/>
      <c r="AA7" s="217"/>
      <c r="AB7" s="217"/>
      <c r="AD7" s="218"/>
      <c r="AE7" s="219"/>
    </row>
    <row r="8" spans="1:31" ht="15" customHeight="1" x14ac:dyDescent="0.25">
      <c r="A8" s="511"/>
      <c r="B8" s="512"/>
      <c r="C8" s="522"/>
      <c r="D8" s="511"/>
      <c r="E8" s="525"/>
      <c r="F8" s="525"/>
      <c r="G8" s="525"/>
      <c r="H8" s="512"/>
      <c r="I8" s="418"/>
      <c r="J8" s="419"/>
      <c r="K8" s="511"/>
      <c r="L8" s="512"/>
      <c r="M8" s="390" t="s">
        <v>11</v>
      </c>
      <c r="N8" s="391"/>
      <c r="O8" s="505"/>
      <c r="P8" s="506"/>
      <c r="Q8" s="217"/>
      <c r="R8" s="217"/>
      <c r="S8" s="217"/>
      <c r="T8" s="217"/>
      <c r="U8" s="217"/>
      <c r="V8" s="217"/>
      <c r="W8" s="217"/>
      <c r="X8" s="217"/>
      <c r="Y8" s="217"/>
      <c r="Z8" s="217"/>
      <c r="AA8" s="217"/>
      <c r="AB8" s="217"/>
      <c r="AD8" s="218"/>
      <c r="AE8" s="219"/>
    </row>
    <row r="9" spans="1:31" ht="15" customHeight="1" thickBot="1" x14ac:dyDescent="0.3">
      <c r="A9" s="513"/>
      <c r="B9" s="514"/>
      <c r="C9" s="523"/>
      <c r="D9" s="513"/>
      <c r="E9" s="526"/>
      <c r="F9" s="526"/>
      <c r="G9" s="526"/>
      <c r="H9" s="514"/>
      <c r="I9" s="420"/>
      <c r="J9" s="421"/>
      <c r="K9" s="513"/>
      <c r="L9" s="514"/>
      <c r="M9" s="394" t="s">
        <v>12</v>
      </c>
      <c r="N9" s="395"/>
      <c r="O9" s="507" t="s">
        <v>415</v>
      </c>
      <c r="P9" s="508"/>
      <c r="Q9" s="217"/>
      <c r="R9" s="217"/>
      <c r="S9" s="217"/>
      <c r="T9" s="217"/>
      <c r="U9" s="217"/>
      <c r="V9" s="217"/>
      <c r="W9" s="217"/>
      <c r="X9" s="217"/>
      <c r="Y9" s="217"/>
      <c r="Z9" s="217"/>
      <c r="AA9" s="217"/>
      <c r="AB9" s="217"/>
      <c r="AD9" s="218"/>
      <c r="AE9" s="219"/>
    </row>
    <row r="10" spans="1:31" ht="15" customHeight="1" thickBot="1" x14ac:dyDescent="0.3">
      <c r="A10" s="221"/>
      <c r="B10" s="222"/>
      <c r="C10" s="222"/>
      <c r="D10" s="223"/>
      <c r="E10" s="223"/>
      <c r="F10" s="223"/>
      <c r="G10" s="223"/>
      <c r="H10" s="223"/>
      <c r="I10" s="224"/>
      <c r="J10" s="224"/>
      <c r="K10" s="223"/>
      <c r="L10" s="223"/>
      <c r="M10" s="55"/>
      <c r="N10" s="55"/>
      <c r="O10" s="225"/>
      <c r="P10" s="225"/>
      <c r="Q10" s="222"/>
      <c r="R10" s="222"/>
      <c r="S10" s="222"/>
      <c r="T10" s="222"/>
      <c r="U10" s="222"/>
      <c r="V10" s="222"/>
      <c r="W10" s="222"/>
      <c r="X10" s="222"/>
      <c r="Y10" s="222"/>
      <c r="Z10" s="222"/>
      <c r="AA10" s="222"/>
      <c r="AB10" s="222"/>
      <c r="AD10" s="226"/>
      <c r="AE10" s="227"/>
    </row>
    <row r="11" spans="1:31" ht="15" customHeight="1" x14ac:dyDescent="0.25">
      <c r="A11" s="509" t="s">
        <v>13</v>
      </c>
      <c r="B11" s="510"/>
      <c r="C11" s="456" t="s">
        <v>14</v>
      </c>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c r="AB11" s="457"/>
      <c r="AC11" s="457"/>
      <c r="AD11" s="457"/>
      <c r="AE11" s="458"/>
    </row>
    <row r="12" spans="1:31" ht="15" customHeight="1" x14ac:dyDescent="0.25">
      <c r="A12" s="511"/>
      <c r="B12" s="512"/>
      <c r="C12" s="515"/>
      <c r="D12" s="516"/>
      <c r="E12" s="516"/>
      <c r="F12" s="516"/>
      <c r="G12" s="516"/>
      <c r="H12" s="516"/>
      <c r="I12" s="516"/>
      <c r="J12" s="516"/>
      <c r="K12" s="516"/>
      <c r="L12" s="516"/>
      <c r="M12" s="516"/>
      <c r="N12" s="516"/>
      <c r="O12" s="516"/>
      <c r="P12" s="516"/>
      <c r="Q12" s="516"/>
      <c r="R12" s="516"/>
      <c r="S12" s="516"/>
      <c r="T12" s="516"/>
      <c r="U12" s="516"/>
      <c r="V12" s="516"/>
      <c r="W12" s="516"/>
      <c r="X12" s="516"/>
      <c r="Y12" s="516"/>
      <c r="Z12" s="516"/>
      <c r="AA12" s="516"/>
      <c r="AB12" s="516"/>
      <c r="AC12" s="516"/>
      <c r="AD12" s="516"/>
      <c r="AE12" s="517"/>
    </row>
    <row r="13" spans="1:31" ht="15" customHeight="1" x14ac:dyDescent="0.25">
      <c r="A13" s="513"/>
      <c r="B13" s="514"/>
      <c r="C13" s="518"/>
      <c r="D13" s="519"/>
      <c r="E13" s="519"/>
      <c r="F13" s="519"/>
      <c r="G13" s="519"/>
      <c r="H13" s="519"/>
      <c r="I13" s="519"/>
      <c r="J13" s="519"/>
      <c r="K13" s="519"/>
      <c r="L13" s="519"/>
      <c r="M13" s="519"/>
      <c r="N13" s="519"/>
      <c r="O13" s="519"/>
      <c r="P13" s="519"/>
      <c r="Q13" s="519"/>
      <c r="R13" s="519"/>
      <c r="S13" s="519"/>
      <c r="T13" s="519"/>
      <c r="U13" s="519"/>
      <c r="V13" s="519"/>
      <c r="W13" s="519"/>
      <c r="X13" s="519"/>
      <c r="Y13" s="519"/>
      <c r="Z13" s="519"/>
      <c r="AA13" s="519"/>
      <c r="AB13" s="519"/>
      <c r="AC13" s="519"/>
      <c r="AD13" s="519"/>
      <c r="AE13" s="520"/>
    </row>
    <row r="14" spans="1:31" ht="9" customHeight="1" thickBot="1" x14ac:dyDescent="0.3">
      <c r="A14" s="229"/>
      <c r="B14" s="230"/>
      <c r="C14" s="231"/>
      <c r="D14" s="231"/>
      <c r="E14" s="231"/>
      <c r="F14" s="231"/>
      <c r="G14" s="231"/>
      <c r="H14" s="231"/>
      <c r="I14" s="231"/>
      <c r="J14" s="231"/>
      <c r="K14" s="231"/>
      <c r="L14" s="231"/>
      <c r="M14" s="232"/>
      <c r="N14" s="232"/>
      <c r="O14" s="232"/>
      <c r="P14" s="232"/>
      <c r="Q14" s="232"/>
      <c r="R14" s="233"/>
      <c r="S14" s="233"/>
      <c r="T14" s="233"/>
      <c r="U14" s="233"/>
      <c r="V14" s="233"/>
      <c r="W14" s="233"/>
      <c r="X14" s="233"/>
      <c r="Y14" s="223"/>
      <c r="Z14" s="223"/>
      <c r="AA14" s="223"/>
      <c r="AB14" s="223"/>
      <c r="AD14" s="223"/>
      <c r="AE14" s="228"/>
    </row>
    <row r="15" spans="1:31" ht="39" customHeight="1" thickBot="1" x14ac:dyDescent="0.3">
      <c r="A15" s="486" t="s">
        <v>15</v>
      </c>
      <c r="B15" s="487"/>
      <c r="C15" s="497" t="s">
        <v>16</v>
      </c>
      <c r="D15" s="498"/>
      <c r="E15" s="498"/>
      <c r="F15" s="498"/>
      <c r="G15" s="498"/>
      <c r="H15" s="498"/>
      <c r="I15" s="498"/>
      <c r="J15" s="498"/>
      <c r="K15" s="499"/>
      <c r="L15" s="491" t="s">
        <v>17</v>
      </c>
      <c r="M15" s="492"/>
      <c r="N15" s="492"/>
      <c r="O15" s="492"/>
      <c r="P15" s="492"/>
      <c r="Q15" s="493"/>
      <c r="R15" s="500" t="s">
        <v>18</v>
      </c>
      <c r="S15" s="501"/>
      <c r="T15" s="501"/>
      <c r="U15" s="501"/>
      <c r="V15" s="501"/>
      <c r="W15" s="501"/>
      <c r="X15" s="502"/>
      <c r="Y15" s="491" t="s">
        <v>19</v>
      </c>
      <c r="Z15" s="493"/>
      <c r="AA15" s="488" t="s">
        <v>424</v>
      </c>
      <c r="AB15" s="489"/>
      <c r="AC15" s="489"/>
      <c r="AD15" s="489"/>
      <c r="AE15" s="490"/>
    </row>
    <row r="16" spans="1:31" ht="9" customHeight="1" thickBot="1" x14ac:dyDescent="0.3">
      <c r="A16" s="220"/>
      <c r="B16" s="217"/>
      <c r="C16" s="485"/>
      <c r="D16" s="485"/>
      <c r="E16" s="485"/>
      <c r="F16" s="485"/>
      <c r="G16" s="485"/>
      <c r="H16" s="485"/>
      <c r="I16" s="485"/>
      <c r="J16" s="485"/>
      <c r="K16" s="485"/>
      <c r="L16" s="485"/>
      <c r="M16" s="485"/>
      <c r="N16" s="485"/>
      <c r="O16" s="485"/>
      <c r="P16" s="485"/>
      <c r="Q16" s="485"/>
      <c r="R16" s="485"/>
      <c r="S16" s="485"/>
      <c r="T16" s="485"/>
      <c r="U16" s="485"/>
      <c r="V16" s="485"/>
      <c r="W16" s="485"/>
      <c r="X16" s="485"/>
      <c r="Y16" s="485"/>
      <c r="Z16" s="485"/>
      <c r="AA16" s="485"/>
      <c r="AB16" s="485"/>
      <c r="AD16" s="218"/>
      <c r="AE16" s="219"/>
    </row>
    <row r="17" spans="1:32" s="234" customFormat="1" ht="37.5" customHeight="1" x14ac:dyDescent="0.25">
      <c r="A17" s="486" t="s">
        <v>21</v>
      </c>
      <c r="B17" s="487"/>
      <c r="C17" s="488" t="s">
        <v>91</v>
      </c>
      <c r="D17" s="489"/>
      <c r="E17" s="489"/>
      <c r="F17" s="489"/>
      <c r="G17" s="489"/>
      <c r="H17" s="489"/>
      <c r="I17" s="489"/>
      <c r="J17" s="489"/>
      <c r="K17" s="489"/>
      <c r="L17" s="489"/>
      <c r="M17" s="489"/>
      <c r="N17" s="489"/>
      <c r="O17" s="489"/>
      <c r="P17" s="489"/>
      <c r="Q17" s="489"/>
      <c r="R17" s="489"/>
      <c r="S17" s="489"/>
      <c r="T17" s="489"/>
      <c r="U17" s="489"/>
      <c r="V17" s="489"/>
      <c r="W17" s="489"/>
      <c r="X17" s="489"/>
      <c r="Y17" s="489"/>
      <c r="Z17" s="489"/>
      <c r="AA17" s="489"/>
      <c r="AB17" s="489"/>
      <c r="AC17" s="489"/>
      <c r="AD17" s="489"/>
      <c r="AE17" s="490"/>
    </row>
    <row r="18" spans="1:32" ht="16.5" customHeight="1" x14ac:dyDescent="0.2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x14ac:dyDescent="0.25">
      <c r="A19" s="491" t="s">
        <v>23</v>
      </c>
      <c r="B19" s="492"/>
      <c r="C19" s="492"/>
      <c r="D19" s="492"/>
      <c r="E19" s="492"/>
      <c r="F19" s="492"/>
      <c r="G19" s="492"/>
      <c r="H19" s="492"/>
      <c r="I19" s="492"/>
      <c r="J19" s="492"/>
      <c r="K19" s="492"/>
      <c r="L19" s="492"/>
      <c r="M19" s="492"/>
      <c r="N19" s="492"/>
      <c r="O19" s="492"/>
      <c r="P19" s="492"/>
      <c r="Q19" s="492"/>
      <c r="R19" s="492"/>
      <c r="S19" s="492"/>
      <c r="T19" s="492"/>
      <c r="U19" s="492"/>
      <c r="V19" s="492"/>
      <c r="W19" s="492"/>
      <c r="X19" s="492"/>
      <c r="Y19" s="492"/>
      <c r="Z19" s="492"/>
      <c r="AA19" s="492"/>
      <c r="AB19" s="492"/>
      <c r="AC19" s="492"/>
      <c r="AD19" s="492"/>
      <c r="AE19" s="493"/>
      <c r="AF19" s="235"/>
    </row>
    <row r="20" spans="1:32" ht="32.1" customHeight="1" x14ac:dyDescent="0.25">
      <c r="A20" s="236" t="s">
        <v>24</v>
      </c>
      <c r="B20" s="494" t="s">
        <v>25</v>
      </c>
      <c r="C20" s="495"/>
      <c r="D20" s="495"/>
      <c r="E20" s="495"/>
      <c r="F20" s="495"/>
      <c r="G20" s="495"/>
      <c r="H20" s="495"/>
      <c r="I20" s="495"/>
      <c r="J20" s="495"/>
      <c r="K20" s="495"/>
      <c r="L20" s="495"/>
      <c r="M20" s="495"/>
      <c r="N20" s="495"/>
      <c r="O20" s="496"/>
      <c r="P20" s="491" t="s">
        <v>26</v>
      </c>
      <c r="Q20" s="492"/>
      <c r="R20" s="492"/>
      <c r="S20" s="492"/>
      <c r="T20" s="492"/>
      <c r="U20" s="492"/>
      <c r="V20" s="492"/>
      <c r="W20" s="492"/>
      <c r="X20" s="492"/>
      <c r="Y20" s="492"/>
      <c r="Z20" s="492"/>
      <c r="AA20" s="492"/>
      <c r="AB20" s="492"/>
      <c r="AC20" s="492"/>
      <c r="AD20" s="492"/>
      <c r="AE20" s="493"/>
      <c r="AF20" s="235"/>
    </row>
    <row r="21" spans="1:32" ht="32.1" customHeight="1" thickBot="1" x14ac:dyDescent="0.3">
      <c r="A21" s="221"/>
      <c r="B21" s="237" t="s">
        <v>27</v>
      </c>
      <c r="C21" s="238" t="s">
        <v>28</v>
      </c>
      <c r="D21" s="238" t="s">
        <v>29</v>
      </c>
      <c r="E21" s="238" t="s">
        <v>30</v>
      </c>
      <c r="F21" s="238" t="s">
        <v>31</v>
      </c>
      <c r="G21" s="238" t="s">
        <v>32</v>
      </c>
      <c r="H21" s="238" t="s">
        <v>33</v>
      </c>
      <c r="I21" s="238" t="s">
        <v>34</v>
      </c>
      <c r="J21" s="238" t="s">
        <v>35</v>
      </c>
      <c r="K21" s="238" t="s">
        <v>36</v>
      </c>
      <c r="L21" s="238" t="s">
        <v>37</v>
      </c>
      <c r="M21" s="238" t="s">
        <v>38</v>
      </c>
      <c r="N21" s="238" t="s">
        <v>39</v>
      </c>
      <c r="O21" s="239" t="s">
        <v>40</v>
      </c>
      <c r="P21" s="240"/>
      <c r="Q21" s="236" t="s">
        <v>27</v>
      </c>
      <c r="R21" s="241" t="s">
        <v>28</v>
      </c>
      <c r="S21" s="241" t="s">
        <v>29</v>
      </c>
      <c r="T21" s="241" t="s">
        <v>30</v>
      </c>
      <c r="U21" s="241" t="s">
        <v>31</v>
      </c>
      <c r="V21" s="241" t="s">
        <v>32</v>
      </c>
      <c r="W21" s="241" t="s">
        <v>33</v>
      </c>
      <c r="X21" s="241" t="s">
        <v>34</v>
      </c>
      <c r="Y21" s="241" t="s">
        <v>35</v>
      </c>
      <c r="Z21" s="241" t="s">
        <v>36</v>
      </c>
      <c r="AA21" s="241" t="s">
        <v>37</v>
      </c>
      <c r="AB21" s="241" t="s">
        <v>38</v>
      </c>
      <c r="AC21" s="241" t="s">
        <v>39</v>
      </c>
      <c r="AD21" s="242" t="s">
        <v>41</v>
      </c>
      <c r="AE21" s="242" t="s">
        <v>42</v>
      </c>
      <c r="AF21" s="1"/>
    </row>
    <row r="22" spans="1:32" ht="32.1" customHeight="1" x14ac:dyDescent="0.25">
      <c r="A22" s="243" t="s">
        <v>43</v>
      </c>
      <c r="B22" s="288">
        <v>1210230</v>
      </c>
      <c r="C22" s="289">
        <v>7503480</v>
      </c>
      <c r="D22" s="289">
        <v>7230600</v>
      </c>
      <c r="E22" s="289">
        <v>7230600</v>
      </c>
      <c r="F22" s="289">
        <v>86833273</v>
      </c>
      <c r="G22" s="290"/>
      <c r="H22" s="290"/>
      <c r="I22" s="290"/>
      <c r="J22" s="290"/>
      <c r="K22" s="290"/>
      <c r="L22" s="290"/>
      <c r="M22" s="290"/>
      <c r="N22" s="290">
        <f>SUM(B22:M22)</f>
        <v>110008183</v>
      </c>
      <c r="O22" s="291"/>
      <c r="P22" s="243" t="s">
        <v>44</v>
      </c>
      <c r="Q22" s="77">
        <v>2431761</v>
      </c>
      <c r="R22" s="78">
        <v>479749239</v>
      </c>
      <c r="S22" s="78"/>
      <c r="T22" s="78"/>
      <c r="U22" s="78"/>
      <c r="V22" s="78"/>
      <c r="W22" s="78">
        <v>30089000</v>
      </c>
      <c r="X22" s="78"/>
      <c r="Y22" s="78"/>
      <c r="Z22" s="78"/>
      <c r="AA22" s="78"/>
      <c r="AB22" s="78"/>
      <c r="AC22" s="78">
        <f>SUM(Q22:AB22)</f>
        <v>512270000</v>
      </c>
      <c r="AE22" s="79"/>
      <c r="AF22" s="1"/>
    </row>
    <row r="23" spans="1:32" ht="32.1" customHeight="1" thickBot="1" x14ac:dyDescent="0.3">
      <c r="A23" s="244" t="s">
        <v>45</v>
      </c>
      <c r="B23" s="292"/>
      <c r="C23" s="289"/>
      <c r="D23" s="289"/>
      <c r="E23" s="289"/>
      <c r="F23" s="289"/>
      <c r="G23" s="289"/>
      <c r="H23" s="289"/>
      <c r="I23" s="289"/>
      <c r="J23" s="289"/>
      <c r="K23" s="289"/>
      <c r="L23" s="289"/>
      <c r="M23" s="289"/>
      <c r="N23" s="289">
        <f>SUM(B23:M23)</f>
        <v>0</v>
      </c>
      <c r="O23" s="293" t="str">
        <f>IFERROR(N23/(SUMIF(B23:M23,"&gt;0",B22:M22))," ")</f>
        <v xml:space="preserve"> </v>
      </c>
      <c r="P23" s="244" t="s">
        <v>46</v>
      </c>
      <c r="Q23" s="63">
        <v>29914300</v>
      </c>
      <c r="R23" s="62">
        <v>289260000</v>
      </c>
      <c r="S23" s="62">
        <v>-283907</v>
      </c>
      <c r="T23" s="286">
        <f>365820846-S23-R23-Q23</f>
        <v>46930453</v>
      </c>
      <c r="U23" s="286">
        <f>350924846-T23-S23-R23-Q23</f>
        <v>-14896000</v>
      </c>
      <c r="V23" s="62"/>
      <c r="W23" s="62"/>
      <c r="X23" s="62"/>
      <c r="Y23" s="62"/>
      <c r="Z23" s="62"/>
      <c r="AA23" s="62"/>
      <c r="AB23" s="62"/>
      <c r="AC23" s="62">
        <f>SUM(Q23:AB23)</f>
        <v>350924846</v>
      </c>
      <c r="AD23" s="133">
        <f>AC23/SUM(Q22:R22)</f>
        <v>0.72778654903449125</v>
      </c>
      <c r="AE23" s="68">
        <f>AC23/AC22</f>
        <v>0.68503883889355222</v>
      </c>
      <c r="AF23" s="1"/>
    </row>
    <row r="24" spans="1:32" ht="32.1" customHeight="1" x14ac:dyDescent="0.25">
      <c r="A24" s="244" t="s">
        <v>47</v>
      </c>
      <c r="B24" s="292">
        <v>1210230</v>
      </c>
      <c r="C24" s="289">
        <v>7503480</v>
      </c>
      <c r="D24" s="289">
        <v>7230600</v>
      </c>
      <c r="E24" s="289">
        <v>7230600</v>
      </c>
      <c r="F24" s="289">
        <v>86833273</v>
      </c>
      <c r="G24" s="289"/>
      <c r="H24" s="289"/>
      <c r="I24" s="289"/>
      <c r="J24" s="289"/>
      <c r="K24" s="289"/>
      <c r="L24" s="289"/>
      <c r="M24" s="289"/>
      <c r="N24" s="289">
        <f>SUM(B24:M24)</f>
        <v>110008183</v>
      </c>
      <c r="O24" s="294"/>
      <c r="P24" s="244" t="s">
        <v>43</v>
      </c>
      <c r="Q24" s="63"/>
      <c r="R24" s="77">
        <v>60258914</v>
      </c>
      <c r="S24" s="62">
        <v>60258914</v>
      </c>
      <c r="T24" s="62">
        <v>60258914</v>
      </c>
      <c r="U24" s="62">
        <v>60258914</v>
      </c>
      <c r="V24" s="62">
        <v>90347914</v>
      </c>
      <c r="W24" s="62">
        <v>60258914</v>
      </c>
      <c r="X24" s="62">
        <v>60258914</v>
      </c>
      <c r="Y24" s="62">
        <v>47272406.200000003</v>
      </c>
      <c r="Z24" s="62">
        <v>4602452</v>
      </c>
      <c r="AA24" s="62">
        <v>4602452</v>
      </c>
      <c r="AB24" s="62">
        <v>3891292</v>
      </c>
      <c r="AC24" s="62">
        <f>SUM(Q24:AB24)</f>
        <v>512270000.19999999</v>
      </c>
      <c r="AD24" s="62"/>
      <c r="AE24" s="80"/>
      <c r="AF24" s="1"/>
    </row>
    <row r="25" spans="1:32" ht="32.1" customHeight="1" thickBot="1" x14ac:dyDescent="0.3">
      <c r="A25" s="245" t="s">
        <v>48</v>
      </c>
      <c r="B25" s="295">
        <v>1210320</v>
      </c>
      <c r="C25" s="296">
        <v>8713800</v>
      </c>
      <c r="D25" s="296">
        <v>7230600</v>
      </c>
      <c r="E25" s="296">
        <v>7230600</v>
      </c>
      <c r="F25" s="296">
        <v>2410200</v>
      </c>
      <c r="G25" s="296"/>
      <c r="H25" s="296"/>
      <c r="I25" s="296"/>
      <c r="J25" s="296"/>
      <c r="K25" s="296"/>
      <c r="L25" s="296"/>
      <c r="M25" s="296"/>
      <c r="N25" s="296">
        <f>SUM(B25:M25)</f>
        <v>26795520</v>
      </c>
      <c r="O25" s="297">
        <f>+N25/N24</f>
        <v>0.24357751641075645</v>
      </c>
      <c r="P25" s="245" t="s">
        <v>48</v>
      </c>
      <c r="Q25" s="86"/>
      <c r="R25" s="87">
        <v>1762580</v>
      </c>
      <c r="S25" s="87">
        <v>17274600</v>
      </c>
      <c r="T25" s="287">
        <v>52812200</v>
      </c>
      <c r="U25" s="87">
        <v>84187453</v>
      </c>
      <c r="V25" s="87"/>
      <c r="W25" s="87"/>
      <c r="X25" s="87"/>
      <c r="Y25" s="87"/>
      <c r="Z25" s="87"/>
      <c r="AA25" s="87"/>
      <c r="AB25" s="87"/>
      <c r="AC25" s="642">
        <f>SUM(Q25:AB25)</f>
        <v>156036833</v>
      </c>
      <c r="AD25" s="298">
        <f>AC25/SUM(Q24:T24)</f>
        <v>0.86314661539812465</v>
      </c>
      <c r="AE25" s="89">
        <f>AC25/AC24</f>
        <v>0.30459881105487385</v>
      </c>
      <c r="AF25" s="1"/>
    </row>
    <row r="26" spans="1:32" s="246" customFormat="1" ht="16.5" customHeight="1" thickBot="1" x14ac:dyDescent="0.3"/>
    <row r="27" spans="1:32" ht="33.950000000000003" customHeight="1" x14ac:dyDescent="0.25">
      <c r="A27" s="482" t="s">
        <v>49</v>
      </c>
      <c r="B27" s="483"/>
      <c r="C27" s="483"/>
      <c r="D27" s="483"/>
      <c r="E27" s="483"/>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AC27" s="483"/>
      <c r="AD27" s="483"/>
      <c r="AE27" s="484"/>
    </row>
    <row r="28" spans="1:32" ht="15" customHeight="1" x14ac:dyDescent="0.25">
      <c r="A28" s="460" t="s">
        <v>50</v>
      </c>
      <c r="B28" s="462" t="s">
        <v>51</v>
      </c>
      <c r="C28" s="462"/>
      <c r="D28" s="462" t="s">
        <v>52</v>
      </c>
      <c r="E28" s="462"/>
      <c r="F28" s="462"/>
      <c r="G28" s="462"/>
      <c r="H28" s="462"/>
      <c r="I28" s="462"/>
      <c r="J28" s="462"/>
      <c r="K28" s="462"/>
      <c r="L28" s="462"/>
      <c r="M28" s="462"/>
      <c r="N28" s="462"/>
      <c r="O28" s="462"/>
      <c r="P28" s="462" t="s">
        <v>39</v>
      </c>
      <c r="Q28" s="462" t="s">
        <v>53</v>
      </c>
      <c r="R28" s="462"/>
      <c r="S28" s="462"/>
      <c r="T28" s="462"/>
      <c r="U28" s="462"/>
      <c r="V28" s="462"/>
      <c r="W28" s="462"/>
      <c r="X28" s="462"/>
      <c r="Y28" s="462" t="s">
        <v>54</v>
      </c>
      <c r="Z28" s="462"/>
      <c r="AA28" s="462"/>
      <c r="AB28" s="462"/>
      <c r="AC28" s="462"/>
      <c r="AD28" s="462"/>
      <c r="AE28" s="481"/>
    </row>
    <row r="29" spans="1:32" ht="27" customHeight="1" x14ac:dyDescent="0.25">
      <c r="A29" s="460"/>
      <c r="B29" s="462"/>
      <c r="C29" s="462"/>
      <c r="D29" s="247" t="s">
        <v>27</v>
      </c>
      <c r="E29" s="247" t="s">
        <v>28</v>
      </c>
      <c r="F29" s="247" t="s">
        <v>29</v>
      </c>
      <c r="G29" s="247" t="s">
        <v>30</v>
      </c>
      <c r="H29" s="247" t="s">
        <v>31</v>
      </c>
      <c r="I29" s="247" t="s">
        <v>32</v>
      </c>
      <c r="J29" s="247" t="s">
        <v>33</v>
      </c>
      <c r="K29" s="247" t="s">
        <v>34</v>
      </c>
      <c r="L29" s="247" t="s">
        <v>35</v>
      </c>
      <c r="M29" s="247" t="s">
        <v>36</v>
      </c>
      <c r="N29" s="247" t="s">
        <v>37</v>
      </c>
      <c r="O29" s="247" t="s">
        <v>38</v>
      </c>
      <c r="P29" s="462"/>
      <c r="Q29" s="462"/>
      <c r="R29" s="462"/>
      <c r="S29" s="462"/>
      <c r="T29" s="462"/>
      <c r="U29" s="462"/>
      <c r="V29" s="462"/>
      <c r="W29" s="462"/>
      <c r="X29" s="462"/>
      <c r="Y29" s="462"/>
      <c r="Z29" s="462"/>
      <c r="AA29" s="462"/>
      <c r="AB29" s="462"/>
      <c r="AC29" s="462"/>
      <c r="AD29" s="462"/>
      <c r="AE29" s="481"/>
    </row>
    <row r="30" spans="1:32" ht="45" customHeight="1" thickBot="1" x14ac:dyDescent="0.3">
      <c r="A30" s="473" t="s">
        <v>91</v>
      </c>
      <c r="B30" s="477"/>
      <c r="C30" s="477"/>
      <c r="D30" s="213">
        <v>0</v>
      </c>
      <c r="E30" s="213"/>
      <c r="F30" s="213"/>
      <c r="G30" s="213"/>
      <c r="H30" s="213"/>
      <c r="I30" s="213"/>
      <c r="J30" s="213"/>
      <c r="K30" s="213"/>
      <c r="L30" s="213"/>
      <c r="M30" s="213"/>
      <c r="N30" s="213"/>
      <c r="O30" s="213"/>
      <c r="P30" s="249">
        <f>SUM(D30:O30)</f>
        <v>0</v>
      </c>
      <c r="Q30" s="478" t="s">
        <v>416</v>
      </c>
      <c r="R30" s="478"/>
      <c r="S30" s="478"/>
      <c r="T30" s="478"/>
      <c r="U30" s="478"/>
      <c r="V30" s="478"/>
      <c r="W30" s="478"/>
      <c r="X30" s="478"/>
      <c r="Y30" s="478" t="s">
        <v>56</v>
      </c>
      <c r="Z30" s="478"/>
      <c r="AA30" s="478"/>
      <c r="AB30" s="478"/>
      <c r="AC30" s="478"/>
      <c r="AD30" s="478"/>
      <c r="AE30" s="479"/>
    </row>
    <row r="31" spans="1:32" ht="45" customHeight="1" thickBot="1" x14ac:dyDescent="0.3">
      <c r="A31" s="474"/>
      <c r="B31" s="251"/>
      <c r="C31" s="251"/>
      <c r="D31" s="223"/>
      <c r="E31" s="223"/>
      <c r="F31" s="223"/>
      <c r="G31" s="223"/>
      <c r="H31" s="223"/>
      <c r="I31" s="223"/>
      <c r="J31" s="223"/>
      <c r="K31" s="223"/>
      <c r="L31" s="223"/>
      <c r="M31" s="223"/>
      <c r="N31" s="223"/>
      <c r="O31" s="223"/>
      <c r="P31" s="252"/>
      <c r="Q31" s="253"/>
      <c r="R31" s="253"/>
      <c r="S31" s="253"/>
      <c r="T31" s="253"/>
      <c r="U31" s="253"/>
      <c r="V31" s="253"/>
      <c r="W31" s="253"/>
      <c r="X31" s="253"/>
      <c r="Y31" s="253"/>
      <c r="Z31" s="253"/>
      <c r="AA31" s="253"/>
      <c r="AB31" s="253"/>
      <c r="AC31" s="253"/>
      <c r="AD31" s="253"/>
      <c r="AE31" s="254"/>
    </row>
    <row r="32" spans="1:32" ht="45" customHeight="1" x14ac:dyDescent="0.25">
      <c r="A32" s="456" t="s">
        <v>57</v>
      </c>
      <c r="B32" s="457"/>
      <c r="C32" s="457"/>
      <c r="D32" s="457"/>
      <c r="E32" s="457"/>
      <c r="F32" s="457"/>
      <c r="G32" s="457"/>
      <c r="H32" s="457"/>
      <c r="I32" s="457"/>
      <c r="J32" s="457"/>
      <c r="K32" s="457"/>
      <c r="L32" s="457"/>
      <c r="M32" s="457"/>
      <c r="N32" s="457"/>
      <c r="O32" s="457"/>
      <c r="P32" s="457"/>
      <c r="Q32" s="457"/>
      <c r="R32" s="457"/>
      <c r="S32" s="457"/>
      <c r="T32" s="457"/>
      <c r="U32" s="457"/>
      <c r="V32" s="457"/>
      <c r="W32" s="457"/>
      <c r="X32" s="457"/>
      <c r="Y32" s="457"/>
      <c r="Z32" s="457"/>
      <c r="AA32" s="457"/>
      <c r="AB32" s="457"/>
      <c r="AC32" s="457"/>
      <c r="AD32" s="457"/>
      <c r="AE32" s="458"/>
    </row>
    <row r="33" spans="1:41" ht="23.1" customHeight="1" x14ac:dyDescent="0.25">
      <c r="A33" s="460" t="s">
        <v>58</v>
      </c>
      <c r="B33" s="462" t="s">
        <v>59</v>
      </c>
      <c r="C33" s="462" t="s">
        <v>51</v>
      </c>
      <c r="D33" s="462" t="s">
        <v>60</v>
      </c>
      <c r="E33" s="462"/>
      <c r="F33" s="462"/>
      <c r="G33" s="462"/>
      <c r="H33" s="462"/>
      <c r="I33" s="462"/>
      <c r="J33" s="462"/>
      <c r="K33" s="462"/>
      <c r="L33" s="462"/>
      <c r="M33" s="462"/>
      <c r="N33" s="462"/>
      <c r="O33" s="462"/>
      <c r="P33" s="462"/>
      <c r="Q33" s="462" t="s">
        <v>61</v>
      </c>
      <c r="R33" s="462"/>
      <c r="S33" s="462"/>
      <c r="T33" s="462"/>
      <c r="U33" s="462"/>
      <c r="V33" s="462"/>
      <c r="W33" s="462"/>
      <c r="X33" s="462"/>
      <c r="Y33" s="462"/>
      <c r="Z33" s="462"/>
      <c r="AA33" s="462"/>
      <c r="AB33" s="462"/>
      <c r="AC33" s="462"/>
      <c r="AD33" s="462"/>
      <c r="AE33" s="481"/>
      <c r="AG33" s="21"/>
      <c r="AH33" s="21"/>
      <c r="AI33" s="21"/>
      <c r="AJ33" s="21"/>
      <c r="AK33" s="21"/>
      <c r="AL33" s="21"/>
      <c r="AM33" s="21"/>
      <c r="AN33" s="21"/>
      <c r="AO33" s="21"/>
    </row>
    <row r="34" spans="1:41" ht="27" customHeight="1" x14ac:dyDescent="0.25">
      <c r="A34" s="460"/>
      <c r="B34" s="462"/>
      <c r="C34" s="480"/>
      <c r="D34" s="247" t="s">
        <v>27</v>
      </c>
      <c r="E34" s="247" t="s">
        <v>28</v>
      </c>
      <c r="F34" s="247" t="s">
        <v>29</v>
      </c>
      <c r="G34" s="247" t="s">
        <v>30</v>
      </c>
      <c r="H34" s="247" t="s">
        <v>31</v>
      </c>
      <c r="I34" s="247" t="s">
        <v>32</v>
      </c>
      <c r="J34" s="247" t="s">
        <v>33</v>
      </c>
      <c r="K34" s="247" t="s">
        <v>34</v>
      </c>
      <c r="L34" s="247" t="s">
        <v>35</v>
      </c>
      <c r="M34" s="247" t="s">
        <v>36</v>
      </c>
      <c r="N34" s="247" t="s">
        <v>37</v>
      </c>
      <c r="O34" s="247" t="s">
        <v>38</v>
      </c>
      <c r="P34" s="247" t="s">
        <v>39</v>
      </c>
      <c r="Q34" s="469" t="s">
        <v>62</v>
      </c>
      <c r="R34" s="470"/>
      <c r="S34" s="470"/>
      <c r="T34" s="471"/>
      <c r="U34" s="462" t="s">
        <v>63</v>
      </c>
      <c r="V34" s="462"/>
      <c r="W34" s="462"/>
      <c r="X34" s="462"/>
      <c r="Y34" s="462" t="s">
        <v>64</v>
      </c>
      <c r="Z34" s="462"/>
      <c r="AA34" s="462"/>
      <c r="AB34" s="462"/>
      <c r="AC34" s="462" t="s">
        <v>65</v>
      </c>
      <c r="AD34" s="462"/>
      <c r="AE34" s="481"/>
      <c r="AG34" s="21"/>
      <c r="AH34" s="21"/>
      <c r="AI34" s="21"/>
      <c r="AJ34" s="21"/>
      <c r="AK34" s="21"/>
      <c r="AL34" s="21"/>
      <c r="AM34" s="21"/>
      <c r="AN34" s="21"/>
      <c r="AO34" s="21"/>
    </row>
    <row r="35" spans="1:41" ht="188.25" customHeight="1" x14ac:dyDescent="0.25">
      <c r="A35" s="473" t="s">
        <v>91</v>
      </c>
      <c r="B35" s="475">
        <v>0.35</v>
      </c>
      <c r="C35" s="255" t="s">
        <v>66</v>
      </c>
      <c r="D35" s="176">
        <v>0</v>
      </c>
      <c r="E35" s="176">
        <v>50</v>
      </c>
      <c r="F35" s="177">
        <v>130</v>
      </c>
      <c r="G35" s="177">
        <v>120</v>
      </c>
      <c r="H35" s="177">
        <v>100</v>
      </c>
      <c r="I35" s="176">
        <v>0</v>
      </c>
      <c r="J35" s="176">
        <v>0</v>
      </c>
      <c r="K35" s="176">
        <v>0</v>
      </c>
      <c r="L35" s="176">
        <v>0</v>
      </c>
      <c r="M35" s="176">
        <v>0</v>
      </c>
      <c r="N35" s="176">
        <v>0</v>
      </c>
      <c r="O35" s="176">
        <v>0</v>
      </c>
      <c r="P35" s="256">
        <f>SUM(D35:O35)</f>
        <v>400</v>
      </c>
      <c r="Q35" s="355" t="s">
        <v>496</v>
      </c>
      <c r="R35" s="356"/>
      <c r="S35" s="356"/>
      <c r="T35" s="357"/>
      <c r="U35" s="329" t="s">
        <v>450</v>
      </c>
      <c r="V35" s="329"/>
      <c r="W35" s="329"/>
      <c r="X35" s="329"/>
      <c r="Y35" s="329" t="s">
        <v>451</v>
      </c>
      <c r="Z35" s="329"/>
      <c r="AA35" s="329"/>
      <c r="AB35" s="329"/>
      <c r="AC35" s="329" t="s">
        <v>446</v>
      </c>
      <c r="AD35" s="329"/>
      <c r="AE35" s="454"/>
      <c r="AG35" s="21"/>
      <c r="AH35" s="21"/>
      <c r="AI35" s="21"/>
      <c r="AJ35" s="21"/>
      <c r="AK35" s="21"/>
      <c r="AL35" s="21"/>
      <c r="AM35" s="21"/>
      <c r="AN35" s="21"/>
      <c r="AO35" s="21"/>
    </row>
    <row r="36" spans="1:41" ht="188.25" customHeight="1" thickBot="1" x14ac:dyDescent="0.3">
      <c r="A36" s="474"/>
      <c r="B36" s="476"/>
      <c r="C36" s="257" t="s">
        <v>67</v>
      </c>
      <c r="D36" s="130">
        <v>0</v>
      </c>
      <c r="E36" s="130">
        <v>0</v>
      </c>
      <c r="F36" s="130">
        <v>288</v>
      </c>
      <c r="G36" s="279">
        <v>111</v>
      </c>
      <c r="H36" s="301">
        <v>249</v>
      </c>
      <c r="I36" s="258"/>
      <c r="J36" s="258"/>
      <c r="K36" s="258"/>
      <c r="L36" s="258"/>
      <c r="M36" s="258"/>
      <c r="N36" s="258"/>
      <c r="O36" s="258"/>
      <c r="P36" s="259">
        <f>SUM(D36:O36)</f>
        <v>648</v>
      </c>
      <c r="Q36" s="358"/>
      <c r="R36" s="359"/>
      <c r="S36" s="359"/>
      <c r="T36" s="360"/>
      <c r="U36" s="361"/>
      <c r="V36" s="361"/>
      <c r="W36" s="361"/>
      <c r="X36" s="361"/>
      <c r="Y36" s="361"/>
      <c r="Z36" s="361"/>
      <c r="AA36" s="361"/>
      <c r="AB36" s="361"/>
      <c r="AC36" s="361"/>
      <c r="AD36" s="361"/>
      <c r="AE36" s="455"/>
      <c r="AG36" s="21"/>
      <c r="AH36" s="21"/>
      <c r="AI36" s="21"/>
      <c r="AJ36" s="21"/>
      <c r="AK36" s="21"/>
      <c r="AL36" s="21"/>
      <c r="AM36" s="21"/>
      <c r="AN36" s="21"/>
      <c r="AO36" s="21"/>
    </row>
    <row r="37" spans="1:41" s="246" customFormat="1" ht="17.25" customHeight="1" thickBot="1" x14ac:dyDescent="0.3"/>
    <row r="38" spans="1:41" ht="45" customHeight="1" thickBot="1" x14ac:dyDescent="0.3">
      <c r="A38" s="456" t="s">
        <v>68</v>
      </c>
      <c r="B38" s="457"/>
      <c r="C38" s="457"/>
      <c r="D38" s="457"/>
      <c r="E38" s="457"/>
      <c r="F38" s="457"/>
      <c r="G38" s="457"/>
      <c r="H38" s="457"/>
      <c r="I38" s="457"/>
      <c r="J38" s="457"/>
      <c r="K38" s="457"/>
      <c r="L38" s="457"/>
      <c r="M38" s="457"/>
      <c r="N38" s="457"/>
      <c r="O38" s="457"/>
      <c r="P38" s="457"/>
      <c r="Q38" s="457"/>
      <c r="R38" s="457"/>
      <c r="S38" s="457"/>
      <c r="T38" s="457"/>
      <c r="U38" s="457"/>
      <c r="V38" s="457"/>
      <c r="W38" s="457"/>
      <c r="X38" s="457"/>
      <c r="Y38" s="457"/>
      <c r="Z38" s="457"/>
      <c r="AA38" s="457"/>
      <c r="AB38" s="457"/>
      <c r="AC38" s="457"/>
      <c r="AD38" s="457"/>
      <c r="AE38" s="458"/>
      <c r="AG38" s="21"/>
      <c r="AH38" s="21"/>
      <c r="AI38" s="21"/>
      <c r="AJ38" s="21"/>
      <c r="AK38" s="21"/>
      <c r="AL38" s="21"/>
      <c r="AM38" s="21"/>
      <c r="AN38" s="21"/>
      <c r="AO38" s="21"/>
    </row>
    <row r="39" spans="1:41" ht="26.1" customHeight="1" x14ac:dyDescent="0.25">
      <c r="A39" s="459" t="s">
        <v>69</v>
      </c>
      <c r="B39" s="461" t="s">
        <v>70</v>
      </c>
      <c r="C39" s="463" t="s">
        <v>71</v>
      </c>
      <c r="D39" s="465" t="s">
        <v>72</v>
      </c>
      <c r="E39" s="466"/>
      <c r="F39" s="466"/>
      <c r="G39" s="466"/>
      <c r="H39" s="466"/>
      <c r="I39" s="466"/>
      <c r="J39" s="466"/>
      <c r="K39" s="466"/>
      <c r="L39" s="466"/>
      <c r="M39" s="466"/>
      <c r="N39" s="466"/>
      <c r="O39" s="466"/>
      <c r="P39" s="467"/>
      <c r="Q39" s="461" t="s">
        <v>73</v>
      </c>
      <c r="R39" s="461"/>
      <c r="S39" s="461"/>
      <c r="T39" s="461"/>
      <c r="U39" s="461"/>
      <c r="V39" s="461"/>
      <c r="W39" s="461"/>
      <c r="X39" s="461"/>
      <c r="Y39" s="461"/>
      <c r="Z39" s="461"/>
      <c r="AA39" s="461"/>
      <c r="AB39" s="461"/>
      <c r="AC39" s="461"/>
      <c r="AD39" s="461"/>
      <c r="AE39" s="468"/>
      <c r="AG39" s="21"/>
      <c r="AH39" s="21"/>
      <c r="AI39" s="21"/>
      <c r="AJ39" s="21"/>
      <c r="AK39" s="21"/>
      <c r="AL39" s="21"/>
      <c r="AM39" s="21"/>
      <c r="AN39" s="21"/>
      <c r="AO39" s="21"/>
    </row>
    <row r="40" spans="1:41" ht="26.1" customHeight="1" x14ac:dyDescent="0.25">
      <c r="A40" s="460"/>
      <c r="B40" s="462"/>
      <c r="C40" s="464"/>
      <c r="D40" s="247" t="s">
        <v>74</v>
      </c>
      <c r="E40" s="247" t="s">
        <v>75</v>
      </c>
      <c r="F40" s="247" t="s">
        <v>76</v>
      </c>
      <c r="G40" s="247" t="s">
        <v>77</v>
      </c>
      <c r="H40" s="247" t="s">
        <v>78</v>
      </c>
      <c r="I40" s="247" t="s">
        <v>79</v>
      </c>
      <c r="J40" s="247" t="s">
        <v>80</v>
      </c>
      <c r="K40" s="247" t="s">
        <v>81</v>
      </c>
      <c r="L40" s="247" t="s">
        <v>82</v>
      </c>
      <c r="M40" s="247" t="s">
        <v>83</v>
      </c>
      <c r="N40" s="247" t="s">
        <v>84</v>
      </c>
      <c r="O40" s="247" t="s">
        <v>85</v>
      </c>
      <c r="P40" s="247" t="s">
        <v>86</v>
      </c>
      <c r="Q40" s="469" t="s">
        <v>87</v>
      </c>
      <c r="R40" s="470"/>
      <c r="S40" s="470"/>
      <c r="T40" s="470"/>
      <c r="U40" s="470"/>
      <c r="V40" s="470"/>
      <c r="W40" s="470"/>
      <c r="X40" s="471"/>
      <c r="Y40" s="469" t="s">
        <v>88</v>
      </c>
      <c r="Z40" s="470"/>
      <c r="AA40" s="470"/>
      <c r="AB40" s="470"/>
      <c r="AC40" s="470"/>
      <c r="AD40" s="470"/>
      <c r="AE40" s="472"/>
      <c r="AG40" s="25"/>
      <c r="AH40" s="25"/>
      <c r="AI40" s="25"/>
      <c r="AJ40" s="25"/>
      <c r="AK40" s="25"/>
      <c r="AL40" s="25"/>
      <c r="AM40" s="25"/>
      <c r="AN40" s="25"/>
      <c r="AO40" s="25"/>
    </row>
    <row r="41" spans="1:41" ht="114" customHeight="1" x14ac:dyDescent="0.25">
      <c r="A41" s="442" t="s">
        <v>443</v>
      </c>
      <c r="B41" s="444">
        <v>0.35</v>
      </c>
      <c r="C41" s="260" t="s">
        <v>66</v>
      </c>
      <c r="D41" s="272">
        <v>0</v>
      </c>
      <c r="E41" s="273">
        <v>0.05</v>
      </c>
      <c r="F41" s="274">
        <v>0.38</v>
      </c>
      <c r="G41" s="274">
        <v>0.32</v>
      </c>
      <c r="H41" s="273">
        <v>0.25</v>
      </c>
      <c r="I41" s="272">
        <v>0</v>
      </c>
      <c r="J41" s="272">
        <v>0</v>
      </c>
      <c r="K41" s="272">
        <v>0</v>
      </c>
      <c r="L41" s="272">
        <v>0</v>
      </c>
      <c r="M41" s="272">
        <v>0</v>
      </c>
      <c r="N41" s="272">
        <v>0</v>
      </c>
      <c r="O41" s="272">
        <v>0</v>
      </c>
      <c r="P41" s="275">
        <f>SUM(D41:O41)</f>
        <v>1</v>
      </c>
      <c r="Q41" s="446" t="s">
        <v>452</v>
      </c>
      <c r="R41" s="447"/>
      <c r="S41" s="447"/>
      <c r="T41" s="447"/>
      <c r="U41" s="447"/>
      <c r="V41" s="447"/>
      <c r="W41" s="447"/>
      <c r="X41" s="448"/>
      <c r="Y41" s="323" t="s">
        <v>453</v>
      </c>
      <c r="Z41" s="318"/>
      <c r="AA41" s="318"/>
      <c r="AB41" s="318"/>
      <c r="AC41" s="318"/>
      <c r="AD41" s="318"/>
      <c r="AE41" s="452"/>
      <c r="AG41" s="26"/>
      <c r="AH41" s="26"/>
      <c r="AI41" s="26"/>
      <c r="AJ41" s="26"/>
      <c r="AK41" s="26"/>
      <c r="AL41" s="26"/>
      <c r="AM41" s="26"/>
      <c r="AN41" s="26"/>
      <c r="AO41" s="26"/>
    </row>
    <row r="42" spans="1:41" ht="114" customHeight="1" thickBot="1" x14ac:dyDescent="0.3">
      <c r="A42" s="443"/>
      <c r="B42" s="445"/>
      <c r="C42" s="257" t="s">
        <v>67</v>
      </c>
      <c r="D42" s="266">
        <v>0.02</v>
      </c>
      <c r="E42" s="266">
        <v>0.03</v>
      </c>
      <c r="F42" s="266">
        <v>0.67</v>
      </c>
      <c r="G42" s="266">
        <v>0.27</v>
      </c>
      <c r="H42" s="266">
        <v>0.01</v>
      </c>
      <c r="I42" s="266"/>
      <c r="J42" s="266"/>
      <c r="K42" s="266"/>
      <c r="L42" s="266"/>
      <c r="M42" s="266"/>
      <c r="N42" s="266"/>
      <c r="O42" s="266"/>
      <c r="P42" s="267">
        <f t="shared" ref="P42" si="0">SUM(D42:O42)</f>
        <v>1</v>
      </c>
      <c r="Q42" s="449"/>
      <c r="R42" s="450"/>
      <c r="S42" s="450"/>
      <c r="T42" s="450"/>
      <c r="U42" s="450"/>
      <c r="V42" s="450"/>
      <c r="W42" s="450"/>
      <c r="X42" s="451"/>
      <c r="Y42" s="320"/>
      <c r="Z42" s="321"/>
      <c r="AA42" s="321"/>
      <c r="AB42" s="321"/>
      <c r="AC42" s="321"/>
      <c r="AD42" s="321"/>
      <c r="AE42" s="453"/>
    </row>
    <row r="43" spans="1:41" ht="15" customHeight="1" x14ac:dyDescent="0.25">
      <c r="A43" s="212" t="s">
        <v>90</v>
      </c>
    </row>
    <row r="44" spans="1:41" x14ac:dyDescent="0.25">
      <c r="P44" s="268">
        <f>P36/P35</f>
        <v>1.62</v>
      </c>
    </row>
    <row r="45" spans="1:41" x14ac:dyDescent="0.25">
      <c r="E45" s="268"/>
      <c r="F45" s="269"/>
    </row>
    <row r="48" spans="1:41" hidden="1" x14ac:dyDescent="0.25"/>
    <row r="49" spans="16:16" hidden="1" x14ac:dyDescent="0.25">
      <c r="P49" s="212" t="s">
        <v>409</v>
      </c>
    </row>
    <row r="50" spans="16:16" hidden="1" x14ac:dyDescent="0.25">
      <c r="P50" s="212" t="s">
        <v>410</v>
      </c>
    </row>
    <row r="51" spans="16:16" hidden="1" x14ac:dyDescent="0.25">
      <c r="P51" s="212" t="s">
        <v>413</v>
      </c>
    </row>
    <row r="52" spans="16:16" hidden="1" x14ac:dyDescent="0.25"/>
    <row r="53" spans="16:16" hidden="1" x14ac:dyDescent="0.25"/>
    <row r="54" spans="16:16" hidden="1" x14ac:dyDescent="0.25"/>
  </sheetData>
  <mergeCells count="72">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30:A31"/>
    <mergeCell ref="A41:A42"/>
    <mergeCell ref="B41:B42"/>
    <mergeCell ref="Q41:X42"/>
    <mergeCell ref="Y41:AE42"/>
    <mergeCell ref="AC35:AE36"/>
    <mergeCell ref="A38:AE38"/>
    <mergeCell ref="A39:A40"/>
    <mergeCell ref="B39:B40"/>
    <mergeCell ref="C39:C40"/>
    <mergeCell ref="D39:P39"/>
    <mergeCell ref="Q39:AE39"/>
    <mergeCell ref="Q40:X40"/>
    <mergeCell ref="Y40:AE40"/>
    <mergeCell ref="A35:A36"/>
    <mergeCell ref="B35:B36"/>
    <mergeCell ref="Q35:T36"/>
  </mergeCells>
  <dataValidations count="3">
    <dataValidation type="textLength" operator="lessThanOrEqual" allowBlank="1" showInputMessage="1" showErrorMessage="1" errorTitle="Máximo 2.000 caracteres" error="Máximo 2.000 caracteres" sqref="AC35 Q35 Y35 Q41" xr:uid="{00000000-0002-0000-0100-000000000000}">
      <formula1>2000</formula1>
    </dataValidation>
    <dataValidation type="textLength" operator="lessThanOrEqual" allowBlank="1" showInputMessage="1" showErrorMessage="1" errorTitle="Máximo 2.000 caracteres" error="Máximo 2.000 caracteres" promptTitle="2.000 caracteres" sqref="Q30:Q31" xr:uid="{00000000-0002-0000-0100-000001000000}">
      <formula1>2000</formula1>
    </dataValidation>
    <dataValidation type="list" allowBlank="1" showInputMessage="1" showErrorMessage="1" sqref="C7:C9" xr:uid="{00000000-0002-0000-0100-000002000000}">
      <formula1>$B$21:$M$21</formula1>
    </dataValidation>
  </dataValidations>
  <hyperlinks>
    <hyperlink ref="Y41" r:id="rId1" xr:uid="{00000000-0004-0000-0100-000000000000}"/>
  </hyperlinks>
  <pageMargins left="0.25" right="0.25" top="0.75" bottom="0.75" header="0.3" footer="0.3"/>
  <pageSetup scale="19" orientation="landscape"/>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8"/>
  <sheetViews>
    <sheetView showGridLines="0" topLeftCell="N25" zoomScale="75" zoomScaleNormal="75" workbookViewId="0">
      <selection activeCell="Q35" sqref="Q35:T36"/>
    </sheetView>
  </sheetViews>
  <sheetFormatPr baseColWidth="10" defaultColWidth="10.85546875" defaultRowHeight="15" x14ac:dyDescent="0.25"/>
  <cols>
    <col min="1" max="1" width="38.42578125" style="212" customWidth="1"/>
    <col min="2" max="2" width="20.42578125" style="212" customWidth="1"/>
    <col min="3" max="14" width="20.7109375" style="212" customWidth="1"/>
    <col min="15" max="15" width="20.42578125" style="212" customWidth="1"/>
    <col min="16" max="16" width="32.42578125" style="212" customWidth="1"/>
    <col min="17" max="27" width="18.140625" style="212" customWidth="1"/>
    <col min="28" max="28" width="22.7109375" style="212" customWidth="1"/>
    <col min="29" max="29" width="19" style="212" customWidth="1"/>
    <col min="30" max="30" width="19.42578125" style="212" customWidth="1"/>
    <col min="31" max="31" width="20.42578125" style="212" customWidth="1"/>
    <col min="32" max="32" width="22.85546875" style="212" customWidth="1"/>
    <col min="33" max="33" width="18.42578125" style="212" bestFit="1" customWidth="1"/>
    <col min="34" max="34" width="8.42578125" style="212" customWidth="1"/>
    <col min="35" max="35" width="18.42578125" style="212" bestFit="1" customWidth="1"/>
    <col min="36" max="36" width="5.7109375" style="212" customWidth="1"/>
    <col min="37" max="37" width="18.42578125" style="212" bestFit="1" customWidth="1"/>
    <col min="38" max="38" width="4.7109375" style="212" customWidth="1"/>
    <col min="39" max="39" width="23" style="212" bestFit="1" customWidth="1"/>
    <col min="40" max="40" width="9.140625" style="212"/>
    <col min="41" max="41" width="18.42578125" style="212" bestFit="1" customWidth="1"/>
    <col min="42" max="42" width="16.140625" style="212" customWidth="1"/>
    <col min="43" max="16384" width="10.85546875" style="212"/>
  </cols>
  <sheetData>
    <row r="1" spans="1:31" ht="32.25" customHeight="1" x14ac:dyDescent="0.25">
      <c r="A1" s="527"/>
      <c r="B1" s="530" t="s">
        <v>0</v>
      </c>
      <c r="C1" s="531"/>
      <c r="D1" s="531"/>
      <c r="E1" s="531"/>
      <c r="F1" s="531"/>
      <c r="G1" s="531"/>
      <c r="H1" s="531"/>
      <c r="I1" s="531"/>
      <c r="J1" s="531"/>
      <c r="K1" s="531"/>
      <c r="L1" s="531"/>
      <c r="M1" s="531"/>
      <c r="N1" s="531"/>
      <c r="O1" s="531"/>
      <c r="P1" s="531"/>
      <c r="Q1" s="531"/>
      <c r="R1" s="531"/>
      <c r="S1" s="531"/>
      <c r="T1" s="531"/>
      <c r="U1" s="531"/>
      <c r="V1" s="531"/>
      <c r="W1" s="531"/>
      <c r="X1" s="531"/>
      <c r="Y1" s="531"/>
      <c r="Z1" s="531"/>
      <c r="AA1" s="532"/>
      <c r="AB1" s="439" t="s">
        <v>1</v>
      </c>
      <c r="AC1" s="440"/>
      <c r="AD1" s="440"/>
      <c r="AE1" s="441"/>
    </row>
    <row r="2" spans="1:31" ht="30.75" customHeight="1" x14ac:dyDescent="0.25">
      <c r="A2" s="528"/>
      <c r="B2" s="530" t="s">
        <v>2</v>
      </c>
      <c r="C2" s="531"/>
      <c r="D2" s="531"/>
      <c r="E2" s="531"/>
      <c r="F2" s="531"/>
      <c r="G2" s="531"/>
      <c r="H2" s="531"/>
      <c r="I2" s="531"/>
      <c r="J2" s="531"/>
      <c r="K2" s="531"/>
      <c r="L2" s="531"/>
      <c r="M2" s="531"/>
      <c r="N2" s="531"/>
      <c r="O2" s="531"/>
      <c r="P2" s="531"/>
      <c r="Q2" s="531"/>
      <c r="R2" s="531"/>
      <c r="S2" s="531"/>
      <c r="T2" s="531"/>
      <c r="U2" s="531"/>
      <c r="V2" s="531"/>
      <c r="W2" s="531"/>
      <c r="X2" s="531"/>
      <c r="Y2" s="531"/>
      <c r="Z2" s="531"/>
      <c r="AA2" s="532"/>
      <c r="AB2" s="439" t="s">
        <v>3</v>
      </c>
      <c r="AC2" s="440"/>
      <c r="AD2" s="440"/>
      <c r="AE2" s="441"/>
    </row>
    <row r="3" spans="1:31" ht="24" customHeight="1" x14ac:dyDescent="0.25">
      <c r="A3" s="528"/>
      <c r="B3" s="533" t="s">
        <v>4</v>
      </c>
      <c r="C3" s="534"/>
      <c r="D3" s="534"/>
      <c r="E3" s="534"/>
      <c r="F3" s="534"/>
      <c r="G3" s="534"/>
      <c r="H3" s="534"/>
      <c r="I3" s="534"/>
      <c r="J3" s="534"/>
      <c r="K3" s="534"/>
      <c r="L3" s="534"/>
      <c r="M3" s="534"/>
      <c r="N3" s="534"/>
      <c r="O3" s="534"/>
      <c r="P3" s="534"/>
      <c r="Q3" s="534"/>
      <c r="R3" s="534"/>
      <c r="S3" s="534"/>
      <c r="T3" s="534"/>
      <c r="U3" s="534"/>
      <c r="V3" s="534"/>
      <c r="W3" s="534"/>
      <c r="X3" s="534"/>
      <c r="Y3" s="534"/>
      <c r="Z3" s="534"/>
      <c r="AA3" s="535"/>
      <c r="AB3" s="439" t="s">
        <v>5</v>
      </c>
      <c r="AC3" s="440"/>
      <c r="AD3" s="440"/>
      <c r="AE3" s="441"/>
    </row>
    <row r="4" spans="1:31" ht="21.75" customHeight="1" x14ac:dyDescent="0.25">
      <c r="A4" s="529"/>
      <c r="B4" s="536"/>
      <c r="C4" s="537"/>
      <c r="D4" s="537"/>
      <c r="E4" s="537"/>
      <c r="F4" s="537"/>
      <c r="G4" s="537"/>
      <c r="H4" s="537"/>
      <c r="I4" s="537"/>
      <c r="J4" s="537"/>
      <c r="K4" s="537"/>
      <c r="L4" s="537"/>
      <c r="M4" s="537"/>
      <c r="N4" s="537"/>
      <c r="O4" s="537"/>
      <c r="P4" s="537"/>
      <c r="Q4" s="537"/>
      <c r="R4" s="537"/>
      <c r="S4" s="537"/>
      <c r="T4" s="537"/>
      <c r="U4" s="537"/>
      <c r="V4" s="537"/>
      <c r="W4" s="537"/>
      <c r="X4" s="537"/>
      <c r="Y4" s="537"/>
      <c r="Z4" s="537"/>
      <c r="AA4" s="538"/>
      <c r="AB4" s="439" t="s">
        <v>6</v>
      </c>
      <c r="AC4" s="440"/>
      <c r="AD4" s="440"/>
      <c r="AE4" s="441"/>
    </row>
    <row r="5" spans="1:31" ht="9" customHeight="1" x14ac:dyDescent="0.25">
      <c r="A5" s="214"/>
      <c r="B5" s="215"/>
      <c r="C5" s="216"/>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D5" s="218"/>
      <c r="AE5" s="219"/>
    </row>
    <row r="6" spans="1:31" ht="9" customHeight="1" thickBot="1" x14ac:dyDescent="0.3">
      <c r="A6" s="220"/>
      <c r="B6" s="217"/>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D6" s="218"/>
      <c r="AE6" s="219"/>
    </row>
    <row r="7" spans="1:31" ht="15" customHeight="1" x14ac:dyDescent="0.25">
      <c r="A7" s="509" t="s">
        <v>7</v>
      </c>
      <c r="B7" s="510"/>
      <c r="C7" s="521" t="s">
        <v>31</v>
      </c>
      <c r="D7" s="509" t="s">
        <v>8</v>
      </c>
      <c r="E7" s="524"/>
      <c r="F7" s="524"/>
      <c r="G7" s="524"/>
      <c r="H7" s="510"/>
      <c r="I7" s="416">
        <v>45454</v>
      </c>
      <c r="J7" s="417"/>
      <c r="K7" s="509" t="s">
        <v>9</v>
      </c>
      <c r="L7" s="510"/>
      <c r="M7" s="422" t="s">
        <v>10</v>
      </c>
      <c r="N7" s="423"/>
      <c r="O7" s="503"/>
      <c r="P7" s="504"/>
      <c r="Q7" s="217"/>
      <c r="R7" s="217"/>
      <c r="S7" s="217"/>
      <c r="T7" s="217"/>
      <c r="U7" s="217"/>
      <c r="V7" s="217"/>
      <c r="W7" s="217"/>
      <c r="X7" s="217"/>
      <c r="Y7" s="217"/>
      <c r="Z7" s="217"/>
      <c r="AA7" s="217"/>
      <c r="AB7" s="217"/>
      <c r="AD7" s="218"/>
      <c r="AE7" s="219"/>
    </row>
    <row r="8" spans="1:31" ht="15" customHeight="1" x14ac:dyDescent="0.25">
      <c r="A8" s="511"/>
      <c r="B8" s="512"/>
      <c r="C8" s="522"/>
      <c r="D8" s="511"/>
      <c r="E8" s="525"/>
      <c r="F8" s="525"/>
      <c r="G8" s="525"/>
      <c r="H8" s="512"/>
      <c r="I8" s="418"/>
      <c r="J8" s="419"/>
      <c r="K8" s="511"/>
      <c r="L8" s="512"/>
      <c r="M8" s="390" t="s">
        <v>11</v>
      </c>
      <c r="N8" s="391"/>
      <c r="O8" s="505"/>
      <c r="P8" s="506"/>
      <c r="Q8" s="217"/>
      <c r="R8" s="217"/>
      <c r="S8" s="217"/>
      <c r="T8" s="217"/>
      <c r="U8" s="217"/>
      <c r="V8" s="217"/>
      <c r="W8" s="217"/>
      <c r="X8" s="217"/>
      <c r="Y8" s="217"/>
      <c r="Z8" s="217"/>
      <c r="AA8" s="217"/>
      <c r="AB8" s="217"/>
      <c r="AD8" s="218"/>
      <c r="AE8" s="219"/>
    </row>
    <row r="9" spans="1:31" ht="15" customHeight="1" thickBot="1" x14ac:dyDescent="0.3">
      <c r="A9" s="513"/>
      <c r="B9" s="514"/>
      <c r="C9" s="523"/>
      <c r="D9" s="513"/>
      <c r="E9" s="526"/>
      <c r="F9" s="526"/>
      <c r="G9" s="526"/>
      <c r="H9" s="514"/>
      <c r="I9" s="420"/>
      <c r="J9" s="421"/>
      <c r="K9" s="513"/>
      <c r="L9" s="514"/>
      <c r="M9" s="394" t="s">
        <v>12</v>
      </c>
      <c r="N9" s="395"/>
      <c r="O9" s="507" t="s">
        <v>415</v>
      </c>
      <c r="P9" s="508"/>
      <c r="Q9" s="217"/>
      <c r="R9" s="217"/>
      <c r="S9" s="217"/>
      <c r="T9" s="217"/>
      <c r="U9" s="217"/>
      <c r="V9" s="217"/>
      <c r="W9" s="217"/>
      <c r="X9" s="217"/>
      <c r="Y9" s="217"/>
      <c r="Z9" s="217"/>
      <c r="AA9" s="217"/>
      <c r="AB9" s="217"/>
      <c r="AD9" s="218"/>
      <c r="AE9" s="219"/>
    </row>
    <row r="10" spans="1:31" ht="15" customHeight="1" thickBot="1" x14ac:dyDescent="0.3">
      <c r="A10" s="221"/>
      <c r="B10" s="222"/>
      <c r="C10" s="222"/>
      <c r="D10" s="223"/>
      <c r="E10" s="223"/>
      <c r="F10" s="223"/>
      <c r="G10" s="223"/>
      <c r="H10" s="223"/>
      <c r="I10" s="224"/>
      <c r="J10" s="224"/>
      <c r="K10" s="223"/>
      <c r="L10" s="223"/>
      <c r="M10" s="55"/>
      <c r="N10" s="55"/>
      <c r="O10" s="225"/>
      <c r="P10" s="225"/>
      <c r="Q10" s="222"/>
      <c r="R10" s="222"/>
      <c r="S10" s="222"/>
      <c r="T10" s="222"/>
      <c r="U10" s="222"/>
      <c r="V10" s="222"/>
      <c r="W10" s="222"/>
      <c r="X10" s="222"/>
      <c r="Y10" s="222"/>
      <c r="Z10" s="222"/>
      <c r="AA10" s="222"/>
      <c r="AB10" s="222"/>
      <c r="AD10" s="226"/>
      <c r="AE10" s="227"/>
    </row>
    <row r="11" spans="1:31" ht="15" customHeight="1" x14ac:dyDescent="0.25">
      <c r="A11" s="509" t="s">
        <v>13</v>
      </c>
      <c r="B11" s="510"/>
      <c r="C11" s="456" t="s">
        <v>14</v>
      </c>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c r="AB11" s="457"/>
      <c r="AC11" s="457"/>
      <c r="AD11" s="457"/>
      <c r="AE11" s="458"/>
    </row>
    <row r="12" spans="1:31" ht="15" customHeight="1" x14ac:dyDescent="0.25">
      <c r="A12" s="511"/>
      <c r="B12" s="512"/>
      <c r="C12" s="515"/>
      <c r="D12" s="516"/>
      <c r="E12" s="516"/>
      <c r="F12" s="516"/>
      <c r="G12" s="516"/>
      <c r="H12" s="516"/>
      <c r="I12" s="516"/>
      <c r="J12" s="516"/>
      <c r="K12" s="516"/>
      <c r="L12" s="516"/>
      <c r="M12" s="516"/>
      <c r="N12" s="516"/>
      <c r="O12" s="516"/>
      <c r="P12" s="516"/>
      <c r="Q12" s="516"/>
      <c r="R12" s="516"/>
      <c r="S12" s="516"/>
      <c r="T12" s="516"/>
      <c r="U12" s="516"/>
      <c r="V12" s="516"/>
      <c r="W12" s="516"/>
      <c r="X12" s="516"/>
      <c r="Y12" s="516"/>
      <c r="Z12" s="516"/>
      <c r="AA12" s="516"/>
      <c r="AB12" s="516"/>
      <c r="AC12" s="516"/>
      <c r="AD12" s="516"/>
      <c r="AE12" s="517"/>
    </row>
    <row r="13" spans="1:31" ht="15" customHeight="1" x14ac:dyDescent="0.25">
      <c r="A13" s="513"/>
      <c r="B13" s="514"/>
      <c r="C13" s="518"/>
      <c r="D13" s="519"/>
      <c r="E13" s="519"/>
      <c r="F13" s="519"/>
      <c r="G13" s="519"/>
      <c r="H13" s="519"/>
      <c r="I13" s="519"/>
      <c r="J13" s="519"/>
      <c r="K13" s="519"/>
      <c r="L13" s="519"/>
      <c r="M13" s="519"/>
      <c r="N13" s="519"/>
      <c r="O13" s="519"/>
      <c r="P13" s="519"/>
      <c r="Q13" s="519"/>
      <c r="R13" s="519"/>
      <c r="S13" s="519"/>
      <c r="T13" s="519"/>
      <c r="U13" s="519"/>
      <c r="V13" s="519"/>
      <c r="W13" s="519"/>
      <c r="X13" s="519"/>
      <c r="Y13" s="519"/>
      <c r="Z13" s="519"/>
      <c r="AA13" s="519"/>
      <c r="AB13" s="519"/>
      <c r="AC13" s="519"/>
      <c r="AD13" s="519"/>
      <c r="AE13" s="520"/>
    </row>
    <row r="14" spans="1:31" ht="9" customHeight="1" thickBot="1" x14ac:dyDescent="0.3">
      <c r="A14" s="229"/>
      <c r="B14" s="230"/>
      <c r="C14" s="231"/>
      <c r="D14" s="231"/>
      <c r="E14" s="231"/>
      <c r="F14" s="231"/>
      <c r="G14" s="231"/>
      <c r="H14" s="231"/>
      <c r="I14" s="231"/>
      <c r="J14" s="231"/>
      <c r="K14" s="231"/>
      <c r="L14" s="231"/>
      <c r="M14" s="232"/>
      <c r="N14" s="232"/>
      <c r="O14" s="232"/>
      <c r="P14" s="232"/>
      <c r="Q14" s="232"/>
      <c r="R14" s="233"/>
      <c r="S14" s="233"/>
      <c r="T14" s="233"/>
      <c r="U14" s="233"/>
      <c r="V14" s="233"/>
      <c r="W14" s="233"/>
      <c r="X14" s="233"/>
      <c r="Y14" s="223"/>
      <c r="Z14" s="223"/>
      <c r="AA14" s="223"/>
      <c r="AB14" s="223"/>
      <c r="AD14" s="223"/>
      <c r="AE14" s="228"/>
    </row>
    <row r="15" spans="1:31" ht="39" customHeight="1" thickBot="1" x14ac:dyDescent="0.3">
      <c r="A15" s="486" t="s">
        <v>15</v>
      </c>
      <c r="B15" s="487"/>
      <c r="C15" s="497" t="s">
        <v>16</v>
      </c>
      <c r="D15" s="498"/>
      <c r="E15" s="498"/>
      <c r="F15" s="498"/>
      <c r="G15" s="498"/>
      <c r="H15" s="498"/>
      <c r="I15" s="498"/>
      <c r="J15" s="498"/>
      <c r="K15" s="499"/>
      <c r="L15" s="491" t="s">
        <v>17</v>
      </c>
      <c r="M15" s="492"/>
      <c r="N15" s="492"/>
      <c r="O15" s="492"/>
      <c r="P15" s="492"/>
      <c r="Q15" s="493"/>
      <c r="R15" s="500" t="s">
        <v>18</v>
      </c>
      <c r="S15" s="501"/>
      <c r="T15" s="501"/>
      <c r="U15" s="501"/>
      <c r="V15" s="501"/>
      <c r="W15" s="501"/>
      <c r="X15" s="502"/>
      <c r="Y15" s="491" t="s">
        <v>19</v>
      </c>
      <c r="Z15" s="493"/>
      <c r="AA15" s="488" t="s">
        <v>424</v>
      </c>
      <c r="AB15" s="489"/>
      <c r="AC15" s="489"/>
      <c r="AD15" s="489"/>
      <c r="AE15" s="490"/>
    </row>
    <row r="16" spans="1:31" ht="9" customHeight="1" thickBot="1" x14ac:dyDescent="0.3">
      <c r="A16" s="220"/>
      <c r="B16" s="217"/>
      <c r="C16" s="485"/>
      <c r="D16" s="485"/>
      <c r="E16" s="485"/>
      <c r="F16" s="485"/>
      <c r="G16" s="485"/>
      <c r="H16" s="485"/>
      <c r="I16" s="485"/>
      <c r="J16" s="485"/>
      <c r="K16" s="485"/>
      <c r="L16" s="485"/>
      <c r="M16" s="485"/>
      <c r="N16" s="485"/>
      <c r="O16" s="485"/>
      <c r="P16" s="485"/>
      <c r="Q16" s="485"/>
      <c r="R16" s="485"/>
      <c r="S16" s="485"/>
      <c r="T16" s="485"/>
      <c r="U16" s="485"/>
      <c r="V16" s="485"/>
      <c r="W16" s="485"/>
      <c r="X16" s="485"/>
      <c r="Y16" s="485"/>
      <c r="Z16" s="485"/>
      <c r="AA16" s="485"/>
      <c r="AB16" s="485"/>
      <c r="AD16" s="218"/>
      <c r="AE16" s="219"/>
    </row>
    <row r="17" spans="1:32" s="234" customFormat="1" ht="37.5" customHeight="1" x14ac:dyDescent="0.25">
      <c r="A17" s="486" t="s">
        <v>21</v>
      </c>
      <c r="B17" s="487"/>
      <c r="C17" s="488" t="s">
        <v>92</v>
      </c>
      <c r="D17" s="489"/>
      <c r="E17" s="489"/>
      <c r="F17" s="489"/>
      <c r="G17" s="489"/>
      <c r="H17" s="489"/>
      <c r="I17" s="489"/>
      <c r="J17" s="489"/>
      <c r="K17" s="489"/>
      <c r="L17" s="489"/>
      <c r="M17" s="489"/>
      <c r="N17" s="489"/>
      <c r="O17" s="489"/>
      <c r="P17" s="489"/>
      <c r="Q17" s="489"/>
      <c r="R17" s="489"/>
      <c r="S17" s="489"/>
      <c r="T17" s="489"/>
      <c r="U17" s="489"/>
      <c r="V17" s="489"/>
      <c r="W17" s="489"/>
      <c r="X17" s="489"/>
      <c r="Y17" s="489"/>
      <c r="Z17" s="489"/>
      <c r="AA17" s="489"/>
      <c r="AB17" s="489"/>
      <c r="AC17" s="489"/>
      <c r="AD17" s="489"/>
      <c r="AE17" s="490"/>
    </row>
    <row r="18" spans="1:32" ht="16.5" customHeight="1" x14ac:dyDescent="0.2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x14ac:dyDescent="0.25">
      <c r="A19" s="491" t="s">
        <v>23</v>
      </c>
      <c r="B19" s="492"/>
      <c r="C19" s="492"/>
      <c r="D19" s="492"/>
      <c r="E19" s="492"/>
      <c r="F19" s="492"/>
      <c r="G19" s="492"/>
      <c r="H19" s="492"/>
      <c r="I19" s="492"/>
      <c r="J19" s="492"/>
      <c r="K19" s="492"/>
      <c r="L19" s="492"/>
      <c r="M19" s="492"/>
      <c r="N19" s="492"/>
      <c r="O19" s="492"/>
      <c r="P19" s="492"/>
      <c r="Q19" s="492"/>
      <c r="R19" s="492"/>
      <c r="S19" s="492"/>
      <c r="T19" s="492"/>
      <c r="U19" s="492"/>
      <c r="V19" s="492"/>
      <c r="W19" s="492"/>
      <c r="X19" s="492"/>
      <c r="Y19" s="492"/>
      <c r="Z19" s="492"/>
      <c r="AA19" s="492"/>
      <c r="AB19" s="492"/>
      <c r="AC19" s="492"/>
      <c r="AD19" s="492"/>
      <c r="AE19" s="493"/>
      <c r="AF19" s="235"/>
    </row>
    <row r="20" spans="1:32" ht="32.1" customHeight="1" x14ac:dyDescent="0.25">
      <c r="A20" s="236" t="s">
        <v>24</v>
      </c>
      <c r="B20" s="494" t="s">
        <v>25</v>
      </c>
      <c r="C20" s="495"/>
      <c r="D20" s="495"/>
      <c r="E20" s="495"/>
      <c r="F20" s="495"/>
      <c r="G20" s="495"/>
      <c r="H20" s="495"/>
      <c r="I20" s="495"/>
      <c r="J20" s="495"/>
      <c r="K20" s="495"/>
      <c r="L20" s="495"/>
      <c r="M20" s="495"/>
      <c r="N20" s="495"/>
      <c r="O20" s="496"/>
      <c r="P20" s="491" t="s">
        <v>26</v>
      </c>
      <c r="Q20" s="492"/>
      <c r="R20" s="492"/>
      <c r="S20" s="492"/>
      <c r="T20" s="492"/>
      <c r="U20" s="492"/>
      <c r="V20" s="492"/>
      <c r="W20" s="492"/>
      <c r="X20" s="492"/>
      <c r="Y20" s="492"/>
      <c r="Z20" s="492"/>
      <c r="AA20" s="492"/>
      <c r="AB20" s="492"/>
      <c r="AC20" s="492"/>
      <c r="AD20" s="492"/>
      <c r="AE20" s="493"/>
      <c r="AF20" s="235"/>
    </row>
    <row r="21" spans="1:32" ht="32.1" customHeight="1" thickBot="1" x14ac:dyDescent="0.3">
      <c r="A21" s="221"/>
      <c r="B21" s="237" t="s">
        <v>27</v>
      </c>
      <c r="C21" s="238" t="s">
        <v>28</v>
      </c>
      <c r="D21" s="238" t="s">
        <v>29</v>
      </c>
      <c r="E21" s="238" t="s">
        <v>30</v>
      </c>
      <c r="F21" s="238" t="s">
        <v>31</v>
      </c>
      <c r="G21" s="238" t="s">
        <v>32</v>
      </c>
      <c r="H21" s="238" t="s">
        <v>33</v>
      </c>
      <c r="I21" s="238" t="s">
        <v>34</v>
      </c>
      <c r="J21" s="238" t="s">
        <v>35</v>
      </c>
      <c r="K21" s="238" t="s">
        <v>36</v>
      </c>
      <c r="L21" s="238" t="s">
        <v>37</v>
      </c>
      <c r="M21" s="238" t="s">
        <v>38</v>
      </c>
      <c r="N21" s="238" t="s">
        <v>39</v>
      </c>
      <c r="O21" s="239" t="s">
        <v>40</v>
      </c>
      <c r="P21" s="240"/>
      <c r="Q21" s="236" t="s">
        <v>27</v>
      </c>
      <c r="R21" s="241" t="s">
        <v>28</v>
      </c>
      <c r="S21" s="241" t="s">
        <v>29</v>
      </c>
      <c r="T21" s="241" t="s">
        <v>30</v>
      </c>
      <c r="U21" s="241" t="s">
        <v>31</v>
      </c>
      <c r="V21" s="241" t="s">
        <v>32</v>
      </c>
      <c r="W21" s="241" t="s">
        <v>33</v>
      </c>
      <c r="X21" s="241" t="s">
        <v>34</v>
      </c>
      <c r="Y21" s="241" t="s">
        <v>35</v>
      </c>
      <c r="Z21" s="241" t="s">
        <v>36</v>
      </c>
      <c r="AA21" s="241" t="s">
        <v>37</v>
      </c>
      <c r="AB21" s="241" t="s">
        <v>38</v>
      </c>
      <c r="AC21" s="241" t="s">
        <v>39</v>
      </c>
      <c r="AD21" s="242" t="s">
        <v>41</v>
      </c>
      <c r="AE21" s="242" t="s">
        <v>42</v>
      </c>
      <c r="AF21" s="1"/>
    </row>
    <row r="22" spans="1:32" ht="32.1" customHeight="1" x14ac:dyDescent="0.25">
      <c r="A22" s="243" t="s">
        <v>43</v>
      </c>
      <c r="B22" s="66"/>
      <c r="C22" s="64"/>
      <c r="D22" s="64"/>
      <c r="E22" s="64"/>
      <c r="F22" s="64"/>
      <c r="G22" s="64"/>
      <c r="H22" s="64"/>
      <c r="I22" s="64"/>
      <c r="J22" s="64"/>
      <c r="K22" s="64"/>
      <c r="L22" s="64"/>
      <c r="M22" s="64"/>
      <c r="N22" s="64">
        <f>SUM(B22:M22)</f>
        <v>0</v>
      </c>
      <c r="O22" s="67"/>
      <c r="P22" s="243" t="s">
        <v>44</v>
      </c>
      <c r="Q22" s="77"/>
      <c r="R22" s="78">
        <v>154560000</v>
      </c>
      <c r="S22" s="78"/>
      <c r="T22" s="78"/>
      <c r="U22" s="78"/>
      <c r="V22" s="78"/>
      <c r="W22" s="78"/>
      <c r="X22" s="78"/>
      <c r="Y22" s="78"/>
      <c r="Z22" s="78"/>
      <c r="AA22" s="78"/>
      <c r="AB22" s="78"/>
      <c r="AC22" s="78">
        <f>SUM(Q22:AB22)</f>
        <v>154560000</v>
      </c>
      <c r="AE22" s="79"/>
      <c r="AF22" s="1"/>
    </row>
    <row r="23" spans="1:32" ht="32.1" customHeight="1" x14ac:dyDescent="0.25">
      <c r="A23" s="244" t="s">
        <v>45</v>
      </c>
      <c r="B23" s="63"/>
      <c r="C23" s="62"/>
      <c r="D23" s="62"/>
      <c r="E23" s="62"/>
      <c r="F23" s="62"/>
      <c r="G23" s="62"/>
      <c r="H23" s="62"/>
      <c r="I23" s="62"/>
      <c r="J23" s="62"/>
      <c r="K23" s="62"/>
      <c r="L23" s="62"/>
      <c r="M23" s="62"/>
      <c r="N23" s="62">
        <f>SUM(B23:M23)</f>
        <v>0</v>
      </c>
      <c r="O23" s="69" t="str">
        <f>IFERROR(N23/(SUMIF(B23:M23,"&gt;0",B22:M22))," ")</f>
        <v xml:space="preserve"> </v>
      </c>
      <c r="P23" s="244" t="s">
        <v>46</v>
      </c>
      <c r="Q23" s="63"/>
      <c r="R23" s="62">
        <v>119394000</v>
      </c>
      <c r="S23" s="62"/>
      <c r="T23" s="286">
        <f>107233500-R23</f>
        <v>-12160500</v>
      </c>
      <c r="U23" s="62"/>
      <c r="V23" s="62"/>
      <c r="W23" s="62"/>
      <c r="X23" s="62"/>
      <c r="Y23" s="62"/>
      <c r="Z23" s="62"/>
      <c r="AA23" s="62"/>
      <c r="AB23" s="62"/>
      <c r="AC23" s="62">
        <f>SUM(Q23:AB23)</f>
        <v>107233500</v>
      </c>
      <c r="AD23" s="133">
        <f>AC23/SUM(Q22:V22)</f>
        <v>0.69379852484472049</v>
      </c>
      <c r="AE23" s="68">
        <f>AC23/AC22</f>
        <v>0.69379852484472049</v>
      </c>
      <c r="AF23" s="1"/>
    </row>
    <row r="24" spans="1:32" ht="32.1" customHeight="1" x14ac:dyDescent="0.25">
      <c r="A24" s="244" t="s">
        <v>47</v>
      </c>
      <c r="B24" s="63"/>
      <c r="C24" s="62"/>
      <c r="D24" s="62"/>
      <c r="E24" s="62"/>
      <c r="F24" s="62"/>
      <c r="G24" s="62"/>
      <c r="H24" s="62"/>
      <c r="I24" s="62"/>
      <c r="J24" s="62"/>
      <c r="K24" s="62"/>
      <c r="L24" s="62"/>
      <c r="M24" s="62"/>
      <c r="N24" s="62">
        <f>SUM(B24:M24)</f>
        <v>0</v>
      </c>
      <c r="O24" s="65"/>
      <c r="P24" s="244" t="s">
        <v>43</v>
      </c>
      <c r="Q24" s="63"/>
      <c r="R24" s="62"/>
      <c r="S24" s="62">
        <v>19899600</v>
      </c>
      <c r="T24" s="62">
        <v>19899600</v>
      </c>
      <c r="U24" s="62">
        <v>19899600</v>
      </c>
      <c r="V24" s="62">
        <v>19899600</v>
      </c>
      <c r="W24" s="62">
        <v>19899600</v>
      </c>
      <c r="X24" s="62">
        <v>19899600</v>
      </c>
      <c r="Y24" s="62">
        <v>19899600</v>
      </c>
      <c r="Z24" s="62">
        <v>15262800</v>
      </c>
      <c r="AA24" s="62"/>
      <c r="AB24" s="62"/>
      <c r="AC24" s="62">
        <f>SUM(Q24:AB24)</f>
        <v>154560000</v>
      </c>
      <c r="AD24" s="62"/>
      <c r="AE24" s="80"/>
      <c r="AF24" s="1"/>
    </row>
    <row r="25" spans="1:32" ht="32.1" customHeight="1" thickBot="1" x14ac:dyDescent="0.3">
      <c r="A25" s="245" t="s">
        <v>48</v>
      </c>
      <c r="B25" s="86"/>
      <c r="C25" s="87"/>
      <c r="D25" s="87"/>
      <c r="E25" s="87"/>
      <c r="F25" s="87"/>
      <c r="G25" s="87"/>
      <c r="H25" s="87"/>
      <c r="I25" s="87"/>
      <c r="J25" s="87"/>
      <c r="K25" s="87"/>
      <c r="L25" s="87"/>
      <c r="M25" s="87"/>
      <c r="N25" s="87">
        <f>SUM(B25:M25)</f>
        <v>0</v>
      </c>
      <c r="O25" s="88" t="str">
        <f>IFERROR(N25/(SUMIF(B25:M25,"&gt;0",B24:M24))," ")</f>
        <v xml:space="preserve"> </v>
      </c>
      <c r="P25" s="245" t="s">
        <v>48</v>
      </c>
      <c r="Q25" s="86"/>
      <c r="R25" s="87"/>
      <c r="S25" s="87">
        <v>7738500</v>
      </c>
      <c r="T25" s="287">
        <v>19899000</v>
      </c>
      <c r="U25" s="62">
        <v>19899000</v>
      </c>
      <c r="V25" s="87"/>
      <c r="W25" s="87"/>
      <c r="X25" s="87"/>
      <c r="Y25" s="87"/>
      <c r="Z25" s="87"/>
      <c r="AA25" s="87"/>
      <c r="AB25" s="87"/>
      <c r="AC25" s="642">
        <f>SUM(Q25:AB25)</f>
        <v>47536500</v>
      </c>
      <c r="AD25" s="87">
        <f>AC25/SUM(Q24:V24)</f>
        <v>0.59720421516010369</v>
      </c>
      <c r="AE25" s="89">
        <f>AC25/AC24</f>
        <v>0.3075601708074534</v>
      </c>
      <c r="AF25" s="1"/>
    </row>
    <row r="26" spans="1:32" s="246" customFormat="1" ht="16.5" customHeight="1" thickBot="1" x14ac:dyDescent="0.3"/>
    <row r="27" spans="1:32" ht="33.950000000000003" customHeight="1" x14ac:dyDescent="0.25">
      <c r="A27" s="482" t="s">
        <v>49</v>
      </c>
      <c r="B27" s="483"/>
      <c r="C27" s="483"/>
      <c r="D27" s="483"/>
      <c r="E27" s="483"/>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AC27" s="483"/>
      <c r="AD27" s="483"/>
      <c r="AE27" s="484"/>
    </row>
    <row r="28" spans="1:32" ht="15" customHeight="1" x14ac:dyDescent="0.25">
      <c r="A28" s="460" t="s">
        <v>50</v>
      </c>
      <c r="B28" s="462" t="s">
        <v>51</v>
      </c>
      <c r="C28" s="462"/>
      <c r="D28" s="462" t="s">
        <v>52</v>
      </c>
      <c r="E28" s="462"/>
      <c r="F28" s="462"/>
      <c r="G28" s="462"/>
      <c r="H28" s="462"/>
      <c r="I28" s="462"/>
      <c r="J28" s="462"/>
      <c r="K28" s="462"/>
      <c r="L28" s="462"/>
      <c r="M28" s="462"/>
      <c r="N28" s="462"/>
      <c r="O28" s="462"/>
      <c r="P28" s="462" t="s">
        <v>39</v>
      </c>
      <c r="Q28" s="462" t="s">
        <v>53</v>
      </c>
      <c r="R28" s="462"/>
      <c r="S28" s="462"/>
      <c r="T28" s="462"/>
      <c r="U28" s="462"/>
      <c r="V28" s="462"/>
      <c r="W28" s="462"/>
      <c r="X28" s="462"/>
      <c r="Y28" s="462" t="s">
        <v>54</v>
      </c>
      <c r="Z28" s="462"/>
      <c r="AA28" s="462"/>
      <c r="AB28" s="462"/>
      <c r="AC28" s="462"/>
      <c r="AD28" s="462"/>
      <c r="AE28" s="481"/>
    </row>
    <row r="29" spans="1:32" ht="27" customHeight="1" x14ac:dyDescent="0.25">
      <c r="A29" s="460"/>
      <c r="B29" s="462"/>
      <c r="C29" s="462"/>
      <c r="D29" s="247" t="s">
        <v>27</v>
      </c>
      <c r="E29" s="247" t="s">
        <v>28</v>
      </c>
      <c r="F29" s="247" t="s">
        <v>29</v>
      </c>
      <c r="G29" s="247" t="s">
        <v>30</v>
      </c>
      <c r="H29" s="247" t="s">
        <v>31</v>
      </c>
      <c r="I29" s="247" t="s">
        <v>32</v>
      </c>
      <c r="J29" s="247" t="s">
        <v>33</v>
      </c>
      <c r="K29" s="247" t="s">
        <v>34</v>
      </c>
      <c r="L29" s="247" t="s">
        <v>35</v>
      </c>
      <c r="M29" s="247" t="s">
        <v>36</v>
      </c>
      <c r="N29" s="247" t="s">
        <v>37</v>
      </c>
      <c r="O29" s="247" t="s">
        <v>38</v>
      </c>
      <c r="P29" s="462"/>
      <c r="Q29" s="462"/>
      <c r="R29" s="462"/>
      <c r="S29" s="462"/>
      <c r="T29" s="462"/>
      <c r="U29" s="462"/>
      <c r="V29" s="462"/>
      <c r="W29" s="462"/>
      <c r="X29" s="462"/>
      <c r="Y29" s="462"/>
      <c r="Z29" s="462"/>
      <c r="AA29" s="462"/>
      <c r="AB29" s="462"/>
      <c r="AC29" s="462"/>
      <c r="AD29" s="462"/>
      <c r="AE29" s="481"/>
    </row>
    <row r="30" spans="1:32" ht="42" customHeight="1" x14ac:dyDescent="0.25">
      <c r="A30" s="248"/>
      <c r="B30" s="477"/>
      <c r="C30" s="477"/>
      <c r="D30" s="213"/>
      <c r="E30" s="213"/>
      <c r="F30" s="213"/>
      <c r="G30" s="213"/>
      <c r="H30" s="213"/>
      <c r="I30" s="213"/>
      <c r="J30" s="213"/>
      <c r="K30" s="213"/>
      <c r="L30" s="213"/>
      <c r="M30" s="213"/>
      <c r="N30" s="213"/>
      <c r="O30" s="213"/>
      <c r="P30" s="249">
        <f>SUM(D30:O30)</f>
        <v>0</v>
      </c>
      <c r="Q30" s="478" t="s">
        <v>55</v>
      </c>
      <c r="R30" s="478"/>
      <c r="S30" s="478"/>
      <c r="T30" s="478"/>
      <c r="U30" s="478"/>
      <c r="V30" s="478"/>
      <c r="W30" s="478"/>
      <c r="X30" s="478"/>
      <c r="Y30" s="478" t="s">
        <v>56</v>
      </c>
      <c r="Z30" s="478"/>
      <c r="AA30" s="478"/>
      <c r="AB30" s="478"/>
      <c r="AC30" s="478"/>
      <c r="AD30" s="478"/>
      <c r="AE30" s="479"/>
    </row>
    <row r="31" spans="1:32" ht="12" customHeight="1" x14ac:dyDescent="0.25">
      <c r="A31" s="250"/>
      <c r="B31" s="251"/>
      <c r="C31" s="251"/>
      <c r="D31" s="223"/>
      <c r="E31" s="223"/>
      <c r="F31" s="223"/>
      <c r="G31" s="223"/>
      <c r="H31" s="223"/>
      <c r="I31" s="223"/>
      <c r="J31" s="223"/>
      <c r="K31" s="223"/>
      <c r="L31" s="223"/>
      <c r="M31" s="223"/>
      <c r="N31" s="223"/>
      <c r="O31" s="223"/>
      <c r="P31" s="252"/>
      <c r="Q31" s="253"/>
      <c r="R31" s="253"/>
      <c r="S31" s="253"/>
      <c r="T31" s="253"/>
      <c r="U31" s="253"/>
      <c r="V31" s="253"/>
      <c r="W31" s="253"/>
      <c r="X31" s="253"/>
      <c r="Y31" s="253"/>
      <c r="Z31" s="253"/>
      <c r="AA31" s="253"/>
      <c r="AB31" s="253"/>
      <c r="AC31" s="253"/>
      <c r="AD31" s="253"/>
      <c r="AE31" s="254"/>
    </row>
    <row r="32" spans="1:32" ht="45" customHeight="1" x14ac:dyDescent="0.25">
      <c r="A32" s="456" t="s">
        <v>57</v>
      </c>
      <c r="B32" s="457"/>
      <c r="C32" s="457"/>
      <c r="D32" s="457"/>
      <c r="E32" s="457"/>
      <c r="F32" s="457"/>
      <c r="G32" s="457"/>
      <c r="H32" s="457"/>
      <c r="I32" s="457"/>
      <c r="J32" s="457"/>
      <c r="K32" s="457"/>
      <c r="L32" s="457"/>
      <c r="M32" s="457"/>
      <c r="N32" s="457"/>
      <c r="O32" s="457"/>
      <c r="P32" s="457"/>
      <c r="Q32" s="457"/>
      <c r="R32" s="457"/>
      <c r="S32" s="457"/>
      <c r="T32" s="457"/>
      <c r="U32" s="457"/>
      <c r="V32" s="457"/>
      <c r="W32" s="457"/>
      <c r="X32" s="457"/>
      <c r="Y32" s="457"/>
      <c r="Z32" s="457"/>
      <c r="AA32" s="457"/>
      <c r="AB32" s="457"/>
      <c r="AC32" s="457"/>
      <c r="AD32" s="457"/>
      <c r="AE32" s="458"/>
    </row>
    <row r="33" spans="1:41" ht="23.1" customHeight="1" x14ac:dyDescent="0.25">
      <c r="A33" s="460" t="s">
        <v>58</v>
      </c>
      <c r="B33" s="462" t="s">
        <v>59</v>
      </c>
      <c r="C33" s="462" t="s">
        <v>51</v>
      </c>
      <c r="D33" s="462" t="s">
        <v>60</v>
      </c>
      <c r="E33" s="462"/>
      <c r="F33" s="462"/>
      <c r="G33" s="462"/>
      <c r="H33" s="462"/>
      <c r="I33" s="462"/>
      <c r="J33" s="462"/>
      <c r="K33" s="462"/>
      <c r="L33" s="462"/>
      <c r="M33" s="462"/>
      <c r="N33" s="462"/>
      <c r="O33" s="462"/>
      <c r="P33" s="462"/>
      <c r="Q33" s="462" t="s">
        <v>61</v>
      </c>
      <c r="R33" s="462"/>
      <c r="S33" s="462"/>
      <c r="T33" s="462"/>
      <c r="U33" s="462"/>
      <c r="V33" s="462"/>
      <c r="W33" s="462"/>
      <c r="X33" s="462"/>
      <c r="Y33" s="462"/>
      <c r="Z33" s="462"/>
      <c r="AA33" s="462"/>
      <c r="AB33" s="462"/>
      <c r="AC33" s="462"/>
      <c r="AD33" s="462"/>
      <c r="AE33" s="481"/>
      <c r="AG33" s="21"/>
      <c r="AH33" s="21"/>
      <c r="AI33" s="21"/>
      <c r="AJ33" s="21"/>
      <c r="AK33" s="21"/>
      <c r="AL33" s="21"/>
      <c r="AM33" s="21"/>
      <c r="AN33" s="21"/>
      <c r="AO33" s="21"/>
    </row>
    <row r="34" spans="1:41" ht="27" customHeight="1" x14ac:dyDescent="0.25">
      <c r="A34" s="460"/>
      <c r="B34" s="462"/>
      <c r="C34" s="480"/>
      <c r="D34" s="247" t="s">
        <v>27</v>
      </c>
      <c r="E34" s="247" t="s">
        <v>28</v>
      </c>
      <c r="F34" s="247" t="s">
        <v>29</v>
      </c>
      <c r="G34" s="247" t="s">
        <v>30</v>
      </c>
      <c r="H34" s="247" t="s">
        <v>31</v>
      </c>
      <c r="I34" s="247" t="s">
        <v>32</v>
      </c>
      <c r="J34" s="247" t="s">
        <v>33</v>
      </c>
      <c r="K34" s="247" t="s">
        <v>34</v>
      </c>
      <c r="L34" s="247" t="s">
        <v>35</v>
      </c>
      <c r="M34" s="247" t="s">
        <v>36</v>
      </c>
      <c r="N34" s="247" t="s">
        <v>37</v>
      </c>
      <c r="O34" s="247" t="s">
        <v>38</v>
      </c>
      <c r="P34" s="247" t="s">
        <v>39</v>
      </c>
      <c r="Q34" s="469" t="s">
        <v>62</v>
      </c>
      <c r="R34" s="470"/>
      <c r="S34" s="470"/>
      <c r="T34" s="471"/>
      <c r="U34" s="462" t="s">
        <v>63</v>
      </c>
      <c r="V34" s="462"/>
      <c r="W34" s="462"/>
      <c r="X34" s="462"/>
      <c r="Y34" s="462" t="s">
        <v>64</v>
      </c>
      <c r="Z34" s="462"/>
      <c r="AA34" s="462"/>
      <c r="AB34" s="462"/>
      <c r="AC34" s="462" t="s">
        <v>65</v>
      </c>
      <c r="AD34" s="462"/>
      <c r="AE34" s="481"/>
      <c r="AG34" s="21"/>
      <c r="AH34" s="21"/>
      <c r="AI34" s="21"/>
      <c r="AJ34" s="21"/>
      <c r="AK34" s="21"/>
      <c r="AL34" s="21"/>
      <c r="AM34" s="21"/>
      <c r="AN34" s="21"/>
      <c r="AO34" s="21"/>
    </row>
    <row r="35" spans="1:41" ht="236.25" customHeight="1" x14ac:dyDescent="0.25">
      <c r="A35" s="548" t="s">
        <v>92</v>
      </c>
      <c r="B35" s="475">
        <v>0.15</v>
      </c>
      <c r="C35" s="255" t="s">
        <v>66</v>
      </c>
      <c r="D35" s="176">
        <v>0</v>
      </c>
      <c r="E35" s="176">
        <v>0</v>
      </c>
      <c r="F35" s="176">
        <v>5</v>
      </c>
      <c r="G35" s="176">
        <v>7</v>
      </c>
      <c r="H35" s="176">
        <v>7</v>
      </c>
      <c r="I35" s="176">
        <v>0</v>
      </c>
      <c r="J35" s="176">
        <v>0</v>
      </c>
      <c r="K35" s="176">
        <v>0</v>
      </c>
      <c r="L35" s="176">
        <v>0</v>
      </c>
      <c r="M35" s="176">
        <v>0</v>
      </c>
      <c r="N35" s="176">
        <v>0</v>
      </c>
      <c r="O35" s="176">
        <v>0</v>
      </c>
      <c r="P35" s="271">
        <v>19</v>
      </c>
      <c r="Q35" s="550" t="s">
        <v>501</v>
      </c>
      <c r="R35" s="551"/>
      <c r="S35" s="551"/>
      <c r="T35" s="552"/>
      <c r="U35" s="550" t="s">
        <v>500</v>
      </c>
      <c r="V35" s="551"/>
      <c r="W35" s="551"/>
      <c r="X35" s="552"/>
      <c r="Y35" s="329" t="s">
        <v>438</v>
      </c>
      <c r="Z35" s="329"/>
      <c r="AA35" s="329"/>
      <c r="AB35" s="329"/>
      <c r="AC35" s="329" t="s">
        <v>448</v>
      </c>
      <c r="AD35" s="329"/>
      <c r="AE35" s="454"/>
      <c r="AG35" s="21"/>
      <c r="AH35" s="21"/>
      <c r="AI35" s="21"/>
      <c r="AJ35" s="21"/>
      <c r="AK35" s="21"/>
      <c r="AL35" s="21"/>
      <c r="AM35" s="21"/>
      <c r="AN35" s="21"/>
      <c r="AO35" s="21"/>
    </row>
    <row r="36" spans="1:41" ht="236.25" customHeight="1" thickBot="1" x14ac:dyDescent="0.3">
      <c r="A36" s="549"/>
      <c r="B36" s="476"/>
      <c r="C36" s="257" t="s">
        <v>67</v>
      </c>
      <c r="D36" s="132">
        <v>0</v>
      </c>
      <c r="E36" s="132">
        <v>9</v>
      </c>
      <c r="F36" s="132">
        <v>11</v>
      </c>
      <c r="G36" s="132">
        <v>12</v>
      </c>
      <c r="H36" s="132">
        <v>20</v>
      </c>
      <c r="I36" s="258"/>
      <c r="J36" s="258"/>
      <c r="K36" s="258"/>
      <c r="L36" s="258"/>
      <c r="M36" s="258"/>
      <c r="N36" s="258"/>
      <c r="O36" s="258"/>
      <c r="P36" s="259">
        <v>20</v>
      </c>
      <c r="Q36" s="553"/>
      <c r="R36" s="554"/>
      <c r="S36" s="554"/>
      <c r="T36" s="555"/>
      <c r="U36" s="553"/>
      <c r="V36" s="554"/>
      <c r="W36" s="554"/>
      <c r="X36" s="555"/>
      <c r="Y36" s="361"/>
      <c r="Z36" s="361"/>
      <c r="AA36" s="361"/>
      <c r="AB36" s="361"/>
      <c r="AC36" s="361"/>
      <c r="AD36" s="361"/>
      <c r="AE36" s="455"/>
      <c r="AG36" s="21"/>
      <c r="AH36" s="21"/>
      <c r="AI36" s="21"/>
      <c r="AJ36" s="21"/>
      <c r="AK36" s="21"/>
      <c r="AL36" s="21"/>
      <c r="AM36" s="21"/>
      <c r="AN36" s="21"/>
      <c r="AO36" s="21"/>
    </row>
    <row r="37" spans="1:41" s="246" customFormat="1" ht="17.25" customHeight="1" thickBot="1" x14ac:dyDescent="0.3"/>
    <row r="38" spans="1:41" ht="45" customHeight="1" thickBot="1" x14ac:dyDescent="0.3">
      <c r="A38" s="456" t="s">
        <v>68</v>
      </c>
      <c r="B38" s="457"/>
      <c r="C38" s="457"/>
      <c r="D38" s="457"/>
      <c r="E38" s="457"/>
      <c r="F38" s="457"/>
      <c r="G38" s="457"/>
      <c r="H38" s="457"/>
      <c r="I38" s="457"/>
      <c r="J38" s="457"/>
      <c r="K38" s="457"/>
      <c r="L38" s="457"/>
      <c r="M38" s="457"/>
      <c r="N38" s="457"/>
      <c r="O38" s="457"/>
      <c r="P38" s="457"/>
      <c r="Q38" s="457"/>
      <c r="R38" s="457"/>
      <c r="S38" s="457"/>
      <c r="T38" s="457"/>
      <c r="U38" s="457"/>
      <c r="V38" s="457"/>
      <c r="W38" s="457"/>
      <c r="X38" s="457"/>
      <c r="Y38" s="457"/>
      <c r="Z38" s="457"/>
      <c r="AA38" s="457"/>
      <c r="AB38" s="457"/>
      <c r="AC38" s="457"/>
      <c r="AD38" s="457"/>
      <c r="AE38" s="458"/>
      <c r="AG38" s="21"/>
      <c r="AH38" s="21"/>
      <c r="AI38" s="21"/>
      <c r="AJ38" s="21"/>
      <c r="AK38" s="21"/>
      <c r="AL38" s="21"/>
      <c r="AM38" s="21"/>
      <c r="AN38" s="21"/>
      <c r="AO38" s="21"/>
    </row>
    <row r="39" spans="1:41" ht="26.1" customHeight="1" x14ac:dyDescent="0.25">
      <c r="A39" s="459" t="s">
        <v>69</v>
      </c>
      <c r="B39" s="461" t="s">
        <v>70</v>
      </c>
      <c r="C39" s="463" t="s">
        <v>71</v>
      </c>
      <c r="D39" s="465" t="s">
        <v>72</v>
      </c>
      <c r="E39" s="466"/>
      <c r="F39" s="466"/>
      <c r="G39" s="466"/>
      <c r="H39" s="466"/>
      <c r="I39" s="466"/>
      <c r="J39" s="466"/>
      <c r="K39" s="466"/>
      <c r="L39" s="466"/>
      <c r="M39" s="466"/>
      <c r="N39" s="466"/>
      <c r="O39" s="466"/>
      <c r="P39" s="467"/>
      <c r="Q39" s="461" t="s">
        <v>73</v>
      </c>
      <c r="R39" s="461"/>
      <c r="S39" s="461"/>
      <c r="T39" s="461"/>
      <c r="U39" s="461"/>
      <c r="V39" s="461"/>
      <c r="W39" s="461"/>
      <c r="X39" s="461"/>
      <c r="Y39" s="461"/>
      <c r="Z39" s="461"/>
      <c r="AA39" s="461"/>
      <c r="AB39" s="461"/>
      <c r="AC39" s="461"/>
      <c r="AD39" s="461"/>
      <c r="AE39" s="468"/>
      <c r="AG39" s="21"/>
      <c r="AH39" s="21"/>
      <c r="AI39" s="21"/>
      <c r="AJ39" s="21"/>
      <c r="AK39" s="21"/>
      <c r="AL39" s="21"/>
      <c r="AM39" s="21"/>
      <c r="AN39" s="21"/>
      <c r="AO39" s="21"/>
    </row>
    <row r="40" spans="1:41" ht="26.1" customHeight="1" x14ac:dyDescent="0.25">
      <c r="A40" s="460"/>
      <c r="B40" s="462"/>
      <c r="C40" s="464"/>
      <c r="D40" s="247" t="s">
        <v>74</v>
      </c>
      <c r="E40" s="247" t="s">
        <v>75</v>
      </c>
      <c r="F40" s="247" t="s">
        <v>76</v>
      </c>
      <c r="G40" s="247" t="s">
        <v>77</v>
      </c>
      <c r="H40" s="247" t="s">
        <v>78</v>
      </c>
      <c r="I40" s="247" t="s">
        <v>79</v>
      </c>
      <c r="J40" s="247" t="s">
        <v>80</v>
      </c>
      <c r="K40" s="247" t="s">
        <v>81</v>
      </c>
      <c r="L40" s="247" t="s">
        <v>82</v>
      </c>
      <c r="M40" s="247" t="s">
        <v>83</v>
      </c>
      <c r="N40" s="247" t="s">
        <v>84</v>
      </c>
      <c r="O40" s="247" t="s">
        <v>85</v>
      </c>
      <c r="P40" s="247" t="s">
        <v>86</v>
      </c>
      <c r="Q40" s="469" t="s">
        <v>87</v>
      </c>
      <c r="R40" s="470"/>
      <c r="S40" s="470"/>
      <c r="T40" s="470"/>
      <c r="U40" s="470"/>
      <c r="V40" s="470"/>
      <c r="W40" s="470"/>
      <c r="X40" s="471"/>
      <c r="Y40" s="469" t="s">
        <v>88</v>
      </c>
      <c r="Z40" s="470"/>
      <c r="AA40" s="470"/>
      <c r="AB40" s="470"/>
      <c r="AC40" s="470"/>
      <c r="AD40" s="470"/>
      <c r="AE40" s="472"/>
      <c r="AG40" s="25"/>
      <c r="AH40" s="25"/>
      <c r="AI40" s="25"/>
      <c r="AJ40" s="25"/>
      <c r="AK40" s="25"/>
      <c r="AL40" s="25"/>
      <c r="AM40" s="25"/>
      <c r="AN40" s="25"/>
      <c r="AO40" s="25"/>
    </row>
    <row r="41" spans="1:41" ht="118.5" customHeight="1" x14ac:dyDescent="0.25">
      <c r="A41" s="442" t="s">
        <v>405</v>
      </c>
      <c r="B41" s="444">
        <v>0.1</v>
      </c>
      <c r="C41" s="260" t="s">
        <v>66</v>
      </c>
      <c r="D41" s="272">
        <v>0</v>
      </c>
      <c r="E41" s="272">
        <v>0</v>
      </c>
      <c r="F41" s="272">
        <v>0.26</v>
      </c>
      <c r="G41" s="272">
        <v>0.37</v>
      </c>
      <c r="H41" s="272">
        <v>0.37</v>
      </c>
      <c r="I41" s="272">
        <v>0</v>
      </c>
      <c r="J41" s="272">
        <v>0</v>
      </c>
      <c r="K41" s="272">
        <v>0</v>
      </c>
      <c r="L41" s="272">
        <v>0</v>
      </c>
      <c r="M41" s="272">
        <v>0</v>
      </c>
      <c r="N41" s="272">
        <v>0</v>
      </c>
      <c r="O41" s="272">
        <v>0</v>
      </c>
      <c r="P41" s="262">
        <f t="shared" ref="P41:P44" si="0">SUM(D41:O41)</f>
        <v>1</v>
      </c>
      <c r="Q41" s="539" t="s">
        <v>502</v>
      </c>
      <c r="R41" s="540"/>
      <c r="S41" s="540"/>
      <c r="T41" s="540"/>
      <c r="U41" s="540"/>
      <c r="V41" s="540"/>
      <c r="W41" s="540"/>
      <c r="X41" s="541"/>
      <c r="Y41" s="323" t="s">
        <v>494</v>
      </c>
      <c r="Z41" s="318"/>
      <c r="AA41" s="318"/>
      <c r="AB41" s="318"/>
      <c r="AC41" s="318"/>
      <c r="AD41" s="318"/>
      <c r="AE41" s="452"/>
      <c r="AG41" s="26"/>
      <c r="AH41" s="26"/>
      <c r="AI41" s="26"/>
      <c r="AJ41" s="26"/>
      <c r="AK41" s="26"/>
      <c r="AL41" s="26"/>
      <c r="AM41" s="26"/>
      <c r="AN41" s="26"/>
      <c r="AO41" s="26"/>
    </row>
    <row r="42" spans="1:41" ht="118.5" customHeight="1" x14ac:dyDescent="0.25">
      <c r="A42" s="442"/>
      <c r="B42" s="444"/>
      <c r="C42" s="263" t="s">
        <v>67</v>
      </c>
      <c r="D42" s="264">
        <v>0</v>
      </c>
      <c r="E42" s="264">
        <v>0.13</v>
      </c>
      <c r="F42" s="264">
        <v>0.65</v>
      </c>
      <c r="G42" s="264">
        <v>0.17</v>
      </c>
      <c r="H42" s="264">
        <v>0.05</v>
      </c>
      <c r="I42" s="264"/>
      <c r="J42" s="264"/>
      <c r="K42" s="264"/>
      <c r="L42" s="264"/>
      <c r="M42" s="264"/>
      <c r="N42" s="264"/>
      <c r="O42" s="264"/>
      <c r="P42" s="262">
        <f t="shared" si="0"/>
        <v>1</v>
      </c>
      <c r="Q42" s="542"/>
      <c r="R42" s="543"/>
      <c r="S42" s="543"/>
      <c r="T42" s="543"/>
      <c r="U42" s="543"/>
      <c r="V42" s="543"/>
      <c r="W42" s="543"/>
      <c r="X42" s="544"/>
      <c r="Y42" s="545"/>
      <c r="Z42" s="546"/>
      <c r="AA42" s="546"/>
      <c r="AB42" s="546"/>
      <c r="AC42" s="546"/>
      <c r="AD42" s="546"/>
      <c r="AE42" s="547"/>
    </row>
    <row r="43" spans="1:41" ht="118.5" customHeight="1" x14ac:dyDescent="0.25">
      <c r="A43" s="442" t="s">
        <v>93</v>
      </c>
      <c r="B43" s="444">
        <v>0.05</v>
      </c>
      <c r="C43" s="260" t="s">
        <v>66</v>
      </c>
      <c r="D43" s="272">
        <v>0</v>
      </c>
      <c r="E43" s="272">
        <v>0</v>
      </c>
      <c r="F43" s="272">
        <v>0.26</v>
      </c>
      <c r="G43" s="272">
        <v>0.37</v>
      </c>
      <c r="H43" s="272">
        <v>0.37</v>
      </c>
      <c r="I43" s="272">
        <v>0</v>
      </c>
      <c r="J43" s="272">
        <v>0</v>
      </c>
      <c r="K43" s="272">
        <v>0</v>
      </c>
      <c r="L43" s="272">
        <v>0</v>
      </c>
      <c r="M43" s="272">
        <v>0</v>
      </c>
      <c r="N43" s="272">
        <v>0</v>
      </c>
      <c r="O43" s="272">
        <v>0</v>
      </c>
      <c r="P43" s="262">
        <f t="shared" si="0"/>
        <v>1</v>
      </c>
      <c r="Q43" s="317" t="s">
        <v>487</v>
      </c>
      <c r="R43" s="318"/>
      <c r="S43" s="318"/>
      <c r="T43" s="318"/>
      <c r="U43" s="318"/>
      <c r="V43" s="318"/>
      <c r="W43" s="318"/>
      <c r="X43" s="319"/>
      <c r="Y43" s="323" t="s">
        <v>488</v>
      </c>
      <c r="Z43" s="318"/>
      <c r="AA43" s="318"/>
      <c r="AB43" s="318"/>
      <c r="AC43" s="318"/>
      <c r="AD43" s="318"/>
      <c r="AE43" s="452"/>
    </row>
    <row r="44" spans="1:41" ht="118.5" customHeight="1" thickBot="1" x14ac:dyDescent="0.3">
      <c r="A44" s="443"/>
      <c r="B44" s="445"/>
      <c r="C44" s="257" t="s">
        <v>67</v>
      </c>
      <c r="D44" s="266">
        <v>0</v>
      </c>
      <c r="E44" s="266">
        <v>0.05</v>
      </c>
      <c r="F44" s="266">
        <v>0.26</v>
      </c>
      <c r="G44" s="266">
        <v>0.44</v>
      </c>
      <c r="H44" s="266">
        <v>0.25</v>
      </c>
      <c r="I44" s="266"/>
      <c r="J44" s="266"/>
      <c r="K44" s="266"/>
      <c r="L44" s="266"/>
      <c r="M44" s="266"/>
      <c r="N44" s="266"/>
      <c r="O44" s="266"/>
      <c r="P44" s="267">
        <f t="shared" si="0"/>
        <v>1</v>
      </c>
      <c r="Q44" s="320"/>
      <c r="R44" s="321"/>
      <c r="S44" s="321"/>
      <c r="T44" s="321"/>
      <c r="U44" s="321"/>
      <c r="V44" s="321"/>
      <c r="W44" s="321"/>
      <c r="X44" s="322"/>
      <c r="Y44" s="320"/>
      <c r="Z44" s="321"/>
      <c r="AA44" s="321"/>
      <c r="AB44" s="321"/>
      <c r="AC44" s="321"/>
      <c r="AD44" s="321"/>
      <c r="AE44" s="453"/>
    </row>
    <row r="45" spans="1:41" ht="15" customHeight="1" x14ac:dyDescent="0.25">
      <c r="A45" s="212" t="s">
        <v>90</v>
      </c>
    </row>
    <row r="46" spans="1:41" x14ac:dyDescent="0.25">
      <c r="F46" s="269"/>
    </row>
    <row r="47" spans="1:41" x14ac:dyDescent="0.25">
      <c r="F47" s="269"/>
      <c r="G47" s="268"/>
    </row>
    <row r="48" spans="1:41" x14ac:dyDescent="0.25">
      <c r="F48" s="269"/>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00000000-0002-0000-0200-000000000000}">
      <formula1>$B$21:$M$21</formula1>
    </dataValidation>
    <dataValidation type="textLength" operator="lessThanOrEqual" allowBlank="1" showInputMessage="1" showErrorMessage="1" errorTitle="Máximo 2.000 caracteres" error="Máximo 2.000 caracteres" promptTitle="2.000 caracteres" sqref="Q30:Q31" xr:uid="{00000000-0002-0000-0200-000001000000}">
      <formula1>2000</formula1>
    </dataValidation>
    <dataValidation type="textLength" operator="lessThanOrEqual" allowBlank="1" showInputMessage="1" showErrorMessage="1" errorTitle="Máximo 2.000 caracteres" error="Máximo 2.000 caracteres" sqref="AC35 Q35 Y35 Q43 Q41 U35" xr:uid="{00000000-0002-0000-0200-000002000000}">
      <formula1>2000</formula1>
    </dataValidation>
  </dataValidations>
  <hyperlinks>
    <hyperlink ref="Y43" r:id="rId1" xr:uid="{00000000-0004-0000-0200-000000000000}"/>
    <hyperlink ref="Y41" r:id="rId2" xr:uid="{00000000-0004-0000-0200-000001000000}"/>
  </hyperlinks>
  <pageMargins left="0.25" right="0.25" top="0.75" bottom="0.75" header="0.3" footer="0.3"/>
  <pageSetup scale="19" orientation="landscape"/>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53"/>
  <sheetViews>
    <sheetView showGridLines="0" tabSelected="1" topLeftCell="A24" zoomScale="70" zoomScaleNormal="70" workbookViewId="0">
      <selection activeCell="E42" sqref="E42"/>
    </sheetView>
  </sheetViews>
  <sheetFormatPr baseColWidth="10" defaultColWidth="10.85546875" defaultRowHeight="15" x14ac:dyDescent="0.25"/>
  <cols>
    <col min="1" max="1" width="38.42578125" style="212" customWidth="1"/>
    <col min="2" max="2" width="20.42578125" style="212" customWidth="1"/>
    <col min="3" max="14" width="20.7109375" style="212" customWidth="1"/>
    <col min="15" max="15" width="20.42578125" style="212" customWidth="1"/>
    <col min="16" max="16" width="32.42578125" style="212" customWidth="1"/>
    <col min="17" max="27" width="18.140625" style="212" customWidth="1"/>
    <col min="28" max="28" width="22.7109375" style="212" customWidth="1"/>
    <col min="29" max="29" width="19" style="212" customWidth="1"/>
    <col min="30" max="30" width="19.42578125" style="212" customWidth="1"/>
    <col min="31" max="31" width="20.42578125" style="212" customWidth="1"/>
    <col min="32" max="32" width="22.85546875" style="212" customWidth="1"/>
    <col min="33" max="33" width="18.42578125" style="212" bestFit="1" customWidth="1"/>
    <col min="34" max="34" width="8.42578125" style="212" customWidth="1"/>
    <col min="35" max="35" width="18.42578125" style="212" bestFit="1" customWidth="1"/>
    <col min="36" max="36" width="5.7109375" style="212" customWidth="1"/>
    <col min="37" max="37" width="18.42578125" style="212" bestFit="1" customWidth="1"/>
    <col min="38" max="38" width="4.7109375" style="212" customWidth="1"/>
    <col min="39" max="39" width="23" style="212" bestFit="1" customWidth="1"/>
    <col min="40" max="40" width="10.85546875" style="212"/>
    <col min="41" max="41" width="18.42578125" style="212" bestFit="1" customWidth="1"/>
    <col min="42" max="42" width="16.140625" style="212" customWidth="1"/>
    <col min="43" max="16384" width="10.85546875" style="212"/>
  </cols>
  <sheetData>
    <row r="1" spans="1:31" ht="32.25" customHeight="1" thickBot="1" x14ac:dyDescent="0.3">
      <c r="A1" s="527"/>
      <c r="B1" s="530" t="s">
        <v>0</v>
      </c>
      <c r="C1" s="531"/>
      <c r="D1" s="531"/>
      <c r="E1" s="531"/>
      <c r="F1" s="531"/>
      <c r="G1" s="531"/>
      <c r="H1" s="531"/>
      <c r="I1" s="531"/>
      <c r="J1" s="531"/>
      <c r="K1" s="531"/>
      <c r="L1" s="531"/>
      <c r="M1" s="531"/>
      <c r="N1" s="531"/>
      <c r="O1" s="531"/>
      <c r="P1" s="531"/>
      <c r="Q1" s="531"/>
      <c r="R1" s="531"/>
      <c r="S1" s="531"/>
      <c r="T1" s="531"/>
      <c r="U1" s="531"/>
      <c r="V1" s="531"/>
      <c r="W1" s="531"/>
      <c r="X1" s="531"/>
      <c r="Y1" s="531"/>
      <c r="Z1" s="531"/>
      <c r="AA1" s="532"/>
      <c r="AB1" s="439" t="s">
        <v>1</v>
      </c>
      <c r="AC1" s="440"/>
      <c r="AD1" s="440"/>
      <c r="AE1" s="441"/>
    </row>
    <row r="2" spans="1:31" ht="30.75" customHeight="1" thickBot="1" x14ac:dyDescent="0.3">
      <c r="A2" s="528"/>
      <c r="B2" s="530" t="s">
        <v>2</v>
      </c>
      <c r="C2" s="531"/>
      <c r="D2" s="531"/>
      <c r="E2" s="531"/>
      <c r="F2" s="531"/>
      <c r="G2" s="531"/>
      <c r="H2" s="531"/>
      <c r="I2" s="531"/>
      <c r="J2" s="531"/>
      <c r="K2" s="531"/>
      <c r="L2" s="531"/>
      <c r="M2" s="531"/>
      <c r="N2" s="531"/>
      <c r="O2" s="531"/>
      <c r="P2" s="531"/>
      <c r="Q2" s="531"/>
      <c r="R2" s="531"/>
      <c r="S2" s="531"/>
      <c r="T2" s="531"/>
      <c r="U2" s="531"/>
      <c r="V2" s="531"/>
      <c r="W2" s="531"/>
      <c r="X2" s="531"/>
      <c r="Y2" s="531"/>
      <c r="Z2" s="531"/>
      <c r="AA2" s="532"/>
      <c r="AB2" s="439" t="s">
        <v>3</v>
      </c>
      <c r="AC2" s="440"/>
      <c r="AD2" s="440"/>
      <c r="AE2" s="441"/>
    </row>
    <row r="3" spans="1:31" ht="24" customHeight="1" thickBot="1" x14ac:dyDescent="0.3">
      <c r="A3" s="528"/>
      <c r="B3" s="533" t="s">
        <v>4</v>
      </c>
      <c r="C3" s="534"/>
      <c r="D3" s="534"/>
      <c r="E3" s="534"/>
      <c r="F3" s="534"/>
      <c r="G3" s="534"/>
      <c r="H3" s="534"/>
      <c r="I3" s="534"/>
      <c r="J3" s="534"/>
      <c r="K3" s="534"/>
      <c r="L3" s="534"/>
      <c r="M3" s="534"/>
      <c r="N3" s="534"/>
      <c r="O3" s="534"/>
      <c r="P3" s="534"/>
      <c r="Q3" s="534"/>
      <c r="R3" s="534"/>
      <c r="S3" s="534"/>
      <c r="T3" s="534"/>
      <c r="U3" s="534"/>
      <c r="V3" s="534"/>
      <c r="W3" s="534"/>
      <c r="X3" s="534"/>
      <c r="Y3" s="534"/>
      <c r="Z3" s="534"/>
      <c r="AA3" s="535"/>
      <c r="AB3" s="439" t="s">
        <v>5</v>
      </c>
      <c r="AC3" s="440"/>
      <c r="AD3" s="440"/>
      <c r="AE3" s="441"/>
    </row>
    <row r="4" spans="1:31" ht="21.75" customHeight="1" thickBot="1" x14ac:dyDescent="0.3">
      <c r="A4" s="529"/>
      <c r="B4" s="536"/>
      <c r="C4" s="537"/>
      <c r="D4" s="537"/>
      <c r="E4" s="537"/>
      <c r="F4" s="537"/>
      <c r="G4" s="537"/>
      <c r="H4" s="537"/>
      <c r="I4" s="537"/>
      <c r="J4" s="537"/>
      <c r="K4" s="537"/>
      <c r="L4" s="537"/>
      <c r="M4" s="537"/>
      <c r="N4" s="537"/>
      <c r="O4" s="537"/>
      <c r="P4" s="537"/>
      <c r="Q4" s="537"/>
      <c r="R4" s="537"/>
      <c r="S4" s="537"/>
      <c r="T4" s="537"/>
      <c r="U4" s="537"/>
      <c r="V4" s="537"/>
      <c r="W4" s="537"/>
      <c r="X4" s="537"/>
      <c r="Y4" s="537"/>
      <c r="Z4" s="537"/>
      <c r="AA4" s="538"/>
      <c r="AB4" s="439" t="s">
        <v>6</v>
      </c>
      <c r="AC4" s="440"/>
      <c r="AD4" s="440"/>
      <c r="AE4" s="441"/>
    </row>
    <row r="5" spans="1:31" ht="9" customHeight="1" thickBot="1" x14ac:dyDescent="0.3">
      <c r="A5" s="214"/>
      <c r="B5" s="215"/>
      <c r="C5" s="216"/>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D5" s="218"/>
      <c r="AE5" s="219"/>
    </row>
    <row r="6" spans="1:31" ht="9" customHeight="1" thickBot="1" x14ac:dyDescent="0.3">
      <c r="A6" s="220"/>
      <c r="B6" s="217"/>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D6" s="218"/>
      <c r="AE6" s="219"/>
    </row>
    <row r="7" spans="1:31" ht="15" customHeight="1" x14ac:dyDescent="0.25">
      <c r="A7" s="509" t="s">
        <v>7</v>
      </c>
      <c r="B7" s="510"/>
      <c r="C7" s="521" t="s">
        <v>31</v>
      </c>
      <c r="D7" s="509" t="s">
        <v>8</v>
      </c>
      <c r="E7" s="524"/>
      <c r="F7" s="524"/>
      <c r="G7" s="524"/>
      <c r="H7" s="510"/>
      <c r="I7" s="416">
        <v>45454</v>
      </c>
      <c r="J7" s="417"/>
      <c r="K7" s="509" t="s">
        <v>9</v>
      </c>
      <c r="L7" s="510"/>
      <c r="M7" s="422" t="s">
        <v>10</v>
      </c>
      <c r="N7" s="423"/>
      <c r="O7" s="503"/>
      <c r="P7" s="504"/>
      <c r="Q7" s="217"/>
      <c r="R7" s="217"/>
      <c r="S7" s="217"/>
      <c r="T7" s="217"/>
      <c r="U7" s="217"/>
      <c r="V7" s="217"/>
      <c r="W7" s="217"/>
      <c r="X7" s="217"/>
      <c r="Y7" s="217"/>
      <c r="Z7" s="217"/>
      <c r="AA7" s="217"/>
      <c r="AB7" s="217"/>
      <c r="AD7" s="218"/>
      <c r="AE7" s="219"/>
    </row>
    <row r="8" spans="1:31" ht="15" customHeight="1" x14ac:dyDescent="0.25">
      <c r="A8" s="511"/>
      <c r="B8" s="512"/>
      <c r="C8" s="522"/>
      <c r="D8" s="511"/>
      <c r="E8" s="525"/>
      <c r="F8" s="525"/>
      <c r="G8" s="525"/>
      <c r="H8" s="512"/>
      <c r="I8" s="418"/>
      <c r="J8" s="419"/>
      <c r="K8" s="511"/>
      <c r="L8" s="512"/>
      <c r="M8" s="390" t="s">
        <v>11</v>
      </c>
      <c r="N8" s="391"/>
      <c r="O8" s="505"/>
      <c r="P8" s="506"/>
      <c r="Q8" s="217"/>
      <c r="R8" s="217"/>
      <c r="S8" s="217"/>
      <c r="T8" s="217"/>
      <c r="U8" s="217"/>
      <c r="V8" s="217"/>
      <c r="W8" s="217"/>
      <c r="X8" s="217"/>
      <c r="Y8" s="217"/>
      <c r="Z8" s="217"/>
      <c r="AA8" s="217"/>
      <c r="AB8" s="217"/>
      <c r="AD8" s="218"/>
      <c r="AE8" s="219"/>
    </row>
    <row r="9" spans="1:31" ht="15.95" customHeight="1" thickBot="1" x14ac:dyDescent="0.3">
      <c r="A9" s="513"/>
      <c r="B9" s="514"/>
      <c r="C9" s="523"/>
      <c r="D9" s="513"/>
      <c r="E9" s="526"/>
      <c r="F9" s="526"/>
      <c r="G9" s="526"/>
      <c r="H9" s="514"/>
      <c r="I9" s="420"/>
      <c r="J9" s="421"/>
      <c r="K9" s="513"/>
      <c r="L9" s="514"/>
      <c r="M9" s="394" t="s">
        <v>12</v>
      </c>
      <c r="N9" s="395"/>
      <c r="O9" s="507" t="s">
        <v>415</v>
      </c>
      <c r="P9" s="508"/>
      <c r="Q9" s="217"/>
      <c r="R9" s="217"/>
      <c r="S9" s="217"/>
      <c r="T9" s="217"/>
      <c r="U9" s="217"/>
      <c r="V9" s="217"/>
      <c r="W9" s="217"/>
      <c r="X9" s="217"/>
      <c r="Y9" s="217"/>
      <c r="Z9" s="217"/>
      <c r="AA9" s="217"/>
      <c r="AB9" s="217"/>
      <c r="AD9" s="218"/>
      <c r="AE9" s="219"/>
    </row>
    <row r="10" spans="1:31" ht="15" customHeight="1" thickBot="1" x14ac:dyDescent="0.3">
      <c r="A10" s="221"/>
      <c r="B10" s="222"/>
      <c r="C10" s="222"/>
      <c r="D10" s="223"/>
      <c r="E10" s="223"/>
      <c r="F10" s="223"/>
      <c r="G10" s="223"/>
      <c r="H10" s="223"/>
      <c r="I10" s="224"/>
      <c r="J10" s="224"/>
      <c r="K10" s="223"/>
      <c r="L10" s="223"/>
      <c r="M10" s="55"/>
      <c r="N10" s="55"/>
      <c r="O10" s="225"/>
      <c r="P10" s="225"/>
      <c r="Q10" s="222"/>
      <c r="R10" s="222"/>
      <c r="S10" s="222"/>
      <c r="T10" s="222"/>
      <c r="U10" s="222"/>
      <c r="V10" s="222"/>
      <c r="W10" s="222"/>
      <c r="X10" s="222"/>
      <c r="Y10" s="222"/>
      <c r="Z10" s="222"/>
      <c r="AA10" s="222"/>
      <c r="AB10" s="222"/>
      <c r="AD10" s="226"/>
      <c r="AE10" s="227"/>
    </row>
    <row r="11" spans="1:31" ht="15" customHeight="1" x14ac:dyDescent="0.25">
      <c r="A11" s="509" t="s">
        <v>13</v>
      </c>
      <c r="B11" s="510"/>
      <c r="C11" s="456" t="s">
        <v>14</v>
      </c>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c r="AB11" s="457"/>
      <c r="AC11" s="457"/>
      <c r="AD11" s="457"/>
      <c r="AE11" s="458"/>
    </row>
    <row r="12" spans="1:31" ht="15" customHeight="1" x14ac:dyDescent="0.25">
      <c r="A12" s="511"/>
      <c r="B12" s="512"/>
      <c r="C12" s="515"/>
      <c r="D12" s="516"/>
      <c r="E12" s="516"/>
      <c r="F12" s="516"/>
      <c r="G12" s="516"/>
      <c r="H12" s="516"/>
      <c r="I12" s="516"/>
      <c r="J12" s="516"/>
      <c r="K12" s="516"/>
      <c r="L12" s="516"/>
      <c r="M12" s="516"/>
      <c r="N12" s="516"/>
      <c r="O12" s="516"/>
      <c r="P12" s="516"/>
      <c r="Q12" s="516"/>
      <c r="R12" s="516"/>
      <c r="S12" s="516"/>
      <c r="T12" s="516"/>
      <c r="U12" s="516"/>
      <c r="V12" s="516"/>
      <c r="W12" s="516"/>
      <c r="X12" s="516"/>
      <c r="Y12" s="516"/>
      <c r="Z12" s="516"/>
      <c r="AA12" s="516"/>
      <c r="AB12" s="516"/>
      <c r="AC12" s="516"/>
      <c r="AD12" s="516"/>
      <c r="AE12" s="517"/>
    </row>
    <row r="13" spans="1:31" ht="15" customHeight="1" thickBot="1" x14ac:dyDescent="0.3">
      <c r="A13" s="513"/>
      <c r="B13" s="514"/>
      <c r="C13" s="518"/>
      <c r="D13" s="519"/>
      <c r="E13" s="519"/>
      <c r="F13" s="519"/>
      <c r="G13" s="519"/>
      <c r="H13" s="519"/>
      <c r="I13" s="519"/>
      <c r="J13" s="519"/>
      <c r="K13" s="519"/>
      <c r="L13" s="519"/>
      <c r="M13" s="519"/>
      <c r="N13" s="519"/>
      <c r="O13" s="519"/>
      <c r="P13" s="519"/>
      <c r="Q13" s="519"/>
      <c r="R13" s="519"/>
      <c r="S13" s="519"/>
      <c r="T13" s="519"/>
      <c r="U13" s="519"/>
      <c r="V13" s="519"/>
      <c r="W13" s="519"/>
      <c r="X13" s="519"/>
      <c r="Y13" s="519"/>
      <c r="Z13" s="519"/>
      <c r="AA13" s="519"/>
      <c r="AB13" s="519"/>
      <c r="AC13" s="519"/>
      <c r="AD13" s="519"/>
      <c r="AE13" s="520"/>
    </row>
    <row r="14" spans="1:31" ht="9" customHeight="1" thickBot="1" x14ac:dyDescent="0.3">
      <c r="A14" s="229"/>
      <c r="B14" s="230"/>
      <c r="C14" s="231"/>
      <c r="D14" s="231"/>
      <c r="E14" s="231"/>
      <c r="F14" s="231"/>
      <c r="G14" s="231"/>
      <c r="H14" s="231"/>
      <c r="I14" s="231"/>
      <c r="J14" s="231"/>
      <c r="K14" s="231"/>
      <c r="L14" s="231"/>
      <c r="M14" s="232"/>
      <c r="N14" s="232"/>
      <c r="O14" s="232"/>
      <c r="P14" s="232"/>
      <c r="Q14" s="232"/>
      <c r="R14" s="233"/>
      <c r="S14" s="233"/>
      <c r="T14" s="233"/>
      <c r="U14" s="233"/>
      <c r="V14" s="233"/>
      <c r="W14" s="233"/>
      <c r="X14" s="233"/>
      <c r="Y14" s="223"/>
      <c r="Z14" s="223"/>
      <c r="AA14" s="223"/>
      <c r="AB14" s="223"/>
      <c r="AD14" s="223"/>
      <c r="AE14" s="228"/>
    </row>
    <row r="15" spans="1:31" ht="39" customHeight="1" thickBot="1" x14ac:dyDescent="0.3">
      <c r="A15" s="486" t="s">
        <v>15</v>
      </c>
      <c r="B15" s="487"/>
      <c r="C15" s="497" t="s">
        <v>16</v>
      </c>
      <c r="D15" s="498"/>
      <c r="E15" s="498"/>
      <c r="F15" s="498"/>
      <c r="G15" s="498"/>
      <c r="H15" s="498"/>
      <c r="I15" s="498"/>
      <c r="J15" s="498"/>
      <c r="K15" s="499"/>
      <c r="L15" s="491" t="s">
        <v>17</v>
      </c>
      <c r="M15" s="492"/>
      <c r="N15" s="492"/>
      <c r="O15" s="492"/>
      <c r="P15" s="492"/>
      <c r="Q15" s="493"/>
      <c r="R15" s="500" t="s">
        <v>18</v>
      </c>
      <c r="S15" s="501"/>
      <c r="T15" s="501"/>
      <c r="U15" s="501"/>
      <c r="V15" s="501"/>
      <c r="W15" s="501"/>
      <c r="X15" s="502"/>
      <c r="Y15" s="491" t="s">
        <v>19</v>
      </c>
      <c r="Z15" s="493"/>
      <c r="AA15" s="488" t="s">
        <v>424</v>
      </c>
      <c r="AB15" s="489"/>
      <c r="AC15" s="489"/>
      <c r="AD15" s="489"/>
      <c r="AE15" s="490"/>
    </row>
    <row r="16" spans="1:31" ht="9" customHeight="1" thickBot="1" x14ac:dyDescent="0.3">
      <c r="A16" s="220"/>
      <c r="B16" s="217"/>
      <c r="C16" s="485"/>
      <c r="D16" s="485"/>
      <c r="E16" s="485"/>
      <c r="F16" s="485"/>
      <c r="G16" s="485"/>
      <c r="H16" s="485"/>
      <c r="I16" s="485"/>
      <c r="J16" s="485"/>
      <c r="K16" s="485"/>
      <c r="L16" s="485"/>
      <c r="M16" s="485"/>
      <c r="N16" s="485"/>
      <c r="O16" s="485"/>
      <c r="P16" s="485"/>
      <c r="Q16" s="485"/>
      <c r="R16" s="485"/>
      <c r="S16" s="485"/>
      <c r="T16" s="485"/>
      <c r="U16" s="485"/>
      <c r="V16" s="485"/>
      <c r="W16" s="485"/>
      <c r="X16" s="485"/>
      <c r="Y16" s="485"/>
      <c r="Z16" s="485"/>
      <c r="AA16" s="485"/>
      <c r="AB16" s="485"/>
      <c r="AD16" s="218"/>
      <c r="AE16" s="219"/>
    </row>
    <row r="17" spans="1:32" s="234" customFormat="1" ht="37.5" customHeight="1" thickBot="1" x14ac:dyDescent="0.3">
      <c r="A17" s="486" t="s">
        <v>21</v>
      </c>
      <c r="B17" s="487"/>
      <c r="C17" s="488" t="s">
        <v>94</v>
      </c>
      <c r="D17" s="489"/>
      <c r="E17" s="489"/>
      <c r="F17" s="489"/>
      <c r="G17" s="489"/>
      <c r="H17" s="489"/>
      <c r="I17" s="489"/>
      <c r="J17" s="489"/>
      <c r="K17" s="489"/>
      <c r="L17" s="489"/>
      <c r="M17" s="489"/>
      <c r="N17" s="489"/>
      <c r="O17" s="489"/>
      <c r="P17" s="489"/>
      <c r="Q17" s="489"/>
      <c r="R17" s="489"/>
      <c r="S17" s="489"/>
      <c r="T17" s="489"/>
      <c r="U17" s="489"/>
      <c r="V17" s="489"/>
      <c r="W17" s="489"/>
      <c r="X17" s="489"/>
      <c r="Y17" s="489"/>
      <c r="Z17" s="489"/>
      <c r="AA17" s="489"/>
      <c r="AB17" s="489"/>
      <c r="AC17" s="489"/>
      <c r="AD17" s="489"/>
      <c r="AE17" s="490"/>
    </row>
    <row r="18" spans="1:32"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
      <c r="A19" s="491" t="s">
        <v>23</v>
      </c>
      <c r="B19" s="492"/>
      <c r="C19" s="492"/>
      <c r="D19" s="492"/>
      <c r="E19" s="492"/>
      <c r="F19" s="492"/>
      <c r="G19" s="492"/>
      <c r="H19" s="492"/>
      <c r="I19" s="492"/>
      <c r="J19" s="492"/>
      <c r="K19" s="492"/>
      <c r="L19" s="492"/>
      <c r="M19" s="492"/>
      <c r="N19" s="492"/>
      <c r="O19" s="492"/>
      <c r="P19" s="492"/>
      <c r="Q19" s="492"/>
      <c r="R19" s="492"/>
      <c r="S19" s="492"/>
      <c r="T19" s="492"/>
      <c r="U19" s="492"/>
      <c r="V19" s="492"/>
      <c r="W19" s="492"/>
      <c r="X19" s="492"/>
      <c r="Y19" s="492"/>
      <c r="Z19" s="492"/>
      <c r="AA19" s="492"/>
      <c r="AB19" s="492"/>
      <c r="AC19" s="492"/>
      <c r="AD19" s="492"/>
      <c r="AE19" s="493"/>
      <c r="AF19" s="235"/>
    </row>
    <row r="20" spans="1:32" ht="32.1" customHeight="1" thickBot="1" x14ac:dyDescent="0.3">
      <c r="A20" s="236" t="s">
        <v>24</v>
      </c>
      <c r="B20" s="494" t="s">
        <v>25</v>
      </c>
      <c r="C20" s="495"/>
      <c r="D20" s="495"/>
      <c r="E20" s="495"/>
      <c r="F20" s="495"/>
      <c r="G20" s="495"/>
      <c r="H20" s="495"/>
      <c r="I20" s="495"/>
      <c r="J20" s="495"/>
      <c r="K20" s="495"/>
      <c r="L20" s="495"/>
      <c r="M20" s="495"/>
      <c r="N20" s="495"/>
      <c r="O20" s="496"/>
      <c r="P20" s="491" t="s">
        <v>26</v>
      </c>
      <c r="Q20" s="492"/>
      <c r="R20" s="492"/>
      <c r="S20" s="492"/>
      <c r="T20" s="492"/>
      <c r="U20" s="492"/>
      <c r="V20" s="492"/>
      <c r="W20" s="492"/>
      <c r="X20" s="492"/>
      <c r="Y20" s="492"/>
      <c r="Z20" s="492"/>
      <c r="AA20" s="492"/>
      <c r="AB20" s="492"/>
      <c r="AC20" s="492"/>
      <c r="AD20" s="492"/>
      <c r="AE20" s="493"/>
      <c r="AF20" s="235"/>
    </row>
    <row r="21" spans="1:32" ht="32.1" customHeight="1" thickBot="1" x14ac:dyDescent="0.3">
      <c r="A21" s="221"/>
      <c r="B21" s="237" t="s">
        <v>27</v>
      </c>
      <c r="C21" s="238" t="s">
        <v>28</v>
      </c>
      <c r="D21" s="238" t="s">
        <v>29</v>
      </c>
      <c r="E21" s="238" t="s">
        <v>30</v>
      </c>
      <c r="F21" s="238" t="s">
        <v>31</v>
      </c>
      <c r="G21" s="238" t="s">
        <v>32</v>
      </c>
      <c r="H21" s="238" t="s">
        <v>33</v>
      </c>
      <c r="I21" s="238" t="s">
        <v>34</v>
      </c>
      <c r="J21" s="238" t="s">
        <v>35</v>
      </c>
      <c r="K21" s="238" t="s">
        <v>36</v>
      </c>
      <c r="L21" s="238" t="s">
        <v>37</v>
      </c>
      <c r="M21" s="238" t="s">
        <v>38</v>
      </c>
      <c r="N21" s="238" t="s">
        <v>39</v>
      </c>
      <c r="O21" s="239" t="s">
        <v>40</v>
      </c>
      <c r="P21" s="240"/>
      <c r="Q21" s="236" t="s">
        <v>27</v>
      </c>
      <c r="R21" s="241" t="s">
        <v>28</v>
      </c>
      <c r="S21" s="241" t="s">
        <v>29</v>
      </c>
      <c r="T21" s="241" t="s">
        <v>30</v>
      </c>
      <c r="U21" s="241" t="s">
        <v>31</v>
      </c>
      <c r="V21" s="241" t="s">
        <v>32</v>
      </c>
      <c r="W21" s="241" t="s">
        <v>33</v>
      </c>
      <c r="X21" s="241" t="s">
        <v>34</v>
      </c>
      <c r="Y21" s="241" t="s">
        <v>35</v>
      </c>
      <c r="Z21" s="241" t="s">
        <v>36</v>
      </c>
      <c r="AA21" s="241" t="s">
        <v>37</v>
      </c>
      <c r="AB21" s="241" t="s">
        <v>38</v>
      </c>
      <c r="AC21" s="241" t="s">
        <v>39</v>
      </c>
      <c r="AD21" s="242" t="s">
        <v>41</v>
      </c>
      <c r="AE21" s="242" t="s">
        <v>42</v>
      </c>
      <c r="AF21" s="1"/>
    </row>
    <row r="22" spans="1:32" ht="32.1" customHeight="1" x14ac:dyDescent="0.25">
      <c r="A22" s="243" t="s">
        <v>43</v>
      </c>
      <c r="B22" s="66"/>
      <c r="C22" s="64">
        <v>5792000</v>
      </c>
      <c r="D22" s="64"/>
      <c r="E22" s="64"/>
      <c r="F22" s="64"/>
      <c r="G22" s="64"/>
      <c r="H22" s="64"/>
      <c r="I22" s="64"/>
      <c r="J22" s="64"/>
      <c r="K22" s="64"/>
      <c r="L22" s="64"/>
      <c r="M22" s="64"/>
      <c r="N22" s="64">
        <f>SUM(B22:M22)</f>
        <v>5792000</v>
      </c>
      <c r="O22" s="67"/>
      <c r="P22" s="243" t="s">
        <v>44</v>
      </c>
      <c r="Q22" s="62">
        <v>380850</v>
      </c>
      <c r="R22" s="78">
        <v>66045150</v>
      </c>
      <c r="S22" s="78"/>
      <c r="T22" s="78"/>
      <c r="U22" s="78"/>
      <c r="V22" s="78"/>
      <c r="W22" s="78"/>
      <c r="X22" s="78"/>
      <c r="Y22" s="78"/>
      <c r="Z22" s="78"/>
      <c r="AA22" s="78"/>
      <c r="AB22" s="78"/>
      <c r="AC22" s="78">
        <f>SUM(Q22:AB22)</f>
        <v>66426000</v>
      </c>
      <c r="AE22" s="79"/>
      <c r="AF22" s="1"/>
    </row>
    <row r="23" spans="1:32" ht="32.1" customHeight="1" x14ac:dyDescent="0.25">
      <c r="A23" s="244" t="s">
        <v>45</v>
      </c>
      <c r="B23" s="63"/>
      <c r="C23" s="62"/>
      <c r="D23" s="62"/>
      <c r="E23" s="62"/>
      <c r="F23" s="62"/>
      <c r="G23" s="62"/>
      <c r="H23" s="62"/>
      <c r="I23" s="62"/>
      <c r="J23" s="62"/>
      <c r="K23" s="62"/>
      <c r="L23" s="62"/>
      <c r="M23" s="62"/>
      <c r="N23" s="62">
        <f>SUM(B23:M23)</f>
        <v>0</v>
      </c>
      <c r="O23" s="69" t="str">
        <f>IFERROR(N23/(SUMIF(B23:M23,"&gt;0",B22:M22))," ")</f>
        <v xml:space="preserve"> </v>
      </c>
      <c r="P23" s="244" t="s">
        <v>46</v>
      </c>
      <c r="Q23" s="63">
        <v>4944550</v>
      </c>
      <c r="R23" s="62">
        <v>44742000</v>
      </c>
      <c r="S23" s="62">
        <v>-152140</v>
      </c>
      <c r="T23" s="286">
        <f>46303043-S23-R23-Q23</f>
        <v>-3231367</v>
      </c>
      <c r="U23" s="62"/>
      <c r="V23" s="62"/>
      <c r="W23" s="62"/>
      <c r="X23" s="62"/>
      <c r="Y23" s="62"/>
      <c r="Z23" s="62"/>
      <c r="AA23" s="62"/>
      <c r="AB23" s="62"/>
      <c r="AC23" s="62">
        <f>SUM(Q23:AB23)</f>
        <v>46303043</v>
      </c>
      <c r="AD23" s="133">
        <f>AC23/SUM(Q22:V22)</f>
        <v>0.69706203896064789</v>
      </c>
      <c r="AE23" s="68">
        <f>AC23/AC22</f>
        <v>0.69706203896064789</v>
      </c>
      <c r="AF23" s="1"/>
    </row>
    <row r="24" spans="1:32" ht="32.1" customHeight="1" x14ac:dyDescent="0.25">
      <c r="A24" s="244" t="s">
        <v>47</v>
      </c>
      <c r="B24" s="63"/>
      <c r="C24" s="62">
        <v>5792000</v>
      </c>
      <c r="D24" s="62"/>
      <c r="E24" s="62"/>
      <c r="F24" s="62"/>
      <c r="G24" s="62"/>
      <c r="H24" s="62"/>
      <c r="I24" s="62"/>
      <c r="J24" s="62"/>
      <c r="K24" s="62"/>
      <c r="L24" s="62"/>
      <c r="M24" s="62"/>
      <c r="N24" s="62">
        <f>SUM(B24:M24)</f>
        <v>5792000</v>
      </c>
      <c r="O24" s="65"/>
      <c r="P24" s="244" t="s">
        <v>43</v>
      </c>
      <c r="Q24" s="63"/>
      <c r="R24" s="62">
        <v>380850</v>
      </c>
      <c r="S24" s="62">
        <v>8218900</v>
      </c>
      <c r="T24" s="62">
        <v>8218900</v>
      </c>
      <c r="U24" s="62">
        <v>8218900</v>
      </c>
      <c r="V24" s="62">
        <v>8218900</v>
      </c>
      <c r="W24" s="62">
        <v>8218900</v>
      </c>
      <c r="X24" s="62">
        <v>8218900</v>
      </c>
      <c r="Y24" s="62">
        <v>8218900</v>
      </c>
      <c r="Z24" s="62">
        <v>6478886.666666667</v>
      </c>
      <c r="AA24" s="62">
        <v>761700</v>
      </c>
      <c r="AB24" s="62">
        <v>1272263</v>
      </c>
      <c r="AC24" s="62">
        <f>SUM(Q24:AB24)</f>
        <v>66425999.666666664</v>
      </c>
      <c r="AD24" s="62"/>
      <c r="AE24" s="80"/>
      <c r="AF24" s="1"/>
    </row>
    <row r="25" spans="1:32" ht="32.1" customHeight="1" thickBot="1" x14ac:dyDescent="0.3">
      <c r="A25" s="245" t="s">
        <v>48</v>
      </c>
      <c r="B25" s="86"/>
      <c r="C25" s="87">
        <v>5792000</v>
      </c>
      <c r="D25" s="87"/>
      <c r="E25" s="87"/>
      <c r="F25" s="87"/>
      <c r="G25" s="87"/>
      <c r="H25" s="87"/>
      <c r="I25" s="87"/>
      <c r="J25" s="87"/>
      <c r="K25" s="87"/>
      <c r="L25" s="87"/>
      <c r="M25" s="87"/>
      <c r="N25" s="87">
        <f>SUM(B25:M25)</f>
        <v>5792000</v>
      </c>
      <c r="O25" s="299">
        <f>IFERROR(N25/(SUMIF(B25:M25,"&gt;0",B24:M24))," ")</f>
        <v>1</v>
      </c>
      <c r="P25" s="245" t="s">
        <v>48</v>
      </c>
      <c r="Q25" s="86"/>
      <c r="R25" s="87">
        <v>228210</v>
      </c>
      <c r="S25" s="87">
        <v>4986333</v>
      </c>
      <c r="T25" s="287">
        <v>8217700</v>
      </c>
      <c r="U25" s="287">
        <v>8217700</v>
      </c>
      <c r="V25" s="87"/>
      <c r="W25" s="87"/>
      <c r="X25" s="87"/>
      <c r="Y25" s="87"/>
      <c r="Z25" s="87"/>
      <c r="AA25" s="87"/>
      <c r="AB25" s="87"/>
      <c r="AC25" s="87">
        <f>SUM(Q25:AB25)</f>
        <v>21649943</v>
      </c>
      <c r="AD25" s="298">
        <f>AC25/SUM(Q24:T24)</f>
        <v>1.2872580736265991</v>
      </c>
      <c r="AE25" s="89">
        <f>AC25/AC24</f>
        <v>0.32592573854577894</v>
      </c>
      <c r="AF25" s="1"/>
    </row>
    <row r="26" spans="1:32" s="246" customFormat="1" ht="16.5" customHeight="1" thickBot="1" x14ac:dyDescent="0.3"/>
    <row r="27" spans="1:32" ht="33.950000000000003" customHeight="1" x14ac:dyDescent="0.25">
      <c r="A27" s="482" t="s">
        <v>49</v>
      </c>
      <c r="B27" s="483"/>
      <c r="C27" s="483"/>
      <c r="D27" s="483"/>
      <c r="E27" s="483"/>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AC27" s="483"/>
      <c r="AD27" s="483"/>
      <c r="AE27" s="484"/>
    </row>
    <row r="28" spans="1:32" ht="15" customHeight="1" x14ac:dyDescent="0.25">
      <c r="A28" s="460" t="s">
        <v>50</v>
      </c>
      <c r="B28" s="462" t="s">
        <v>51</v>
      </c>
      <c r="C28" s="462"/>
      <c r="D28" s="462" t="s">
        <v>52</v>
      </c>
      <c r="E28" s="462"/>
      <c r="F28" s="462"/>
      <c r="G28" s="462"/>
      <c r="H28" s="462"/>
      <c r="I28" s="462"/>
      <c r="J28" s="462"/>
      <c r="K28" s="462"/>
      <c r="L28" s="462"/>
      <c r="M28" s="462"/>
      <c r="N28" s="462"/>
      <c r="O28" s="462"/>
      <c r="P28" s="462" t="s">
        <v>39</v>
      </c>
      <c r="Q28" s="462" t="s">
        <v>53</v>
      </c>
      <c r="R28" s="462"/>
      <c r="S28" s="462"/>
      <c r="T28" s="462"/>
      <c r="U28" s="462"/>
      <c r="V28" s="462"/>
      <c r="W28" s="462"/>
      <c r="X28" s="462"/>
      <c r="Y28" s="462" t="s">
        <v>54</v>
      </c>
      <c r="Z28" s="462"/>
      <c r="AA28" s="462"/>
      <c r="AB28" s="462"/>
      <c r="AC28" s="462"/>
      <c r="AD28" s="462"/>
      <c r="AE28" s="481"/>
    </row>
    <row r="29" spans="1:32" ht="27" customHeight="1" x14ac:dyDescent="0.25">
      <c r="A29" s="460"/>
      <c r="B29" s="462"/>
      <c r="C29" s="462"/>
      <c r="D29" s="247" t="s">
        <v>27</v>
      </c>
      <c r="E29" s="247" t="s">
        <v>28</v>
      </c>
      <c r="F29" s="247" t="s">
        <v>29</v>
      </c>
      <c r="G29" s="247" t="s">
        <v>30</v>
      </c>
      <c r="H29" s="247" t="s">
        <v>31</v>
      </c>
      <c r="I29" s="247" t="s">
        <v>32</v>
      </c>
      <c r="J29" s="247" t="s">
        <v>33</v>
      </c>
      <c r="K29" s="247" t="s">
        <v>34</v>
      </c>
      <c r="L29" s="247" t="s">
        <v>35</v>
      </c>
      <c r="M29" s="247" t="s">
        <v>36</v>
      </c>
      <c r="N29" s="247" t="s">
        <v>37</v>
      </c>
      <c r="O29" s="247" t="s">
        <v>38</v>
      </c>
      <c r="P29" s="462"/>
      <c r="Q29" s="462"/>
      <c r="R29" s="462"/>
      <c r="S29" s="462"/>
      <c r="T29" s="462"/>
      <c r="U29" s="462"/>
      <c r="V29" s="462"/>
      <c r="W29" s="462"/>
      <c r="X29" s="462"/>
      <c r="Y29" s="462"/>
      <c r="Z29" s="462"/>
      <c r="AA29" s="462"/>
      <c r="AB29" s="462"/>
      <c r="AC29" s="462"/>
      <c r="AD29" s="462"/>
      <c r="AE29" s="481"/>
    </row>
    <row r="30" spans="1:32" ht="42" customHeight="1" thickBot="1" x14ac:dyDescent="0.3">
      <c r="A30" s="248"/>
      <c r="B30" s="477"/>
      <c r="C30" s="477"/>
      <c r="D30" s="213"/>
      <c r="E30" s="213"/>
      <c r="F30" s="213"/>
      <c r="G30" s="213"/>
      <c r="H30" s="213"/>
      <c r="I30" s="213"/>
      <c r="J30" s="213"/>
      <c r="K30" s="213"/>
      <c r="L30" s="213"/>
      <c r="M30" s="213"/>
      <c r="N30" s="213"/>
      <c r="O30" s="213"/>
      <c r="P30" s="249">
        <f>SUM(D30:O30)</f>
        <v>0</v>
      </c>
      <c r="Q30" s="478" t="s">
        <v>55</v>
      </c>
      <c r="R30" s="478"/>
      <c r="S30" s="478"/>
      <c r="T30" s="478"/>
      <c r="U30" s="478"/>
      <c r="V30" s="478"/>
      <c r="W30" s="478"/>
      <c r="X30" s="478"/>
      <c r="Y30" s="478" t="s">
        <v>56</v>
      </c>
      <c r="Z30" s="478"/>
      <c r="AA30" s="478"/>
      <c r="AB30" s="478"/>
      <c r="AC30" s="478"/>
      <c r="AD30" s="478"/>
      <c r="AE30" s="479"/>
    </row>
    <row r="31" spans="1:32" ht="12" customHeight="1" thickBot="1" x14ac:dyDescent="0.3">
      <c r="A31" s="250"/>
      <c r="B31" s="251"/>
      <c r="C31" s="251"/>
      <c r="D31" s="223"/>
      <c r="E31" s="223"/>
      <c r="F31" s="223"/>
      <c r="G31" s="223"/>
      <c r="H31" s="223"/>
      <c r="I31" s="223"/>
      <c r="J31" s="223"/>
      <c r="K31" s="223"/>
      <c r="L31" s="223"/>
      <c r="M31" s="223"/>
      <c r="N31" s="223"/>
      <c r="O31" s="223"/>
      <c r="P31" s="252"/>
      <c r="Q31" s="253"/>
      <c r="R31" s="253"/>
      <c r="S31" s="253"/>
      <c r="T31" s="253"/>
      <c r="U31" s="253"/>
      <c r="V31" s="253"/>
      <c r="W31" s="253"/>
      <c r="X31" s="253"/>
      <c r="Y31" s="253"/>
      <c r="Z31" s="253"/>
      <c r="AA31" s="253"/>
      <c r="AB31" s="253"/>
      <c r="AC31" s="253"/>
      <c r="AD31" s="253"/>
      <c r="AE31" s="254"/>
    </row>
    <row r="32" spans="1:32" ht="45" customHeight="1" x14ac:dyDescent="0.25">
      <c r="A32" s="456" t="s">
        <v>57</v>
      </c>
      <c r="B32" s="457"/>
      <c r="C32" s="457"/>
      <c r="D32" s="457"/>
      <c r="E32" s="457"/>
      <c r="F32" s="457"/>
      <c r="G32" s="457"/>
      <c r="H32" s="457"/>
      <c r="I32" s="457"/>
      <c r="J32" s="457"/>
      <c r="K32" s="457"/>
      <c r="L32" s="457"/>
      <c r="M32" s="457"/>
      <c r="N32" s="457"/>
      <c r="O32" s="457"/>
      <c r="P32" s="457"/>
      <c r="Q32" s="457"/>
      <c r="R32" s="457"/>
      <c r="S32" s="457"/>
      <c r="T32" s="457"/>
      <c r="U32" s="457"/>
      <c r="V32" s="457"/>
      <c r="W32" s="457"/>
      <c r="X32" s="457"/>
      <c r="Y32" s="457"/>
      <c r="Z32" s="457"/>
      <c r="AA32" s="457"/>
      <c r="AB32" s="457"/>
      <c r="AC32" s="457"/>
      <c r="AD32" s="457"/>
      <c r="AE32" s="458"/>
    </row>
    <row r="33" spans="1:41" ht="23.1" customHeight="1" x14ac:dyDescent="0.25">
      <c r="A33" s="460" t="s">
        <v>58</v>
      </c>
      <c r="B33" s="462" t="s">
        <v>59</v>
      </c>
      <c r="C33" s="462" t="s">
        <v>51</v>
      </c>
      <c r="D33" s="462" t="s">
        <v>60</v>
      </c>
      <c r="E33" s="462"/>
      <c r="F33" s="462"/>
      <c r="G33" s="462"/>
      <c r="H33" s="462"/>
      <c r="I33" s="462"/>
      <c r="J33" s="462"/>
      <c r="K33" s="462"/>
      <c r="L33" s="462"/>
      <c r="M33" s="462"/>
      <c r="N33" s="462"/>
      <c r="O33" s="462"/>
      <c r="P33" s="462"/>
      <c r="Q33" s="462" t="s">
        <v>61</v>
      </c>
      <c r="R33" s="462"/>
      <c r="S33" s="462"/>
      <c r="T33" s="462"/>
      <c r="U33" s="462"/>
      <c r="V33" s="462"/>
      <c r="W33" s="462"/>
      <c r="X33" s="462"/>
      <c r="Y33" s="462"/>
      <c r="Z33" s="462"/>
      <c r="AA33" s="462"/>
      <c r="AB33" s="462"/>
      <c r="AC33" s="462"/>
      <c r="AD33" s="462"/>
      <c r="AE33" s="481"/>
      <c r="AG33" s="21"/>
      <c r="AH33" s="21"/>
      <c r="AI33" s="21"/>
      <c r="AJ33" s="21"/>
      <c r="AK33" s="21"/>
      <c r="AL33" s="21"/>
      <c r="AM33" s="21"/>
      <c r="AN33" s="21"/>
      <c r="AO33" s="21"/>
    </row>
    <row r="34" spans="1:41" ht="27" customHeight="1" x14ac:dyDescent="0.25">
      <c r="A34" s="460"/>
      <c r="B34" s="462"/>
      <c r="C34" s="480"/>
      <c r="D34" s="247" t="s">
        <v>27</v>
      </c>
      <c r="E34" s="247" t="s">
        <v>28</v>
      </c>
      <c r="F34" s="247" t="s">
        <v>29</v>
      </c>
      <c r="G34" s="247" t="s">
        <v>30</v>
      </c>
      <c r="H34" s="247" t="s">
        <v>31</v>
      </c>
      <c r="I34" s="247" t="s">
        <v>32</v>
      </c>
      <c r="J34" s="247" t="s">
        <v>33</v>
      </c>
      <c r="K34" s="247" t="s">
        <v>34</v>
      </c>
      <c r="L34" s="247" t="s">
        <v>35</v>
      </c>
      <c r="M34" s="247" t="s">
        <v>36</v>
      </c>
      <c r="N34" s="247" t="s">
        <v>37</v>
      </c>
      <c r="O34" s="247" t="s">
        <v>38</v>
      </c>
      <c r="P34" s="247" t="s">
        <v>39</v>
      </c>
      <c r="Q34" s="469" t="s">
        <v>62</v>
      </c>
      <c r="R34" s="470"/>
      <c r="S34" s="470"/>
      <c r="T34" s="471"/>
      <c r="U34" s="462" t="s">
        <v>63</v>
      </c>
      <c r="V34" s="462"/>
      <c r="W34" s="462"/>
      <c r="X34" s="462"/>
      <c r="Y34" s="462" t="s">
        <v>64</v>
      </c>
      <c r="Z34" s="462"/>
      <c r="AA34" s="462"/>
      <c r="AB34" s="462"/>
      <c r="AC34" s="462" t="s">
        <v>65</v>
      </c>
      <c r="AD34" s="462"/>
      <c r="AE34" s="481"/>
      <c r="AG34" s="21"/>
      <c r="AH34" s="21"/>
      <c r="AI34" s="21"/>
      <c r="AJ34" s="21"/>
      <c r="AK34" s="21"/>
      <c r="AL34" s="21"/>
      <c r="AM34" s="21"/>
      <c r="AN34" s="21"/>
      <c r="AO34" s="21"/>
    </row>
    <row r="35" spans="1:41" ht="222.75" customHeight="1" x14ac:dyDescent="0.25">
      <c r="A35" s="548" t="s">
        <v>94</v>
      </c>
      <c r="B35" s="475">
        <v>0.2</v>
      </c>
      <c r="C35" s="255" t="s">
        <v>66</v>
      </c>
      <c r="D35" s="176">
        <v>0</v>
      </c>
      <c r="E35" s="176"/>
      <c r="F35" s="176">
        <v>60</v>
      </c>
      <c r="G35" s="176"/>
      <c r="H35" s="176">
        <v>60</v>
      </c>
      <c r="I35" s="176"/>
      <c r="J35" s="176"/>
      <c r="K35" s="176"/>
      <c r="L35" s="176">
        <v>0</v>
      </c>
      <c r="M35" s="176"/>
      <c r="N35" s="176"/>
      <c r="O35" s="176">
        <v>0</v>
      </c>
      <c r="P35" s="256">
        <v>60</v>
      </c>
      <c r="Q35" s="355" t="s">
        <v>497</v>
      </c>
      <c r="R35" s="356"/>
      <c r="S35" s="356"/>
      <c r="T35" s="357"/>
      <c r="U35" s="355" t="s">
        <v>473</v>
      </c>
      <c r="V35" s="356"/>
      <c r="W35" s="356"/>
      <c r="X35" s="357"/>
      <c r="Y35" s="556" t="s">
        <v>478</v>
      </c>
      <c r="Z35" s="556"/>
      <c r="AA35" s="556"/>
      <c r="AB35" s="556"/>
      <c r="AC35" s="329" t="s">
        <v>449</v>
      </c>
      <c r="AD35" s="329"/>
      <c r="AE35" s="454"/>
      <c r="AG35" s="21"/>
      <c r="AH35" s="21"/>
      <c r="AI35" s="21"/>
      <c r="AJ35" s="21"/>
      <c r="AK35" s="21"/>
      <c r="AL35" s="21"/>
      <c r="AM35" s="21"/>
      <c r="AN35" s="21"/>
      <c r="AO35" s="21"/>
    </row>
    <row r="36" spans="1:41" ht="222.75" customHeight="1" thickBot="1" x14ac:dyDescent="0.3">
      <c r="A36" s="549"/>
      <c r="B36" s="476"/>
      <c r="C36" s="257" t="s">
        <v>67</v>
      </c>
      <c r="D36" s="132">
        <v>12</v>
      </c>
      <c r="E36" s="132">
        <v>17</v>
      </c>
      <c r="F36" s="132">
        <v>41</v>
      </c>
      <c r="G36" s="132">
        <v>53</v>
      </c>
      <c r="H36" s="132">
        <v>54</v>
      </c>
      <c r="I36" s="258"/>
      <c r="J36" s="258"/>
      <c r="K36" s="258"/>
      <c r="L36" s="258"/>
      <c r="M36" s="258"/>
      <c r="N36" s="258"/>
      <c r="O36" s="258"/>
      <c r="P36" s="259">
        <v>60</v>
      </c>
      <c r="Q36" s="358"/>
      <c r="R36" s="359"/>
      <c r="S36" s="359"/>
      <c r="T36" s="360"/>
      <c r="U36" s="358"/>
      <c r="V36" s="359"/>
      <c r="W36" s="359"/>
      <c r="X36" s="360"/>
      <c r="Y36" s="557"/>
      <c r="Z36" s="557"/>
      <c r="AA36" s="557"/>
      <c r="AB36" s="557"/>
      <c r="AC36" s="361"/>
      <c r="AD36" s="361"/>
      <c r="AE36" s="455"/>
      <c r="AG36" s="21"/>
      <c r="AH36" s="21"/>
      <c r="AI36" s="21"/>
      <c r="AJ36" s="21"/>
      <c r="AK36" s="21"/>
      <c r="AL36" s="21"/>
      <c r="AM36" s="21"/>
      <c r="AN36" s="21"/>
      <c r="AO36" s="21"/>
    </row>
    <row r="37" spans="1:41" s="246" customFormat="1" ht="17.25" customHeight="1" thickBot="1" x14ac:dyDescent="0.3"/>
    <row r="38" spans="1:41" ht="45" customHeight="1" thickBot="1" x14ac:dyDescent="0.3">
      <c r="A38" s="456" t="s">
        <v>68</v>
      </c>
      <c r="B38" s="457"/>
      <c r="C38" s="457"/>
      <c r="D38" s="457"/>
      <c r="E38" s="457"/>
      <c r="F38" s="457"/>
      <c r="G38" s="457"/>
      <c r="H38" s="457"/>
      <c r="I38" s="457"/>
      <c r="J38" s="457"/>
      <c r="K38" s="457"/>
      <c r="L38" s="457"/>
      <c r="M38" s="457"/>
      <c r="N38" s="457"/>
      <c r="O38" s="457"/>
      <c r="P38" s="457"/>
      <c r="Q38" s="457"/>
      <c r="R38" s="457"/>
      <c r="S38" s="457"/>
      <c r="T38" s="457"/>
      <c r="U38" s="457"/>
      <c r="V38" s="457"/>
      <c r="W38" s="457"/>
      <c r="X38" s="457"/>
      <c r="Y38" s="457"/>
      <c r="Z38" s="457"/>
      <c r="AA38" s="457"/>
      <c r="AB38" s="457"/>
      <c r="AC38" s="457"/>
      <c r="AD38" s="457"/>
      <c r="AE38" s="458"/>
      <c r="AG38" s="21"/>
      <c r="AH38" s="21"/>
      <c r="AI38" s="21"/>
      <c r="AJ38" s="21"/>
      <c r="AK38" s="21"/>
      <c r="AL38" s="21"/>
      <c r="AM38" s="21"/>
      <c r="AN38" s="21"/>
      <c r="AO38" s="21"/>
    </row>
    <row r="39" spans="1:41" ht="26.1" customHeight="1" x14ac:dyDescent="0.25">
      <c r="A39" s="459" t="s">
        <v>69</v>
      </c>
      <c r="B39" s="461" t="s">
        <v>70</v>
      </c>
      <c r="C39" s="463" t="s">
        <v>71</v>
      </c>
      <c r="D39" s="465" t="s">
        <v>72</v>
      </c>
      <c r="E39" s="466"/>
      <c r="F39" s="466"/>
      <c r="G39" s="466"/>
      <c r="H39" s="466"/>
      <c r="I39" s="466"/>
      <c r="J39" s="466"/>
      <c r="K39" s="466"/>
      <c r="L39" s="466"/>
      <c r="M39" s="466"/>
      <c r="N39" s="466"/>
      <c r="O39" s="466"/>
      <c r="P39" s="467"/>
      <c r="Q39" s="461" t="s">
        <v>73</v>
      </c>
      <c r="R39" s="461"/>
      <c r="S39" s="461"/>
      <c r="T39" s="461"/>
      <c r="U39" s="461"/>
      <c r="V39" s="461"/>
      <c r="W39" s="461"/>
      <c r="X39" s="461"/>
      <c r="Y39" s="461"/>
      <c r="Z39" s="461"/>
      <c r="AA39" s="461"/>
      <c r="AB39" s="461"/>
      <c r="AC39" s="461"/>
      <c r="AD39" s="461"/>
      <c r="AE39" s="468"/>
      <c r="AG39" s="21"/>
      <c r="AH39" s="21"/>
      <c r="AI39" s="21"/>
      <c r="AJ39" s="21"/>
      <c r="AK39" s="21"/>
      <c r="AL39" s="21"/>
      <c r="AM39" s="21"/>
      <c r="AN39" s="21"/>
      <c r="AO39" s="21"/>
    </row>
    <row r="40" spans="1:41" ht="26.1" customHeight="1" x14ac:dyDescent="0.25">
      <c r="A40" s="460"/>
      <c r="B40" s="462"/>
      <c r="C40" s="464"/>
      <c r="D40" s="247" t="s">
        <v>74</v>
      </c>
      <c r="E40" s="247" t="s">
        <v>75</v>
      </c>
      <c r="F40" s="247" t="s">
        <v>76</v>
      </c>
      <c r="G40" s="247" t="s">
        <v>77</v>
      </c>
      <c r="H40" s="247" t="s">
        <v>78</v>
      </c>
      <c r="I40" s="247" t="s">
        <v>79</v>
      </c>
      <c r="J40" s="247" t="s">
        <v>80</v>
      </c>
      <c r="K40" s="247" t="s">
        <v>81</v>
      </c>
      <c r="L40" s="247" t="s">
        <v>82</v>
      </c>
      <c r="M40" s="247" t="s">
        <v>83</v>
      </c>
      <c r="N40" s="247" t="s">
        <v>84</v>
      </c>
      <c r="O40" s="247" t="s">
        <v>85</v>
      </c>
      <c r="P40" s="247" t="s">
        <v>86</v>
      </c>
      <c r="Q40" s="469" t="s">
        <v>87</v>
      </c>
      <c r="R40" s="470"/>
      <c r="S40" s="470"/>
      <c r="T40" s="470"/>
      <c r="U40" s="470"/>
      <c r="V40" s="470"/>
      <c r="W40" s="470"/>
      <c r="X40" s="471"/>
      <c r="Y40" s="469" t="s">
        <v>88</v>
      </c>
      <c r="Z40" s="470"/>
      <c r="AA40" s="470"/>
      <c r="AB40" s="470"/>
      <c r="AC40" s="470"/>
      <c r="AD40" s="470"/>
      <c r="AE40" s="472"/>
      <c r="AG40" s="25"/>
      <c r="AH40" s="25"/>
      <c r="AI40" s="25"/>
      <c r="AJ40" s="25"/>
      <c r="AK40" s="25"/>
      <c r="AL40" s="25"/>
      <c r="AM40" s="25"/>
      <c r="AN40" s="25"/>
      <c r="AO40" s="25"/>
    </row>
    <row r="41" spans="1:41" ht="113.25" customHeight="1" x14ac:dyDescent="0.25">
      <c r="A41" s="562" t="s">
        <v>95</v>
      </c>
      <c r="B41" s="444">
        <v>6.6600000000000006E-2</v>
      </c>
      <c r="C41" s="260" t="s">
        <v>66</v>
      </c>
      <c r="D41" s="261">
        <v>0</v>
      </c>
      <c r="E41" s="261">
        <v>0.25</v>
      </c>
      <c r="F41" s="261">
        <v>0.25</v>
      </c>
      <c r="G41" s="261">
        <v>0.25</v>
      </c>
      <c r="H41" s="261">
        <v>0.25</v>
      </c>
      <c r="I41" s="261">
        <v>0</v>
      </c>
      <c r="J41" s="261">
        <v>0</v>
      </c>
      <c r="K41" s="261">
        <v>0</v>
      </c>
      <c r="L41" s="261">
        <v>0</v>
      </c>
      <c r="M41" s="261">
        <v>0</v>
      </c>
      <c r="N41" s="261">
        <v>0</v>
      </c>
      <c r="O41" s="261">
        <v>0</v>
      </c>
      <c r="P41" s="262">
        <f t="shared" ref="P41:P46" si="0">SUM(D41:O41)</f>
        <v>1</v>
      </c>
      <c r="Q41" s="317" t="s">
        <v>498</v>
      </c>
      <c r="R41" s="318"/>
      <c r="S41" s="318"/>
      <c r="T41" s="318"/>
      <c r="U41" s="318"/>
      <c r="V41" s="318"/>
      <c r="W41" s="318"/>
      <c r="X41" s="319"/>
      <c r="Y41" s="323" t="s">
        <v>474</v>
      </c>
      <c r="Z41" s="318"/>
      <c r="AA41" s="318"/>
      <c r="AB41" s="318"/>
      <c r="AC41" s="318"/>
      <c r="AD41" s="318"/>
      <c r="AE41" s="452"/>
      <c r="AG41" s="26"/>
      <c r="AH41" s="26"/>
      <c r="AI41" s="26"/>
      <c r="AJ41" s="26"/>
      <c r="AK41" s="26"/>
      <c r="AL41" s="26"/>
      <c r="AM41" s="26"/>
      <c r="AN41" s="26"/>
      <c r="AO41" s="26"/>
    </row>
    <row r="42" spans="1:41" ht="113.25" customHeight="1" x14ac:dyDescent="0.25">
      <c r="A42" s="558"/>
      <c r="B42" s="444"/>
      <c r="C42" s="263" t="s">
        <v>67</v>
      </c>
      <c r="D42" s="264">
        <v>0</v>
      </c>
      <c r="E42" s="264">
        <v>0.03</v>
      </c>
      <c r="F42" s="264">
        <v>0.05</v>
      </c>
      <c r="G42" s="264">
        <v>0.92</v>
      </c>
      <c r="H42" s="264">
        <v>0</v>
      </c>
      <c r="I42" s="264"/>
      <c r="J42" s="264"/>
      <c r="K42" s="264"/>
      <c r="L42" s="264"/>
      <c r="M42" s="264"/>
      <c r="N42" s="264"/>
      <c r="O42" s="264"/>
      <c r="P42" s="262">
        <f t="shared" si="0"/>
        <v>1</v>
      </c>
      <c r="Q42" s="545"/>
      <c r="R42" s="546"/>
      <c r="S42" s="546"/>
      <c r="T42" s="546"/>
      <c r="U42" s="546"/>
      <c r="V42" s="546"/>
      <c r="W42" s="546"/>
      <c r="X42" s="563"/>
      <c r="Y42" s="545"/>
      <c r="Z42" s="546"/>
      <c r="AA42" s="546"/>
      <c r="AB42" s="546"/>
      <c r="AC42" s="546"/>
      <c r="AD42" s="546"/>
      <c r="AE42" s="547"/>
    </row>
    <row r="43" spans="1:41" ht="113.25" customHeight="1" x14ac:dyDescent="0.25">
      <c r="A43" s="558" t="s">
        <v>96</v>
      </c>
      <c r="B43" s="559">
        <v>6.6600000000000006E-2</v>
      </c>
      <c r="C43" s="260" t="s">
        <v>66</v>
      </c>
      <c r="D43" s="265">
        <v>0</v>
      </c>
      <c r="E43" s="265">
        <v>0.25</v>
      </c>
      <c r="F43" s="265">
        <v>0.25</v>
      </c>
      <c r="G43" s="265">
        <v>0.25</v>
      </c>
      <c r="H43" s="265">
        <v>0.25</v>
      </c>
      <c r="I43" s="265">
        <v>0</v>
      </c>
      <c r="J43" s="265">
        <v>0</v>
      </c>
      <c r="K43" s="265">
        <v>0</v>
      </c>
      <c r="L43" s="265">
        <v>0</v>
      </c>
      <c r="M43" s="265">
        <v>0</v>
      </c>
      <c r="N43" s="265">
        <v>0</v>
      </c>
      <c r="O43" s="265">
        <v>0</v>
      </c>
      <c r="P43" s="262">
        <f t="shared" si="0"/>
        <v>1</v>
      </c>
      <c r="Q43" s="317" t="s">
        <v>470</v>
      </c>
      <c r="R43" s="318"/>
      <c r="S43" s="318"/>
      <c r="T43" s="318"/>
      <c r="U43" s="318"/>
      <c r="V43" s="318"/>
      <c r="W43" s="318"/>
      <c r="X43" s="319"/>
      <c r="Y43" s="323" t="s">
        <v>483</v>
      </c>
      <c r="Z43" s="318"/>
      <c r="AA43" s="318"/>
      <c r="AB43" s="318"/>
      <c r="AC43" s="318"/>
      <c r="AD43" s="318"/>
      <c r="AE43" s="452"/>
    </row>
    <row r="44" spans="1:41" ht="113.25" customHeight="1" x14ac:dyDescent="0.25">
      <c r="A44" s="558"/>
      <c r="B44" s="559"/>
      <c r="C44" s="263" t="s">
        <v>67</v>
      </c>
      <c r="D44" s="264">
        <v>0.05</v>
      </c>
      <c r="E44" s="264">
        <v>0.1</v>
      </c>
      <c r="F44" s="264">
        <v>0.19</v>
      </c>
      <c r="G44" s="264">
        <v>0.56000000000000005</v>
      </c>
      <c r="H44" s="264">
        <v>0.1</v>
      </c>
      <c r="I44" s="264"/>
      <c r="J44" s="264"/>
      <c r="K44" s="264"/>
      <c r="L44" s="264"/>
      <c r="M44" s="264"/>
      <c r="N44" s="264"/>
      <c r="O44" s="264"/>
      <c r="P44" s="262">
        <f>SUM(D44:O44)</f>
        <v>1.0000000000000002</v>
      </c>
      <c r="Q44" s="545"/>
      <c r="R44" s="546"/>
      <c r="S44" s="546"/>
      <c r="T44" s="546"/>
      <c r="U44" s="546"/>
      <c r="V44" s="546"/>
      <c r="W44" s="546"/>
      <c r="X44" s="563"/>
      <c r="Y44" s="545"/>
      <c r="Z44" s="546"/>
      <c r="AA44" s="546"/>
      <c r="AB44" s="546"/>
      <c r="AC44" s="546"/>
      <c r="AD44" s="546"/>
      <c r="AE44" s="547"/>
    </row>
    <row r="45" spans="1:41" ht="113.25" customHeight="1" x14ac:dyDescent="0.25">
      <c r="A45" s="560" t="s">
        <v>97</v>
      </c>
      <c r="B45" s="444">
        <v>6.6600000000000006E-2</v>
      </c>
      <c r="C45" s="260" t="s">
        <v>66</v>
      </c>
      <c r="D45" s="265">
        <v>0</v>
      </c>
      <c r="E45" s="265">
        <v>0.25</v>
      </c>
      <c r="F45" s="265">
        <v>0.25</v>
      </c>
      <c r="G45" s="265">
        <v>0.25</v>
      </c>
      <c r="H45" s="265">
        <v>0.25</v>
      </c>
      <c r="I45" s="265">
        <v>0</v>
      </c>
      <c r="J45" s="265">
        <v>0</v>
      </c>
      <c r="K45" s="265">
        <v>0</v>
      </c>
      <c r="L45" s="265">
        <v>0</v>
      </c>
      <c r="M45" s="265">
        <v>0</v>
      </c>
      <c r="N45" s="265">
        <v>0</v>
      </c>
      <c r="O45" s="265">
        <v>0</v>
      </c>
      <c r="P45" s="262">
        <f t="shared" si="0"/>
        <v>1</v>
      </c>
      <c r="Q45" s="317" t="s">
        <v>471</v>
      </c>
      <c r="R45" s="318"/>
      <c r="S45" s="318"/>
      <c r="T45" s="318"/>
      <c r="U45" s="318"/>
      <c r="V45" s="318"/>
      <c r="W45" s="318"/>
      <c r="X45" s="319"/>
      <c r="Y45" s="323" t="s">
        <v>466</v>
      </c>
      <c r="Z45" s="318"/>
      <c r="AA45" s="318"/>
      <c r="AB45" s="318"/>
      <c r="AC45" s="318"/>
      <c r="AD45" s="318"/>
      <c r="AE45" s="452"/>
    </row>
    <row r="46" spans="1:41" ht="113.25" customHeight="1" thickBot="1" x14ac:dyDescent="0.3">
      <c r="A46" s="561"/>
      <c r="B46" s="445"/>
      <c r="C46" s="257" t="s">
        <v>67</v>
      </c>
      <c r="D46" s="266">
        <v>0.1</v>
      </c>
      <c r="E46" s="266">
        <v>0.18</v>
      </c>
      <c r="F46" s="266">
        <v>0.24</v>
      </c>
      <c r="G46" s="266">
        <v>0.48</v>
      </c>
      <c r="H46" s="266">
        <v>0</v>
      </c>
      <c r="I46" s="266"/>
      <c r="J46" s="266"/>
      <c r="K46" s="266"/>
      <c r="L46" s="266"/>
      <c r="M46" s="266"/>
      <c r="N46" s="266"/>
      <c r="O46" s="266"/>
      <c r="P46" s="267">
        <f t="shared" si="0"/>
        <v>1</v>
      </c>
      <c r="Q46" s="320"/>
      <c r="R46" s="321"/>
      <c r="S46" s="321"/>
      <c r="T46" s="321"/>
      <c r="U46" s="321"/>
      <c r="V46" s="321"/>
      <c r="W46" s="321"/>
      <c r="X46" s="322"/>
      <c r="Y46" s="320"/>
      <c r="Z46" s="321"/>
      <c r="AA46" s="321"/>
      <c r="AB46" s="321"/>
      <c r="AC46" s="321"/>
      <c r="AD46" s="321"/>
      <c r="AE46" s="453"/>
    </row>
    <row r="47" spans="1:41" ht="15" customHeight="1" x14ac:dyDescent="0.25">
      <c r="A47" s="212" t="s">
        <v>90</v>
      </c>
      <c r="P47" s="268"/>
    </row>
    <row r="48" spans="1:41" x14ac:dyDescent="0.25">
      <c r="D48" s="269"/>
      <c r="F48" s="270"/>
      <c r="G48" s="269"/>
    </row>
    <row r="49" spans="1:16" x14ac:dyDescent="0.25">
      <c r="P49" s="268"/>
    </row>
    <row r="50" spans="1:16" x14ac:dyDescent="0.25">
      <c r="E50" s="269"/>
      <c r="F50" s="269"/>
      <c r="G50" s="268"/>
      <c r="P50" s="268"/>
    </row>
    <row r="51" spans="1:16" x14ac:dyDescent="0.25">
      <c r="A51" s="212" t="s">
        <v>408</v>
      </c>
    </row>
    <row r="52" spans="1:16" x14ac:dyDescent="0.25">
      <c r="A52" s="212" t="s">
        <v>411</v>
      </c>
      <c r="E52" s="268"/>
      <c r="F52" s="269"/>
      <c r="G52" s="268"/>
    </row>
    <row r="53" spans="1:16" x14ac:dyDescent="0.25">
      <c r="A53" s="212" t="s">
        <v>412</v>
      </c>
    </row>
  </sheetData>
  <mergeCells count="79">
    <mergeCell ref="Y40:AE40"/>
    <mergeCell ref="Y41:AE42"/>
    <mergeCell ref="Q43:X44"/>
    <mergeCell ref="Y43:AE44"/>
    <mergeCell ref="Q45:X46"/>
    <mergeCell ref="Y45:AE46"/>
    <mergeCell ref="Q41:X42"/>
    <mergeCell ref="A43:A44"/>
    <mergeCell ref="B43:B44"/>
    <mergeCell ref="A45:A46"/>
    <mergeCell ref="B45:B46"/>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count="3">
    <dataValidation type="textLength" operator="lessThanOrEqual" allowBlank="1" showInputMessage="1" showErrorMessage="1" errorTitle="Máximo 2.000 caracteres" error="Máximo 2.000 caracteres" sqref="AC35 Q35 Y35 Q43 Q41 Q45 U35" xr:uid="{00000000-0002-0000-0300-000000000000}">
      <formula1>2000</formula1>
    </dataValidation>
    <dataValidation type="textLength" operator="lessThanOrEqual" allowBlank="1" showInputMessage="1" showErrorMessage="1" errorTitle="Máximo 2.000 caracteres" error="Máximo 2.000 caracteres" promptTitle="2.000 caracteres" sqref="Q30:Q31" xr:uid="{00000000-0002-0000-0300-000001000000}">
      <formula1>2000</formula1>
    </dataValidation>
    <dataValidation type="list" allowBlank="1" showInputMessage="1" showErrorMessage="1" sqref="C7:C9" xr:uid="{00000000-0002-0000-0300-000002000000}">
      <formula1>$B$21:$M$21</formula1>
    </dataValidation>
  </dataValidations>
  <hyperlinks>
    <hyperlink ref="Y45" r:id="rId1" xr:uid="{00000000-0004-0000-0300-000000000000}"/>
    <hyperlink ref="Y41" r:id="rId2" xr:uid="{00000000-0004-0000-0300-000001000000}"/>
    <hyperlink ref="Y43" r:id="rId3" xr:uid="{00000000-0004-0000-0300-000002000000}"/>
  </hyperlinks>
  <pageMargins left="0.25" right="0.25" top="0.75" bottom="0.75" header="0.3" footer="0.3"/>
  <pageSetup scale="19" orientation="landscape" r:id="rId4"/>
  <drawing r:id="rId5"/>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XFD26"/>
  <sheetViews>
    <sheetView topLeftCell="A13" zoomScale="70" zoomScaleNormal="70" workbookViewId="0">
      <selection activeCell="AX17" sqref="AX17"/>
    </sheetView>
  </sheetViews>
  <sheetFormatPr baseColWidth="10" defaultColWidth="10.85546875" defaultRowHeight="15" x14ac:dyDescent="0.25"/>
  <cols>
    <col min="1" max="1" width="15" style="114" customWidth="1"/>
    <col min="2" max="2" width="8.28515625" style="114" customWidth="1"/>
    <col min="3" max="3" width="11.42578125" style="114" customWidth="1"/>
    <col min="4" max="4" width="21.7109375" style="114" customWidth="1"/>
    <col min="5" max="5" width="15.85546875" style="114" customWidth="1"/>
    <col min="6" max="8" width="29.28515625" style="114" customWidth="1"/>
    <col min="9" max="9" width="20.42578125" style="114" customWidth="1"/>
    <col min="10" max="10" width="18.85546875" style="114" customWidth="1"/>
    <col min="11" max="11" width="15.28515625" style="114" customWidth="1"/>
    <col min="12" max="12" width="23" style="114" customWidth="1"/>
    <col min="13" max="13" width="21.140625" style="114" customWidth="1"/>
    <col min="14" max="16" width="8.7109375" style="114" customWidth="1"/>
    <col min="17" max="18" width="8.7109375" style="28" customWidth="1"/>
    <col min="19" max="19" width="22.28515625" style="28" customWidth="1"/>
    <col min="20" max="20" width="25.28515625" style="28" customWidth="1"/>
    <col min="21" max="31" width="7.42578125" style="28" customWidth="1"/>
    <col min="32" max="32" width="5.85546875" style="28" customWidth="1"/>
    <col min="33" max="43" width="8.140625" style="28" customWidth="1"/>
    <col min="44" max="44" width="5.85546875" style="28" customWidth="1"/>
    <col min="45" max="45" width="17.140625" style="41" customWidth="1"/>
    <col min="46" max="46" width="15.85546875" style="126" customWidth="1"/>
    <col min="47" max="47" width="79.7109375" style="28" customWidth="1"/>
    <col min="48" max="48" width="25" style="114" customWidth="1"/>
    <col min="49" max="49" width="68.85546875" style="28" customWidth="1"/>
    <col min="50" max="50" width="39.42578125" style="28" customWidth="1"/>
    <col min="51" max="51" width="24.42578125" style="28" customWidth="1"/>
    <col min="52" max="16382" width="10.85546875" style="28"/>
    <col min="16383" max="16383" width="9" style="28" customWidth="1"/>
    <col min="16384" max="16384" width="10.85546875" style="28"/>
  </cols>
  <sheetData>
    <row r="1" spans="1:51 16384:16384" ht="15.95" customHeight="1" x14ac:dyDescent="0.25">
      <c r="A1" s="589" t="s">
        <v>0</v>
      </c>
      <c r="B1" s="590"/>
      <c r="C1" s="590"/>
      <c r="D1" s="590"/>
      <c r="E1" s="590"/>
      <c r="F1" s="590"/>
      <c r="G1" s="590"/>
      <c r="H1" s="590"/>
      <c r="I1" s="590"/>
      <c r="J1" s="590"/>
      <c r="K1" s="590"/>
      <c r="L1" s="590"/>
      <c r="M1" s="590"/>
      <c r="N1" s="590"/>
      <c r="O1" s="590"/>
      <c r="P1" s="590"/>
      <c r="Q1" s="590"/>
      <c r="R1" s="590"/>
      <c r="S1" s="590"/>
      <c r="T1" s="590"/>
      <c r="U1" s="590"/>
      <c r="V1" s="590"/>
      <c r="W1" s="590"/>
      <c r="X1" s="590"/>
      <c r="Y1" s="590"/>
      <c r="Z1" s="590"/>
      <c r="AA1" s="590"/>
      <c r="AB1" s="590"/>
      <c r="AC1" s="590"/>
      <c r="AD1" s="590"/>
      <c r="AE1" s="590"/>
      <c r="AF1" s="590"/>
      <c r="AG1" s="590"/>
      <c r="AH1" s="590"/>
      <c r="AI1" s="590"/>
      <c r="AJ1" s="590"/>
      <c r="AK1" s="590"/>
      <c r="AL1" s="590"/>
      <c r="AM1" s="590"/>
      <c r="AN1" s="590"/>
      <c r="AO1" s="590"/>
      <c r="AP1" s="590"/>
      <c r="AQ1" s="590"/>
      <c r="AR1" s="590"/>
      <c r="AS1" s="590"/>
      <c r="AT1" s="590"/>
      <c r="AU1" s="590"/>
      <c r="AV1" s="590"/>
      <c r="AW1" s="591"/>
      <c r="AX1" s="585" t="s">
        <v>1</v>
      </c>
      <c r="AY1" s="586"/>
    </row>
    <row r="2" spans="1:51 16384:16384" ht="15.95" customHeight="1" x14ac:dyDescent="0.25">
      <c r="A2" s="592" t="s">
        <v>2</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c r="AW2" s="594"/>
      <c r="AX2" s="587" t="s">
        <v>3</v>
      </c>
      <c r="AY2" s="588"/>
    </row>
    <row r="3" spans="1:51 16384:16384" ht="15" customHeight="1" x14ac:dyDescent="0.25">
      <c r="A3" s="595" t="s">
        <v>98</v>
      </c>
      <c r="B3" s="596"/>
      <c r="C3" s="596"/>
      <c r="D3" s="596"/>
      <c r="E3" s="596"/>
      <c r="F3" s="596"/>
      <c r="G3" s="596"/>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6"/>
      <c r="AG3" s="596"/>
      <c r="AH3" s="596"/>
      <c r="AI3" s="596"/>
      <c r="AJ3" s="596"/>
      <c r="AK3" s="596"/>
      <c r="AL3" s="596"/>
      <c r="AM3" s="596"/>
      <c r="AN3" s="596"/>
      <c r="AO3" s="596"/>
      <c r="AP3" s="596"/>
      <c r="AQ3" s="596"/>
      <c r="AR3" s="596"/>
      <c r="AS3" s="596"/>
      <c r="AT3" s="596"/>
      <c r="AU3" s="596"/>
      <c r="AV3" s="596"/>
      <c r="AW3" s="597"/>
      <c r="AX3" s="587" t="s">
        <v>5</v>
      </c>
      <c r="AY3" s="588"/>
    </row>
    <row r="4" spans="1:51 16384:16384" ht="15.95" customHeight="1" x14ac:dyDescent="0.25">
      <c r="A4" s="589"/>
      <c r="B4" s="590"/>
      <c r="C4" s="590"/>
      <c r="D4" s="590"/>
      <c r="E4" s="590"/>
      <c r="F4" s="590"/>
      <c r="G4" s="590"/>
      <c r="H4" s="590"/>
      <c r="I4" s="590"/>
      <c r="J4" s="590"/>
      <c r="K4" s="590"/>
      <c r="L4" s="590"/>
      <c r="M4" s="590"/>
      <c r="N4" s="590"/>
      <c r="O4" s="590"/>
      <c r="P4" s="590"/>
      <c r="Q4" s="590"/>
      <c r="R4" s="590"/>
      <c r="S4" s="590"/>
      <c r="T4" s="590"/>
      <c r="U4" s="590"/>
      <c r="V4" s="590"/>
      <c r="W4" s="590"/>
      <c r="X4" s="590"/>
      <c r="Y4" s="590"/>
      <c r="Z4" s="590"/>
      <c r="AA4" s="590"/>
      <c r="AB4" s="590"/>
      <c r="AC4" s="590"/>
      <c r="AD4" s="590"/>
      <c r="AE4" s="590"/>
      <c r="AF4" s="590"/>
      <c r="AG4" s="590"/>
      <c r="AH4" s="590"/>
      <c r="AI4" s="590"/>
      <c r="AJ4" s="590"/>
      <c r="AK4" s="590"/>
      <c r="AL4" s="590"/>
      <c r="AM4" s="590"/>
      <c r="AN4" s="590"/>
      <c r="AO4" s="590"/>
      <c r="AP4" s="590"/>
      <c r="AQ4" s="590"/>
      <c r="AR4" s="590"/>
      <c r="AS4" s="590"/>
      <c r="AT4" s="590"/>
      <c r="AU4" s="590"/>
      <c r="AV4" s="590"/>
      <c r="AW4" s="591"/>
      <c r="AX4" s="588" t="s">
        <v>99</v>
      </c>
      <c r="AY4" s="588"/>
    </row>
    <row r="5" spans="1:51 16384:16384" ht="15" customHeight="1" x14ac:dyDescent="0.25">
      <c r="A5" s="570" t="s">
        <v>100</v>
      </c>
      <c r="B5" s="571"/>
      <c r="C5" s="571"/>
      <c r="D5" s="571"/>
      <c r="E5" s="571"/>
      <c r="F5" s="571"/>
      <c r="G5" s="571"/>
      <c r="H5" s="571"/>
      <c r="I5" s="571"/>
      <c r="J5" s="571"/>
      <c r="K5" s="571"/>
      <c r="L5" s="571"/>
      <c r="M5" s="571"/>
      <c r="N5" s="571"/>
      <c r="O5" s="571"/>
      <c r="P5" s="571"/>
      <c r="Q5" s="571"/>
      <c r="R5" s="571"/>
      <c r="S5" s="571"/>
      <c r="T5" s="571"/>
      <c r="U5" s="571"/>
      <c r="V5" s="571"/>
      <c r="W5" s="571"/>
      <c r="X5" s="571"/>
      <c r="Y5" s="571"/>
      <c r="Z5" s="571"/>
      <c r="AA5" s="571"/>
      <c r="AB5" s="571"/>
      <c r="AC5" s="571"/>
      <c r="AD5" s="571"/>
      <c r="AE5" s="571"/>
      <c r="AF5" s="572"/>
      <c r="AG5" s="574" t="s">
        <v>12</v>
      </c>
      <c r="AH5" s="575"/>
      <c r="AI5" s="575"/>
      <c r="AJ5" s="575"/>
      <c r="AK5" s="575"/>
      <c r="AL5" s="575"/>
      <c r="AM5" s="575"/>
      <c r="AN5" s="575"/>
      <c r="AO5" s="575"/>
      <c r="AP5" s="575"/>
      <c r="AQ5" s="575"/>
      <c r="AR5" s="575"/>
      <c r="AS5" s="575"/>
      <c r="AT5" s="608"/>
      <c r="AU5" s="564" t="s">
        <v>101</v>
      </c>
      <c r="AV5" s="564" t="s">
        <v>102</v>
      </c>
      <c r="AW5" s="564" t="s">
        <v>103</v>
      </c>
      <c r="AX5" s="564" t="s">
        <v>104</v>
      </c>
      <c r="AY5" s="564" t="s">
        <v>105</v>
      </c>
    </row>
    <row r="6" spans="1:51 16384:16384" ht="15" customHeight="1" x14ac:dyDescent="0.25">
      <c r="A6" s="573" t="s">
        <v>8</v>
      </c>
      <c r="B6" s="581">
        <v>45454</v>
      </c>
      <c r="C6" s="580"/>
      <c r="D6" s="598"/>
      <c r="E6" s="580" t="s">
        <v>10</v>
      </c>
      <c r="F6" s="580"/>
      <c r="G6" s="37"/>
      <c r="H6" s="118"/>
      <c r="I6" s="574"/>
      <c r="J6" s="575"/>
      <c r="K6" s="575"/>
      <c r="L6" s="575"/>
      <c r="M6" s="575"/>
      <c r="N6" s="575"/>
      <c r="O6" s="575"/>
      <c r="P6" s="575"/>
      <c r="Q6" s="575"/>
      <c r="R6" s="575"/>
      <c r="S6" s="575"/>
      <c r="T6" s="575"/>
      <c r="U6" s="29"/>
      <c r="V6" s="29"/>
      <c r="W6" s="29"/>
      <c r="X6" s="29"/>
      <c r="Y6" s="29"/>
      <c r="Z6" s="29"/>
      <c r="AA6" s="29"/>
      <c r="AB6" s="29"/>
      <c r="AC6" s="29"/>
      <c r="AD6" s="29"/>
      <c r="AE6" s="29"/>
      <c r="AF6" s="30"/>
      <c r="AG6" s="576"/>
      <c r="AH6" s="577"/>
      <c r="AI6" s="577"/>
      <c r="AJ6" s="577"/>
      <c r="AK6" s="577"/>
      <c r="AL6" s="577"/>
      <c r="AM6" s="577"/>
      <c r="AN6" s="577"/>
      <c r="AO6" s="577"/>
      <c r="AP6" s="577"/>
      <c r="AQ6" s="577"/>
      <c r="AR6" s="577"/>
      <c r="AS6" s="577"/>
      <c r="AT6" s="609"/>
      <c r="AU6" s="569"/>
      <c r="AV6" s="569"/>
      <c r="AW6" s="569"/>
      <c r="AX6" s="569"/>
      <c r="AY6" s="569"/>
    </row>
    <row r="7" spans="1:51 16384:16384" ht="15" customHeight="1" x14ac:dyDescent="0.25">
      <c r="A7" s="573"/>
      <c r="B7" s="580"/>
      <c r="C7" s="580"/>
      <c r="D7" s="599"/>
      <c r="E7" s="580" t="s">
        <v>11</v>
      </c>
      <c r="F7" s="580"/>
      <c r="G7" s="37"/>
      <c r="H7" s="119"/>
      <c r="I7" s="576"/>
      <c r="J7" s="577"/>
      <c r="K7" s="577"/>
      <c r="L7" s="577"/>
      <c r="M7" s="577"/>
      <c r="N7" s="577"/>
      <c r="O7" s="577"/>
      <c r="P7" s="577"/>
      <c r="Q7" s="577"/>
      <c r="R7" s="577"/>
      <c r="S7" s="577"/>
      <c r="T7" s="577"/>
      <c r="U7" s="31"/>
      <c r="V7" s="31"/>
      <c r="W7" s="31"/>
      <c r="X7" s="31"/>
      <c r="Y7" s="31"/>
      <c r="Z7" s="31"/>
      <c r="AA7" s="31"/>
      <c r="AB7" s="31"/>
      <c r="AC7" s="31"/>
      <c r="AD7" s="31"/>
      <c r="AE7" s="31"/>
      <c r="AF7" s="32"/>
      <c r="AG7" s="576"/>
      <c r="AH7" s="577"/>
      <c r="AI7" s="577"/>
      <c r="AJ7" s="577"/>
      <c r="AK7" s="577"/>
      <c r="AL7" s="577"/>
      <c r="AM7" s="577"/>
      <c r="AN7" s="577"/>
      <c r="AO7" s="577"/>
      <c r="AP7" s="577"/>
      <c r="AQ7" s="577"/>
      <c r="AR7" s="577"/>
      <c r="AS7" s="577"/>
      <c r="AT7" s="609"/>
      <c r="AU7" s="569"/>
      <c r="AV7" s="569"/>
      <c r="AW7" s="569"/>
      <c r="AX7" s="569"/>
      <c r="AY7" s="569"/>
    </row>
    <row r="8" spans="1:51 16384:16384" ht="15" customHeight="1" x14ac:dyDescent="0.25">
      <c r="A8" s="573"/>
      <c r="B8" s="580"/>
      <c r="C8" s="580"/>
      <c r="D8" s="600"/>
      <c r="E8" s="580" t="s">
        <v>12</v>
      </c>
      <c r="F8" s="580"/>
      <c r="G8" s="37" t="s">
        <v>415</v>
      </c>
      <c r="H8" s="120"/>
      <c r="I8" s="578"/>
      <c r="J8" s="579"/>
      <c r="K8" s="579"/>
      <c r="L8" s="579"/>
      <c r="M8" s="579"/>
      <c r="N8" s="579"/>
      <c r="O8" s="579"/>
      <c r="P8" s="579"/>
      <c r="Q8" s="579"/>
      <c r="R8" s="579"/>
      <c r="S8" s="579"/>
      <c r="T8" s="579"/>
      <c r="U8" s="33"/>
      <c r="V8" s="33"/>
      <c r="W8" s="33"/>
      <c r="X8" s="33"/>
      <c r="Y8" s="33"/>
      <c r="Z8" s="33"/>
      <c r="AA8" s="33"/>
      <c r="AB8" s="33"/>
      <c r="AC8" s="33"/>
      <c r="AD8" s="33"/>
      <c r="AE8" s="33"/>
      <c r="AF8" s="34"/>
      <c r="AG8" s="576"/>
      <c r="AH8" s="577"/>
      <c r="AI8" s="577"/>
      <c r="AJ8" s="577"/>
      <c r="AK8" s="577"/>
      <c r="AL8" s="577"/>
      <c r="AM8" s="577"/>
      <c r="AN8" s="577"/>
      <c r="AO8" s="577"/>
      <c r="AP8" s="577"/>
      <c r="AQ8" s="577"/>
      <c r="AR8" s="577"/>
      <c r="AS8" s="577"/>
      <c r="AT8" s="609"/>
      <c r="AU8" s="569"/>
      <c r="AV8" s="569"/>
      <c r="AW8" s="569"/>
      <c r="AX8" s="569"/>
      <c r="AY8" s="569"/>
    </row>
    <row r="9" spans="1:51 16384:16384" ht="15" customHeight="1" x14ac:dyDescent="0.25">
      <c r="A9" s="566" t="s">
        <v>106</v>
      </c>
      <c r="B9" s="567"/>
      <c r="C9" s="567"/>
      <c r="D9" s="567"/>
      <c r="E9" s="582" t="s">
        <v>107</v>
      </c>
      <c r="F9" s="582"/>
      <c r="G9" s="582"/>
      <c r="H9" s="582"/>
      <c r="I9" s="582"/>
      <c r="J9" s="582"/>
      <c r="K9" s="582"/>
      <c r="L9" s="582"/>
      <c r="M9" s="582"/>
      <c r="N9" s="582"/>
      <c r="O9" s="582"/>
      <c r="P9" s="582"/>
      <c r="Q9" s="582"/>
      <c r="R9" s="582"/>
      <c r="S9" s="582"/>
      <c r="T9" s="582"/>
      <c r="U9" s="582"/>
      <c r="V9" s="582"/>
      <c r="W9" s="582"/>
      <c r="X9" s="582"/>
      <c r="Y9" s="582"/>
      <c r="Z9" s="582"/>
      <c r="AA9" s="582"/>
      <c r="AB9" s="582"/>
      <c r="AC9" s="582"/>
      <c r="AD9" s="582"/>
      <c r="AE9" s="582"/>
      <c r="AF9" s="582"/>
      <c r="AG9" s="576"/>
      <c r="AH9" s="577"/>
      <c r="AI9" s="577"/>
      <c r="AJ9" s="577"/>
      <c r="AK9" s="577"/>
      <c r="AL9" s="577"/>
      <c r="AM9" s="577"/>
      <c r="AN9" s="577"/>
      <c r="AO9" s="577"/>
      <c r="AP9" s="577"/>
      <c r="AQ9" s="577"/>
      <c r="AR9" s="577"/>
      <c r="AS9" s="577"/>
      <c r="AT9" s="609"/>
      <c r="AU9" s="569"/>
      <c r="AV9" s="569"/>
      <c r="AW9" s="569"/>
      <c r="AX9" s="569"/>
      <c r="AY9" s="569"/>
    </row>
    <row r="10" spans="1:51 16384:16384" ht="15" customHeight="1" thickBot="1" x14ac:dyDescent="0.3">
      <c r="A10" s="566" t="s">
        <v>108</v>
      </c>
      <c r="B10" s="567"/>
      <c r="C10" s="567"/>
      <c r="D10" s="567"/>
      <c r="E10" s="582" t="s">
        <v>109</v>
      </c>
      <c r="F10" s="582"/>
      <c r="G10" s="582"/>
      <c r="H10" s="582"/>
      <c r="I10" s="582"/>
      <c r="J10" s="582"/>
      <c r="K10" s="582"/>
      <c r="L10" s="582"/>
      <c r="M10" s="582"/>
      <c r="N10" s="582"/>
      <c r="O10" s="582"/>
      <c r="P10" s="582"/>
      <c r="Q10" s="582"/>
      <c r="R10" s="582"/>
      <c r="S10" s="582"/>
      <c r="T10" s="582"/>
      <c r="U10" s="582"/>
      <c r="V10" s="582"/>
      <c r="W10" s="582"/>
      <c r="X10" s="582"/>
      <c r="Y10" s="582"/>
      <c r="Z10" s="582"/>
      <c r="AA10" s="582"/>
      <c r="AB10" s="582"/>
      <c r="AC10" s="582"/>
      <c r="AD10" s="582"/>
      <c r="AE10" s="582"/>
      <c r="AF10" s="582"/>
      <c r="AG10" s="576"/>
      <c r="AH10" s="577"/>
      <c r="AI10" s="577"/>
      <c r="AJ10" s="577"/>
      <c r="AK10" s="577"/>
      <c r="AL10" s="577"/>
      <c r="AM10" s="577"/>
      <c r="AN10" s="577"/>
      <c r="AO10" s="577"/>
      <c r="AP10" s="577"/>
      <c r="AQ10" s="577"/>
      <c r="AR10" s="577"/>
      <c r="AS10" s="579"/>
      <c r="AT10" s="610"/>
      <c r="AU10" s="569"/>
      <c r="AV10" s="569"/>
      <c r="AW10" s="569"/>
      <c r="AX10" s="569"/>
      <c r="AY10" s="569"/>
    </row>
    <row r="11" spans="1:51 16384:16384" ht="39.950000000000003" customHeight="1" x14ac:dyDescent="0.25">
      <c r="A11" s="566" t="s">
        <v>110</v>
      </c>
      <c r="B11" s="567"/>
      <c r="C11" s="567"/>
      <c r="D11" s="567"/>
      <c r="E11" s="568"/>
      <c r="F11" s="564" t="s">
        <v>111</v>
      </c>
      <c r="G11" s="564" t="s">
        <v>112</v>
      </c>
      <c r="H11" s="564" t="s">
        <v>113</v>
      </c>
      <c r="I11" s="564" t="s">
        <v>114</v>
      </c>
      <c r="J11" s="564" t="s">
        <v>115</v>
      </c>
      <c r="K11" s="564" t="s">
        <v>116</v>
      </c>
      <c r="L11" s="564" t="s">
        <v>117</v>
      </c>
      <c r="M11" s="564" t="s">
        <v>118</v>
      </c>
      <c r="N11" s="566" t="s">
        <v>119</v>
      </c>
      <c r="O11" s="567"/>
      <c r="P11" s="567"/>
      <c r="Q11" s="567"/>
      <c r="R11" s="568"/>
      <c r="S11" s="564" t="s">
        <v>120</v>
      </c>
      <c r="T11" s="564" t="s">
        <v>121</v>
      </c>
      <c r="U11" s="570" t="s">
        <v>122</v>
      </c>
      <c r="V11" s="571"/>
      <c r="W11" s="571"/>
      <c r="X11" s="571"/>
      <c r="Y11" s="571"/>
      <c r="Z11" s="571"/>
      <c r="AA11" s="571"/>
      <c r="AB11" s="571"/>
      <c r="AC11" s="571"/>
      <c r="AD11" s="571"/>
      <c r="AE11" s="571"/>
      <c r="AF11" s="571"/>
      <c r="AG11" s="605" t="s">
        <v>123</v>
      </c>
      <c r="AH11" s="606"/>
      <c r="AI11" s="606"/>
      <c r="AJ11" s="606"/>
      <c r="AK11" s="606"/>
      <c r="AL11" s="606"/>
      <c r="AM11" s="606"/>
      <c r="AN11" s="606"/>
      <c r="AO11" s="606"/>
      <c r="AP11" s="606"/>
      <c r="AQ11" s="606"/>
      <c r="AR11" s="607"/>
      <c r="AS11" s="567" t="s">
        <v>39</v>
      </c>
      <c r="AT11" s="568"/>
      <c r="AU11" s="569"/>
      <c r="AV11" s="569"/>
      <c r="AW11" s="569"/>
      <c r="AX11" s="569"/>
      <c r="AY11" s="569"/>
    </row>
    <row r="12" spans="1:51 16384:16384" ht="111.75" customHeight="1" x14ac:dyDescent="0.25">
      <c r="A12" s="35" t="s">
        <v>124</v>
      </c>
      <c r="B12" s="35" t="s">
        <v>125</v>
      </c>
      <c r="C12" s="35" t="s">
        <v>126</v>
      </c>
      <c r="D12" s="35" t="s">
        <v>127</v>
      </c>
      <c r="E12" s="35" t="s">
        <v>128</v>
      </c>
      <c r="F12" s="565"/>
      <c r="G12" s="565"/>
      <c r="H12" s="565"/>
      <c r="I12" s="565"/>
      <c r="J12" s="565"/>
      <c r="K12" s="565"/>
      <c r="L12" s="565"/>
      <c r="M12" s="565"/>
      <c r="N12" s="35">
        <v>2020</v>
      </c>
      <c r="O12" s="35">
        <v>2021</v>
      </c>
      <c r="P12" s="35">
        <v>2022</v>
      </c>
      <c r="Q12" s="35">
        <v>2023</v>
      </c>
      <c r="R12" s="35">
        <v>2024</v>
      </c>
      <c r="S12" s="565"/>
      <c r="T12" s="565"/>
      <c r="U12" s="183" t="s">
        <v>27</v>
      </c>
      <c r="V12" s="183" t="s">
        <v>28</v>
      </c>
      <c r="W12" s="183" t="s">
        <v>29</v>
      </c>
      <c r="X12" s="183" t="s">
        <v>30</v>
      </c>
      <c r="Y12" s="183" t="s">
        <v>31</v>
      </c>
      <c r="Z12" s="183" t="s">
        <v>32</v>
      </c>
      <c r="AA12" s="183" t="s">
        <v>33</v>
      </c>
      <c r="AB12" s="183" t="s">
        <v>34</v>
      </c>
      <c r="AC12" s="183" t="s">
        <v>35</v>
      </c>
      <c r="AD12" s="183" t="s">
        <v>36</v>
      </c>
      <c r="AE12" s="183" t="s">
        <v>37</v>
      </c>
      <c r="AF12" s="208" t="s">
        <v>38</v>
      </c>
      <c r="AG12" s="209" t="s">
        <v>27</v>
      </c>
      <c r="AH12" s="183" t="s">
        <v>28</v>
      </c>
      <c r="AI12" s="183" t="s">
        <v>29</v>
      </c>
      <c r="AJ12" s="183" t="s">
        <v>30</v>
      </c>
      <c r="AK12" s="183" t="s">
        <v>31</v>
      </c>
      <c r="AL12" s="183" t="s">
        <v>32</v>
      </c>
      <c r="AM12" s="183" t="s">
        <v>33</v>
      </c>
      <c r="AN12" s="183" t="s">
        <v>34</v>
      </c>
      <c r="AO12" s="183" t="s">
        <v>35</v>
      </c>
      <c r="AP12" s="183" t="s">
        <v>36</v>
      </c>
      <c r="AQ12" s="183" t="s">
        <v>37</v>
      </c>
      <c r="AR12" s="210" t="s">
        <v>38</v>
      </c>
      <c r="AS12" s="137" t="s">
        <v>129</v>
      </c>
      <c r="AT12" s="70" t="s">
        <v>130</v>
      </c>
      <c r="AU12" s="565"/>
      <c r="AV12" s="565"/>
      <c r="AW12" s="565"/>
      <c r="AX12" s="565"/>
      <c r="AY12" s="565"/>
    </row>
    <row r="13" spans="1:51 16384:16384" ht="409.5" customHeight="1" x14ac:dyDescent="0.25">
      <c r="A13" s="37" t="s">
        <v>429</v>
      </c>
      <c r="B13" s="37"/>
      <c r="C13" s="37"/>
      <c r="D13" s="37"/>
      <c r="E13" s="37" t="s">
        <v>414</v>
      </c>
      <c r="F13" s="37" t="s">
        <v>131</v>
      </c>
      <c r="G13" s="37" t="s">
        <v>391</v>
      </c>
      <c r="H13" s="37"/>
      <c r="I13" s="37" t="s">
        <v>132</v>
      </c>
      <c r="J13" s="37">
        <v>20</v>
      </c>
      <c r="K13" s="37" t="s">
        <v>133</v>
      </c>
      <c r="L13" s="37" t="s">
        <v>134</v>
      </c>
      <c r="M13" s="37" t="s">
        <v>135</v>
      </c>
      <c r="N13" s="115"/>
      <c r="O13" s="116">
        <v>1</v>
      </c>
      <c r="P13" s="116">
        <v>1</v>
      </c>
      <c r="Q13" s="116">
        <v>1</v>
      </c>
      <c r="R13" s="116">
        <v>1</v>
      </c>
      <c r="S13" s="304" t="s">
        <v>428</v>
      </c>
      <c r="T13" s="115" t="s">
        <v>136</v>
      </c>
      <c r="U13" s="37"/>
      <c r="V13" s="37"/>
      <c r="W13" s="116">
        <v>0.5</v>
      </c>
      <c r="X13" s="116"/>
      <c r="Y13" s="116">
        <v>0.5</v>
      </c>
      <c r="Z13" s="116"/>
      <c r="AA13" s="116"/>
      <c r="AB13" s="116"/>
      <c r="AC13" s="116"/>
      <c r="AD13" s="116"/>
      <c r="AE13" s="116"/>
      <c r="AF13" s="143"/>
      <c r="AG13" s="147"/>
      <c r="AH13" s="116"/>
      <c r="AI13" s="116">
        <v>0.4</v>
      </c>
      <c r="AJ13" s="116">
        <v>0.1</v>
      </c>
      <c r="AK13" s="116">
        <v>0.5</v>
      </c>
      <c r="AL13" s="116"/>
      <c r="AM13" s="116"/>
      <c r="AN13" s="116"/>
      <c r="AO13" s="116"/>
      <c r="AP13" s="116"/>
      <c r="AQ13" s="116"/>
      <c r="AR13" s="148"/>
      <c r="AS13" s="211">
        <v>1</v>
      </c>
      <c r="AT13" s="300">
        <v>1</v>
      </c>
      <c r="AU13" s="141" t="s">
        <v>499</v>
      </c>
      <c r="AV13" s="305" t="s">
        <v>459</v>
      </c>
      <c r="AW13" s="141" t="s">
        <v>464</v>
      </c>
      <c r="AX13" s="141" t="s">
        <v>460</v>
      </c>
      <c r="AY13" s="117" t="s">
        <v>461</v>
      </c>
      <c r="XFD13" s="28" t="s">
        <v>137</v>
      </c>
    </row>
    <row r="14" spans="1:51 16384:16384" ht="137.25" customHeight="1" x14ac:dyDescent="0.25">
      <c r="A14" s="306" t="s">
        <v>430</v>
      </c>
      <c r="B14" s="37"/>
      <c r="C14" s="37"/>
      <c r="D14" s="37"/>
      <c r="E14" s="37" t="s">
        <v>414</v>
      </c>
      <c r="F14" s="117" t="s">
        <v>431</v>
      </c>
      <c r="G14" s="37" t="s">
        <v>138</v>
      </c>
      <c r="H14" s="117"/>
      <c r="I14" s="37" t="s">
        <v>132</v>
      </c>
      <c r="J14" s="37">
        <v>1</v>
      </c>
      <c r="K14" s="37" t="s">
        <v>133</v>
      </c>
      <c r="L14" s="37" t="s">
        <v>139</v>
      </c>
      <c r="M14" s="37" t="s">
        <v>140</v>
      </c>
      <c r="N14" s="37"/>
      <c r="O14" s="167">
        <v>1</v>
      </c>
      <c r="P14" s="167">
        <v>0</v>
      </c>
      <c r="Q14" s="167">
        <v>0</v>
      </c>
      <c r="R14" s="167">
        <v>0</v>
      </c>
      <c r="S14" s="36"/>
      <c r="T14" s="37" t="s">
        <v>139</v>
      </c>
      <c r="U14" s="37"/>
      <c r="V14" s="37"/>
      <c r="W14" s="37"/>
      <c r="X14" s="37"/>
      <c r="Y14" s="37"/>
      <c r="Z14" s="37"/>
      <c r="AA14" s="37"/>
      <c r="AB14" s="121"/>
      <c r="AC14" s="121"/>
      <c r="AD14" s="121"/>
      <c r="AE14" s="121"/>
      <c r="AF14" s="144"/>
      <c r="AG14" s="149"/>
      <c r="AH14" s="121"/>
      <c r="AI14" s="121"/>
      <c r="AJ14" s="121"/>
      <c r="AK14" s="121"/>
      <c r="AL14" s="121"/>
      <c r="AM14" s="121"/>
      <c r="AN14" s="121"/>
      <c r="AO14" s="121"/>
      <c r="AP14" s="121"/>
      <c r="AQ14" s="121"/>
      <c r="AR14" s="150"/>
      <c r="AS14" s="181">
        <f t="shared" ref="AS14:AS16" si="0">SUM(AG14:AR14)</f>
        <v>0</v>
      </c>
      <c r="AT14" s="124">
        <v>1</v>
      </c>
      <c r="AU14" s="122" t="s">
        <v>439</v>
      </c>
      <c r="AV14" s="142"/>
      <c r="AW14" s="39"/>
      <c r="AX14" s="39"/>
      <c r="AY14" s="38"/>
      <c r="XFD14" s="28" t="s">
        <v>141</v>
      </c>
    </row>
    <row r="15" spans="1:51 16384:16384" ht="409.5" customHeight="1" x14ac:dyDescent="0.25">
      <c r="A15" s="37"/>
      <c r="B15" s="37"/>
      <c r="C15" s="168" t="s">
        <v>142</v>
      </c>
      <c r="D15" s="169" t="s">
        <v>143</v>
      </c>
      <c r="E15" s="37" t="s">
        <v>423</v>
      </c>
      <c r="F15" s="169" t="s">
        <v>144</v>
      </c>
      <c r="G15" s="169" t="s">
        <v>145</v>
      </c>
      <c r="H15" s="117"/>
      <c r="I15" s="37" t="s">
        <v>132</v>
      </c>
      <c r="J15" s="169">
        <v>20</v>
      </c>
      <c r="K15" s="37" t="s">
        <v>133</v>
      </c>
      <c r="L15" s="37" t="s">
        <v>146</v>
      </c>
      <c r="M15" s="37" t="s">
        <v>140</v>
      </c>
      <c r="N15" s="169">
        <v>20</v>
      </c>
      <c r="O15" s="169">
        <v>20</v>
      </c>
      <c r="P15" s="169">
        <v>20</v>
      </c>
      <c r="Q15" s="169">
        <v>20</v>
      </c>
      <c r="R15" s="169">
        <v>20</v>
      </c>
      <c r="S15" s="170" t="s">
        <v>147</v>
      </c>
      <c r="T15" s="170" t="s">
        <v>148</v>
      </c>
      <c r="U15" s="37"/>
      <c r="V15" s="171"/>
      <c r="W15" s="171"/>
      <c r="X15" s="171"/>
      <c r="Y15" s="171">
        <v>20</v>
      </c>
      <c r="Z15" s="171"/>
      <c r="AA15" s="171"/>
      <c r="AB15" s="171"/>
      <c r="AC15" s="171"/>
      <c r="AD15" s="171"/>
      <c r="AE15" s="171"/>
      <c r="AF15" s="172"/>
      <c r="AG15" s="173">
        <v>0</v>
      </c>
      <c r="AH15" s="123">
        <v>0</v>
      </c>
      <c r="AI15" s="37">
        <v>8</v>
      </c>
      <c r="AJ15" s="37">
        <v>9</v>
      </c>
      <c r="AK15" s="37">
        <v>3</v>
      </c>
      <c r="AL15" s="121"/>
      <c r="AM15" s="121"/>
      <c r="AN15" s="121"/>
      <c r="AO15" s="121"/>
      <c r="AP15" s="121"/>
      <c r="AQ15" s="121"/>
      <c r="AR15" s="150"/>
      <c r="AS15" s="181">
        <f t="shared" si="0"/>
        <v>20</v>
      </c>
      <c r="AT15" s="124">
        <f t="shared" ref="AT15:AT17" si="1">+AS15/Q15</f>
        <v>1</v>
      </c>
      <c r="AU15" s="141" t="s">
        <v>499</v>
      </c>
      <c r="AV15" s="305" t="s">
        <v>459</v>
      </c>
      <c r="AW15" s="141" t="s">
        <v>463</v>
      </c>
      <c r="AX15" s="141" t="s">
        <v>460</v>
      </c>
      <c r="AY15" s="117" t="s">
        <v>461</v>
      </c>
      <c r="XFD15" s="28" t="s">
        <v>149</v>
      </c>
    </row>
    <row r="16" spans="1:51 16384:16384" ht="408.75" customHeight="1" x14ac:dyDescent="0.25">
      <c r="A16" s="174" t="s">
        <v>432</v>
      </c>
      <c r="B16" s="168">
        <v>20</v>
      </c>
      <c r="C16" s="168" t="s">
        <v>151</v>
      </c>
      <c r="D16" s="169" t="s">
        <v>143</v>
      </c>
      <c r="E16" s="160" t="s">
        <v>414</v>
      </c>
      <c r="F16" s="169" t="s">
        <v>433</v>
      </c>
      <c r="G16" s="117" t="s">
        <v>393</v>
      </c>
      <c r="H16" s="117"/>
      <c r="I16" s="37" t="s">
        <v>137</v>
      </c>
      <c r="J16" s="168">
        <v>5689</v>
      </c>
      <c r="K16" s="117" t="s">
        <v>133</v>
      </c>
      <c r="L16" s="169" t="s">
        <v>152</v>
      </c>
      <c r="M16" s="37" t="s">
        <v>140</v>
      </c>
      <c r="N16" s="166">
        <v>0</v>
      </c>
      <c r="O16" s="166">
        <v>1361</v>
      </c>
      <c r="P16" s="166">
        <v>1239</v>
      </c>
      <c r="Q16" s="175">
        <v>2689</v>
      </c>
      <c r="R16" s="175">
        <v>400</v>
      </c>
      <c r="S16" s="170" t="s">
        <v>153</v>
      </c>
      <c r="T16" s="169" t="s">
        <v>154</v>
      </c>
      <c r="U16" s="37">
        <v>0</v>
      </c>
      <c r="V16" s="176">
        <v>50</v>
      </c>
      <c r="W16" s="177">
        <v>130</v>
      </c>
      <c r="X16" s="177">
        <v>120</v>
      </c>
      <c r="Y16" s="177">
        <v>100</v>
      </c>
      <c r="Z16" s="37">
        <v>0</v>
      </c>
      <c r="AA16" s="171">
        <v>0</v>
      </c>
      <c r="AB16" s="171">
        <v>0</v>
      </c>
      <c r="AC16" s="171">
        <v>0</v>
      </c>
      <c r="AD16" s="171">
        <v>0</v>
      </c>
      <c r="AE16" s="171">
        <v>0</v>
      </c>
      <c r="AF16" s="172">
        <v>0</v>
      </c>
      <c r="AG16" s="151">
        <v>0</v>
      </c>
      <c r="AH16" s="136">
        <v>0</v>
      </c>
      <c r="AI16" s="123">
        <v>288</v>
      </c>
      <c r="AJ16" s="123">
        <v>111</v>
      </c>
      <c r="AK16" s="37">
        <v>249</v>
      </c>
      <c r="AL16" s="121"/>
      <c r="AM16" s="121"/>
      <c r="AN16" s="121"/>
      <c r="AO16" s="121"/>
      <c r="AP16" s="121"/>
      <c r="AQ16" s="121"/>
      <c r="AR16" s="150"/>
      <c r="AS16" s="181">
        <f t="shared" si="0"/>
        <v>648</v>
      </c>
      <c r="AT16" s="124">
        <f>+AS16/R16</f>
        <v>1.62</v>
      </c>
      <c r="AU16" s="142" t="s">
        <v>455</v>
      </c>
      <c r="AV16" s="307" t="s">
        <v>454</v>
      </c>
      <c r="AW16" s="142" t="s">
        <v>456</v>
      </c>
      <c r="AX16" s="165" t="s">
        <v>457</v>
      </c>
      <c r="AY16" s="117" t="s">
        <v>440</v>
      </c>
      <c r="XFD16" s="28" t="s">
        <v>132</v>
      </c>
    </row>
    <row r="17" spans="1:51" ht="409.5" customHeight="1" x14ac:dyDescent="0.25">
      <c r="A17" s="37"/>
      <c r="B17" s="37"/>
      <c r="C17" s="36" t="s">
        <v>419</v>
      </c>
      <c r="D17" s="37" t="s">
        <v>143</v>
      </c>
      <c r="E17" s="37" t="s">
        <v>423</v>
      </c>
      <c r="F17" s="37" t="s">
        <v>92</v>
      </c>
      <c r="G17" s="37" t="s">
        <v>155</v>
      </c>
      <c r="H17" s="117"/>
      <c r="I17" s="37" t="s">
        <v>132</v>
      </c>
      <c r="J17" s="37">
        <v>19</v>
      </c>
      <c r="K17" s="117" t="s">
        <v>133</v>
      </c>
      <c r="L17" s="37" t="s">
        <v>156</v>
      </c>
      <c r="M17" s="37" t="s">
        <v>140</v>
      </c>
      <c r="N17" s="38">
        <v>0</v>
      </c>
      <c r="O17" s="38">
        <v>19</v>
      </c>
      <c r="P17" s="38">
        <v>19</v>
      </c>
      <c r="Q17" s="38">
        <v>19</v>
      </c>
      <c r="R17" s="38">
        <v>19</v>
      </c>
      <c r="S17" s="178" t="s">
        <v>157</v>
      </c>
      <c r="T17" s="37" t="s">
        <v>158</v>
      </c>
      <c r="U17" s="37"/>
      <c r="V17" s="37"/>
      <c r="W17" s="37"/>
      <c r="X17" s="37"/>
      <c r="Y17" s="37">
        <v>19</v>
      </c>
      <c r="Z17" s="37"/>
      <c r="AA17" s="37"/>
      <c r="AB17" s="37"/>
      <c r="AC17" s="37"/>
      <c r="AD17" s="37"/>
      <c r="AE17" s="37"/>
      <c r="AF17" s="145"/>
      <c r="AG17" s="179">
        <v>0</v>
      </c>
      <c r="AH17" s="117">
        <v>9</v>
      </c>
      <c r="AI17" s="37">
        <v>11</v>
      </c>
      <c r="AJ17" s="123">
        <v>12</v>
      </c>
      <c r="AK17" s="37">
        <v>20</v>
      </c>
      <c r="AL17" s="121"/>
      <c r="AM17" s="121"/>
      <c r="AN17" s="121"/>
      <c r="AO17" s="121"/>
      <c r="AP17" s="121"/>
      <c r="AQ17" s="121"/>
      <c r="AR17" s="150"/>
      <c r="AS17" s="181">
        <v>20</v>
      </c>
      <c r="AT17" s="116">
        <f t="shared" si="1"/>
        <v>1.0526315789473684</v>
      </c>
      <c r="AU17" s="142" t="s">
        <v>503</v>
      </c>
      <c r="AV17" s="305" t="s">
        <v>493</v>
      </c>
      <c r="AW17" s="180" t="s">
        <v>504</v>
      </c>
      <c r="AX17" s="165" t="s">
        <v>485</v>
      </c>
      <c r="AY17" s="165" t="s">
        <v>486</v>
      </c>
    </row>
    <row r="18" spans="1:51" ht="347.1" customHeight="1" x14ac:dyDescent="0.25">
      <c r="A18" s="37"/>
      <c r="B18" s="37"/>
      <c r="C18" s="37" t="s">
        <v>165</v>
      </c>
      <c r="D18" s="37" t="s">
        <v>143</v>
      </c>
      <c r="E18" s="37" t="s">
        <v>423</v>
      </c>
      <c r="F18" s="37" t="s">
        <v>92</v>
      </c>
      <c r="G18" s="117" t="s">
        <v>159</v>
      </c>
      <c r="H18" s="117"/>
      <c r="I18" s="37" t="s">
        <v>137</v>
      </c>
      <c r="J18" s="37">
        <v>4</v>
      </c>
      <c r="K18" s="117" t="s">
        <v>133</v>
      </c>
      <c r="L18" s="37" t="s">
        <v>160</v>
      </c>
      <c r="M18" s="37" t="s">
        <v>140</v>
      </c>
      <c r="N18" s="38"/>
      <c r="O18" s="38">
        <v>4</v>
      </c>
      <c r="P18" s="38">
        <v>4</v>
      </c>
      <c r="Q18" s="38">
        <v>4</v>
      </c>
      <c r="R18" s="38">
        <v>4</v>
      </c>
      <c r="S18" s="168" t="s">
        <v>153</v>
      </c>
      <c r="T18" s="37" t="s">
        <v>161</v>
      </c>
      <c r="U18" s="38"/>
      <c r="V18" s="38">
        <v>1</v>
      </c>
      <c r="W18" s="38">
        <v>1</v>
      </c>
      <c r="X18" s="38">
        <v>1</v>
      </c>
      <c r="Y18" s="38">
        <v>1</v>
      </c>
      <c r="Z18" s="38"/>
      <c r="AA18" s="38"/>
      <c r="AB18" s="38"/>
      <c r="AC18" s="38"/>
      <c r="AD18" s="38"/>
      <c r="AE18" s="38"/>
      <c r="AF18" s="146"/>
      <c r="AG18" s="152">
        <v>0</v>
      </c>
      <c r="AH18" s="38">
        <v>0</v>
      </c>
      <c r="AI18" s="38">
        <v>1</v>
      </c>
      <c r="AJ18" s="38">
        <v>2</v>
      </c>
      <c r="AK18" s="38">
        <v>1</v>
      </c>
      <c r="AL18" s="38"/>
      <c r="AM18" s="38"/>
      <c r="AN18" s="38"/>
      <c r="AO18" s="38"/>
      <c r="AP18" s="38"/>
      <c r="AQ18" s="38"/>
      <c r="AR18" s="153"/>
      <c r="AS18" s="182">
        <f t="shared" ref="AS18" si="2">IF(I18="suma",SUM(AG18:AR18),IF(I18="creciente",MAX(AG18:AR18),IF(I18="DECRECIENTE",Q18-MIN(AG18:AR18),IF(I18="CONSTANTE",AVERAGE(AG18:AR18)," "))))</f>
        <v>4</v>
      </c>
      <c r="AT18" s="125">
        <f t="shared" ref="AT18" si="3">IF(I18="suma",AS18/R18,IF(I18="creciente",AS18/(MAX(U18:AF18)),IF(I18="DECRECIENTE",AS18/(Q18-(MIN(U18:AF18))),IF(I18="CONSTANTE",AS18/AVERAGE(U18:AF18)," "))))</f>
        <v>1</v>
      </c>
      <c r="AU18" s="142" t="s">
        <v>490</v>
      </c>
      <c r="AV18" s="305" t="s">
        <v>489</v>
      </c>
      <c r="AW18" s="180" t="s">
        <v>487</v>
      </c>
      <c r="AX18" s="165" t="s">
        <v>491</v>
      </c>
      <c r="AY18" s="117" t="s">
        <v>492</v>
      </c>
    </row>
    <row r="19" spans="1:51" ht="381.95" customHeight="1" x14ac:dyDescent="0.25">
      <c r="A19" s="306" t="s">
        <v>150</v>
      </c>
      <c r="B19" s="37"/>
      <c r="C19" s="37" t="s">
        <v>420</v>
      </c>
      <c r="D19" s="37" t="s">
        <v>143</v>
      </c>
      <c r="E19" s="160" t="s">
        <v>414</v>
      </c>
      <c r="F19" s="37" t="s">
        <v>94</v>
      </c>
      <c r="G19" s="117" t="s">
        <v>162</v>
      </c>
      <c r="H19" s="117"/>
      <c r="I19" s="37" t="s">
        <v>132</v>
      </c>
      <c r="J19" s="37">
        <v>20</v>
      </c>
      <c r="K19" s="117" t="s">
        <v>133</v>
      </c>
      <c r="L19" s="117" t="s">
        <v>163</v>
      </c>
      <c r="M19" s="37" t="s">
        <v>140</v>
      </c>
      <c r="N19" s="37">
        <v>20</v>
      </c>
      <c r="O19" s="37">
        <v>20</v>
      </c>
      <c r="P19" s="37">
        <v>20</v>
      </c>
      <c r="Q19" s="36">
        <v>20</v>
      </c>
      <c r="R19" s="36">
        <v>20</v>
      </c>
      <c r="S19" s="36" t="s">
        <v>157</v>
      </c>
      <c r="T19" s="37" t="s">
        <v>164</v>
      </c>
      <c r="U19" s="38"/>
      <c r="V19" s="38"/>
      <c r="W19" s="38"/>
      <c r="X19" s="38"/>
      <c r="Y19" s="38">
        <v>20</v>
      </c>
      <c r="Z19" s="38"/>
      <c r="AA19" s="38"/>
      <c r="AB19" s="38"/>
      <c r="AC19" s="38"/>
      <c r="AD19" s="38"/>
      <c r="AE19" s="38"/>
      <c r="AF19" s="146"/>
      <c r="AG19" s="152">
        <v>0</v>
      </c>
      <c r="AH19" s="38">
        <v>2</v>
      </c>
      <c r="AI19" s="38">
        <v>5</v>
      </c>
      <c r="AJ19" s="38">
        <v>20</v>
      </c>
      <c r="AK19" s="38">
        <v>20</v>
      </c>
      <c r="AL19" s="38"/>
      <c r="AM19" s="38"/>
      <c r="AN19" s="38"/>
      <c r="AO19" s="38"/>
      <c r="AP19" s="38"/>
      <c r="AQ19" s="38"/>
      <c r="AR19" s="153"/>
      <c r="AS19" s="182">
        <v>20</v>
      </c>
      <c r="AT19" s="308">
        <f>AS19/Y19</f>
        <v>1</v>
      </c>
      <c r="AU19" s="142" t="s">
        <v>479</v>
      </c>
      <c r="AV19" s="307" t="s">
        <v>475</v>
      </c>
      <c r="AW19" s="142" t="s">
        <v>472</v>
      </c>
      <c r="AX19" s="142" t="s">
        <v>477</v>
      </c>
      <c r="AY19" s="117" t="s">
        <v>441</v>
      </c>
    </row>
    <row r="20" spans="1:51" ht="405" x14ac:dyDescent="0.25">
      <c r="A20" s="306" t="s">
        <v>150</v>
      </c>
      <c r="B20" s="37"/>
      <c r="C20" s="37" t="s">
        <v>421</v>
      </c>
      <c r="D20" s="37" t="s">
        <v>143</v>
      </c>
      <c r="E20" s="160" t="s">
        <v>414</v>
      </c>
      <c r="F20" s="37" t="s">
        <v>94</v>
      </c>
      <c r="G20" s="117" t="s">
        <v>166</v>
      </c>
      <c r="H20" s="117"/>
      <c r="I20" s="37" t="s">
        <v>132</v>
      </c>
      <c r="J20" s="37">
        <v>20</v>
      </c>
      <c r="K20" s="117" t="s">
        <v>133</v>
      </c>
      <c r="L20" s="117" t="s">
        <v>167</v>
      </c>
      <c r="M20" s="37" t="s">
        <v>140</v>
      </c>
      <c r="N20" s="37">
        <v>20</v>
      </c>
      <c r="O20" s="37">
        <v>20</v>
      </c>
      <c r="P20" s="37">
        <v>20</v>
      </c>
      <c r="Q20" s="36">
        <v>20</v>
      </c>
      <c r="R20" s="36">
        <v>20</v>
      </c>
      <c r="S20" s="36" t="s">
        <v>157</v>
      </c>
      <c r="T20" s="37" t="s">
        <v>425</v>
      </c>
      <c r="U20" s="38"/>
      <c r="V20" s="38"/>
      <c r="W20" s="38"/>
      <c r="X20" s="38"/>
      <c r="Y20" s="38">
        <v>20</v>
      </c>
      <c r="Z20" s="38"/>
      <c r="AA20" s="38"/>
      <c r="AB20" s="38"/>
      <c r="AC20" s="38"/>
      <c r="AD20" s="38"/>
      <c r="AE20" s="38"/>
      <c r="AF20" s="146"/>
      <c r="AG20" s="152">
        <v>0</v>
      </c>
      <c r="AH20" s="38">
        <v>0</v>
      </c>
      <c r="AI20" s="38">
        <v>15</v>
      </c>
      <c r="AJ20" s="38">
        <v>15</v>
      </c>
      <c r="AK20" s="38">
        <v>15</v>
      </c>
      <c r="AL20" s="38"/>
      <c r="AM20" s="38"/>
      <c r="AN20" s="38"/>
      <c r="AO20" s="38"/>
      <c r="AP20" s="38"/>
      <c r="AQ20" s="38"/>
      <c r="AR20" s="153"/>
      <c r="AS20" s="182">
        <v>20</v>
      </c>
      <c r="AT20" s="308">
        <f>AS20/Y20</f>
        <v>1</v>
      </c>
      <c r="AU20" s="142" t="s">
        <v>476</v>
      </c>
      <c r="AV20" s="307" t="s">
        <v>484</v>
      </c>
      <c r="AW20" s="142" t="s">
        <v>470</v>
      </c>
      <c r="AX20" s="142" t="s">
        <v>477</v>
      </c>
      <c r="AY20" s="117" t="s">
        <v>441</v>
      </c>
    </row>
    <row r="21" spans="1:51" ht="390" x14ac:dyDescent="0.25">
      <c r="A21" s="306" t="s">
        <v>150</v>
      </c>
      <c r="B21" s="37"/>
      <c r="C21" s="37" t="s">
        <v>168</v>
      </c>
      <c r="D21" s="37" t="s">
        <v>143</v>
      </c>
      <c r="E21" s="160" t="s">
        <v>414</v>
      </c>
      <c r="F21" s="37" t="s">
        <v>94</v>
      </c>
      <c r="G21" s="123" t="s">
        <v>169</v>
      </c>
      <c r="H21" s="117"/>
      <c r="I21" s="37" t="s">
        <v>132</v>
      </c>
      <c r="J21" s="37">
        <v>20</v>
      </c>
      <c r="K21" s="117" t="s">
        <v>133</v>
      </c>
      <c r="L21" s="117" t="s">
        <v>170</v>
      </c>
      <c r="M21" s="37" t="s">
        <v>140</v>
      </c>
      <c r="N21" s="37">
        <v>20</v>
      </c>
      <c r="O21" s="37">
        <v>20</v>
      </c>
      <c r="P21" s="37">
        <v>20</v>
      </c>
      <c r="Q21" s="36">
        <v>20</v>
      </c>
      <c r="R21" s="36">
        <v>20</v>
      </c>
      <c r="S21" s="36" t="s">
        <v>157</v>
      </c>
      <c r="T21" s="37" t="s">
        <v>171</v>
      </c>
      <c r="U21" s="38"/>
      <c r="V21" s="38"/>
      <c r="W21" s="38"/>
      <c r="X21" s="38"/>
      <c r="Y21" s="36">
        <v>20</v>
      </c>
      <c r="Z21" s="38"/>
      <c r="AA21" s="38"/>
      <c r="AB21" s="38"/>
      <c r="AC21" s="38"/>
      <c r="AD21" s="38"/>
      <c r="AE21" s="38"/>
      <c r="AF21" s="146"/>
      <c r="AG21" s="152">
        <v>12</v>
      </c>
      <c r="AH21" s="38">
        <v>15</v>
      </c>
      <c r="AI21" s="38">
        <v>19</v>
      </c>
      <c r="AJ21" s="38">
        <v>18</v>
      </c>
      <c r="AK21" s="38">
        <v>19</v>
      </c>
      <c r="AL21" s="38"/>
      <c r="AM21" s="38"/>
      <c r="AN21" s="38"/>
      <c r="AO21" s="38"/>
      <c r="AP21" s="38"/>
      <c r="AQ21" s="38"/>
      <c r="AR21" s="153"/>
      <c r="AS21" s="182">
        <v>20</v>
      </c>
      <c r="AT21" s="308">
        <f>AS21/Y21</f>
        <v>1</v>
      </c>
      <c r="AU21" s="142" t="s">
        <v>467</v>
      </c>
      <c r="AV21" s="305" t="s">
        <v>466</v>
      </c>
      <c r="AW21" s="142" t="s">
        <v>465</v>
      </c>
      <c r="AX21" s="142" t="s">
        <v>468</v>
      </c>
      <c r="AY21" s="117" t="s">
        <v>469</v>
      </c>
    </row>
    <row r="22" spans="1:51" ht="127.5" customHeight="1" thickBot="1" x14ac:dyDescent="0.3">
      <c r="A22" s="306" t="s">
        <v>150</v>
      </c>
      <c r="B22" s="37"/>
      <c r="C22" s="37" t="s">
        <v>422</v>
      </c>
      <c r="D22" s="37" t="s">
        <v>143</v>
      </c>
      <c r="E22" s="160" t="s">
        <v>414</v>
      </c>
      <c r="F22" s="37" t="s">
        <v>94</v>
      </c>
      <c r="G22" s="117" t="s">
        <v>172</v>
      </c>
      <c r="H22" s="117"/>
      <c r="I22" s="37" t="s">
        <v>137</v>
      </c>
      <c r="J22" s="37"/>
      <c r="K22" s="117"/>
      <c r="L22" s="117"/>
      <c r="M22" s="117"/>
      <c r="N22" s="117"/>
      <c r="O22" s="117"/>
      <c r="P22" s="117"/>
      <c r="Q22" s="38"/>
      <c r="R22" s="38"/>
      <c r="S22" s="36" t="s">
        <v>173</v>
      </c>
      <c r="T22" s="37" t="s">
        <v>174</v>
      </c>
      <c r="U22" s="38"/>
      <c r="V22" s="38"/>
      <c r="W22" s="38"/>
      <c r="X22" s="38"/>
      <c r="Y22" s="38"/>
      <c r="Z22" s="38"/>
      <c r="AA22" s="38"/>
      <c r="AB22" s="38"/>
      <c r="AC22" s="38"/>
      <c r="AD22" s="38"/>
      <c r="AE22" s="38"/>
      <c r="AF22" s="146"/>
      <c r="AG22" s="154">
        <v>0</v>
      </c>
      <c r="AH22" s="155">
        <v>464</v>
      </c>
      <c r="AI22" s="155">
        <v>195</v>
      </c>
      <c r="AJ22" s="155">
        <v>115</v>
      </c>
      <c r="AK22" s="155">
        <v>130</v>
      </c>
      <c r="AL22" s="155"/>
      <c r="AM22" s="155"/>
      <c r="AN22" s="155"/>
      <c r="AO22" s="155"/>
      <c r="AP22" s="155"/>
      <c r="AQ22" s="155"/>
      <c r="AR22" s="156"/>
      <c r="AS22" s="182">
        <v>904</v>
      </c>
      <c r="AT22" s="125">
        <v>1</v>
      </c>
      <c r="AU22" s="142" t="s">
        <v>480</v>
      </c>
      <c r="AV22" s="305" t="s">
        <v>482</v>
      </c>
      <c r="AW22" s="142" t="s">
        <v>481</v>
      </c>
      <c r="AX22" s="142"/>
      <c r="AY22" s="117"/>
    </row>
    <row r="23" spans="1:51" x14ac:dyDescent="0.25">
      <c r="A23" s="601" t="s">
        <v>90</v>
      </c>
      <c r="B23" s="602"/>
      <c r="C23" s="602"/>
      <c r="D23" s="602"/>
      <c r="E23" s="602"/>
      <c r="F23" s="602"/>
      <c r="G23" s="602"/>
      <c r="H23" s="602"/>
      <c r="I23" s="602"/>
      <c r="J23" s="602"/>
      <c r="K23" s="602"/>
      <c r="L23" s="602"/>
      <c r="M23" s="602"/>
      <c r="N23" s="602"/>
      <c r="O23" s="602"/>
      <c r="P23" s="602"/>
      <c r="Q23" s="602"/>
      <c r="R23" s="602"/>
      <c r="S23" s="602"/>
      <c r="T23" s="602"/>
      <c r="U23" s="602"/>
      <c r="V23" s="602"/>
      <c r="W23" s="602"/>
      <c r="X23" s="602"/>
      <c r="Y23" s="602"/>
      <c r="Z23" s="602"/>
      <c r="AA23" s="602"/>
      <c r="AB23" s="602"/>
      <c r="AC23" s="602"/>
      <c r="AD23" s="602"/>
      <c r="AE23" s="602"/>
      <c r="AF23" s="602"/>
      <c r="AG23" s="603"/>
      <c r="AH23" s="603"/>
      <c r="AI23" s="603"/>
      <c r="AJ23" s="603"/>
      <c r="AK23" s="603"/>
      <c r="AL23" s="603"/>
      <c r="AM23" s="603"/>
      <c r="AN23" s="603"/>
      <c r="AO23" s="603"/>
      <c r="AP23" s="603"/>
      <c r="AQ23" s="603"/>
      <c r="AR23" s="603"/>
      <c r="AS23" s="602"/>
      <c r="AT23" s="602"/>
      <c r="AU23" s="602"/>
      <c r="AV23" s="602"/>
      <c r="AW23" s="602"/>
      <c r="AX23" s="602"/>
      <c r="AY23" s="604"/>
    </row>
    <row r="24" spans="1:51" ht="75.75" customHeight="1" x14ac:dyDescent="0.25">
      <c r="A24" s="583" t="s">
        <v>175</v>
      </c>
      <c r="B24" s="584" t="s">
        <v>176</v>
      </c>
      <c r="C24" s="584"/>
      <c r="D24" s="584"/>
      <c r="E24" s="584"/>
      <c r="F24" s="584"/>
      <c r="G24" s="583" t="s">
        <v>177</v>
      </c>
      <c r="H24" s="583"/>
      <c r="I24" s="583"/>
      <c r="J24" s="583"/>
      <c r="K24" s="583"/>
      <c r="L24" s="583"/>
      <c r="M24" s="583"/>
      <c r="N24" s="583"/>
      <c r="O24" s="584" t="s">
        <v>178</v>
      </c>
      <c r="P24" s="584"/>
      <c r="Q24" s="584"/>
      <c r="R24" s="584"/>
      <c r="S24" s="584"/>
      <c r="T24" s="584"/>
      <c r="U24" s="584" t="s">
        <v>178</v>
      </c>
      <c r="V24" s="584"/>
      <c r="W24" s="584"/>
      <c r="X24" s="584"/>
      <c r="Y24" s="584"/>
      <c r="Z24" s="584"/>
      <c r="AA24" s="584"/>
      <c r="AB24" s="584"/>
      <c r="AC24" s="584" t="s">
        <v>178</v>
      </c>
      <c r="AD24" s="584"/>
      <c r="AE24" s="584"/>
      <c r="AF24" s="584"/>
      <c r="AG24" s="584"/>
      <c r="AH24" s="584"/>
      <c r="AI24" s="584"/>
      <c r="AJ24" s="584"/>
      <c r="AK24" s="584"/>
      <c r="AL24" s="584"/>
      <c r="AM24" s="584"/>
      <c r="AN24" s="584"/>
      <c r="AO24" s="583" t="s">
        <v>179</v>
      </c>
      <c r="AP24" s="583"/>
      <c r="AQ24" s="583"/>
      <c r="AR24" s="583"/>
      <c r="AS24" s="584" t="s">
        <v>180</v>
      </c>
      <c r="AT24" s="584"/>
      <c r="AU24" s="584"/>
      <c r="AV24" s="584"/>
      <c r="AW24" s="584"/>
      <c r="AX24" s="584"/>
      <c r="AY24" s="584"/>
    </row>
    <row r="25" spans="1:51" ht="14.1" customHeight="1" x14ac:dyDescent="0.25">
      <c r="A25" s="583"/>
      <c r="B25" s="584" t="s">
        <v>426</v>
      </c>
      <c r="C25" s="584"/>
      <c r="D25" s="584"/>
      <c r="E25" s="584"/>
      <c r="F25" s="584"/>
      <c r="G25" s="583"/>
      <c r="H25" s="583"/>
      <c r="I25" s="583"/>
      <c r="J25" s="583"/>
      <c r="K25" s="583"/>
      <c r="L25" s="583"/>
      <c r="M25" s="583"/>
      <c r="N25" s="583"/>
      <c r="O25" s="584" t="s">
        <v>444</v>
      </c>
      <c r="P25" s="584"/>
      <c r="Q25" s="584"/>
      <c r="R25" s="584"/>
      <c r="S25" s="584"/>
      <c r="T25" s="584"/>
      <c r="U25" s="584" t="s">
        <v>406</v>
      </c>
      <c r="V25" s="584"/>
      <c r="W25" s="584"/>
      <c r="X25" s="584"/>
      <c r="Y25" s="584"/>
      <c r="Z25" s="584"/>
      <c r="AA25" s="584"/>
      <c r="AB25" s="584"/>
      <c r="AC25" s="584" t="s">
        <v>181</v>
      </c>
      <c r="AD25" s="584"/>
      <c r="AE25" s="584"/>
      <c r="AF25" s="584"/>
      <c r="AG25" s="584"/>
      <c r="AH25" s="584"/>
      <c r="AI25" s="584"/>
      <c r="AJ25" s="584"/>
      <c r="AK25" s="584"/>
      <c r="AL25" s="584"/>
      <c r="AM25" s="584"/>
      <c r="AN25" s="584"/>
      <c r="AO25" s="583"/>
      <c r="AP25" s="583"/>
      <c r="AQ25" s="583"/>
      <c r="AR25" s="583"/>
      <c r="AS25" s="584" t="s">
        <v>181</v>
      </c>
      <c r="AT25" s="584"/>
      <c r="AU25" s="584"/>
      <c r="AV25" s="584"/>
      <c r="AW25" s="584"/>
      <c r="AX25" s="584"/>
      <c r="AY25" s="584"/>
    </row>
    <row r="26" spans="1:51" ht="15.95" customHeight="1" x14ac:dyDescent="0.25">
      <c r="A26" s="583"/>
      <c r="B26" s="584" t="s">
        <v>427</v>
      </c>
      <c r="C26" s="584"/>
      <c r="D26" s="584"/>
      <c r="E26" s="584"/>
      <c r="F26" s="584"/>
      <c r="G26" s="583"/>
      <c r="H26" s="583"/>
      <c r="I26" s="583"/>
      <c r="J26" s="583"/>
      <c r="K26" s="583"/>
      <c r="L26" s="583"/>
      <c r="M26" s="583"/>
      <c r="N26" s="583"/>
      <c r="O26" s="584" t="s">
        <v>445</v>
      </c>
      <c r="P26" s="584"/>
      <c r="Q26" s="584"/>
      <c r="R26" s="584"/>
      <c r="S26" s="584"/>
      <c r="T26" s="584"/>
      <c r="U26" s="584" t="s">
        <v>407</v>
      </c>
      <c r="V26" s="584"/>
      <c r="W26" s="584"/>
      <c r="X26" s="584"/>
      <c r="Y26" s="584"/>
      <c r="Z26" s="584"/>
      <c r="AA26" s="584"/>
      <c r="AB26" s="584"/>
      <c r="AC26" s="584" t="s">
        <v>182</v>
      </c>
      <c r="AD26" s="584"/>
      <c r="AE26" s="584"/>
      <c r="AF26" s="584"/>
      <c r="AG26" s="584"/>
      <c r="AH26" s="584"/>
      <c r="AI26" s="584"/>
      <c r="AJ26" s="584"/>
      <c r="AK26" s="584"/>
      <c r="AL26" s="584"/>
      <c r="AM26" s="584"/>
      <c r="AN26" s="584"/>
      <c r="AO26" s="583"/>
      <c r="AP26" s="583"/>
      <c r="AQ26" s="583"/>
      <c r="AR26" s="583"/>
      <c r="AS26" s="584" t="s">
        <v>183</v>
      </c>
      <c r="AT26" s="584"/>
      <c r="AU26" s="584"/>
      <c r="AV26" s="584"/>
      <c r="AW26" s="584"/>
      <c r="AX26" s="584"/>
      <c r="AY26" s="584"/>
    </row>
  </sheetData>
  <mergeCells count="59">
    <mergeCell ref="D6:D8"/>
    <mergeCell ref="E6:F6"/>
    <mergeCell ref="O26:T26"/>
    <mergeCell ref="U24:AB24"/>
    <mergeCell ref="U26:AB26"/>
    <mergeCell ref="I11:I12"/>
    <mergeCell ref="B25:F25"/>
    <mergeCell ref="K11:K12"/>
    <mergeCell ref="A23:AY23"/>
    <mergeCell ref="AS11:AT11"/>
    <mergeCell ref="AV5:AV12"/>
    <mergeCell ref="AX5:AX12"/>
    <mergeCell ref="AY5:AY12"/>
    <mergeCell ref="AG11:AR11"/>
    <mergeCell ref="AW5:AW12"/>
    <mergeCell ref="AG5:AT10"/>
    <mergeCell ref="AX1:AY1"/>
    <mergeCell ref="AX2:AY2"/>
    <mergeCell ref="AX3:AY3"/>
    <mergeCell ref="AX4:AY4"/>
    <mergeCell ref="A1:AW1"/>
    <mergeCell ref="A2:AW2"/>
    <mergeCell ref="A3:AW4"/>
    <mergeCell ref="A24:A26"/>
    <mergeCell ref="G24:N26"/>
    <mergeCell ref="AS25:AY25"/>
    <mergeCell ref="AS24:AY24"/>
    <mergeCell ref="AO24:AR26"/>
    <mergeCell ref="O24:T24"/>
    <mergeCell ref="O25:T25"/>
    <mergeCell ref="B24:F24"/>
    <mergeCell ref="B26:F26"/>
    <mergeCell ref="AC25:AN25"/>
    <mergeCell ref="AC26:AN26"/>
    <mergeCell ref="AS26:AY26"/>
    <mergeCell ref="AC24:AN24"/>
    <mergeCell ref="U25:AB25"/>
    <mergeCell ref="AU5:AU12"/>
    <mergeCell ref="A5:AF5"/>
    <mergeCell ref="A6:A8"/>
    <mergeCell ref="J11:J12"/>
    <mergeCell ref="U11:AF11"/>
    <mergeCell ref="F11:F12"/>
    <mergeCell ref="G11:G12"/>
    <mergeCell ref="A11:E11"/>
    <mergeCell ref="A9:D9"/>
    <mergeCell ref="A10:D10"/>
    <mergeCell ref="I6:T8"/>
    <mergeCell ref="E7:F7"/>
    <mergeCell ref="E8:F8"/>
    <mergeCell ref="B6:C8"/>
    <mergeCell ref="E9:AF9"/>
    <mergeCell ref="E10:AF10"/>
    <mergeCell ref="T11:T12"/>
    <mergeCell ref="N11:R11"/>
    <mergeCell ref="H11:H12"/>
    <mergeCell ref="M11:M12"/>
    <mergeCell ref="S11:S12"/>
    <mergeCell ref="L11:L12"/>
  </mergeCells>
  <dataValidations count="1">
    <dataValidation type="list" allowBlank="1" showInputMessage="1" showErrorMessage="1" sqref="I13:I22" xr:uid="{00000000-0002-0000-0400-000000000000}">
      <formula1>$XFD$13:$XFD$17</formula1>
    </dataValidation>
  </dataValidations>
  <hyperlinks>
    <hyperlink ref="AV16" r:id="rId1" display="https://secretariadistritald-my.sharepoint.com/:w:/g/personal/territorializacion2021_sdmujer_gov_co/EWzjfEHPkD1Nl1bsIlCRw6oByZ5LYYHKYs8z8gW68a_hrA?e=gMnu0k" xr:uid="{00000000-0004-0000-0400-000000000000}"/>
    <hyperlink ref="AV15" r:id="rId2" xr:uid="{00000000-0004-0000-0400-000001000000}"/>
    <hyperlink ref="AV13" r:id="rId3" xr:uid="{00000000-0004-0000-0400-000002000000}"/>
    <hyperlink ref="AV21" r:id="rId4" xr:uid="{00000000-0004-0000-0400-000003000000}"/>
    <hyperlink ref="AV19" r:id="rId5" display="https://secretariadistritald-my.sharepoint.com/:w:/g/personal/territorializacion2021_sdmujer_gov_co/EVN72vSAk2ZJtOg9op3o9SkB2MM9hKEi8IGonA1_9TMKwA?e=20jX4u" xr:uid="{00000000-0004-0000-0400-000004000000}"/>
    <hyperlink ref="AV22" r:id="rId6" xr:uid="{00000000-0004-0000-0400-000005000000}"/>
    <hyperlink ref="AV20" r:id="rId7" display="https://secretariadistritald-my.sharepoint.com/:w:/g/personal/territorializacion2021_sdmujer_gov_co/ERDgqBi9WUtMpQocjqgobd0B8-2H_7XGj9ZfKv5g5iZx9w?e=QIDxsR" xr:uid="{00000000-0004-0000-0400-000006000000}"/>
    <hyperlink ref="AV18" r:id="rId8" xr:uid="{00000000-0004-0000-0400-000007000000}"/>
    <hyperlink ref="AV17" r:id="rId9" display="https://secretariadistritald-my.sharepoint.com/:w:/g/personal/territorializacion2021_sdmujer_gov_co/ETYdRQ14PXlAiV0zfE3B6rgBcAwW-3S5yEDSHDgWzLXdGQ?e=RQdhVE" xr:uid="{00000000-0004-0000-0400-000008000000}"/>
  </hyperlinks>
  <pageMargins left="0.7" right="0.7" top="0.75" bottom="0.75" header="0.3" footer="0.3"/>
  <pageSetup scale="17" orientation="landscape" r:id="rId10"/>
  <drawing r:id="rId11"/>
  <legacyDrawing r:id="rId1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Hoja1!$B$2:$B$3</xm:f>
          </x14:formula1>
          <xm:sqref>K13:K22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1:B13"/>
  <sheetViews>
    <sheetView workbookViewId="0">
      <selection activeCell="B3" sqref="B3"/>
    </sheetView>
  </sheetViews>
  <sheetFormatPr baseColWidth="10" defaultColWidth="11.42578125" defaultRowHeight="15" x14ac:dyDescent="0.25"/>
  <sheetData>
    <row r="1" spans="1:2" x14ac:dyDescent="0.25">
      <c r="A1" t="s">
        <v>184</v>
      </c>
      <c r="B1" t="s">
        <v>185</v>
      </c>
    </row>
    <row r="2" spans="1:2" x14ac:dyDescent="0.25">
      <c r="A2" t="s">
        <v>186</v>
      </c>
      <c r="B2" t="s">
        <v>133</v>
      </c>
    </row>
    <row r="3" spans="1:2" x14ac:dyDescent="0.25">
      <c r="A3" t="s">
        <v>187</v>
      </c>
      <c r="B3" t="s">
        <v>188</v>
      </c>
    </row>
    <row r="4" spans="1:2" x14ac:dyDescent="0.25">
      <c r="A4" t="s">
        <v>189</v>
      </c>
    </row>
    <row r="5" spans="1:2" x14ac:dyDescent="0.25">
      <c r="A5" t="s">
        <v>190</v>
      </c>
    </row>
    <row r="6" spans="1:2" x14ac:dyDescent="0.25">
      <c r="A6" t="s">
        <v>191</v>
      </c>
    </row>
    <row r="7" spans="1:2" x14ac:dyDescent="0.25">
      <c r="A7" t="s">
        <v>192</v>
      </c>
    </row>
    <row r="8" spans="1:2" x14ac:dyDescent="0.25">
      <c r="A8" t="s">
        <v>193</v>
      </c>
    </row>
    <row r="9" spans="1:2" x14ac:dyDescent="0.25">
      <c r="A9" t="s">
        <v>194</v>
      </c>
    </row>
    <row r="10" spans="1:2" x14ac:dyDescent="0.25">
      <c r="A10" t="s">
        <v>195</v>
      </c>
    </row>
    <row r="11" spans="1:2" x14ac:dyDescent="0.25">
      <c r="A11" t="s">
        <v>196</v>
      </c>
    </row>
    <row r="12" spans="1:2" x14ac:dyDescent="0.25">
      <c r="A12" t="s">
        <v>197</v>
      </c>
    </row>
    <row r="13" spans="1:2" x14ac:dyDescent="0.25">
      <c r="A13"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BK88"/>
  <sheetViews>
    <sheetView topLeftCell="A52" zoomScale="70" zoomScaleNormal="70" workbookViewId="0">
      <selection activeCell="B63" sqref="B63:BK63"/>
    </sheetView>
  </sheetViews>
  <sheetFormatPr baseColWidth="10" defaultColWidth="19.42578125" defaultRowHeight="15" x14ac:dyDescent="0.25"/>
  <cols>
    <col min="1" max="1" width="29.42578125" style="28" bestFit="1" customWidth="1"/>
    <col min="2" max="4" width="11" style="28" customWidth="1"/>
    <col min="5" max="5" width="20.42578125" style="28" customWidth="1"/>
    <col min="6" max="17" width="11" style="28" customWidth="1"/>
    <col min="18" max="18" width="12.140625" style="28" customWidth="1"/>
    <col min="19" max="19" width="24" style="28" customWidth="1"/>
    <col min="20" max="23" width="8.140625" style="28" customWidth="1"/>
    <col min="24" max="24" width="9.42578125" style="28" customWidth="1"/>
    <col min="25" max="25" width="8.140625" style="28" customWidth="1"/>
    <col min="26" max="30" width="7.85546875" style="28" customWidth="1"/>
    <col min="31" max="31" width="11.28515625" style="28" customWidth="1"/>
    <col min="32" max="32" width="2.28515625" style="28" customWidth="1"/>
    <col min="33" max="33" width="19.42578125" style="28" customWidth="1"/>
    <col min="34" max="51" width="11.28515625" style="28" customWidth="1"/>
    <col min="52" max="63" width="8.85546875" style="28" customWidth="1"/>
    <col min="64" max="16384" width="19.42578125" style="28"/>
  </cols>
  <sheetData>
    <row r="1" spans="1:63" ht="15.95" customHeight="1" x14ac:dyDescent="0.25">
      <c r="A1" s="582" t="s">
        <v>0</v>
      </c>
      <c r="B1" s="582"/>
      <c r="C1" s="582"/>
      <c r="D1" s="582"/>
      <c r="E1" s="582"/>
      <c r="F1" s="582"/>
      <c r="G1" s="582"/>
      <c r="H1" s="582"/>
      <c r="I1" s="582"/>
      <c r="J1" s="582"/>
      <c r="K1" s="582"/>
      <c r="L1" s="582"/>
      <c r="M1" s="582"/>
      <c r="N1" s="582"/>
      <c r="O1" s="582"/>
      <c r="P1" s="582"/>
      <c r="Q1" s="582"/>
      <c r="R1" s="582"/>
      <c r="S1" s="582"/>
      <c r="T1" s="582"/>
      <c r="U1" s="582"/>
      <c r="V1" s="582"/>
      <c r="W1" s="582"/>
      <c r="X1" s="582"/>
      <c r="Y1" s="582"/>
      <c r="Z1" s="582"/>
      <c r="AA1" s="582"/>
      <c r="AB1" s="582"/>
      <c r="AC1" s="582"/>
      <c r="AD1" s="582"/>
      <c r="AE1" s="582"/>
      <c r="AF1" s="582"/>
      <c r="AG1" s="582"/>
      <c r="AH1" s="582"/>
      <c r="AI1" s="582"/>
      <c r="AJ1" s="582"/>
      <c r="AK1" s="582"/>
      <c r="AL1" s="582"/>
      <c r="AM1" s="582"/>
      <c r="AN1" s="582"/>
      <c r="AO1" s="582"/>
      <c r="AP1" s="582"/>
      <c r="AQ1" s="582"/>
      <c r="AR1" s="582"/>
      <c r="AS1" s="582"/>
      <c r="AT1" s="582"/>
      <c r="AU1" s="582"/>
      <c r="AV1" s="582"/>
      <c r="AW1" s="582"/>
      <c r="AX1" s="582"/>
      <c r="AY1" s="582"/>
      <c r="AZ1" s="582"/>
      <c r="BA1" s="582"/>
      <c r="BB1" s="582"/>
      <c r="BC1" s="582"/>
      <c r="BD1" s="582"/>
      <c r="BE1" s="582"/>
      <c r="BF1" s="582"/>
      <c r="BG1" s="582"/>
      <c r="BH1" s="582"/>
      <c r="BI1" s="613" t="s">
        <v>199</v>
      </c>
      <c r="BJ1" s="613"/>
      <c r="BK1" s="613"/>
    </row>
    <row r="2" spans="1:63" ht="15.95" customHeight="1" x14ac:dyDescent="0.25">
      <c r="A2" s="582" t="s">
        <v>2</v>
      </c>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2"/>
      <c r="AF2" s="582"/>
      <c r="AG2" s="582"/>
      <c r="AH2" s="582"/>
      <c r="AI2" s="582"/>
      <c r="AJ2" s="582"/>
      <c r="AK2" s="582"/>
      <c r="AL2" s="582"/>
      <c r="AM2" s="582"/>
      <c r="AN2" s="582"/>
      <c r="AO2" s="582"/>
      <c r="AP2" s="582"/>
      <c r="AQ2" s="582"/>
      <c r="AR2" s="582"/>
      <c r="AS2" s="582"/>
      <c r="AT2" s="582"/>
      <c r="AU2" s="582"/>
      <c r="AV2" s="582"/>
      <c r="AW2" s="582"/>
      <c r="AX2" s="582"/>
      <c r="AY2" s="582"/>
      <c r="AZ2" s="582"/>
      <c r="BA2" s="582"/>
      <c r="BB2" s="582"/>
      <c r="BC2" s="582"/>
      <c r="BD2" s="582"/>
      <c r="BE2" s="582"/>
      <c r="BF2" s="582"/>
      <c r="BG2" s="582"/>
      <c r="BH2" s="582"/>
      <c r="BI2" s="613" t="s">
        <v>3</v>
      </c>
      <c r="BJ2" s="613"/>
      <c r="BK2" s="613"/>
    </row>
    <row r="3" spans="1:63" ht="26.1" customHeight="1" x14ac:dyDescent="0.25">
      <c r="A3" s="582" t="s">
        <v>200</v>
      </c>
      <c r="B3" s="582"/>
      <c r="C3" s="582"/>
      <c r="D3" s="582"/>
      <c r="E3" s="582"/>
      <c r="F3" s="582"/>
      <c r="G3" s="582"/>
      <c r="H3" s="582"/>
      <c r="I3" s="582"/>
      <c r="J3" s="582"/>
      <c r="K3" s="582"/>
      <c r="L3" s="582"/>
      <c r="M3" s="582"/>
      <c r="N3" s="582"/>
      <c r="O3" s="582"/>
      <c r="P3" s="582"/>
      <c r="Q3" s="582"/>
      <c r="R3" s="582"/>
      <c r="S3" s="582"/>
      <c r="T3" s="582"/>
      <c r="U3" s="582"/>
      <c r="V3" s="582"/>
      <c r="W3" s="582"/>
      <c r="X3" s="582"/>
      <c r="Y3" s="582"/>
      <c r="Z3" s="582"/>
      <c r="AA3" s="582"/>
      <c r="AB3" s="582"/>
      <c r="AC3" s="582"/>
      <c r="AD3" s="582"/>
      <c r="AE3" s="582"/>
      <c r="AF3" s="582"/>
      <c r="AG3" s="582"/>
      <c r="AH3" s="582"/>
      <c r="AI3" s="582"/>
      <c r="AJ3" s="582"/>
      <c r="AK3" s="582"/>
      <c r="AL3" s="582"/>
      <c r="AM3" s="582"/>
      <c r="AN3" s="582"/>
      <c r="AO3" s="582"/>
      <c r="AP3" s="582"/>
      <c r="AQ3" s="582"/>
      <c r="AR3" s="582"/>
      <c r="AS3" s="582"/>
      <c r="AT3" s="582"/>
      <c r="AU3" s="582"/>
      <c r="AV3" s="582"/>
      <c r="AW3" s="582"/>
      <c r="AX3" s="582"/>
      <c r="AY3" s="582"/>
      <c r="AZ3" s="582"/>
      <c r="BA3" s="582"/>
      <c r="BB3" s="582"/>
      <c r="BC3" s="582"/>
      <c r="BD3" s="582"/>
      <c r="BE3" s="582"/>
      <c r="BF3" s="582"/>
      <c r="BG3" s="582"/>
      <c r="BH3" s="582"/>
      <c r="BI3" s="613" t="s">
        <v>5</v>
      </c>
      <c r="BJ3" s="613"/>
      <c r="BK3" s="613"/>
    </row>
    <row r="4" spans="1:63" ht="15.95" customHeight="1" x14ac:dyDescent="0.25">
      <c r="A4" s="582" t="s">
        <v>201</v>
      </c>
      <c r="B4" s="582"/>
      <c r="C4" s="582"/>
      <c r="D4" s="582"/>
      <c r="E4" s="582"/>
      <c r="F4" s="582"/>
      <c r="G4" s="582"/>
      <c r="H4" s="582"/>
      <c r="I4" s="582"/>
      <c r="J4" s="582"/>
      <c r="K4" s="582"/>
      <c r="L4" s="582"/>
      <c r="M4" s="582"/>
      <c r="N4" s="582"/>
      <c r="O4" s="582"/>
      <c r="P4" s="582"/>
      <c r="Q4" s="582"/>
      <c r="R4" s="582"/>
      <c r="S4" s="582"/>
      <c r="T4" s="582"/>
      <c r="U4" s="582"/>
      <c r="V4" s="582"/>
      <c r="W4" s="582"/>
      <c r="X4" s="582"/>
      <c r="Y4" s="582"/>
      <c r="Z4" s="582"/>
      <c r="AA4" s="582"/>
      <c r="AB4" s="582"/>
      <c r="AC4" s="582"/>
      <c r="AD4" s="582"/>
      <c r="AE4" s="582"/>
      <c r="AF4" s="582"/>
      <c r="AG4" s="582"/>
      <c r="AH4" s="582"/>
      <c r="AI4" s="582"/>
      <c r="AJ4" s="582"/>
      <c r="AK4" s="582"/>
      <c r="AL4" s="582"/>
      <c r="AM4" s="582"/>
      <c r="AN4" s="582"/>
      <c r="AO4" s="582"/>
      <c r="AP4" s="582"/>
      <c r="AQ4" s="582"/>
      <c r="AR4" s="582"/>
      <c r="AS4" s="582"/>
      <c r="AT4" s="582"/>
      <c r="AU4" s="582"/>
      <c r="AV4" s="582"/>
      <c r="AW4" s="582"/>
      <c r="AX4" s="582"/>
      <c r="AY4" s="582"/>
      <c r="AZ4" s="582"/>
      <c r="BA4" s="582"/>
      <c r="BB4" s="582"/>
      <c r="BC4" s="582"/>
      <c r="BD4" s="582"/>
      <c r="BE4" s="582"/>
      <c r="BF4" s="582"/>
      <c r="BG4" s="582"/>
      <c r="BH4" s="582"/>
      <c r="BI4" s="613" t="s">
        <v>202</v>
      </c>
      <c r="BJ4" s="613"/>
      <c r="BK4" s="613"/>
    </row>
    <row r="5" spans="1:63" ht="26.1" customHeight="1" x14ac:dyDescent="0.25">
      <c r="A5" s="612" t="s">
        <v>203</v>
      </c>
      <c r="B5" s="612"/>
      <c r="C5" s="612"/>
      <c r="D5" s="612"/>
      <c r="E5" s="612"/>
      <c r="F5" s="612"/>
      <c r="G5" s="612"/>
      <c r="H5" s="612"/>
      <c r="I5" s="612"/>
      <c r="J5" s="612"/>
      <c r="K5" s="612"/>
      <c r="L5" s="612"/>
      <c r="M5" s="612"/>
      <c r="N5" s="612"/>
      <c r="O5" s="612"/>
      <c r="P5" s="612"/>
      <c r="Q5" s="612"/>
      <c r="R5" s="612"/>
      <c r="S5" s="612"/>
      <c r="T5" s="612"/>
      <c r="U5" s="612"/>
      <c r="V5" s="612"/>
      <c r="W5" s="612"/>
      <c r="X5" s="612"/>
      <c r="Y5" s="612"/>
      <c r="Z5" s="612"/>
      <c r="AA5" s="612"/>
      <c r="AB5" s="612"/>
      <c r="AC5" s="612"/>
      <c r="AD5" s="612"/>
      <c r="AE5" s="612"/>
      <c r="AG5" s="612" t="s">
        <v>203</v>
      </c>
      <c r="AH5" s="612"/>
      <c r="AI5" s="612"/>
      <c r="AJ5" s="612"/>
      <c r="AK5" s="612"/>
      <c r="AL5" s="612"/>
      <c r="AM5" s="612"/>
      <c r="AN5" s="612"/>
      <c r="AO5" s="612"/>
      <c r="AP5" s="612"/>
      <c r="AQ5" s="612"/>
      <c r="AR5" s="612"/>
      <c r="AS5" s="612"/>
      <c r="AT5" s="612"/>
      <c r="AU5" s="612"/>
      <c r="AV5" s="612"/>
      <c r="AW5" s="612"/>
      <c r="AX5" s="612"/>
      <c r="AY5" s="612"/>
      <c r="AZ5" s="612"/>
      <c r="BA5" s="612"/>
      <c r="BB5" s="612"/>
      <c r="BC5" s="612"/>
      <c r="BD5" s="612"/>
      <c r="BE5" s="612"/>
      <c r="BF5" s="612"/>
      <c r="BG5" s="612"/>
      <c r="BH5" s="612"/>
      <c r="BI5" s="612"/>
      <c r="BJ5" s="612"/>
      <c r="BK5" s="612"/>
    </row>
    <row r="6" spans="1:63" ht="31.5" customHeight="1" x14ac:dyDescent="0.25">
      <c r="A6" s="186" t="s">
        <v>204</v>
      </c>
      <c r="B6" s="611"/>
      <c r="C6" s="611"/>
      <c r="D6" s="611"/>
      <c r="E6" s="611"/>
      <c r="F6" s="611"/>
      <c r="G6" s="611"/>
      <c r="H6" s="611"/>
      <c r="I6" s="611"/>
      <c r="J6" s="611"/>
      <c r="K6" s="611"/>
      <c r="L6" s="611"/>
      <c r="M6" s="611"/>
      <c r="N6" s="611"/>
      <c r="O6" s="611"/>
      <c r="P6" s="611"/>
      <c r="Q6" s="611"/>
      <c r="R6" s="611"/>
      <c r="S6" s="611"/>
      <c r="T6" s="611"/>
      <c r="U6" s="611"/>
      <c r="V6" s="611"/>
      <c r="W6" s="611"/>
      <c r="X6" s="611"/>
      <c r="Y6" s="611"/>
      <c r="Z6" s="611"/>
      <c r="AA6" s="611"/>
      <c r="AB6" s="611"/>
      <c r="AC6" s="611"/>
      <c r="AD6" s="611"/>
      <c r="AE6" s="611"/>
      <c r="AF6" s="611"/>
      <c r="AG6" s="611"/>
      <c r="AH6" s="611"/>
      <c r="AI6" s="611"/>
      <c r="AJ6" s="611"/>
      <c r="AK6" s="611"/>
      <c r="AL6" s="611"/>
      <c r="AM6" s="611"/>
      <c r="AN6" s="611"/>
      <c r="AO6" s="611"/>
      <c r="AP6" s="611"/>
      <c r="AQ6" s="611"/>
      <c r="AR6" s="611"/>
      <c r="AS6" s="611"/>
      <c r="AT6" s="611"/>
      <c r="AU6" s="611"/>
      <c r="AV6" s="611"/>
      <c r="AW6" s="611"/>
      <c r="AX6" s="611"/>
      <c r="AY6" s="611"/>
      <c r="AZ6" s="611"/>
      <c r="BA6" s="611"/>
      <c r="BB6" s="611"/>
      <c r="BC6" s="611"/>
      <c r="BD6" s="611"/>
      <c r="BE6" s="611"/>
      <c r="BF6" s="611"/>
      <c r="BG6" s="611"/>
      <c r="BH6" s="611"/>
      <c r="BI6" s="611"/>
      <c r="BJ6" s="611"/>
      <c r="BK6" s="611"/>
    </row>
    <row r="7" spans="1:63" ht="31.5" customHeight="1" x14ac:dyDescent="0.25">
      <c r="A7" s="187" t="s">
        <v>205</v>
      </c>
      <c r="B7" s="566" t="s">
        <v>22</v>
      </c>
      <c r="C7" s="567"/>
      <c r="D7" s="567"/>
      <c r="E7" s="567"/>
      <c r="F7" s="567"/>
      <c r="G7" s="567"/>
      <c r="H7" s="567"/>
      <c r="I7" s="567"/>
      <c r="J7" s="567"/>
      <c r="K7" s="567"/>
      <c r="L7" s="567"/>
      <c r="M7" s="567"/>
      <c r="N7" s="567"/>
      <c r="O7" s="567"/>
      <c r="P7" s="567"/>
      <c r="Q7" s="567"/>
      <c r="R7" s="567"/>
      <c r="S7" s="567"/>
      <c r="T7" s="567"/>
      <c r="U7" s="567"/>
      <c r="V7" s="567"/>
      <c r="W7" s="567"/>
      <c r="X7" s="567"/>
      <c r="Y7" s="567"/>
      <c r="Z7" s="567"/>
      <c r="AA7" s="567"/>
      <c r="AB7" s="567"/>
      <c r="AC7" s="567"/>
      <c r="AD7" s="567"/>
      <c r="AE7" s="567"/>
      <c r="AF7" s="567"/>
      <c r="AG7" s="567"/>
      <c r="AH7" s="567"/>
      <c r="AI7" s="567"/>
      <c r="AJ7" s="567"/>
      <c r="AK7" s="567"/>
      <c r="AL7" s="567"/>
      <c r="AM7" s="567"/>
      <c r="AN7" s="567"/>
      <c r="AO7" s="567"/>
      <c r="AP7" s="567"/>
      <c r="AQ7" s="567"/>
      <c r="AR7" s="567"/>
      <c r="AS7" s="567"/>
      <c r="AT7" s="567"/>
      <c r="AU7" s="567"/>
      <c r="AV7" s="567"/>
      <c r="AW7" s="567"/>
      <c r="AX7" s="567"/>
      <c r="AY7" s="567"/>
      <c r="AZ7" s="567"/>
      <c r="BA7" s="567"/>
      <c r="BB7" s="567"/>
      <c r="BC7" s="567"/>
      <c r="BD7" s="567"/>
      <c r="BE7" s="567"/>
      <c r="BF7" s="567"/>
      <c r="BG7" s="567"/>
      <c r="BH7" s="567"/>
      <c r="BI7" s="567"/>
      <c r="BJ7" s="567"/>
      <c r="BK7" s="568"/>
    </row>
    <row r="8" spans="1:63" ht="18.75" customHeight="1" x14ac:dyDescent="0.25">
      <c r="A8" s="18"/>
      <c r="B8" s="18"/>
      <c r="C8" s="18"/>
      <c r="D8" s="18"/>
      <c r="E8" s="18"/>
      <c r="F8" s="18"/>
      <c r="G8" s="18"/>
      <c r="H8" s="18"/>
      <c r="I8" s="18"/>
      <c r="J8" s="18"/>
      <c r="K8" s="188"/>
      <c r="L8" s="188"/>
      <c r="M8" s="188"/>
      <c r="N8" s="188"/>
      <c r="O8" s="188"/>
      <c r="P8" s="188"/>
      <c r="Q8" s="188"/>
      <c r="R8" s="188"/>
      <c r="S8" s="188"/>
      <c r="T8" s="188"/>
      <c r="U8" s="188"/>
      <c r="V8" s="188"/>
      <c r="W8" s="188"/>
      <c r="X8" s="188"/>
      <c r="Y8" s="188"/>
      <c r="Z8" s="188"/>
      <c r="AA8" s="188"/>
      <c r="AB8" s="188"/>
      <c r="AC8" s="188"/>
      <c r="AD8" s="188"/>
      <c r="AE8" s="188"/>
      <c r="AG8" s="18"/>
      <c r="AH8" s="188"/>
      <c r="AI8" s="188"/>
      <c r="AJ8" s="188"/>
      <c r="AK8" s="188"/>
      <c r="AL8" s="188"/>
      <c r="AM8" s="188"/>
      <c r="AN8" s="188"/>
      <c r="AO8" s="188"/>
    </row>
    <row r="9" spans="1:63" ht="30" customHeight="1" x14ac:dyDescent="0.25">
      <c r="A9" s="564" t="s">
        <v>206</v>
      </c>
      <c r="B9" s="184" t="s">
        <v>27</v>
      </c>
      <c r="C9" s="184" t="s">
        <v>28</v>
      </c>
      <c r="D9" s="566" t="s">
        <v>29</v>
      </c>
      <c r="E9" s="568"/>
      <c r="F9" s="184" t="s">
        <v>30</v>
      </c>
      <c r="G9" s="184" t="s">
        <v>31</v>
      </c>
      <c r="H9" s="566" t="s">
        <v>32</v>
      </c>
      <c r="I9" s="568"/>
      <c r="J9" s="184" t="s">
        <v>33</v>
      </c>
      <c r="K9" s="184" t="s">
        <v>34</v>
      </c>
      <c r="L9" s="566" t="s">
        <v>35</v>
      </c>
      <c r="M9" s="568"/>
      <c r="N9" s="184" t="s">
        <v>36</v>
      </c>
      <c r="O9" s="184" t="s">
        <v>37</v>
      </c>
      <c r="P9" s="566" t="s">
        <v>38</v>
      </c>
      <c r="Q9" s="568"/>
      <c r="R9" s="566" t="s">
        <v>207</v>
      </c>
      <c r="S9" s="568"/>
      <c r="T9" s="566" t="s">
        <v>208</v>
      </c>
      <c r="U9" s="567"/>
      <c r="V9" s="567"/>
      <c r="W9" s="567"/>
      <c r="X9" s="567"/>
      <c r="Y9" s="568"/>
      <c r="Z9" s="566" t="s">
        <v>209</v>
      </c>
      <c r="AA9" s="567"/>
      <c r="AB9" s="567"/>
      <c r="AC9" s="567"/>
      <c r="AD9" s="567"/>
      <c r="AE9" s="568"/>
      <c r="AG9" s="564" t="s">
        <v>206</v>
      </c>
      <c r="AH9" s="184" t="s">
        <v>27</v>
      </c>
      <c r="AI9" s="184" t="s">
        <v>28</v>
      </c>
      <c r="AJ9" s="566" t="s">
        <v>29</v>
      </c>
      <c r="AK9" s="568"/>
      <c r="AL9" s="184" t="s">
        <v>30</v>
      </c>
      <c r="AM9" s="184" t="s">
        <v>31</v>
      </c>
      <c r="AN9" s="566" t="s">
        <v>32</v>
      </c>
      <c r="AO9" s="568"/>
      <c r="AP9" s="184" t="s">
        <v>33</v>
      </c>
      <c r="AQ9" s="184" t="s">
        <v>34</v>
      </c>
      <c r="AR9" s="566" t="s">
        <v>35</v>
      </c>
      <c r="AS9" s="568"/>
      <c r="AT9" s="184" t="s">
        <v>36</v>
      </c>
      <c r="AU9" s="184" t="s">
        <v>37</v>
      </c>
      <c r="AV9" s="566" t="s">
        <v>38</v>
      </c>
      <c r="AW9" s="568"/>
      <c r="AX9" s="566" t="s">
        <v>207</v>
      </c>
      <c r="AY9" s="568"/>
      <c r="AZ9" s="566" t="s">
        <v>208</v>
      </c>
      <c r="BA9" s="567"/>
      <c r="BB9" s="567"/>
      <c r="BC9" s="567"/>
      <c r="BD9" s="567"/>
      <c r="BE9" s="568"/>
      <c r="BF9" s="566" t="s">
        <v>209</v>
      </c>
      <c r="BG9" s="567"/>
      <c r="BH9" s="567"/>
      <c r="BI9" s="567"/>
      <c r="BJ9" s="567"/>
      <c r="BK9" s="568"/>
    </row>
    <row r="10" spans="1:63" ht="36" customHeight="1" x14ac:dyDescent="0.25">
      <c r="A10" s="565"/>
      <c r="B10" s="183" t="s">
        <v>210</v>
      </c>
      <c r="C10" s="183" t="s">
        <v>210</v>
      </c>
      <c r="D10" s="183" t="s">
        <v>210</v>
      </c>
      <c r="E10" s="183" t="s">
        <v>211</v>
      </c>
      <c r="F10" s="183" t="s">
        <v>210</v>
      </c>
      <c r="G10" s="183" t="s">
        <v>210</v>
      </c>
      <c r="H10" s="183" t="s">
        <v>210</v>
      </c>
      <c r="I10" s="183" t="s">
        <v>211</v>
      </c>
      <c r="J10" s="183" t="s">
        <v>210</v>
      </c>
      <c r="K10" s="183" t="s">
        <v>210</v>
      </c>
      <c r="L10" s="183" t="s">
        <v>210</v>
      </c>
      <c r="M10" s="183" t="s">
        <v>211</v>
      </c>
      <c r="N10" s="183" t="s">
        <v>210</v>
      </c>
      <c r="O10" s="183" t="s">
        <v>210</v>
      </c>
      <c r="P10" s="183" t="s">
        <v>210</v>
      </c>
      <c r="Q10" s="183" t="s">
        <v>211</v>
      </c>
      <c r="R10" s="183" t="s">
        <v>210</v>
      </c>
      <c r="S10" s="183" t="s">
        <v>211</v>
      </c>
      <c r="T10" s="189" t="s">
        <v>212</v>
      </c>
      <c r="U10" s="189" t="s">
        <v>213</v>
      </c>
      <c r="V10" s="189" t="s">
        <v>214</v>
      </c>
      <c r="W10" s="189" t="s">
        <v>215</v>
      </c>
      <c r="X10" s="190" t="s">
        <v>216</v>
      </c>
      <c r="Y10" s="189" t="s">
        <v>217</v>
      </c>
      <c r="Z10" s="183" t="s">
        <v>218</v>
      </c>
      <c r="AA10" s="191" t="s">
        <v>219</v>
      </c>
      <c r="AB10" s="183" t="s">
        <v>220</v>
      </c>
      <c r="AC10" s="183" t="s">
        <v>221</v>
      </c>
      <c r="AD10" s="183" t="s">
        <v>222</v>
      </c>
      <c r="AE10" s="183" t="s">
        <v>223</v>
      </c>
      <c r="AG10" s="565"/>
      <c r="AH10" s="183" t="s">
        <v>210</v>
      </c>
      <c r="AI10" s="183" t="s">
        <v>210</v>
      </c>
      <c r="AJ10" s="183" t="s">
        <v>210</v>
      </c>
      <c r="AK10" s="183" t="s">
        <v>211</v>
      </c>
      <c r="AL10" s="183" t="s">
        <v>210</v>
      </c>
      <c r="AM10" s="183" t="s">
        <v>210</v>
      </c>
      <c r="AN10" s="183" t="s">
        <v>210</v>
      </c>
      <c r="AO10" s="183" t="s">
        <v>211</v>
      </c>
      <c r="AP10" s="183" t="s">
        <v>210</v>
      </c>
      <c r="AQ10" s="183" t="s">
        <v>210</v>
      </c>
      <c r="AR10" s="183" t="s">
        <v>210</v>
      </c>
      <c r="AS10" s="183" t="s">
        <v>211</v>
      </c>
      <c r="AT10" s="183" t="s">
        <v>210</v>
      </c>
      <c r="AU10" s="183" t="s">
        <v>210</v>
      </c>
      <c r="AV10" s="183" t="s">
        <v>210</v>
      </c>
      <c r="AW10" s="183" t="s">
        <v>211</v>
      </c>
      <c r="AX10" s="183" t="s">
        <v>210</v>
      </c>
      <c r="AY10" s="183" t="s">
        <v>211</v>
      </c>
      <c r="AZ10" s="189" t="s">
        <v>212</v>
      </c>
      <c r="BA10" s="189" t="s">
        <v>213</v>
      </c>
      <c r="BB10" s="189" t="s">
        <v>214</v>
      </c>
      <c r="BC10" s="189" t="s">
        <v>215</v>
      </c>
      <c r="BD10" s="190" t="s">
        <v>216</v>
      </c>
      <c r="BE10" s="189" t="s">
        <v>217</v>
      </c>
      <c r="BF10" s="192" t="s">
        <v>218</v>
      </c>
      <c r="BG10" s="193" t="s">
        <v>219</v>
      </c>
      <c r="BH10" s="192" t="s">
        <v>220</v>
      </c>
      <c r="BI10" s="192" t="s">
        <v>221</v>
      </c>
      <c r="BJ10" s="192" t="s">
        <v>222</v>
      </c>
      <c r="BK10" s="192" t="s">
        <v>223</v>
      </c>
    </row>
    <row r="11" spans="1:63" x14ac:dyDescent="0.25">
      <c r="A11" s="38" t="s">
        <v>224</v>
      </c>
      <c r="B11" s="38">
        <v>0</v>
      </c>
      <c r="C11" s="38">
        <v>0</v>
      </c>
      <c r="D11" s="38">
        <v>0</v>
      </c>
      <c r="E11" s="207">
        <v>66744000</v>
      </c>
      <c r="F11" s="176">
        <v>0</v>
      </c>
      <c r="G11" s="176">
        <v>0</v>
      </c>
      <c r="H11" s="176"/>
      <c r="I11" s="194"/>
      <c r="J11" s="176"/>
      <c r="K11" s="176"/>
      <c r="L11" s="176"/>
      <c r="M11" s="194"/>
      <c r="N11" s="176"/>
      <c r="O11" s="176"/>
      <c r="P11" s="176"/>
      <c r="Q11" s="194"/>
      <c r="R11" s="195"/>
      <c r="S11" s="196">
        <f>+E11+I11+M11+Q11</f>
        <v>66744000</v>
      </c>
      <c r="T11" s="197"/>
      <c r="U11" s="197"/>
      <c r="V11" s="197"/>
      <c r="W11" s="197"/>
      <c r="X11" s="197"/>
      <c r="Y11" s="198"/>
      <c r="Z11" s="198"/>
      <c r="AA11" s="198"/>
      <c r="AB11" s="198"/>
      <c r="AC11" s="198"/>
      <c r="AD11" s="198"/>
      <c r="AE11" s="185"/>
      <c r="AG11" s="38" t="s">
        <v>224</v>
      </c>
      <c r="AH11" s="38"/>
      <c r="AI11" s="38"/>
      <c r="AJ11" s="38"/>
      <c r="AK11" s="194"/>
      <c r="AL11" s="38"/>
      <c r="AM11" s="38"/>
      <c r="AN11" s="38"/>
      <c r="AO11" s="194"/>
      <c r="AP11" s="38"/>
      <c r="AQ11" s="38"/>
      <c r="AR11" s="38"/>
      <c r="AS11" s="194"/>
      <c r="AT11" s="38"/>
      <c r="AU11" s="38"/>
      <c r="AV11" s="38"/>
      <c r="AW11" s="194"/>
      <c r="AX11" s="195">
        <f t="shared" ref="AX11" si="0">AH11+AI11+AJ11+AL11+AM11+AN11+AP11+AQ11+AR11+AT11+AU11+AV11</f>
        <v>0</v>
      </c>
      <c r="AY11" s="196">
        <f>+AK11+AO11+AS11+AW11</f>
        <v>0</v>
      </c>
      <c r="AZ11" s="198"/>
      <c r="BA11" s="198"/>
      <c r="BB11" s="198"/>
      <c r="BC11" s="198"/>
      <c r="BD11" s="198"/>
      <c r="BE11" s="198"/>
      <c r="BF11" s="198"/>
      <c r="BG11" s="198"/>
      <c r="BH11" s="198"/>
      <c r="BI11" s="198"/>
      <c r="BJ11" s="198"/>
      <c r="BK11" s="185"/>
    </row>
    <row r="12" spans="1:63" x14ac:dyDescent="0.25">
      <c r="A12" s="38" t="s">
        <v>225</v>
      </c>
      <c r="B12" s="38"/>
      <c r="C12" s="38"/>
      <c r="D12" s="38"/>
      <c r="E12" s="194"/>
      <c r="F12" s="38"/>
      <c r="G12" s="38">
        <v>1</v>
      </c>
      <c r="H12" s="38"/>
      <c r="I12" s="194"/>
      <c r="J12" s="38"/>
      <c r="K12" s="38"/>
      <c r="L12" s="38"/>
      <c r="M12" s="194"/>
      <c r="N12" s="38"/>
      <c r="O12" s="38"/>
      <c r="P12" s="38"/>
      <c r="Q12" s="194"/>
      <c r="R12" s="195">
        <f t="shared" ref="R12:R31" si="1">B12+C12+D12+F12+G12+H12+J12+K12+L12+N12+O12+P12</f>
        <v>1</v>
      </c>
      <c r="S12" s="196">
        <f t="shared" ref="S12:S31" si="2">+E12+I12+M12+Q12</f>
        <v>0</v>
      </c>
      <c r="T12" s="197"/>
      <c r="U12" s="197"/>
      <c r="V12" s="197"/>
      <c r="W12" s="197"/>
      <c r="X12" s="197"/>
      <c r="Y12" s="198"/>
      <c r="Z12" s="198"/>
      <c r="AA12" s="198"/>
      <c r="AB12" s="198"/>
      <c r="AC12" s="198"/>
      <c r="AD12" s="198"/>
      <c r="AE12" s="198"/>
      <c r="AG12" s="38" t="s">
        <v>225</v>
      </c>
      <c r="AH12" s="38">
        <v>0</v>
      </c>
      <c r="AI12" s="38">
        <v>0</v>
      </c>
      <c r="AJ12" s="38">
        <v>1</v>
      </c>
      <c r="AK12" s="194"/>
      <c r="AL12" s="280">
        <v>1</v>
      </c>
      <c r="AM12" s="38">
        <v>1</v>
      </c>
      <c r="AN12" s="38"/>
      <c r="AO12" s="194"/>
      <c r="AP12" s="38"/>
      <c r="AQ12" s="38"/>
      <c r="AR12" s="38"/>
      <c r="AS12" s="194"/>
      <c r="AT12" s="38"/>
      <c r="AU12" s="38"/>
      <c r="AV12" s="38"/>
      <c r="AW12" s="194"/>
      <c r="AX12" s="195">
        <v>1</v>
      </c>
      <c r="AY12" s="196">
        <f t="shared" ref="AY12:AY31" si="3">+AK12+AO12+AS12+AW12</f>
        <v>0</v>
      </c>
      <c r="AZ12" s="198"/>
      <c r="BA12" s="198"/>
      <c r="BB12" s="198"/>
      <c r="BC12" s="198"/>
      <c r="BD12" s="198"/>
      <c r="BE12" s="198"/>
      <c r="BF12" s="198"/>
      <c r="BG12" s="198"/>
      <c r="BH12" s="198"/>
      <c r="BI12" s="198"/>
      <c r="BJ12" s="198"/>
      <c r="BK12" s="198"/>
    </row>
    <row r="13" spans="1:63" x14ac:dyDescent="0.25">
      <c r="A13" s="38" t="s">
        <v>226</v>
      </c>
      <c r="B13" s="38"/>
      <c r="C13" s="38"/>
      <c r="D13" s="38"/>
      <c r="E13" s="194"/>
      <c r="F13" s="38"/>
      <c r="G13" s="38">
        <v>1</v>
      </c>
      <c r="H13" s="38"/>
      <c r="I13" s="194"/>
      <c r="J13" s="38"/>
      <c r="K13" s="38"/>
      <c r="L13" s="38"/>
      <c r="M13" s="194"/>
      <c r="N13" s="38"/>
      <c r="O13" s="38"/>
      <c r="P13" s="38"/>
      <c r="Q13" s="194"/>
      <c r="R13" s="195">
        <f t="shared" si="1"/>
        <v>1</v>
      </c>
      <c r="S13" s="196">
        <f t="shared" si="2"/>
        <v>0</v>
      </c>
      <c r="T13" s="197"/>
      <c r="U13" s="197"/>
      <c r="V13" s="197"/>
      <c r="W13" s="197"/>
      <c r="X13" s="197"/>
      <c r="Y13" s="198"/>
      <c r="Z13" s="198"/>
      <c r="AA13" s="198"/>
      <c r="AB13" s="198"/>
      <c r="AC13" s="198"/>
      <c r="AD13" s="198"/>
      <c r="AE13" s="198"/>
      <c r="AG13" s="38" t="s">
        <v>226</v>
      </c>
      <c r="AH13" s="38">
        <v>0</v>
      </c>
      <c r="AI13" s="38">
        <v>0</v>
      </c>
      <c r="AJ13" s="38">
        <v>0</v>
      </c>
      <c r="AK13" s="194"/>
      <c r="AL13" s="280">
        <v>1</v>
      </c>
      <c r="AM13" s="38">
        <v>1</v>
      </c>
      <c r="AN13" s="38"/>
      <c r="AO13" s="194"/>
      <c r="AP13" s="38"/>
      <c r="AQ13" s="38"/>
      <c r="AR13" s="38"/>
      <c r="AS13" s="194"/>
      <c r="AT13" s="38"/>
      <c r="AU13" s="38"/>
      <c r="AV13" s="38"/>
      <c r="AW13" s="194"/>
      <c r="AX13" s="195">
        <v>1</v>
      </c>
      <c r="AY13" s="196">
        <f t="shared" si="3"/>
        <v>0</v>
      </c>
      <c r="AZ13" s="198"/>
      <c r="BA13" s="198"/>
      <c r="BB13" s="198"/>
      <c r="BC13" s="198"/>
      <c r="BD13" s="198"/>
      <c r="BE13" s="198"/>
      <c r="BF13" s="198"/>
      <c r="BG13" s="198"/>
      <c r="BH13" s="198"/>
      <c r="BI13" s="198"/>
      <c r="BJ13" s="198"/>
      <c r="BK13" s="198"/>
    </row>
    <row r="14" spans="1:63" x14ac:dyDescent="0.25">
      <c r="A14" s="38" t="s">
        <v>227</v>
      </c>
      <c r="B14" s="38"/>
      <c r="C14" s="38"/>
      <c r="D14" s="38"/>
      <c r="E14" s="194"/>
      <c r="F14" s="38"/>
      <c r="G14" s="38">
        <v>1</v>
      </c>
      <c r="H14" s="38"/>
      <c r="I14" s="194"/>
      <c r="J14" s="38"/>
      <c r="K14" s="38"/>
      <c r="L14" s="38"/>
      <c r="M14" s="194"/>
      <c r="N14" s="38"/>
      <c r="O14" s="38"/>
      <c r="P14" s="38"/>
      <c r="Q14" s="194"/>
      <c r="R14" s="195">
        <f t="shared" si="1"/>
        <v>1</v>
      </c>
      <c r="S14" s="196">
        <f t="shared" si="2"/>
        <v>0</v>
      </c>
      <c r="T14" s="197"/>
      <c r="U14" s="197"/>
      <c r="V14" s="197"/>
      <c r="W14" s="197"/>
      <c r="X14" s="197"/>
      <c r="Y14" s="198"/>
      <c r="Z14" s="198"/>
      <c r="AA14" s="198"/>
      <c r="AB14" s="198"/>
      <c r="AC14" s="198"/>
      <c r="AD14" s="198"/>
      <c r="AE14" s="198"/>
      <c r="AG14" s="38" t="s">
        <v>227</v>
      </c>
      <c r="AH14" s="38">
        <v>0</v>
      </c>
      <c r="AI14" s="38">
        <v>0</v>
      </c>
      <c r="AJ14" s="38">
        <v>1</v>
      </c>
      <c r="AK14" s="194"/>
      <c r="AL14" s="280">
        <v>1</v>
      </c>
      <c r="AM14" s="38">
        <v>1</v>
      </c>
      <c r="AN14" s="38"/>
      <c r="AO14" s="194"/>
      <c r="AP14" s="38"/>
      <c r="AQ14" s="38"/>
      <c r="AR14" s="38"/>
      <c r="AS14" s="194"/>
      <c r="AT14" s="38"/>
      <c r="AU14" s="38"/>
      <c r="AV14" s="38"/>
      <c r="AW14" s="194"/>
      <c r="AX14" s="195">
        <v>1</v>
      </c>
      <c r="AY14" s="196">
        <f t="shared" si="3"/>
        <v>0</v>
      </c>
      <c r="AZ14" s="198"/>
      <c r="BA14" s="198"/>
      <c r="BB14" s="198"/>
      <c r="BC14" s="198"/>
      <c r="BD14" s="198"/>
      <c r="BE14" s="198"/>
      <c r="BF14" s="198"/>
      <c r="BG14" s="198"/>
      <c r="BH14" s="198"/>
      <c r="BI14" s="198"/>
      <c r="BJ14" s="198"/>
      <c r="BK14" s="198"/>
    </row>
    <row r="15" spans="1:63" x14ac:dyDescent="0.25">
      <c r="A15" s="38" t="s">
        <v>228</v>
      </c>
      <c r="B15" s="38"/>
      <c r="C15" s="38"/>
      <c r="D15" s="38"/>
      <c r="E15" s="194"/>
      <c r="F15" s="38"/>
      <c r="G15" s="38">
        <v>1</v>
      </c>
      <c r="H15" s="38"/>
      <c r="I15" s="194"/>
      <c r="J15" s="38"/>
      <c r="K15" s="38"/>
      <c r="L15" s="38"/>
      <c r="M15" s="194"/>
      <c r="N15" s="38"/>
      <c r="O15" s="38"/>
      <c r="P15" s="38"/>
      <c r="Q15" s="194"/>
      <c r="R15" s="195">
        <f t="shared" si="1"/>
        <v>1</v>
      </c>
      <c r="S15" s="196">
        <f t="shared" si="2"/>
        <v>0</v>
      </c>
      <c r="T15" s="197"/>
      <c r="U15" s="197"/>
      <c r="V15" s="197"/>
      <c r="W15" s="197"/>
      <c r="X15" s="197"/>
      <c r="Y15" s="198"/>
      <c r="Z15" s="198"/>
      <c r="AA15" s="198"/>
      <c r="AB15" s="198"/>
      <c r="AC15" s="198"/>
      <c r="AD15" s="198"/>
      <c r="AE15" s="198"/>
      <c r="AG15" s="38" t="s">
        <v>228</v>
      </c>
      <c r="AH15" s="38">
        <v>0</v>
      </c>
      <c r="AI15" s="38">
        <v>0</v>
      </c>
      <c r="AJ15" s="38">
        <v>1</v>
      </c>
      <c r="AK15" s="194"/>
      <c r="AL15" s="280">
        <v>1</v>
      </c>
      <c r="AM15" s="38">
        <v>1</v>
      </c>
      <c r="AN15" s="38"/>
      <c r="AO15" s="194"/>
      <c r="AP15" s="38"/>
      <c r="AQ15" s="38"/>
      <c r="AR15" s="38"/>
      <c r="AS15" s="194"/>
      <c r="AT15" s="38"/>
      <c r="AU15" s="38"/>
      <c r="AV15" s="38"/>
      <c r="AW15" s="194"/>
      <c r="AX15" s="195">
        <v>1</v>
      </c>
      <c r="AY15" s="196">
        <f t="shared" si="3"/>
        <v>0</v>
      </c>
      <c r="AZ15" s="198"/>
      <c r="BA15" s="198"/>
      <c r="BB15" s="198"/>
      <c r="BC15" s="198"/>
      <c r="BD15" s="198"/>
      <c r="BE15" s="198"/>
      <c r="BF15" s="198"/>
      <c r="BG15" s="198"/>
      <c r="BH15" s="198"/>
      <c r="BI15" s="198"/>
      <c r="BJ15" s="198"/>
      <c r="BK15" s="198"/>
    </row>
    <row r="16" spans="1:63" x14ac:dyDescent="0.25">
      <c r="A16" s="38" t="s">
        <v>229</v>
      </c>
      <c r="B16" s="38"/>
      <c r="C16" s="38"/>
      <c r="D16" s="38"/>
      <c r="E16" s="194"/>
      <c r="F16" s="38"/>
      <c r="G16" s="38">
        <v>1</v>
      </c>
      <c r="H16" s="38"/>
      <c r="I16" s="194"/>
      <c r="J16" s="38"/>
      <c r="K16" s="38"/>
      <c r="L16" s="38"/>
      <c r="M16" s="194"/>
      <c r="N16" s="38"/>
      <c r="O16" s="38"/>
      <c r="P16" s="38"/>
      <c r="Q16" s="194"/>
      <c r="R16" s="195">
        <f t="shared" si="1"/>
        <v>1</v>
      </c>
      <c r="S16" s="196">
        <f t="shared" si="2"/>
        <v>0</v>
      </c>
      <c r="T16" s="197"/>
      <c r="U16" s="197"/>
      <c r="V16" s="197"/>
      <c r="W16" s="197"/>
      <c r="X16" s="197"/>
      <c r="Y16" s="198"/>
      <c r="Z16" s="198"/>
      <c r="AA16" s="198"/>
      <c r="AB16" s="198"/>
      <c r="AC16" s="198"/>
      <c r="AD16" s="198"/>
      <c r="AE16" s="198"/>
      <c r="AG16" s="38" t="s">
        <v>229</v>
      </c>
      <c r="AH16" s="38">
        <v>0</v>
      </c>
      <c r="AI16" s="38">
        <v>0</v>
      </c>
      <c r="AJ16" s="38">
        <v>0</v>
      </c>
      <c r="AK16" s="194"/>
      <c r="AL16" s="280">
        <v>1</v>
      </c>
      <c r="AM16" s="38">
        <v>1</v>
      </c>
      <c r="AN16" s="38"/>
      <c r="AO16" s="194"/>
      <c r="AP16" s="38"/>
      <c r="AQ16" s="38"/>
      <c r="AR16" s="38"/>
      <c r="AS16" s="194"/>
      <c r="AT16" s="38"/>
      <c r="AU16" s="38"/>
      <c r="AV16" s="38"/>
      <c r="AW16" s="194"/>
      <c r="AX16" s="195">
        <v>1</v>
      </c>
      <c r="AY16" s="196">
        <f t="shared" si="3"/>
        <v>0</v>
      </c>
      <c r="AZ16" s="198"/>
      <c r="BA16" s="198"/>
      <c r="BB16" s="198"/>
      <c r="BC16" s="198"/>
      <c r="BD16" s="198"/>
      <c r="BE16" s="198"/>
      <c r="BF16" s="198"/>
      <c r="BG16" s="198"/>
      <c r="BH16" s="198"/>
      <c r="BI16" s="198"/>
      <c r="BJ16" s="198"/>
      <c r="BK16" s="198"/>
    </row>
    <row r="17" spans="1:63" x14ac:dyDescent="0.25">
      <c r="A17" s="38" t="s">
        <v>230</v>
      </c>
      <c r="B17" s="38"/>
      <c r="C17" s="38"/>
      <c r="D17" s="38"/>
      <c r="E17" s="194"/>
      <c r="F17" s="38"/>
      <c r="G17" s="38">
        <v>1</v>
      </c>
      <c r="H17" s="38"/>
      <c r="I17" s="194"/>
      <c r="J17" s="38"/>
      <c r="K17" s="38"/>
      <c r="L17" s="38"/>
      <c r="M17" s="194"/>
      <c r="N17" s="38"/>
      <c r="O17" s="38"/>
      <c r="P17" s="38"/>
      <c r="Q17" s="194"/>
      <c r="R17" s="195">
        <f t="shared" si="1"/>
        <v>1</v>
      </c>
      <c r="S17" s="196">
        <f t="shared" si="2"/>
        <v>0</v>
      </c>
      <c r="T17" s="197"/>
      <c r="U17" s="197"/>
      <c r="V17" s="197"/>
      <c r="W17" s="197"/>
      <c r="X17" s="197"/>
      <c r="Y17" s="198"/>
      <c r="Z17" s="198"/>
      <c r="AA17" s="198"/>
      <c r="AB17" s="198"/>
      <c r="AC17" s="198"/>
      <c r="AD17" s="198"/>
      <c r="AE17" s="198"/>
      <c r="AG17" s="38" t="s">
        <v>230</v>
      </c>
      <c r="AH17" s="38">
        <v>0</v>
      </c>
      <c r="AI17" s="38">
        <v>0</v>
      </c>
      <c r="AJ17" s="38">
        <v>1</v>
      </c>
      <c r="AK17" s="194"/>
      <c r="AL17" s="280"/>
      <c r="AM17" s="38">
        <v>1</v>
      </c>
      <c r="AN17" s="38"/>
      <c r="AO17" s="194"/>
      <c r="AP17" s="38"/>
      <c r="AQ17" s="38"/>
      <c r="AR17" s="38"/>
      <c r="AS17" s="194"/>
      <c r="AT17" s="38"/>
      <c r="AU17" s="38"/>
      <c r="AV17" s="38"/>
      <c r="AW17" s="194"/>
      <c r="AX17" s="195">
        <v>1</v>
      </c>
      <c r="AY17" s="196">
        <f t="shared" si="3"/>
        <v>0</v>
      </c>
      <c r="AZ17" s="198"/>
      <c r="BA17" s="198"/>
      <c r="BB17" s="198"/>
      <c r="BC17" s="198"/>
      <c r="BD17" s="198"/>
      <c r="BE17" s="198"/>
      <c r="BF17" s="198"/>
      <c r="BG17" s="198"/>
      <c r="BH17" s="198"/>
      <c r="BI17" s="198"/>
      <c r="BJ17" s="198"/>
      <c r="BK17" s="198"/>
    </row>
    <row r="18" spans="1:63" x14ac:dyDescent="0.25">
      <c r="A18" s="38" t="s">
        <v>231</v>
      </c>
      <c r="B18" s="38"/>
      <c r="C18" s="38"/>
      <c r="D18" s="38"/>
      <c r="E18" s="194"/>
      <c r="F18" s="38"/>
      <c r="G18" s="38">
        <v>1</v>
      </c>
      <c r="H18" s="38"/>
      <c r="I18" s="194"/>
      <c r="J18" s="38"/>
      <c r="K18" s="38"/>
      <c r="L18" s="38"/>
      <c r="M18" s="194"/>
      <c r="N18" s="38"/>
      <c r="O18" s="38"/>
      <c r="P18" s="38"/>
      <c r="Q18" s="194"/>
      <c r="R18" s="195">
        <f t="shared" si="1"/>
        <v>1</v>
      </c>
      <c r="S18" s="196">
        <f t="shared" si="2"/>
        <v>0</v>
      </c>
      <c r="T18" s="197"/>
      <c r="U18" s="197"/>
      <c r="V18" s="197"/>
      <c r="W18" s="197"/>
      <c r="X18" s="197"/>
      <c r="Y18" s="198"/>
      <c r="Z18" s="198"/>
      <c r="AA18" s="198"/>
      <c r="AB18" s="198"/>
      <c r="AC18" s="198"/>
      <c r="AD18" s="198"/>
      <c r="AE18" s="198"/>
      <c r="AG18" s="38" t="s">
        <v>231</v>
      </c>
      <c r="AH18" s="38">
        <v>0</v>
      </c>
      <c r="AI18" s="38">
        <v>0</v>
      </c>
      <c r="AJ18" s="38">
        <v>0</v>
      </c>
      <c r="AK18" s="194"/>
      <c r="AL18" s="280"/>
      <c r="AM18" s="38">
        <v>1</v>
      </c>
      <c r="AN18" s="38"/>
      <c r="AO18" s="194"/>
      <c r="AP18" s="38"/>
      <c r="AQ18" s="38"/>
      <c r="AR18" s="38"/>
      <c r="AS18" s="194"/>
      <c r="AT18" s="38"/>
      <c r="AU18" s="38"/>
      <c r="AV18" s="38"/>
      <c r="AW18" s="194"/>
      <c r="AX18" s="195">
        <v>1</v>
      </c>
      <c r="AY18" s="196">
        <f t="shared" si="3"/>
        <v>0</v>
      </c>
      <c r="AZ18" s="198"/>
      <c r="BA18" s="198"/>
      <c r="BB18" s="198"/>
      <c r="BC18" s="198"/>
      <c r="BD18" s="198"/>
      <c r="BE18" s="198"/>
      <c r="BF18" s="198"/>
      <c r="BG18" s="198"/>
      <c r="BH18" s="198"/>
      <c r="BI18" s="198"/>
      <c r="BJ18" s="198"/>
      <c r="BK18" s="198"/>
    </row>
    <row r="19" spans="1:63" x14ac:dyDescent="0.25">
      <c r="A19" s="38" t="s">
        <v>232</v>
      </c>
      <c r="B19" s="38"/>
      <c r="C19" s="38"/>
      <c r="D19" s="38"/>
      <c r="E19" s="194"/>
      <c r="F19" s="38"/>
      <c r="G19" s="38">
        <v>1</v>
      </c>
      <c r="H19" s="38"/>
      <c r="I19" s="194"/>
      <c r="J19" s="38"/>
      <c r="K19" s="38"/>
      <c r="L19" s="38"/>
      <c r="M19" s="194"/>
      <c r="N19" s="38"/>
      <c r="O19" s="38"/>
      <c r="P19" s="38"/>
      <c r="Q19" s="194"/>
      <c r="R19" s="195">
        <f t="shared" si="1"/>
        <v>1</v>
      </c>
      <c r="S19" s="196">
        <f t="shared" si="2"/>
        <v>0</v>
      </c>
      <c r="T19" s="197"/>
      <c r="U19" s="197"/>
      <c r="V19" s="197"/>
      <c r="W19" s="197"/>
      <c r="X19" s="197"/>
      <c r="Y19" s="198"/>
      <c r="Z19" s="198"/>
      <c r="AA19" s="198"/>
      <c r="AB19" s="198"/>
      <c r="AC19" s="198"/>
      <c r="AD19" s="198"/>
      <c r="AE19" s="198"/>
      <c r="AG19" s="38" t="s">
        <v>232</v>
      </c>
      <c r="AH19" s="38">
        <v>0</v>
      </c>
      <c r="AI19" s="38">
        <v>0</v>
      </c>
      <c r="AJ19" s="38">
        <v>1</v>
      </c>
      <c r="AK19" s="194"/>
      <c r="AL19" s="280">
        <v>1</v>
      </c>
      <c r="AM19" s="38">
        <v>1</v>
      </c>
      <c r="AN19" s="38"/>
      <c r="AO19" s="194"/>
      <c r="AP19" s="38"/>
      <c r="AQ19" s="38"/>
      <c r="AR19" s="38"/>
      <c r="AS19" s="194"/>
      <c r="AT19" s="38"/>
      <c r="AU19" s="38"/>
      <c r="AV19" s="38"/>
      <c r="AW19" s="194"/>
      <c r="AX19" s="195">
        <v>1</v>
      </c>
      <c r="AY19" s="196">
        <f t="shared" si="3"/>
        <v>0</v>
      </c>
      <c r="AZ19" s="198"/>
      <c r="BA19" s="198"/>
      <c r="BB19" s="198"/>
      <c r="BC19" s="198"/>
      <c r="BD19" s="198"/>
      <c r="BE19" s="198"/>
      <c r="BF19" s="198"/>
      <c r="BG19" s="198"/>
      <c r="BH19" s="198"/>
      <c r="BI19" s="38"/>
      <c r="BJ19" s="38"/>
      <c r="BK19" s="38"/>
    </row>
    <row r="20" spans="1:63" x14ac:dyDescent="0.25">
      <c r="A20" s="38" t="s">
        <v>233</v>
      </c>
      <c r="B20" s="38"/>
      <c r="C20" s="38"/>
      <c r="D20" s="38"/>
      <c r="E20" s="194"/>
      <c r="F20" s="38"/>
      <c r="G20" s="38">
        <v>1</v>
      </c>
      <c r="H20" s="38"/>
      <c r="I20" s="194"/>
      <c r="J20" s="38"/>
      <c r="K20" s="38"/>
      <c r="L20" s="38"/>
      <c r="M20" s="194"/>
      <c r="N20" s="38"/>
      <c r="O20" s="38"/>
      <c r="P20" s="38"/>
      <c r="Q20" s="194"/>
      <c r="R20" s="195">
        <f t="shared" si="1"/>
        <v>1</v>
      </c>
      <c r="S20" s="196">
        <f t="shared" si="2"/>
        <v>0</v>
      </c>
      <c r="T20" s="197"/>
      <c r="U20" s="197"/>
      <c r="V20" s="197"/>
      <c r="W20" s="197"/>
      <c r="X20" s="197"/>
      <c r="Y20" s="198"/>
      <c r="Z20" s="198"/>
      <c r="AA20" s="198"/>
      <c r="AB20" s="198"/>
      <c r="AC20" s="198"/>
      <c r="AD20" s="198"/>
      <c r="AE20" s="198"/>
      <c r="AG20" s="38" t="s">
        <v>233</v>
      </c>
      <c r="AH20" s="38">
        <v>0</v>
      </c>
      <c r="AI20" s="38">
        <v>0</v>
      </c>
      <c r="AJ20" s="38">
        <v>0</v>
      </c>
      <c r="AK20" s="194"/>
      <c r="AL20" s="280"/>
      <c r="AM20" s="38">
        <v>1</v>
      </c>
      <c r="AN20" s="38"/>
      <c r="AO20" s="194"/>
      <c r="AP20" s="38"/>
      <c r="AQ20" s="38"/>
      <c r="AR20" s="38"/>
      <c r="AS20" s="194"/>
      <c r="AT20" s="38"/>
      <c r="AU20" s="38"/>
      <c r="AV20" s="38"/>
      <c r="AW20" s="194"/>
      <c r="AX20" s="195">
        <v>1</v>
      </c>
      <c r="AY20" s="196">
        <f t="shared" si="3"/>
        <v>0</v>
      </c>
      <c r="AZ20" s="198"/>
      <c r="BA20" s="198"/>
      <c r="BB20" s="198"/>
      <c r="BC20" s="198"/>
      <c r="BD20" s="198"/>
      <c r="BE20" s="198"/>
      <c r="BF20" s="198"/>
      <c r="BG20" s="198"/>
      <c r="BH20" s="198"/>
      <c r="BI20" s="38"/>
      <c r="BJ20" s="38"/>
      <c r="BK20" s="38"/>
    </row>
    <row r="21" spans="1:63" x14ac:dyDescent="0.25">
      <c r="A21" s="38" t="s">
        <v>234</v>
      </c>
      <c r="B21" s="38"/>
      <c r="C21" s="38"/>
      <c r="D21" s="38"/>
      <c r="E21" s="194"/>
      <c r="F21" s="38"/>
      <c r="G21" s="38">
        <v>1</v>
      </c>
      <c r="H21" s="38"/>
      <c r="I21" s="194"/>
      <c r="J21" s="38"/>
      <c r="K21" s="38"/>
      <c r="L21" s="38"/>
      <c r="M21" s="194"/>
      <c r="N21" s="38"/>
      <c r="O21" s="38"/>
      <c r="P21" s="38"/>
      <c r="Q21" s="194"/>
      <c r="R21" s="195">
        <f t="shared" si="1"/>
        <v>1</v>
      </c>
      <c r="S21" s="196">
        <f t="shared" si="2"/>
        <v>0</v>
      </c>
      <c r="T21" s="197"/>
      <c r="U21" s="197"/>
      <c r="V21" s="197"/>
      <c r="W21" s="197"/>
      <c r="X21" s="197"/>
      <c r="Y21" s="198"/>
      <c r="Z21" s="198"/>
      <c r="AA21" s="198"/>
      <c r="AB21" s="198"/>
      <c r="AC21" s="198"/>
      <c r="AD21" s="198"/>
      <c r="AE21" s="198"/>
      <c r="AG21" s="38" t="s">
        <v>234</v>
      </c>
      <c r="AH21" s="38">
        <v>0</v>
      </c>
      <c r="AI21" s="38">
        <v>0</v>
      </c>
      <c r="AJ21" s="38">
        <v>0</v>
      </c>
      <c r="AK21" s="194"/>
      <c r="AL21" s="280">
        <v>1</v>
      </c>
      <c r="AM21" s="38">
        <v>1</v>
      </c>
      <c r="AN21" s="38"/>
      <c r="AO21" s="194"/>
      <c r="AP21" s="38"/>
      <c r="AQ21" s="38"/>
      <c r="AR21" s="38"/>
      <c r="AS21" s="194"/>
      <c r="AT21" s="38"/>
      <c r="AU21" s="38"/>
      <c r="AV21" s="38"/>
      <c r="AW21" s="194"/>
      <c r="AX21" s="195">
        <v>1</v>
      </c>
      <c r="AY21" s="196">
        <f t="shared" si="3"/>
        <v>0</v>
      </c>
      <c r="AZ21" s="198"/>
      <c r="BA21" s="198"/>
      <c r="BB21" s="198"/>
      <c r="BC21" s="198"/>
      <c r="BD21" s="198"/>
      <c r="BE21" s="198"/>
      <c r="BF21" s="198"/>
      <c r="BG21" s="198"/>
      <c r="BH21" s="198"/>
      <c r="BI21" s="38"/>
      <c r="BJ21" s="38"/>
      <c r="BK21" s="38"/>
    </row>
    <row r="22" spans="1:63" x14ac:dyDescent="0.25">
      <c r="A22" s="38" t="s">
        <v>235</v>
      </c>
      <c r="B22" s="38"/>
      <c r="C22" s="38"/>
      <c r="D22" s="38"/>
      <c r="E22" s="194"/>
      <c r="F22" s="38"/>
      <c r="G22" s="38">
        <v>1</v>
      </c>
      <c r="H22" s="38"/>
      <c r="I22" s="194"/>
      <c r="J22" s="38"/>
      <c r="K22" s="38"/>
      <c r="L22" s="38"/>
      <c r="M22" s="194"/>
      <c r="N22" s="38"/>
      <c r="O22" s="38"/>
      <c r="P22" s="38"/>
      <c r="Q22" s="194"/>
      <c r="R22" s="195">
        <f t="shared" si="1"/>
        <v>1</v>
      </c>
      <c r="S22" s="196">
        <f t="shared" si="2"/>
        <v>0</v>
      </c>
      <c r="T22" s="197"/>
      <c r="U22" s="197"/>
      <c r="V22" s="197"/>
      <c r="W22" s="197"/>
      <c r="X22" s="197"/>
      <c r="Y22" s="198"/>
      <c r="Z22" s="198"/>
      <c r="AA22" s="198"/>
      <c r="AB22" s="198"/>
      <c r="AC22" s="198"/>
      <c r="AD22" s="198"/>
      <c r="AE22" s="198"/>
      <c r="AG22" s="38" t="s">
        <v>235</v>
      </c>
      <c r="AH22" s="38">
        <v>0</v>
      </c>
      <c r="AI22" s="38">
        <v>0</v>
      </c>
      <c r="AJ22" s="38">
        <v>0</v>
      </c>
      <c r="AK22" s="194"/>
      <c r="AL22" s="280">
        <v>1</v>
      </c>
      <c r="AM22" s="38">
        <v>1</v>
      </c>
      <c r="AN22" s="38"/>
      <c r="AO22" s="194"/>
      <c r="AP22" s="38"/>
      <c r="AQ22" s="38"/>
      <c r="AR22" s="38"/>
      <c r="AS22" s="194"/>
      <c r="AT22" s="38"/>
      <c r="AU22" s="38"/>
      <c r="AV22" s="38"/>
      <c r="AW22" s="194"/>
      <c r="AX22" s="195">
        <v>1</v>
      </c>
      <c r="AY22" s="196">
        <f t="shared" si="3"/>
        <v>0</v>
      </c>
      <c r="AZ22" s="198"/>
      <c r="BA22" s="198"/>
      <c r="BB22" s="198"/>
      <c r="BC22" s="198"/>
      <c r="BD22" s="198"/>
      <c r="BE22" s="198"/>
      <c r="BF22" s="198"/>
      <c r="BG22" s="198"/>
      <c r="BH22" s="198"/>
      <c r="BI22" s="198"/>
      <c r="BJ22" s="198"/>
      <c r="BK22" s="198"/>
    </row>
    <row r="23" spans="1:63" x14ac:dyDescent="0.25">
      <c r="A23" s="38" t="s">
        <v>236</v>
      </c>
      <c r="B23" s="38"/>
      <c r="C23" s="38"/>
      <c r="D23" s="38"/>
      <c r="E23" s="194"/>
      <c r="F23" s="38"/>
      <c r="G23" s="38">
        <v>1</v>
      </c>
      <c r="H23" s="38"/>
      <c r="I23" s="194"/>
      <c r="J23" s="38"/>
      <c r="K23" s="38"/>
      <c r="L23" s="38"/>
      <c r="M23" s="194"/>
      <c r="N23" s="38"/>
      <c r="O23" s="38"/>
      <c r="P23" s="38"/>
      <c r="Q23" s="194"/>
      <c r="R23" s="195">
        <f t="shared" si="1"/>
        <v>1</v>
      </c>
      <c r="S23" s="196">
        <f t="shared" si="2"/>
        <v>0</v>
      </c>
      <c r="T23" s="197"/>
      <c r="U23" s="197"/>
      <c r="V23" s="197"/>
      <c r="W23" s="197"/>
      <c r="X23" s="197"/>
      <c r="Y23" s="198"/>
      <c r="Z23" s="198"/>
      <c r="AA23" s="198"/>
      <c r="AB23" s="198"/>
      <c r="AC23" s="198"/>
      <c r="AD23" s="198"/>
      <c r="AE23" s="198"/>
      <c r="AG23" s="38" t="s">
        <v>236</v>
      </c>
      <c r="AH23" s="38">
        <v>0</v>
      </c>
      <c r="AI23" s="38">
        <v>0</v>
      </c>
      <c r="AJ23" s="38">
        <v>0</v>
      </c>
      <c r="AK23" s="194"/>
      <c r="AL23" s="280">
        <v>1</v>
      </c>
      <c r="AM23" s="38">
        <v>1</v>
      </c>
      <c r="AN23" s="38"/>
      <c r="AO23" s="194"/>
      <c r="AP23" s="38"/>
      <c r="AQ23" s="38"/>
      <c r="AR23" s="38"/>
      <c r="AS23" s="194"/>
      <c r="AT23" s="38"/>
      <c r="AU23" s="38"/>
      <c r="AV23" s="38"/>
      <c r="AW23" s="194"/>
      <c r="AX23" s="195">
        <v>1</v>
      </c>
      <c r="AY23" s="196">
        <f t="shared" si="3"/>
        <v>0</v>
      </c>
      <c r="AZ23" s="198"/>
      <c r="BA23" s="198"/>
      <c r="BB23" s="198"/>
      <c r="BC23" s="198"/>
      <c r="BD23" s="198"/>
      <c r="BE23" s="198"/>
      <c r="BF23" s="198"/>
      <c r="BG23" s="198"/>
      <c r="BH23" s="198"/>
      <c r="BI23" s="198"/>
      <c r="BJ23" s="198"/>
      <c r="BK23" s="198"/>
    </row>
    <row r="24" spans="1:63" x14ac:dyDescent="0.25">
      <c r="A24" s="38" t="s">
        <v>237</v>
      </c>
      <c r="B24" s="38"/>
      <c r="C24" s="38"/>
      <c r="D24" s="38"/>
      <c r="E24" s="194"/>
      <c r="F24" s="38"/>
      <c r="G24" s="38">
        <v>1</v>
      </c>
      <c r="H24" s="38"/>
      <c r="I24" s="194"/>
      <c r="J24" s="38"/>
      <c r="K24" s="38"/>
      <c r="L24" s="38"/>
      <c r="M24" s="194"/>
      <c r="N24" s="38"/>
      <c r="O24" s="38"/>
      <c r="P24" s="38"/>
      <c r="Q24" s="194"/>
      <c r="R24" s="195">
        <f t="shared" si="1"/>
        <v>1</v>
      </c>
      <c r="S24" s="196">
        <f t="shared" si="2"/>
        <v>0</v>
      </c>
      <c r="T24" s="197"/>
      <c r="U24" s="197"/>
      <c r="V24" s="197"/>
      <c r="W24" s="197"/>
      <c r="X24" s="197"/>
      <c r="Y24" s="198"/>
      <c r="Z24" s="198"/>
      <c r="AA24" s="198"/>
      <c r="AB24" s="198"/>
      <c r="AC24" s="198"/>
      <c r="AD24" s="198"/>
      <c r="AE24" s="198"/>
      <c r="AG24" s="38" t="s">
        <v>237</v>
      </c>
      <c r="AH24" s="38">
        <v>0</v>
      </c>
      <c r="AI24" s="38">
        <v>0</v>
      </c>
      <c r="AJ24" s="38">
        <v>1</v>
      </c>
      <c r="AK24" s="194"/>
      <c r="AL24" s="280">
        <v>1</v>
      </c>
      <c r="AM24" s="38">
        <v>1</v>
      </c>
      <c r="AN24" s="38"/>
      <c r="AO24" s="194"/>
      <c r="AP24" s="38"/>
      <c r="AQ24" s="38"/>
      <c r="AR24" s="38"/>
      <c r="AS24" s="194"/>
      <c r="AT24" s="38"/>
      <c r="AU24" s="38"/>
      <c r="AV24" s="38"/>
      <c r="AW24" s="194"/>
      <c r="AX24" s="195">
        <v>1</v>
      </c>
      <c r="AY24" s="196">
        <f t="shared" si="3"/>
        <v>0</v>
      </c>
      <c r="AZ24" s="198"/>
      <c r="BA24" s="198"/>
      <c r="BB24" s="198"/>
      <c r="BC24" s="198"/>
      <c r="BD24" s="198"/>
      <c r="BE24" s="198"/>
      <c r="BF24" s="198"/>
      <c r="BG24" s="198"/>
      <c r="BH24" s="198"/>
      <c r="BI24" s="198"/>
      <c r="BJ24" s="198"/>
      <c r="BK24" s="198"/>
    </row>
    <row r="25" spans="1:63" x14ac:dyDescent="0.25">
      <c r="A25" s="38" t="s">
        <v>238</v>
      </c>
      <c r="B25" s="38"/>
      <c r="C25" s="38"/>
      <c r="D25" s="38"/>
      <c r="E25" s="194"/>
      <c r="F25" s="38"/>
      <c r="G25" s="38">
        <v>1</v>
      </c>
      <c r="H25" s="38"/>
      <c r="I25" s="194"/>
      <c r="J25" s="38"/>
      <c r="K25" s="38"/>
      <c r="L25" s="38"/>
      <c r="M25" s="194"/>
      <c r="N25" s="38"/>
      <c r="O25" s="38"/>
      <c r="P25" s="38"/>
      <c r="Q25" s="194"/>
      <c r="R25" s="195">
        <f t="shared" si="1"/>
        <v>1</v>
      </c>
      <c r="S25" s="196">
        <f t="shared" si="2"/>
        <v>0</v>
      </c>
      <c r="T25" s="197"/>
      <c r="U25" s="197"/>
      <c r="V25" s="197"/>
      <c r="W25" s="197"/>
      <c r="X25" s="197"/>
      <c r="Y25" s="198"/>
      <c r="Z25" s="198"/>
      <c r="AA25" s="198"/>
      <c r="AB25" s="198"/>
      <c r="AC25" s="198"/>
      <c r="AD25" s="198"/>
      <c r="AE25" s="198"/>
      <c r="AG25" s="38" t="s">
        <v>238</v>
      </c>
      <c r="AH25" s="38">
        <v>0</v>
      </c>
      <c r="AI25" s="38">
        <v>0</v>
      </c>
      <c r="AJ25" s="38">
        <v>1</v>
      </c>
      <c r="AK25" s="194"/>
      <c r="AL25" s="280"/>
      <c r="AM25" s="38">
        <v>1</v>
      </c>
      <c r="AN25" s="38"/>
      <c r="AO25" s="194"/>
      <c r="AP25" s="38"/>
      <c r="AQ25" s="38"/>
      <c r="AR25" s="38"/>
      <c r="AS25" s="194"/>
      <c r="AT25" s="38"/>
      <c r="AU25" s="38"/>
      <c r="AV25" s="38"/>
      <c r="AW25" s="194"/>
      <c r="AX25" s="195">
        <v>1</v>
      </c>
      <c r="AY25" s="196">
        <f t="shared" si="3"/>
        <v>0</v>
      </c>
      <c r="AZ25" s="198"/>
      <c r="BA25" s="198"/>
      <c r="BB25" s="198"/>
      <c r="BC25" s="198"/>
      <c r="BD25" s="198"/>
      <c r="BE25" s="198"/>
      <c r="BF25" s="198"/>
      <c r="BG25" s="198"/>
      <c r="BH25" s="198"/>
      <c r="BI25" s="198"/>
      <c r="BJ25" s="198"/>
      <c r="BK25" s="198"/>
    </row>
    <row r="26" spans="1:63" x14ac:dyDescent="0.25">
      <c r="A26" s="38" t="s">
        <v>239</v>
      </c>
      <c r="B26" s="38"/>
      <c r="C26" s="38"/>
      <c r="D26" s="38"/>
      <c r="E26" s="194"/>
      <c r="F26" s="38"/>
      <c r="G26" s="38">
        <v>1</v>
      </c>
      <c r="H26" s="38"/>
      <c r="I26" s="194"/>
      <c r="J26" s="38"/>
      <c r="K26" s="38"/>
      <c r="L26" s="38"/>
      <c r="M26" s="194"/>
      <c r="N26" s="38"/>
      <c r="O26" s="38"/>
      <c r="P26" s="38"/>
      <c r="Q26" s="194"/>
      <c r="R26" s="195">
        <f t="shared" si="1"/>
        <v>1</v>
      </c>
      <c r="S26" s="196">
        <f t="shared" si="2"/>
        <v>0</v>
      </c>
      <c r="T26" s="197"/>
      <c r="U26" s="197"/>
      <c r="V26" s="197"/>
      <c r="W26" s="197"/>
      <c r="X26" s="197"/>
      <c r="Y26" s="198"/>
      <c r="Z26" s="198"/>
      <c r="AA26" s="198"/>
      <c r="AB26" s="198"/>
      <c r="AC26" s="198"/>
      <c r="AD26" s="198"/>
      <c r="AE26" s="198"/>
      <c r="AG26" s="38" t="s">
        <v>239</v>
      </c>
      <c r="AH26" s="38">
        <v>0</v>
      </c>
      <c r="AI26" s="38">
        <v>0</v>
      </c>
      <c r="AJ26" s="38">
        <v>0</v>
      </c>
      <c r="AK26" s="194"/>
      <c r="AL26" s="280">
        <v>1</v>
      </c>
      <c r="AM26" s="38">
        <v>1</v>
      </c>
      <c r="AN26" s="38"/>
      <c r="AO26" s="194"/>
      <c r="AP26" s="38"/>
      <c r="AQ26" s="38"/>
      <c r="AR26" s="38"/>
      <c r="AS26" s="194"/>
      <c r="AT26" s="38"/>
      <c r="AU26" s="38"/>
      <c r="AV26" s="38"/>
      <c r="AW26" s="194"/>
      <c r="AX26" s="195">
        <v>1</v>
      </c>
      <c r="AY26" s="196">
        <f t="shared" si="3"/>
        <v>0</v>
      </c>
      <c r="AZ26" s="198"/>
      <c r="BA26" s="198"/>
      <c r="BB26" s="198"/>
      <c r="BC26" s="198"/>
      <c r="BD26" s="198"/>
      <c r="BE26" s="198"/>
      <c r="BF26" s="198"/>
      <c r="BG26" s="198"/>
      <c r="BH26" s="198"/>
      <c r="BI26" s="198"/>
      <c r="BJ26" s="198"/>
      <c r="BK26" s="198"/>
    </row>
    <row r="27" spans="1:63" x14ac:dyDescent="0.25">
      <c r="A27" s="38" t="s">
        <v>240</v>
      </c>
      <c r="B27" s="38"/>
      <c r="C27" s="38"/>
      <c r="D27" s="38"/>
      <c r="E27" s="194"/>
      <c r="F27" s="38"/>
      <c r="G27" s="38">
        <v>1</v>
      </c>
      <c r="H27" s="38"/>
      <c r="I27" s="194"/>
      <c r="J27" s="38"/>
      <c r="K27" s="38"/>
      <c r="L27" s="38"/>
      <c r="M27" s="194"/>
      <c r="N27" s="38"/>
      <c r="O27" s="38"/>
      <c r="P27" s="38"/>
      <c r="Q27" s="194"/>
      <c r="R27" s="195">
        <f t="shared" si="1"/>
        <v>1</v>
      </c>
      <c r="S27" s="196">
        <f t="shared" si="2"/>
        <v>0</v>
      </c>
      <c r="T27" s="197"/>
      <c r="U27" s="197"/>
      <c r="V27" s="197"/>
      <c r="W27" s="197"/>
      <c r="X27" s="197"/>
      <c r="Y27" s="198"/>
      <c r="Z27" s="198"/>
      <c r="AA27" s="198"/>
      <c r="AB27" s="198"/>
      <c r="AC27" s="198"/>
      <c r="AD27" s="198"/>
      <c r="AE27" s="198"/>
      <c r="AG27" s="38" t="s">
        <v>240</v>
      </c>
      <c r="AH27" s="38">
        <v>0</v>
      </c>
      <c r="AI27" s="38">
        <v>0</v>
      </c>
      <c r="AJ27" s="38">
        <v>0</v>
      </c>
      <c r="AK27" s="194"/>
      <c r="AL27" s="280"/>
      <c r="AM27" s="38">
        <v>1</v>
      </c>
      <c r="AN27" s="38"/>
      <c r="AO27" s="194"/>
      <c r="AP27" s="38"/>
      <c r="AQ27" s="38"/>
      <c r="AR27" s="38"/>
      <c r="AS27" s="194"/>
      <c r="AT27" s="38"/>
      <c r="AU27" s="38"/>
      <c r="AV27" s="38"/>
      <c r="AW27" s="194"/>
      <c r="AX27" s="195">
        <v>1</v>
      </c>
      <c r="AY27" s="196">
        <f t="shared" si="3"/>
        <v>0</v>
      </c>
      <c r="AZ27" s="198"/>
      <c r="BA27" s="198"/>
      <c r="BB27" s="198"/>
      <c r="BC27" s="198"/>
      <c r="BD27" s="198"/>
      <c r="BE27" s="198"/>
      <c r="BF27" s="198"/>
      <c r="BG27" s="198"/>
      <c r="BH27" s="198"/>
      <c r="BI27" s="198"/>
      <c r="BJ27" s="198"/>
      <c r="BK27" s="198"/>
    </row>
    <row r="28" spans="1:63" x14ac:dyDescent="0.25">
      <c r="A28" s="38" t="s">
        <v>241</v>
      </c>
      <c r="B28" s="38"/>
      <c r="C28" s="38"/>
      <c r="D28" s="38"/>
      <c r="E28" s="194"/>
      <c r="F28" s="38"/>
      <c r="G28" s="38">
        <v>1</v>
      </c>
      <c r="H28" s="38"/>
      <c r="I28" s="194"/>
      <c r="J28" s="38"/>
      <c r="K28" s="38"/>
      <c r="L28" s="38"/>
      <c r="M28" s="194"/>
      <c r="N28" s="38"/>
      <c r="O28" s="38"/>
      <c r="P28" s="38"/>
      <c r="Q28" s="194"/>
      <c r="R28" s="195">
        <f t="shared" si="1"/>
        <v>1</v>
      </c>
      <c r="S28" s="196">
        <f t="shared" si="2"/>
        <v>0</v>
      </c>
      <c r="T28" s="197"/>
      <c r="U28" s="197"/>
      <c r="V28" s="197"/>
      <c r="W28" s="197"/>
      <c r="X28" s="197"/>
      <c r="Y28" s="198"/>
      <c r="Z28" s="198"/>
      <c r="AA28" s="198"/>
      <c r="AB28" s="198"/>
      <c r="AC28" s="198"/>
      <c r="AD28" s="198"/>
      <c r="AE28" s="198"/>
      <c r="AG28" s="38" t="s">
        <v>241</v>
      </c>
      <c r="AH28" s="38">
        <v>0</v>
      </c>
      <c r="AI28" s="38">
        <v>0</v>
      </c>
      <c r="AJ28" s="38">
        <v>0</v>
      </c>
      <c r="AK28" s="194"/>
      <c r="AL28" s="280">
        <v>1</v>
      </c>
      <c r="AM28" s="38">
        <v>1</v>
      </c>
      <c r="AN28" s="38"/>
      <c r="AO28" s="194"/>
      <c r="AP28" s="38"/>
      <c r="AQ28" s="38"/>
      <c r="AR28" s="38"/>
      <c r="AS28" s="194"/>
      <c r="AT28" s="38"/>
      <c r="AU28" s="38"/>
      <c r="AV28" s="38"/>
      <c r="AW28" s="194"/>
      <c r="AX28" s="195">
        <v>1</v>
      </c>
      <c r="AY28" s="196">
        <f t="shared" si="3"/>
        <v>0</v>
      </c>
      <c r="AZ28" s="198"/>
      <c r="BA28" s="198"/>
      <c r="BB28" s="198"/>
      <c r="BC28" s="198"/>
      <c r="BD28" s="198"/>
      <c r="BE28" s="198"/>
      <c r="BF28" s="198"/>
      <c r="BG28" s="198"/>
      <c r="BH28" s="198"/>
      <c r="BI28" s="198"/>
      <c r="BJ28" s="198"/>
      <c r="BK28" s="198"/>
    </row>
    <row r="29" spans="1:63" x14ac:dyDescent="0.25">
      <c r="A29" s="38" t="s">
        <v>242</v>
      </c>
      <c r="B29" s="38"/>
      <c r="C29" s="38"/>
      <c r="D29" s="38"/>
      <c r="E29" s="194"/>
      <c r="F29" s="38"/>
      <c r="G29" s="38">
        <v>1</v>
      </c>
      <c r="H29" s="38"/>
      <c r="I29" s="194"/>
      <c r="J29" s="38"/>
      <c r="K29" s="38"/>
      <c r="L29" s="38"/>
      <c r="M29" s="194"/>
      <c r="N29" s="38"/>
      <c r="O29" s="38"/>
      <c r="P29" s="38"/>
      <c r="Q29" s="194"/>
      <c r="R29" s="195">
        <f t="shared" si="1"/>
        <v>1</v>
      </c>
      <c r="S29" s="196">
        <f t="shared" si="2"/>
        <v>0</v>
      </c>
      <c r="T29" s="197"/>
      <c r="U29" s="197"/>
      <c r="V29" s="197"/>
      <c r="W29" s="197"/>
      <c r="X29" s="197"/>
      <c r="Y29" s="198"/>
      <c r="Z29" s="198"/>
      <c r="AA29" s="198"/>
      <c r="AB29" s="198"/>
      <c r="AC29" s="198"/>
      <c r="AD29" s="198"/>
      <c r="AE29" s="198"/>
      <c r="AG29" s="38" t="s">
        <v>242</v>
      </c>
      <c r="AH29" s="38">
        <v>0</v>
      </c>
      <c r="AI29" s="38">
        <v>0</v>
      </c>
      <c r="AJ29" s="38">
        <v>0</v>
      </c>
      <c r="AK29" s="194"/>
      <c r="AL29" s="280">
        <v>1</v>
      </c>
      <c r="AM29" s="38">
        <v>1</v>
      </c>
      <c r="AN29" s="38"/>
      <c r="AO29" s="194"/>
      <c r="AP29" s="38"/>
      <c r="AQ29" s="38"/>
      <c r="AR29" s="38"/>
      <c r="AS29" s="194"/>
      <c r="AT29" s="38"/>
      <c r="AU29" s="38"/>
      <c r="AV29" s="38"/>
      <c r="AW29" s="194"/>
      <c r="AX29" s="195">
        <v>1</v>
      </c>
      <c r="AY29" s="196">
        <f t="shared" si="3"/>
        <v>0</v>
      </c>
      <c r="AZ29" s="198"/>
      <c r="BA29" s="198"/>
      <c r="BB29" s="198"/>
      <c r="BC29" s="198"/>
      <c r="BD29" s="198"/>
      <c r="BE29" s="198"/>
      <c r="BF29" s="198"/>
      <c r="BG29" s="198"/>
      <c r="BH29" s="198"/>
      <c r="BI29" s="198"/>
      <c r="BJ29" s="198"/>
      <c r="BK29" s="198"/>
    </row>
    <row r="30" spans="1:63" x14ac:dyDescent="0.25">
      <c r="A30" s="38" t="s">
        <v>243</v>
      </c>
      <c r="B30" s="38"/>
      <c r="C30" s="38"/>
      <c r="D30" s="38"/>
      <c r="E30" s="194"/>
      <c r="F30" s="38"/>
      <c r="G30" s="38">
        <v>1</v>
      </c>
      <c r="H30" s="38"/>
      <c r="I30" s="194"/>
      <c r="J30" s="38"/>
      <c r="K30" s="38"/>
      <c r="L30" s="38"/>
      <c r="M30" s="194"/>
      <c r="N30" s="38"/>
      <c r="O30" s="38"/>
      <c r="P30" s="38"/>
      <c r="Q30" s="194"/>
      <c r="R30" s="195">
        <f t="shared" si="1"/>
        <v>1</v>
      </c>
      <c r="S30" s="196">
        <f t="shared" si="2"/>
        <v>0</v>
      </c>
      <c r="T30" s="197"/>
      <c r="U30" s="197"/>
      <c r="V30" s="197"/>
      <c r="W30" s="197"/>
      <c r="X30" s="197"/>
      <c r="Y30" s="198"/>
      <c r="Z30" s="198"/>
      <c r="AA30" s="198"/>
      <c r="AB30" s="198"/>
      <c r="AC30" s="198"/>
      <c r="AD30" s="198"/>
      <c r="AE30" s="198"/>
      <c r="AG30" s="38" t="s">
        <v>243</v>
      </c>
      <c r="AH30" s="38">
        <v>0</v>
      </c>
      <c r="AI30" s="38">
        <v>0</v>
      </c>
      <c r="AJ30" s="38">
        <v>1</v>
      </c>
      <c r="AK30" s="194"/>
      <c r="AL30" s="280"/>
      <c r="AM30" s="38">
        <v>1</v>
      </c>
      <c r="AN30" s="38"/>
      <c r="AO30" s="194"/>
      <c r="AP30" s="38"/>
      <c r="AQ30" s="38"/>
      <c r="AR30" s="38"/>
      <c r="AS30" s="194"/>
      <c r="AT30" s="38"/>
      <c r="AU30" s="38"/>
      <c r="AV30" s="38"/>
      <c r="AW30" s="194"/>
      <c r="AX30" s="195">
        <v>1</v>
      </c>
      <c r="AY30" s="196">
        <f t="shared" si="3"/>
        <v>0</v>
      </c>
      <c r="AZ30" s="198"/>
      <c r="BA30" s="198"/>
      <c r="BB30" s="198"/>
      <c r="BC30" s="198"/>
      <c r="BD30" s="198"/>
      <c r="BE30" s="198"/>
      <c r="BF30" s="198"/>
      <c r="BG30" s="198"/>
      <c r="BH30" s="198"/>
      <c r="BI30" s="198"/>
      <c r="BJ30" s="198"/>
      <c r="BK30" s="198"/>
    </row>
    <row r="31" spans="1:63" x14ac:dyDescent="0.25">
      <c r="A31" s="38" t="s">
        <v>244</v>
      </c>
      <c r="B31" s="38"/>
      <c r="C31" s="38"/>
      <c r="D31" s="38"/>
      <c r="E31" s="194"/>
      <c r="F31" s="38"/>
      <c r="G31" s="38">
        <v>1</v>
      </c>
      <c r="H31" s="38"/>
      <c r="I31" s="194"/>
      <c r="J31" s="38"/>
      <c r="K31" s="38"/>
      <c r="L31" s="38"/>
      <c r="M31" s="194"/>
      <c r="N31" s="38"/>
      <c r="O31" s="38"/>
      <c r="P31" s="38"/>
      <c r="Q31" s="194"/>
      <c r="R31" s="195">
        <f t="shared" si="1"/>
        <v>1</v>
      </c>
      <c r="S31" s="196">
        <f t="shared" si="2"/>
        <v>0</v>
      </c>
      <c r="T31" s="197"/>
      <c r="U31" s="197"/>
      <c r="V31" s="197"/>
      <c r="W31" s="197"/>
      <c r="X31" s="197"/>
      <c r="Y31" s="198"/>
      <c r="Z31" s="198"/>
      <c r="AA31" s="198"/>
      <c r="AB31" s="198"/>
      <c r="AC31" s="198"/>
      <c r="AD31" s="198"/>
      <c r="AE31" s="198"/>
      <c r="AG31" s="38" t="s">
        <v>244</v>
      </c>
      <c r="AH31" s="38">
        <v>0</v>
      </c>
      <c r="AI31" s="38">
        <v>0</v>
      </c>
      <c r="AJ31" s="38">
        <v>0</v>
      </c>
      <c r="AK31" s="194"/>
      <c r="AL31" s="280">
        <v>1</v>
      </c>
      <c r="AM31" s="38">
        <v>1</v>
      </c>
      <c r="AN31" s="38"/>
      <c r="AO31" s="194"/>
      <c r="AP31" s="38"/>
      <c r="AQ31" s="38"/>
      <c r="AR31" s="38"/>
      <c r="AS31" s="194"/>
      <c r="AT31" s="38"/>
      <c r="AU31" s="38"/>
      <c r="AV31" s="38"/>
      <c r="AW31" s="194"/>
      <c r="AX31" s="195">
        <v>1</v>
      </c>
      <c r="AY31" s="196">
        <f t="shared" si="3"/>
        <v>0</v>
      </c>
      <c r="AZ31" s="198"/>
      <c r="BA31" s="198"/>
      <c r="BB31" s="198"/>
      <c r="BC31" s="198"/>
      <c r="BD31" s="198"/>
      <c r="BE31" s="198"/>
      <c r="BF31" s="198"/>
      <c r="BG31" s="198"/>
      <c r="BH31" s="198"/>
      <c r="BI31" s="198"/>
      <c r="BJ31" s="198"/>
      <c r="BK31" s="198"/>
    </row>
    <row r="32" spans="1:63" x14ac:dyDescent="0.25">
      <c r="A32" s="199" t="s">
        <v>245</v>
      </c>
      <c r="B32" s="200">
        <f>SUM(B11:B31)</f>
        <v>0</v>
      </c>
      <c r="C32" s="200">
        <f t="shared" ref="C32:S32" si="4">SUM(C11:C31)</f>
        <v>0</v>
      </c>
      <c r="D32" s="200">
        <f t="shared" si="4"/>
        <v>0</v>
      </c>
      <c r="E32" s="201">
        <f>SUM(E11:E31)</f>
        <v>66744000</v>
      </c>
      <c r="F32" s="200">
        <f t="shared" si="4"/>
        <v>0</v>
      </c>
      <c r="G32" s="200">
        <f t="shared" si="4"/>
        <v>20</v>
      </c>
      <c r="H32" s="200">
        <f t="shared" si="4"/>
        <v>0</v>
      </c>
      <c r="I32" s="201">
        <f>SUM(I11:I31)</f>
        <v>0</v>
      </c>
      <c r="J32" s="200">
        <f t="shared" si="4"/>
        <v>0</v>
      </c>
      <c r="K32" s="200">
        <f t="shared" si="4"/>
        <v>0</v>
      </c>
      <c r="L32" s="200">
        <f t="shared" si="4"/>
        <v>0</v>
      </c>
      <c r="M32" s="201">
        <f>SUM(M11:M31)</f>
        <v>0</v>
      </c>
      <c r="N32" s="200">
        <f t="shared" si="4"/>
        <v>0</v>
      </c>
      <c r="O32" s="200">
        <f t="shared" si="4"/>
        <v>0</v>
      </c>
      <c r="P32" s="200">
        <f t="shared" si="4"/>
        <v>0</v>
      </c>
      <c r="Q32" s="201">
        <f>SUM(Q11:Q31)</f>
        <v>0</v>
      </c>
      <c r="R32" s="200">
        <f t="shared" si="4"/>
        <v>20</v>
      </c>
      <c r="S32" s="196">
        <f t="shared" si="4"/>
        <v>66744000</v>
      </c>
      <c r="T32" s="200">
        <f t="shared" ref="T32:AE32" si="5">SUM(T11:T31)</f>
        <v>0</v>
      </c>
      <c r="U32" s="200">
        <f t="shared" si="5"/>
        <v>0</v>
      </c>
      <c r="V32" s="200">
        <f t="shared" si="5"/>
        <v>0</v>
      </c>
      <c r="W32" s="200">
        <f t="shared" si="5"/>
        <v>0</v>
      </c>
      <c r="X32" s="200">
        <f t="shared" si="5"/>
        <v>0</v>
      </c>
      <c r="Y32" s="200">
        <f t="shared" si="5"/>
        <v>0</v>
      </c>
      <c r="Z32" s="200">
        <f t="shared" si="5"/>
        <v>0</v>
      </c>
      <c r="AA32" s="200">
        <f t="shared" si="5"/>
        <v>0</v>
      </c>
      <c r="AB32" s="200">
        <f t="shared" si="5"/>
        <v>0</v>
      </c>
      <c r="AC32" s="200">
        <f t="shared" si="5"/>
        <v>0</v>
      </c>
      <c r="AD32" s="200">
        <f t="shared" si="5"/>
        <v>0</v>
      </c>
      <c r="AE32" s="200">
        <f t="shared" si="5"/>
        <v>0</v>
      </c>
      <c r="AG32" s="199" t="s">
        <v>245</v>
      </c>
      <c r="AH32" s="200">
        <f t="shared" ref="AH32:AW32" si="6">SUM(AH11:AH31)</f>
        <v>0</v>
      </c>
      <c r="AI32" s="200">
        <f t="shared" si="6"/>
        <v>0</v>
      </c>
      <c r="AJ32" s="200">
        <f t="shared" si="6"/>
        <v>8</v>
      </c>
      <c r="AK32" s="201">
        <f t="shared" si="6"/>
        <v>0</v>
      </c>
      <c r="AL32" s="200">
        <f t="shared" si="6"/>
        <v>14</v>
      </c>
      <c r="AM32" s="200">
        <f t="shared" si="6"/>
        <v>20</v>
      </c>
      <c r="AN32" s="200">
        <f t="shared" si="6"/>
        <v>0</v>
      </c>
      <c r="AO32" s="201">
        <f t="shared" si="6"/>
        <v>0</v>
      </c>
      <c r="AP32" s="200">
        <f t="shared" si="6"/>
        <v>0</v>
      </c>
      <c r="AQ32" s="200">
        <f t="shared" si="6"/>
        <v>0</v>
      </c>
      <c r="AR32" s="200">
        <f t="shared" si="6"/>
        <v>0</v>
      </c>
      <c r="AS32" s="201">
        <f t="shared" si="6"/>
        <v>0</v>
      </c>
      <c r="AT32" s="200">
        <f t="shared" si="6"/>
        <v>0</v>
      </c>
      <c r="AU32" s="200">
        <f t="shared" si="6"/>
        <v>0</v>
      </c>
      <c r="AV32" s="200">
        <f t="shared" si="6"/>
        <v>0</v>
      </c>
      <c r="AW32" s="201">
        <f t="shared" si="6"/>
        <v>0</v>
      </c>
      <c r="AX32" s="202">
        <f t="shared" ref="AX32:BK32" si="7">SUM(AX11:AX31)</f>
        <v>20</v>
      </c>
      <c r="AY32" s="203">
        <f t="shared" si="7"/>
        <v>0</v>
      </c>
      <c r="AZ32" s="200">
        <f t="shared" si="7"/>
        <v>0</v>
      </c>
      <c r="BA32" s="200">
        <f t="shared" si="7"/>
        <v>0</v>
      </c>
      <c r="BB32" s="200">
        <f t="shared" si="7"/>
        <v>0</v>
      </c>
      <c r="BC32" s="200">
        <f t="shared" si="7"/>
        <v>0</v>
      </c>
      <c r="BD32" s="200">
        <f t="shared" si="7"/>
        <v>0</v>
      </c>
      <c r="BE32" s="200">
        <f t="shared" si="7"/>
        <v>0</v>
      </c>
      <c r="BF32" s="200">
        <f t="shared" si="7"/>
        <v>0</v>
      </c>
      <c r="BG32" s="200">
        <f t="shared" si="7"/>
        <v>0</v>
      </c>
      <c r="BH32" s="200">
        <f t="shared" si="7"/>
        <v>0</v>
      </c>
      <c r="BI32" s="200">
        <f t="shared" si="7"/>
        <v>0</v>
      </c>
      <c r="BJ32" s="200">
        <f t="shared" si="7"/>
        <v>0</v>
      </c>
      <c r="BK32" s="200">
        <f t="shared" si="7"/>
        <v>0</v>
      </c>
    </row>
    <row r="34" spans="1:63" x14ac:dyDescent="0.25">
      <c r="A34" s="186" t="s">
        <v>204</v>
      </c>
      <c r="B34" s="611"/>
      <c r="C34" s="611"/>
      <c r="D34" s="611"/>
      <c r="E34" s="611"/>
      <c r="F34" s="611"/>
      <c r="G34" s="611"/>
      <c r="H34" s="611"/>
      <c r="I34" s="611"/>
      <c r="J34" s="611"/>
      <c r="K34" s="611"/>
      <c r="L34" s="611"/>
      <c r="M34" s="611"/>
      <c r="N34" s="611"/>
      <c r="O34" s="611"/>
      <c r="P34" s="611"/>
      <c r="Q34" s="611"/>
      <c r="R34" s="611"/>
      <c r="S34" s="611"/>
      <c r="T34" s="611"/>
      <c r="U34" s="611"/>
      <c r="V34" s="611"/>
      <c r="W34" s="611"/>
      <c r="X34" s="611"/>
      <c r="Y34" s="611"/>
      <c r="Z34" s="611"/>
      <c r="AA34" s="611"/>
      <c r="AB34" s="611"/>
      <c r="AC34" s="611"/>
      <c r="AD34" s="611"/>
      <c r="AE34" s="611"/>
      <c r="AF34" s="611"/>
      <c r="AG34" s="611"/>
      <c r="AH34" s="611"/>
      <c r="AI34" s="611"/>
      <c r="AJ34" s="611"/>
      <c r="AK34" s="611"/>
      <c r="AL34" s="611"/>
      <c r="AM34" s="611"/>
      <c r="AN34" s="611"/>
      <c r="AO34" s="611"/>
      <c r="AP34" s="611"/>
      <c r="AQ34" s="611"/>
      <c r="AR34" s="611"/>
      <c r="AS34" s="611"/>
      <c r="AT34" s="611"/>
      <c r="AU34" s="611"/>
      <c r="AV34" s="611"/>
      <c r="AW34" s="611"/>
      <c r="AX34" s="611"/>
      <c r="AY34" s="611"/>
      <c r="AZ34" s="611"/>
      <c r="BA34" s="611"/>
      <c r="BB34" s="611"/>
      <c r="BC34" s="611"/>
      <c r="BD34" s="611"/>
      <c r="BE34" s="611"/>
      <c r="BF34" s="611"/>
      <c r="BG34" s="611"/>
      <c r="BH34" s="611"/>
      <c r="BI34" s="611"/>
      <c r="BJ34" s="611"/>
      <c r="BK34" s="611"/>
    </row>
    <row r="35" spans="1:63" x14ac:dyDescent="0.25">
      <c r="A35" s="187" t="s">
        <v>205</v>
      </c>
      <c r="B35" s="566" t="s">
        <v>92</v>
      </c>
      <c r="C35" s="567"/>
      <c r="D35" s="567"/>
      <c r="E35" s="567"/>
      <c r="F35" s="567"/>
      <c r="G35" s="567"/>
      <c r="H35" s="567"/>
      <c r="I35" s="567"/>
      <c r="J35" s="567"/>
      <c r="K35" s="567"/>
      <c r="L35" s="567"/>
      <c r="M35" s="567"/>
      <c r="N35" s="567"/>
      <c r="O35" s="567"/>
      <c r="P35" s="567"/>
      <c r="Q35" s="567"/>
      <c r="R35" s="567"/>
      <c r="S35" s="567"/>
      <c r="T35" s="567"/>
      <c r="U35" s="567"/>
      <c r="V35" s="567"/>
      <c r="W35" s="567"/>
      <c r="X35" s="567"/>
      <c r="Y35" s="567"/>
      <c r="Z35" s="567"/>
      <c r="AA35" s="567"/>
      <c r="AB35" s="567"/>
      <c r="AC35" s="567"/>
      <c r="AD35" s="567"/>
      <c r="AE35" s="567"/>
      <c r="AF35" s="567"/>
      <c r="AG35" s="567"/>
      <c r="AH35" s="567"/>
      <c r="AI35" s="567"/>
      <c r="AJ35" s="567"/>
      <c r="AK35" s="567"/>
      <c r="AL35" s="567"/>
      <c r="AM35" s="567"/>
      <c r="AN35" s="567"/>
      <c r="AO35" s="567"/>
      <c r="AP35" s="567"/>
      <c r="AQ35" s="567"/>
      <c r="AR35" s="567"/>
      <c r="AS35" s="567"/>
      <c r="AT35" s="567"/>
      <c r="AU35" s="567"/>
      <c r="AV35" s="567"/>
      <c r="AW35" s="567"/>
      <c r="AX35" s="567"/>
      <c r="AY35" s="567"/>
      <c r="AZ35" s="567"/>
      <c r="BA35" s="567"/>
      <c r="BB35" s="567"/>
      <c r="BC35" s="567"/>
      <c r="BD35" s="567"/>
      <c r="BE35" s="567"/>
      <c r="BF35" s="567"/>
      <c r="BG35" s="567"/>
      <c r="BH35" s="567"/>
      <c r="BI35" s="567"/>
      <c r="BJ35" s="567"/>
      <c r="BK35" s="568"/>
    </row>
    <row r="37" spans="1:63" ht="30" customHeight="1" x14ac:dyDescent="0.25">
      <c r="A37" s="564" t="s">
        <v>206</v>
      </c>
      <c r="B37" s="184" t="s">
        <v>27</v>
      </c>
      <c r="C37" s="184" t="s">
        <v>28</v>
      </c>
      <c r="D37" s="566" t="s">
        <v>29</v>
      </c>
      <c r="E37" s="568"/>
      <c r="F37" s="184" t="s">
        <v>30</v>
      </c>
      <c r="G37" s="184" t="s">
        <v>31</v>
      </c>
      <c r="H37" s="566" t="s">
        <v>32</v>
      </c>
      <c r="I37" s="568"/>
      <c r="J37" s="184" t="s">
        <v>33</v>
      </c>
      <c r="K37" s="184" t="s">
        <v>34</v>
      </c>
      <c r="L37" s="566" t="s">
        <v>35</v>
      </c>
      <c r="M37" s="568"/>
      <c r="N37" s="184" t="s">
        <v>36</v>
      </c>
      <c r="O37" s="184" t="s">
        <v>37</v>
      </c>
      <c r="P37" s="566" t="s">
        <v>38</v>
      </c>
      <c r="Q37" s="568"/>
      <c r="R37" s="566" t="s">
        <v>207</v>
      </c>
      <c r="S37" s="568"/>
      <c r="T37" s="566" t="s">
        <v>208</v>
      </c>
      <c r="U37" s="567"/>
      <c r="V37" s="567"/>
      <c r="W37" s="567"/>
      <c r="X37" s="567"/>
      <c r="Y37" s="568"/>
      <c r="Z37" s="566" t="s">
        <v>209</v>
      </c>
      <c r="AA37" s="567"/>
      <c r="AB37" s="567"/>
      <c r="AC37" s="567"/>
      <c r="AD37" s="567"/>
      <c r="AE37" s="568"/>
      <c r="AG37" s="564" t="s">
        <v>206</v>
      </c>
      <c r="AH37" s="184" t="s">
        <v>27</v>
      </c>
      <c r="AI37" s="184" t="s">
        <v>28</v>
      </c>
      <c r="AJ37" s="566" t="s">
        <v>29</v>
      </c>
      <c r="AK37" s="568"/>
      <c r="AL37" s="184" t="s">
        <v>30</v>
      </c>
      <c r="AM37" s="184" t="s">
        <v>31</v>
      </c>
      <c r="AN37" s="566" t="s">
        <v>32</v>
      </c>
      <c r="AO37" s="568"/>
      <c r="AP37" s="184" t="s">
        <v>33</v>
      </c>
      <c r="AQ37" s="184" t="s">
        <v>34</v>
      </c>
      <c r="AR37" s="566" t="s">
        <v>35</v>
      </c>
      <c r="AS37" s="568"/>
      <c r="AT37" s="184" t="s">
        <v>36</v>
      </c>
      <c r="AU37" s="184" t="s">
        <v>37</v>
      </c>
      <c r="AV37" s="566" t="s">
        <v>38</v>
      </c>
      <c r="AW37" s="568"/>
      <c r="AX37" s="566" t="s">
        <v>207</v>
      </c>
      <c r="AY37" s="568"/>
      <c r="AZ37" s="566" t="s">
        <v>208</v>
      </c>
      <c r="BA37" s="567"/>
      <c r="BB37" s="567"/>
      <c r="BC37" s="567"/>
      <c r="BD37" s="567"/>
      <c r="BE37" s="568"/>
      <c r="BF37" s="566" t="s">
        <v>209</v>
      </c>
      <c r="BG37" s="567"/>
      <c r="BH37" s="567"/>
      <c r="BI37" s="567"/>
      <c r="BJ37" s="567"/>
      <c r="BK37" s="568"/>
    </row>
    <row r="38" spans="1:63" ht="36" customHeight="1" x14ac:dyDescent="0.25">
      <c r="A38" s="565"/>
      <c r="B38" s="183" t="s">
        <v>210</v>
      </c>
      <c r="C38" s="183" t="s">
        <v>210</v>
      </c>
      <c r="D38" s="183" t="s">
        <v>210</v>
      </c>
      <c r="E38" s="183" t="s">
        <v>211</v>
      </c>
      <c r="F38" s="183" t="s">
        <v>210</v>
      </c>
      <c r="G38" s="183" t="s">
        <v>210</v>
      </c>
      <c r="H38" s="183" t="s">
        <v>210</v>
      </c>
      <c r="I38" s="183" t="s">
        <v>211</v>
      </c>
      <c r="J38" s="183" t="s">
        <v>210</v>
      </c>
      <c r="K38" s="183" t="s">
        <v>210</v>
      </c>
      <c r="L38" s="183" t="s">
        <v>210</v>
      </c>
      <c r="M38" s="183" t="s">
        <v>211</v>
      </c>
      <c r="N38" s="183" t="s">
        <v>210</v>
      </c>
      <c r="O38" s="183" t="s">
        <v>210</v>
      </c>
      <c r="P38" s="183" t="s">
        <v>210</v>
      </c>
      <c r="Q38" s="183" t="s">
        <v>211</v>
      </c>
      <c r="R38" s="183" t="s">
        <v>210</v>
      </c>
      <c r="S38" s="183" t="s">
        <v>211</v>
      </c>
      <c r="T38" s="189" t="s">
        <v>212</v>
      </c>
      <c r="U38" s="189" t="s">
        <v>213</v>
      </c>
      <c r="V38" s="189" t="s">
        <v>214</v>
      </c>
      <c r="W38" s="189" t="s">
        <v>215</v>
      </c>
      <c r="X38" s="190" t="s">
        <v>216</v>
      </c>
      <c r="Y38" s="189" t="s">
        <v>217</v>
      </c>
      <c r="Z38" s="183" t="s">
        <v>218</v>
      </c>
      <c r="AA38" s="191" t="s">
        <v>219</v>
      </c>
      <c r="AB38" s="183" t="s">
        <v>220</v>
      </c>
      <c r="AC38" s="183" t="s">
        <v>221</v>
      </c>
      <c r="AD38" s="183" t="s">
        <v>222</v>
      </c>
      <c r="AE38" s="183" t="s">
        <v>223</v>
      </c>
      <c r="AG38" s="565"/>
      <c r="AH38" s="183" t="s">
        <v>210</v>
      </c>
      <c r="AI38" s="183" t="s">
        <v>210</v>
      </c>
      <c r="AJ38" s="183" t="s">
        <v>210</v>
      </c>
      <c r="AK38" s="183" t="s">
        <v>211</v>
      </c>
      <c r="AL38" s="183" t="s">
        <v>210</v>
      </c>
      <c r="AM38" s="183" t="s">
        <v>210</v>
      </c>
      <c r="AN38" s="183" t="s">
        <v>210</v>
      </c>
      <c r="AO38" s="183" t="s">
        <v>211</v>
      </c>
      <c r="AP38" s="183" t="s">
        <v>210</v>
      </c>
      <c r="AQ38" s="183" t="s">
        <v>210</v>
      </c>
      <c r="AR38" s="183" t="s">
        <v>210</v>
      </c>
      <c r="AS38" s="183" t="s">
        <v>211</v>
      </c>
      <c r="AT38" s="183" t="s">
        <v>210</v>
      </c>
      <c r="AU38" s="183" t="s">
        <v>210</v>
      </c>
      <c r="AV38" s="183" t="s">
        <v>210</v>
      </c>
      <c r="AW38" s="183" t="s">
        <v>211</v>
      </c>
      <c r="AX38" s="183" t="s">
        <v>210</v>
      </c>
      <c r="AY38" s="183" t="s">
        <v>211</v>
      </c>
      <c r="AZ38" s="189" t="s">
        <v>212</v>
      </c>
      <c r="BA38" s="189" t="s">
        <v>213</v>
      </c>
      <c r="BB38" s="189" t="s">
        <v>214</v>
      </c>
      <c r="BC38" s="189" t="s">
        <v>215</v>
      </c>
      <c r="BD38" s="190" t="s">
        <v>216</v>
      </c>
      <c r="BE38" s="189" t="s">
        <v>217</v>
      </c>
      <c r="BF38" s="192" t="s">
        <v>218</v>
      </c>
      <c r="BG38" s="193" t="s">
        <v>219</v>
      </c>
      <c r="BH38" s="192" t="s">
        <v>220</v>
      </c>
      <c r="BI38" s="192" t="s">
        <v>221</v>
      </c>
      <c r="BJ38" s="192" t="s">
        <v>222</v>
      </c>
      <c r="BK38" s="192" t="s">
        <v>223</v>
      </c>
    </row>
    <row r="39" spans="1:63" x14ac:dyDescent="0.25">
      <c r="A39" s="38" t="s">
        <v>224</v>
      </c>
      <c r="B39" s="176">
        <v>0</v>
      </c>
      <c r="C39" s="176">
        <v>0</v>
      </c>
      <c r="D39" s="176">
        <v>0</v>
      </c>
      <c r="E39" s="281">
        <v>154560000</v>
      </c>
      <c r="F39" s="176">
        <v>0</v>
      </c>
      <c r="G39" s="176">
        <v>19</v>
      </c>
      <c r="H39" s="176">
        <v>0</v>
      </c>
      <c r="I39" s="194"/>
      <c r="J39" s="176">
        <v>0</v>
      </c>
      <c r="K39" s="176">
        <v>0</v>
      </c>
      <c r="L39" s="176">
        <v>0</v>
      </c>
      <c r="M39" s="194"/>
      <c r="N39" s="176">
        <v>0</v>
      </c>
      <c r="O39" s="176">
        <v>0</v>
      </c>
      <c r="P39" s="176">
        <v>0</v>
      </c>
      <c r="Q39" s="194"/>
      <c r="R39" s="195">
        <v>19</v>
      </c>
      <c r="S39" s="196">
        <f>+E39+I39+M39+Q39</f>
        <v>154560000</v>
      </c>
      <c r="T39" s="197"/>
      <c r="U39" s="197"/>
      <c r="V39" s="197"/>
      <c r="W39" s="197"/>
      <c r="X39" s="197"/>
      <c r="Y39" s="198"/>
      <c r="Z39" s="198"/>
      <c r="AA39" s="198"/>
      <c r="AB39" s="198"/>
      <c r="AC39" s="198"/>
      <c r="AD39" s="198"/>
      <c r="AE39" s="185"/>
      <c r="AG39" s="38" t="s">
        <v>442</v>
      </c>
      <c r="AH39" s="38"/>
      <c r="AI39" s="38"/>
      <c r="AJ39" s="204">
        <v>1</v>
      </c>
      <c r="AK39" s="194"/>
      <c r="AL39" s="282">
        <v>1</v>
      </c>
      <c r="AM39" s="166">
        <v>1</v>
      </c>
      <c r="AN39" s="166"/>
      <c r="AO39" s="281"/>
      <c r="AP39" s="166"/>
      <c r="AQ39" s="166"/>
      <c r="AR39" s="38"/>
      <c r="AS39" s="194"/>
      <c r="AT39" s="38"/>
      <c r="AU39" s="38"/>
      <c r="AV39" s="38"/>
      <c r="AW39" s="194"/>
      <c r="AX39" s="166">
        <v>1</v>
      </c>
      <c r="AY39" s="196">
        <f>+AK39+AO39+AS39+AW39</f>
        <v>0</v>
      </c>
      <c r="AZ39" s="198"/>
      <c r="BA39" s="198"/>
      <c r="BB39" s="198"/>
      <c r="BC39" s="198"/>
      <c r="BD39" s="198"/>
      <c r="BE39" s="198"/>
      <c r="BF39" s="198"/>
      <c r="BG39" s="198"/>
      <c r="BH39" s="198"/>
      <c r="BI39" s="198"/>
      <c r="BJ39" s="198"/>
      <c r="BK39" s="185"/>
    </row>
    <row r="40" spans="1:63" x14ac:dyDescent="0.25">
      <c r="A40" s="38" t="s">
        <v>225</v>
      </c>
      <c r="B40" s="38"/>
      <c r="C40" s="38"/>
      <c r="D40" s="38"/>
      <c r="E40" s="194"/>
      <c r="F40" s="38"/>
      <c r="G40" s="38"/>
      <c r="H40" s="38"/>
      <c r="I40" s="194"/>
      <c r="J40" s="38"/>
      <c r="K40" s="38"/>
      <c r="L40" s="38"/>
      <c r="M40" s="194"/>
      <c r="N40" s="38"/>
      <c r="O40" s="38"/>
      <c r="P40" s="38"/>
      <c r="Q40" s="194"/>
      <c r="R40" s="195">
        <f t="shared" ref="R40:R59" si="8">B40+C40+D40+F40+G40+H40+J40+K40+L40+N40+O40+P40</f>
        <v>0</v>
      </c>
      <c r="S40" s="196">
        <f t="shared" ref="S40:S59" si="9">+E40+I40+M40+Q40</f>
        <v>0</v>
      </c>
      <c r="T40" s="197"/>
      <c r="U40" s="197"/>
      <c r="V40" s="197"/>
      <c r="W40" s="197"/>
      <c r="X40" s="197"/>
      <c r="Y40" s="198"/>
      <c r="Z40" s="198"/>
      <c r="AA40" s="198"/>
      <c r="AB40" s="198"/>
      <c r="AC40" s="198"/>
      <c r="AD40" s="198"/>
      <c r="AE40" s="198"/>
      <c r="AG40" s="38" t="s">
        <v>225</v>
      </c>
      <c r="AH40" s="38">
        <v>0</v>
      </c>
      <c r="AI40" s="205"/>
      <c r="AJ40" s="205"/>
      <c r="AK40" s="194"/>
      <c r="AL40" s="282">
        <v>1</v>
      </c>
      <c r="AM40" s="166">
        <v>1</v>
      </c>
      <c r="AN40" s="166"/>
      <c r="AO40" s="281"/>
      <c r="AP40" s="166"/>
      <c r="AQ40" s="166"/>
      <c r="AR40" s="38"/>
      <c r="AS40" s="194"/>
      <c r="AT40" s="38"/>
      <c r="AU40" s="38"/>
      <c r="AV40" s="38"/>
      <c r="AW40" s="194"/>
      <c r="AX40" s="166">
        <v>1</v>
      </c>
      <c r="AY40" s="196">
        <f t="shared" ref="AY40:AY59" si="10">+AK40+AO40+AS40+AW40</f>
        <v>0</v>
      </c>
      <c r="AZ40" s="198"/>
      <c r="BA40" s="198"/>
      <c r="BB40" s="198"/>
      <c r="BC40" s="198"/>
      <c r="BD40" s="198"/>
      <c r="BE40" s="198"/>
      <c r="BF40" s="198"/>
      <c r="BG40" s="198"/>
      <c r="BH40" s="198"/>
      <c r="BI40" s="198"/>
      <c r="BJ40" s="198"/>
      <c r="BK40" s="198"/>
    </row>
    <row r="41" spans="1:63" x14ac:dyDescent="0.25">
      <c r="A41" s="38" t="s">
        <v>226</v>
      </c>
      <c r="B41" s="38"/>
      <c r="C41" s="38"/>
      <c r="D41" s="38"/>
      <c r="E41" s="194"/>
      <c r="F41" s="38"/>
      <c r="G41" s="38"/>
      <c r="H41" s="38"/>
      <c r="I41" s="194"/>
      <c r="J41" s="38"/>
      <c r="K41" s="38"/>
      <c r="L41" s="38"/>
      <c r="M41" s="194"/>
      <c r="N41" s="38"/>
      <c r="O41" s="38"/>
      <c r="P41" s="38"/>
      <c r="Q41" s="194"/>
      <c r="R41" s="195">
        <f t="shared" si="8"/>
        <v>0</v>
      </c>
      <c r="S41" s="196">
        <f t="shared" si="9"/>
        <v>0</v>
      </c>
      <c r="T41" s="197"/>
      <c r="U41" s="197"/>
      <c r="V41" s="197"/>
      <c r="W41" s="197"/>
      <c r="X41" s="197"/>
      <c r="Y41" s="198"/>
      <c r="Z41" s="198"/>
      <c r="AA41" s="198"/>
      <c r="AB41" s="198"/>
      <c r="AC41" s="198"/>
      <c r="AD41" s="198"/>
      <c r="AE41" s="198"/>
      <c r="AG41" s="38" t="s">
        <v>226</v>
      </c>
      <c r="AH41" s="38">
        <v>0</v>
      </c>
      <c r="AI41" s="205">
        <v>1</v>
      </c>
      <c r="AJ41" s="205"/>
      <c r="AK41" s="194"/>
      <c r="AL41" s="282">
        <v>1</v>
      </c>
      <c r="AM41" s="166">
        <v>1</v>
      </c>
      <c r="AN41" s="166"/>
      <c r="AO41" s="281"/>
      <c r="AP41" s="166"/>
      <c r="AQ41" s="166"/>
      <c r="AR41" s="38"/>
      <c r="AS41" s="194"/>
      <c r="AT41" s="38"/>
      <c r="AU41" s="38"/>
      <c r="AV41" s="38"/>
      <c r="AW41" s="194"/>
      <c r="AX41" s="166">
        <v>1</v>
      </c>
      <c r="AY41" s="196">
        <f t="shared" si="10"/>
        <v>0</v>
      </c>
      <c r="AZ41" s="198"/>
      <c r="BA41" s="198"/>
      <c r="BB41" s="198"/>
      <c r="BC41" s="198"/>
      <c r="BD41" s="198"/>
      <c r="BE41" s="198"/>
      <c r="BF41" s="198"/>
      <c r="BG41" s="198"/>
      <c r="BH41" s="198"/>
      <c r="BI41" s="198"/>
      <c r="BJ41" s="198"/>
      <c r="BK41" s="198"/>
    </row>
    <row r="42" spans="1:63" x14ac:dyDescent="0.25">
      <c r="A42" s="38" t="s">
        <v>227</v>
      </c>
      <c r="B42" s="38"/>
      <c r="C42" s="38"/>
      <c r="D42" s="38"/>
      <c r="E42" s="194"/>
      <c r="F42" s="38"/>
      <c r="G42" s="38"/>
      <c r="H42" s="38"/>
      <c r="I42" s="194"/>
      <c r="J42" s="38"/>
      <c r="K42" s="38"/>
      <c r="L42" s="38"/>
      <c r="M42" s="194"/>
      <c r="N42" s="38"/>
      <c r="O42" s="38"/>
      <c r="P42" s="38"/>
      <c r="Q42" s="194"/>
      <c r="R42" s="195">
        <f t="shared" si="8"/>
        <v>0</v>
      </c>
      <c r="S42" s="196">
        <f t="shared" si="9"/>
        <v>0</v>
      </c>
      <c r="T42" s="197"/>
      <c r="U42" s="197"/>
      <c r="V42" s="197"/>
      <c r="W42" s="197"/>
      <c r="X42" s="197"/>
      <c r="Y42" s="198"/>
      <c r="Z42" s="198"/>
      <c r="AA42" s="198"/>
      <c r="AB42" s="198"/>
      <c r="AC42" s="198"/>
      <c r="AD42" s="198"/>
      <c r="AE42" s="198"/>
      <c r="AG42" s="38" t="s">
        <v>227</v>
      </c>
      <c r="AH42" s="38">
        <v>0</v>
      </c>
      <c r="AI42" s="205">
        <v>1</v>
      </c>
      <c r="AJ42" s="205">
        <v>1</v>
      </c>
      <c r="AK42" s="194"/>
      <c r="AL42" s="283">
        <v>1</v>
      </c>
      <c r="AM42" s="166">
        <v>1</v>
      </c>
      <c r="AN42" s="166"/>
      <c r="AO42" s="281"/>
      <c r="AP42" s="166"/>
      <c r="AQ42" s="166"/>
      <c r="AR42" s="38"/>
      <c r="AS42" s="194"/>
      <c r="AT42" s="38"/>
      <c r="AU42" s="38"/>
      <c r="AV42" s="38"/>
      <c r="AW42" s="194"/>
      <c r="AX42" s="166">
        <v>1</v>
      </c>
      <c r="AY42" s="196">
        <f t="shared" si="10"/>
        <v>0</v>
      </c>
      <c r="AZ42" s="198"/>
      <c r="BA42" s="198"/>
      <c r="BB42" s="198"/>
      <c r="BC42" s="198"/>
      <c r="BD42" s="198"/>
      <c r="BE42" s="198"/>
      <c r="BF42" s="198"/>
      <c r="BG42" s="198"/>
      <c r="BH42" s="198"/>
      <c r="BI42" s="198"/>
      <c r="BJ42" s="198"/>
      <c r="BK42" s="198"/>
    </row>
    <row r="43" spans="1:63" x14ac:dyDescent="0.25">
      <c r="A43" s="38" t="s">
        <v>228</v>
      </c>
      <c r="B43" s="38"/>
      <c r="C43" s="38"/>
      <c r="D43" s="38"/>
      <c r="E43" s="194"/>
      <c r="F43" s="38"/>
      <c r="G43" s="38"/>
      <c r="H43" s="38"/>
      <c r="I43" s="194"/>
      <c r="J43" s="38"/>
      <c r="K43" s="38"/>
      <c r="L43" s="38"/>
      <c r="M43" s="194"/>
      <c r="N43" s="38"/>
      <c r="O43" s="38"/>
      <c r="P43" s="38"/>
      <c r="Q43" s="194"/>
      <c r="R43" s="195">
        <f t="shared" si="8"/>
        <v>0</v>
      </c>
      <c r="S43" s="196">
        <f t="shared" si="9"/>
        <v>0</v>
      </c>
      <c r="T43" s="197"/>
      <c r="U43" s="197"/>
      <c r="V43" s="197"/>
      <c r="W43" s="197"/>
      <c r="X43" s="197"/>
      <c r="Y43" s="198"/>
      <c r="Z43" s="198"/>
      <c r="AA43" s="198"/>
      <c r="AB43" s="198"/>
      <c r="AC43" s="198"/>
      <c r="AD43" s="198"/>
      <c r="AE43" s="198"/>
      <c r="AG43" s="38" t="s">
        <v>228</v>
      </c>
      <c r="AH43" s="38">
        <v>0</v>
      </c>
      <c r="AI43" s="205"/>
      <c r="AJ43" s="205">
        <v>1</v>
      </c>
      <c r="AK43" s="194"/>
      <c r="AL43" s="282"/>
      <c r="AM43" s="166">
        <v>1</v>
      </c>
      <c r="AN43" s="166"/>
      <c r="AO43" s="281"/>
      <c r="AP43" s="166"/>
      <c r="AQ43" s="166"/>
      <c r="AR43" s="38"/>
      <c r="AS43" s="194"/>
      <c r="AT43" s="38"/>
      <c r="AU43" s="38"/>
      <c r="AV43" s="38"/>
      <c r="AW43" s="194"/>
      <c r="AX43" s="166">
        <v>1</v>
      </c>
      <c r="AY43" s="196">
        <f t="shared" si="10"/>
        <v>0</v>
      </c>
      <c r="AZ43" s="198"/>
      <c r="BA43" s="198"/>
      <c r="BB43" s="198"/>
      <c r="BC43" s="198"/>
      <c r="BD43" s="198"/>
      <c r="BE43" s="198"/>
      <c r="BF43" s="198"/>
      <c r="BG43" s="198"/>
      <c r="BH43" s="198"/>
      <c r="BI43" s="198"/>
      <c r="BJ43" s="198"/>
      <c r="BK43" s="198"/>
    </row>
    <row r="44" spans="1:63" x14ac:dyDescent="0.25">
      <c r="A44" s="38" t="s">
        <v>229</v>
      </c>
      <c r="B44" s="38"/>
      <c r="C44" s="38"/>
      <c r="D44" s="38"/>
      <c r="E44" s="194"/>
      <c r="F44" s="38"/>
      <c r="G44" s="38"/>
      <c r="H44" s="38"/>
      <c r="I44" s="194"/>
      <c r="J44" s="38"/>
      <c r="K44" s="38"/>
      <c r="L44" s="38"/>
      <c r="M44" s="194"/>
      <c r="N44" s="38"/>
      <c r="O44" s="38"/>
      <c r="P44" s="38"/>
      <c r="Q44" s="194"/>
      <c r="R44" s="195">
        <f t="shared" si="8"/>
        <v>0</v>
      </c>
      <c r="S44" s="196">
        <f t="shared" si="9"/>
        <v>0</v>
      </c>
      <c r="T44" s="197"/>
      <c r="U44" s="197"/>
      <c r="V44" s="197"/>
      <c r="W44" s="197"/>
      <c r="X44" s="197"/>
      <c r="Y44" s="198"/>
      <c r="Z44" s="198"/>
      <c r="AA44" s="198"/>
      <c r="AB44" s="198"/>
      <c r="AC44" s="198"/>
      <c r="AD44" s="198"/>
      <c r="AE44" s="198"/>
      <c r="AG44" s="38" t="s">
        <v>229</v>
      </c>
      <c r="AH44" s="38">
        <v>0</v>
      </c>
      <c r="AI44" s="205"/>
      <c r="AJ44" s="205"/>
      <c r="AK44" s="194"/>
      <c r="AL44" s="282"/>
      <c r="AM44" s="166"/>
      <c r="AN44" s="166"/>
      <c r="AO44" s="281"/>
      <c r="AP44" s="166"/>
      <c r="AQ44" s="166"/>
      <c r="AR44" s="38"/>
      <c r="AS44" s="194"/>
      <c r="AT44" s="38"/>
      <c r="AU44" s="38"/>
      <c r="AV44" s="38"/>
      <c r="AW44" s="194"/>
      <c r="AX44" s="166"/>
      <c r="AY44" s="196">
        <f t="shared" si="10"/>
        <v>0</v>
      </c>
      <c r="AZ44" s="198"/>
      <c r="BA44" s="198"/>
      <c r="BB44" s="198"/>
      <c r="BC44" s="198"/>
      <c r="BD44" s="198"/>
      <c r="BE44" s="198"/>
      <c r="BF44" s="198"/>
      <c r="BG44" s="198"/>
      <c r="BH44" s="198"/>
      <c r="BI44" s="198"/>
      <c r="BJ44" s="198"/>
      <c r="BK44" s="198"/>
    </row>
    <row r="45" spans="1:63" x14ac:dyDescent="0.25">
      <c r="A45" s="38" t="s">
        <v>230</v>
      </c>
      <c r="B45" s="38"/>
      <c r="C45" s="38"/>
      <c r="D45" s="38"/>
      <c r="E45" s="194"/>
      <c r="F45" s="38"/>
      <c r="G45" s="38"/>
      <c r="H45" s="38"/>
      <c r="I45" s="194"/>
      <c r="J45" s="38"/>
      <c r="K45" s="38"/>
      <c r="L45" s="38"/>
      <c r="M45" s="194"/>
      <c r="N45" s="38"/>
      <c r="O45" s="38"/>
      <c r="P45" s="38"/>
      <c r="Q45" s="194"/>
      <c r="R45" s="195">
        <f t="shared" si="8"/>
        <v>0</v>
      </c>
      <c r="S45" s="196">
        <f t="shared" si="9"/>
        <v>0</v>
      </c>
      <c r="T45" s="197"/>
      <c r="U45" s="197"/>
      <c r="V45" s="197"/>
      <c r="W45" s="197"/>
      <c r="X45" s="197"/>
      <c r="Y45" s="198"/>
      <c r="Z45" s="198"/>
      <c r="AA45" s="198"/>
      <c r="AB45" s="198"/>
      <c r="AC45" s="198"/>
      <c r="AD45" s="198"/>
      <c r="AE45" s="198"/>
      <c r="AG45" s="38" t="s">
        <v>230</v>
      </c>
      <c r="AH45" s="38">
        <v>0</v>
      </c>
      <c r="AI45" s="205"/>
      <c r="AJ45" s="205">
        <v>1</v>
      </c>
      <c r="AK45" s="194"/>
      <c r="AL45" s="282">
        <v>1</v>
      </c>
      <c r="AM45" s="166">
        <v>1</v>
      </c>
      <c r="AN45" s="166"/>
      <c r="AO45" s="281"/>
      <c r="AP45" s="166"/>
      <c r="AQ45" s="166"/>
      <c r="AR45" s="38"/>
      <c r="AS45" s="194"/>
      <c r="AT45" s="38"/>
      <c r="AU45" s="38"/>
      <c r="AV45" s="38"/>
      <c r="AW45" s="194"/>
      <c r="AX45" s="166">
        <v>1</v>
      </c>
      <c r="AY45" s="196">
        <f t="shared" si="10"/>
        <v>0</v>
      </c>
      <c r="AZ45" s="198"/>
      <c r="BA45" s="198"/>
      <c r="BB45" s="198"/>
      <c r="BC45" s="198"/>
      <c r="BD45" s="198"/>
      <c r="BE45" s="198"/>
      <c r="BF45" s="198"/>
      <c r="BG45" s="198"/>
      <c r="BH45" s="198"/>
      <c r="BI45" s="198"/>
      <c r="BJ45" s="198"/>
      <c r="BK45" s="198"/>
    </row>
    <row r="46" spans="1:63" x14ac:dyDescent="0.25">
      <c r="A46" s="38" t="s">
        <v>231</v>
      </c>
      <c r="B46" s="38"/>
      <c r="C46" s="38"/>
      <c r="D46" s="38"/>
      <c r="E46" s="194"/>
      <c r="F46" s="38"/>
      <c r="G46" s="38"/>
      <c r="H46" s="38"/>
      <c r="I46" s="194"/>
      <c r="J46" s="38"/>
      <c r="K46" s="38"/>
      <c r="L46" s="38"/>
      <c r="M46" s="194"/>
      <c r="N46" s="38"/>
      <c r="O46" s="38"/>
      <c r="P46" s="38"/>
      <c r="Q46" s="194"/>
      <c r="R46" s="195">
        <f t="shared" si="8"/>
        <v>0</v>
      </c>
      <c r="S46" s="196">
        <f t="shared" si="9"/>
        <v>0</v>
      </c>
      <c r="T46" s="197"/>
      <c r="U46" s="197"/>
      <c r="V46" s="197"/>
      <c r="W46" s="197"/>
      <c r="X46" s="197"/>
      <c r="Y46" s="198"/>
      <c r="Z46" s="198"/>
      <c r="AA46" s="198"/>
      <c r="AB46" s="198"/>
      <c r="AC46" s="198"/>
      <c r="AD46" s="198"/>
      <c r="AE46" s="198"/>
      <c r="AG46" s="38" t="s">
        <v>231</v>
      </c>
      <c r="AH46" s="38">
        <v>0</v>
      </c>
      <c r="AI46" s="205">
        <v>1</v>
      </c>
      <c r="AJ46" s="205"/>
      <c r="AK46" s="194"/>
      <c r="AL46" s="282">
        <v>1</v>
      </c>
      <c r="AM46" s="166">
        <v>1</v>
      </c>
      <c r="AN46" s="166"/>
      <c r="AO46" s="281"/>
      <c r="AP46" s="166"/>
      <c r="AQ46" s="166"/>
      <c r="AR46" s="38"/>
      <c r="AS46" s="194"/>
      <c r="AT46" s="38"/>
      <c r="AU46" s="38"/>
      <c r="AV46" s="38"/>
      <c r="AW46" s="194"/>
      <c r="AX46" s="166">
        <v>1</v>
      </c>
      <c r="AY46" s="196">
        <f t="shared" si="10"/>
        <v>0</v>
      </c>
      <c r="AZ46" s="198"/>
      <c r="BA46" s="198"/>
      <c r="BB46" s="198"/>
      <c r="BC46" s="198"/>
      <c r="BD46" s="198"/>
      <c r="BE46" s="198"/>
      <c r="BF46" s="198"/>
      <c r="BG46" s="198"/>
      <c r="BH46" s="198"/>
      <c r="BI46" s="198"/>
      <c r="BJ46" s="198"/>
      <c r="BK46" s="198"/>
    </row>
    <row r="47" spans="1:63" x14ac:dyDescent="0.25">
      <c r="A47" s="38" t="s">
        <v>232</v>
      </c>
      <c r="B47" s="38"/>
      <c r="C47" s="38"/>
      <c r="D47" s="38"/>
      <c r="E47" s="194"/>
      <c r="F47" s="38"/>
      <c r="G47" s="38"/>
      <c r="H47" s="38"/>
      <c r="I47" s="194"/>
      <c r="J47" s="38"/>
      <c r="K47" s="38"/>
      <c r="L47" s="38"/>
      <c r="M47" s="194"/>
      <c r="N47" s="38"/>
      <c r="O47" s="38"/>
      <c r="P47" s="38"/>
      <c r="Q47" s="194"/>
      <c r="R47" s="195">
        <f t="shared" si="8"/>
        <v>0</v>
      </c>
      <c r="S47" s="196">
        <f t="shared" si="9"/>
        <v>0</v>
      </c>
      <c r="T47" s="197"/>
      <c r="U47" s="197"/>
      <c r="V47" s="197"/>
      <c r="W47" s="197"/>
      <c r="X47" s="197"/>
      <c r="Y47" s="198"/>
      <c r="Z47" s="198"/>
      <c r="AA47" s="198"/>
      <c r="AB47" s="198"/>
      <c r="AC47" s="198"/>
      <c r="AD47" s="198"/>
      <c r="AE47" s="198"/>
      <c r="AG47" s="38" t="s">
        <v>232</v>
      </c>
      <c r="AH47" s="38">
        <v>0</v>
      </c>
      <c r="AI47" s="205">
        <v>1</v>
      </c>
      <c r="AJ47" s="205">
        <v>1</v>
      </c>
      <c r="AK47" s="194"/>
      <c r="AL47" s="283">
        <v>1</v>
      </c>
      <c r="AM47" s="166">
        <v>1</v>
      </c>
      <c r="AN47" s="166"/>
      <c r="AO47" s="281"/>
      <c r="AP47" s="166"/>
      <c r="AQ47" s="166"/>
      <c r="AR47" s="38"/>
      <c r="AS47" s="194"/>
      <c r="AT47" s="38"/>
      <c r="AU47" s="38"/>
      <c r="AV47" s="38"/>
      <c r="AW47" s="194"/>
      <c r="AX47" s="166">
        <v>1</v>
      </c>
      <c r="AY47" s="196">
        <f t="shared" si="10"/>
        <v>0</v>
      </c>
      <c r="AZ47" s="198"/>
      <c r="BA47" s="198"/>
      <c r="BB47" s="198"/>
      <c r="BC47" s="198"/>
      <c r="BD47" s="198"/>
      <c r="BE47" s="198"/>
      <c r="BF47" s="198"/>
      <c r="BG47" s="198"/>
      <c r="BH47" s="198"/>
      <c r="BI47" s="38"/>
      <c r="BJ47" s="38"/>
      <c r="BK47" s="38"/>
    </row>
    <row r="48" spans="1:63" x14ac:dyDescent="0.25">
      <c r="A48" s="38" t="s">
        <v>233</v>
      </c>
      <c r="B48" s="38"/>
      <c r="C48" s="38"/>
      <c r="D48" s="38"/>
      <c r="E48" s="194"/>
      <c r="F48" s="38"/>
      <c r="G48" s="38"/>
      <c r="H48" s="38"/>
      <c r="I48" s="194"/>
      <c r="J48" s="38"/>
      <c r="K48" s="38"/>
      <c r="L48" s="38"/>
      <c r="M48" s="194"/>
      <c r="N48" s="38"/>
      <c r="O48" s="38"/>
      <c r="P48" s="38"/>
      <c r="Q48" s="194"/>
      <c r="R48" s="195">
        <f t="shared" si="8"/>
        <v>0</v>
      </c>
      <c r="S48" s="196">
        <f t="shared" si="9"/>
        <v>0</v>
      </c>
      <c r="T48" s="197"/>
      <c r="U48" s="197"/>
      <c r="V48" s="197"/>
      <c r="W48" s="197"/>
      <c r="X48" s="197"/>
      <c r="Y48" s="198"/>
      <c r="Z48" s="198"/>
      <c r="AA48" s="198"/>
      <c r="AB48" s="198"/>
      <c r="AC48" s="198"/>
      <c r="AD48" s="198"/>
      <c r="AE48" s="198"/>
      <c r="AG48" s="38" t="s">
        <v>233</v>
      </c>
      <c r="AH48" s="38">
        <v>0</v>
      </c>
      <c r="AI48" s="205"/>
      <c r="AJ48" s="205">
        <v>1</v>
      </c>
      <c r="AK48" s="194"/>
      <c r="AL48" s="282">
        <v>1</v>
      </c>
      <c r="AM48" s="166">
        <v>1</v>
      </c>
      <c r="AN48" s="166"/>
      <c r="AO48" s="281"/>
      <c r="AP48" s="166"/>
      <c r="AQ48" s="166"/>
      <c r="AR48" s="38"/>
      <c r="AS48" s="194"/>
      <c r="AT48" s="38"/>
      <c r="AU48" s="38"/>
      <c r="AV48" s="38"/>
      <c r="AW48" s="194"/>
      <c r="AX48" s="166">
        <v>1</v>
      </c>
      <c r="AY48" s="196">
        <f t="shared" si="10"/>
        <v>0</v>
      </c>
      <c r="AZ48" s="198"/>
      <c r="BA48" s="198"/>
      <c r="BB48" s="198"/>
      <c r="BC48" s="198"/>
      <c r="BD48" s="198"/>
      <c r="BE48" s="198"/>
      <c r="BF48" s="198"/>
      <c r="BG48" s="198"/>
      <c r="BH48" s="198"/>
      <c r="BI48" s="38"/>
      <c r="BJ48" s="38"/>
      <c r="BK48" s="38"/>
    </row>
    <row r="49" spans="1:63" x14ac:dyDescent="0.25">
      <c r="A49" s="38" t="s">
        <v>234</v>
      </c>
      <c r="B49" s="38"/>
      <c r="C49" s="38"/>
      <c r="D49" s="38"/>
      <c r="E49" s="194"/>
      <c r="F49" s="38"/>
      <c r="G49" s="38"/>
      <c r="H49" s="38"/>
      <c r="I49" s="194"/>
      <c r="J49" s="38"/>
      <c r="K49" s="38"/>
      <c r="L49" s="38"/>
      <c r="M49" s="194"/>
      <c r="N49" s="38"/>
      <c r="O49" s="38"/>
      <c r="P49" s="38"/>
      <c r="Q49" s="194"/>
      <c r="R49" s="195">
        <f t="shared" si="8"/>
        <v>0</v>
      </c>
      <c r="S49" s="196">
        <f t="shared" si="9"/>
        <v>0</v>
      </c>
      <c r="T49" s="197"/>
      <c r="U49" s="197"/>
      <c r="V49" s="197"/>
      <c r="W49" s="197"/>
      <c r="X49" s="197"/>
      <c r="Y49" s="198"/>
      <c r="Z49" s="198"/>
      <c r="AA49" s="198"/>
      <c r="AB49" s="198"/>
      <c r="AC49" s="198"/>
      <c r="AD49" s="198"/>
      <c r="AE49" s="198"/>
      <c r="AG49" s="38" t="s">
        <v>234</v>
      </c>
      <c r="AH49" s="38">
        <v>0</v>
      </c>
      <c r="AI49" s="205"/>
      <c r="AJ49" s="205"/>
      <c r="AK49" s="194"/>
      <c r="AL49" s="282">
        <v>1</v>
      </c>
      <c r="AM49" s="166">
        <v>1</v>
      </c>
      <c r="AN49" s="166"/>
      <c r="AO49" s="281"/>
      <c r="AP49" s="166"/>
      <c r="AQ49" s="166"/>
      <c r="AR49" s="38"/>
      <c r="AS49" s="194"/>
      <c r="AT49" s="38"/>
      <c r="AU49" s="38"/>
      <c r="AV49" s="38"/>
      <c r="AW49" s="194"/>
      <c r="AX49" s="166">
        <v>1</v>
      </c>
      <c r="AY49" s="196">
        <f t="shared" si="10"/>
        <v>0</v>
      </c>
      <c r="AZ49" s="198"/>
      <c r="BA49" s="198"/>
      <c r="BB49" s="198"/>
      <c r="BC49" s="198"/>
      <c r="BD49" s="198"/>
      <c r="BE49" s="198"/>
      <c r="BF49" s="198"/>
      <c r="BG49" s="198"/>
      <c r="BH49" s="198"/>
      <c r="BI49" s="38"/>
      <c r="BJ49" s="38"/>
      <c r="BK49" s="38"/>
    </row>
    <row r="50" spans="1:63" x14ac:dyDescent="0.25">
      <c r="A50" s="38" t="s">
        <v>235</v>
      </c>
      <c r="B50" s="38"/>
      <c r="C50" s="38"/>
      <c r="D50" s="38"/>
      <c r="E50" s="194"/>
      <c r="F50" s="38"/>
      <c r="G50" s="38"/>
      <c r="H50" s="38"/>
      <c r="I50" s="194"/>
      <c r="J50" s="38"/>
      <c r="K50" s="38"/>
      <c r="L50" s="38"/>
      <c r="M50" s="194"/>
      <c r="N50" s="38"/>
      <c r="O50" s="38"/>
      <c r="P50" s="38"/>
      <c r="Q50" s="194"/>
      <c r="R50" s="195">
        <f t="shared" si="8"/>
        <v>0</v>
      </c>
      <c r="S50" s="196">
        <f t="shared" si="9"/>
        <v>0</v>
      </c>
      <c r="T50" s="197"/>
      <c r="U50" s="197"/>
      <c r="V50" s="197"/>
      <c r="W50" s="197"/>
      <c r="X50" s="197"/>
      <c r="Y50" s="198"/>
      <c r="Z50" s="198"/>
      <c r="AA50" s="198"/>
      <c r="AB50" s="198"/>
      <c r="AC50" s="198"/>
      <c r="AD50" s="198"/>
      <c r="AE50" s="198"/>
      <c r="AG50" s="38" t="s">
        <v>235</v>
      </c>
      <c r="AH50" s="38">
        <v>0</v>
      </c>
      <c r="AI50" s="205"/>
      <c r="AJ50" s="205">
        <v>1</v>
      </c>
      <c r="AK50" s="194"/>
      <c r="AL50" s="282"/>
      <c r="AM50" s="166">
        <v>1</v>
      </c>
      <c r="AN50" s="166"/>
      <c r="AO50" s="281"/>
      <c r="AP50" s="166"/>
      <c r="AQ50" s="166"/>
      <c r="AR50" s="38"/>
      <c r="AS50" s="194"/>
      <c r="AT50" s="38"/>
      <c r="AU50" s="38"/>
      <c r="AV50" s="38"/>
      <c r="AW50" s="194"/>
      <c r="AX50" s="166">
        <v>1</v>
      </c>
      <c r="AY50" s="196">
        <f t="shared" si="10"/>
        <v>0</v>
      </c>
      <c r="AZ50" s="198"/>
      <c r="BA50" s="198"/>
      <c r="BB50" s="198"/>
      <c r="BC50" s="198"/>
      <c r="BD50" s="198"/>
      <c r="BE50" s="198"/>
      <c r="BF50" s="198"/>
      <c r="BG50" s="198"/>
      <c r="BH50" s="198"/>
      <c r="BI50" s="198"/>
      <c r="BJ50" s="198"/>
      <c r="BK50" s="198"/>
    </row>
    <row r="51" spans="1:63" x14ac:dyDescent="0.25">
      <c r="A51" s="38" t="s">
        <v>236</v>
      </c>
      <c r="B51" s="38"/>
      <c r="C51" s="38"/>
      <c r="D51" s="38"/>
      <c r="E51" s="194"/>
      <c r="F51" s="38"/>
      <c r="G51" s="38"/>
      <c r="H51" s="38"/>
      <c r="I51" s="194"/>
      <c r="J51" s="38"/>
      <c r="K51" s="38"/>
      <c r="L51" s="38"/>
      <c r="M51" s="194"/>
      <c r="N51" s="38"/>
      <c r="O51" s="38"/>
      <c r="P51" s="38"/>
      <c r="Q51" s="194"/>
      <c r="R51" s="195">
        <f t="shared" si="8"/>
        <v>0</v>
      </c>
      <c r="S51" s="196">
        <f t="shared" si="9"/>
        <v>0</v>
      </c>
      <c r="T51" s="197"/>
      <c r="U51" s="197"/>
      <c r="V51" s="197"/>
      <c r="W51" s="197"/>
      <c r="X51" s="197"/>
      <c r="Y51" s="198"/>
      <c r="Z51" s="198"/>
      <c r="AA51" s="198"/>
      <c r="AB51" s="198"/>
      <c r="AC51" s="198"/>
      <c r="AD51" s="198"/>
      <c r="AE51" s="198"/>
      <c r="AG51" s="38" t="s">
        <v>236</v>
      </c>
      <c r="AH51" s="38">
        <v>0</v>
      </c>
      <c r="AI51" s="205"/>
      <c r="AJ51" s="205"/>
      <c r="AK51" s="194"/>
      <c r="AL51" s="282"/>
      <c r="AM51" s="166">
        <v>1</v>
      </c>
      <c r="AN51" s="166"/>
      <c r="AO51" s="281"/>
      <c r="AP51" s="166"/>
      <c r="AQ51" s="166"/>
      <c r="AR51" s="38"/>
      <c r="AS51" s="194"/>
      <c r="AT51" s="38"/>
      <c r="AU51" s="38"/>
      <c r="AV51" s="38"/>
      <c r="AW51" s="194"/>
      <c r="AX51" s="166">
        <v>1</v>
      </c>
      <c r="AY51" s="196">
        <f t="shared" si="10"/>
        <v>0</v>
      </c>
      <c r="AZ51" s="198"/>
      <c r="BA51" s="198"/>
      <c r="BB51" s="198"/>
      <c r="BC51" s="198"/>
      <c r="BD51" s="198"/>
      <c r="BE51" s="198"/>
      <c r="BF51" s="198"/>
      <c r="BG51" s="198"/>
      <c r="BH51" s="198"/>
      <c r="BI51" s="198"/>
      <c r="BJ51" s="198"/>
      <c r="BK51" s="198"/>
    </row>
    <row r="52" spans="1:63" x14ac:dyDescent="0.25">
      <c r="A52" s="38" t="s">
        <v>237</v>
      </c>
      <c r="B52" s="38"/>
      <c r="C52" s="38"/>
      <c r="D52" s="38"/>
      <c r="E52" s="194"/>
      <c r="F52" s="38"/>
      <c r="G52" s="38"/>
      <c r="H52" s="38"/>
      <c r="I52" s="194"/>
      <c r="J52" s="38"/>
      <c r="K52" s="38"/>
      <c r="L52" s="38"/>
      <c r="M52" s="194"/>
      <c r="N52" s="38"/>
      <c r="O52" s="38"/>
      <c r="P52" s="38"/>
      <c r="Q52" s="194"/>
      <c r="R52" s="195">
        <f t="shared" si="8"/>
        <v>0</v>
      </c>
      <c r="S52" s="196">
        <f t="shared" si="9"/>
        <v>0</v>
      </c>
      <c r="T52" s="197"/>
      <c r="U52" s="197"/>
      <c r="V52" s="197"/>
      <c r="W52" s="197"/>
      <c r="X52" s="197"/>
      <c r="Y52" s="198"/>
      <c r="Z52" s="198"/>
      <c r="AA52" s="198"/>
      <c r="AB52" s="198"/>
      <c r="AC52" s="198"/>
      <c r="AD52" s="198"/>
      <c r="AE52" s="198"/>
      <c r="AG52" s="38" t="s">
        <v>237</v>
      </c>
      <c r="AH52" s="38">
        <v>0</v>
      </c>
      <c r="AI52" s="205">
        <v>1</v>
      </c>
      <c r="AJ52" s="205"/>
      <c r="AK52" s="194"/>
      <c r="AL52" s="282">
        <v>1</v>
      </c>
      <c r="AM52" s="166">
        <v>1</v>
      </c>
      <c r="AN52" s="166"/>
      <c r="AO52" s="281"/>
      <c r="AP52" s="166"/>
      <c r="AQ52" s="166"/>
      <c r="AR52" s="38"/>
      <c r="AS52" s="194"/>
      <c r="AT52" s="38"/>
      <c r="AU52" s="38"/>
      <c r="AV52" s="38"/>
      <c r="AW52" s="194"/>
      <c r="AX52" s="166">
        <v>1</v>
      </c>
      <c r="AY52" s="196">
        <f t="shared" si="10"/>
        <v>0</v>
      </c>
      <c r="AZ52" s="198"/>
      <c r="BA52" s="198"/>
      <c r="BB52" s="198"/>
      <c r="BC52" s="198"/>
      <c r="BD52" s="198"/>
      <c r="BE52" s="198"/>
      <c r="BF52" s="198"/>
      <c r="BG52" s="198"/>
      <c r="BH52" s="198"/>
      <c r="BI52" s="198"/>
      <c r="BJ52" s="198"/>
      <c r="BK52" s="198"/>
    </row>
    <row r="53" spans="1:63" x14ac:dyDescent="0.25">
      <c r="A53" s="38" t="s">
        <v>238</v>
      </c>
      <c r="B53" s="38"/>
      <c r="C53" s="38"/>
      <c r="D53" s="38"/>
      <c r="E53" s="194"/>
      <c r="F53" s="38"/>
      <c r="G53" s="38"/>
      <c r="H53" s="38"/>
      <c r="I53" s="194"/>
      <c r="J53" s="38"/>
      <c r="K53" s="38"/>
      <c r="L53" s="38"/>
      <c r="M53" s="194"/>
      <c r="N53" s="38"/>
      <c r="O53" s="38"/>
      <c r="P53" s="38"/>
      <c r="Q53" s="194"/>
      <c r="R53" s="195">
        <f t="shared" si="8"/>
        <v>0</v>
      </c>
      <c r="S53" s="196">
        <f t="shared" si="9"/>
        <v>0</v>
      </c>
      <c r="T53" s="197"/>
      <c r="U53" s="197"/>
      <c r="V53" s="197"/>
      <c r="W53" s="197"/>
      <c r="X53" s="197"/>
      <c r="Y53" s="198"/>
      <c r="Z53" s="198"/>
      <c r="AA53" s="198"/>
      <c r="AB53" s="198"/>
      <c r="AC53" s="198"/>
      <c r="AD53" s="198"/>
      <c r="AE53" s="198"/>
      <c r="AG53" s="38" t="s">
        <v>238</v>
      </c>
      <c r="AH53" s="38">
        <v>0</v>
      </c>
      <c r="AI53" s="205"/>
      <c r="AJ53" s="205"/>
      <c r="AK53" s="194"/>
      <c r="AL53" s="282"/>
      <c r="AM53" s="166">
        <v>1</v>
      </c>
      <c r="AN53" s="166"/>
      <c r="AO53" s="281"/>
      <c r="AP53" s="166"/>
      <c r="AQ53" s="166"/>
      <c r="AR53" s="38"/>
      <c r="AS53" s="194"/>
      <c r="AT53" s="38"/>
      <c r="AU53" s="38"/>
      <c r="AV53" s="38"/>
      <c r="AW53" s="194"/>
      <c r="AX53" s="166">
        <v>1</v>
      </c>
      <c r="AY53" s="196">
        <f t="shared" si="10"/>
        <v>0</v>
      </c>
      <c r="AZ53" s="198"/>
      <c r="BA53" s="198"/>
      <c r="BB53" s="198"/>
      <c r="BC53" s="198"/>
      <c r="BD53" s="198"/>
      <c r="BE53" s="198"/>
      <c r="BF53" s="198"/>
      <c r="BG53" s="198"/>
      <c r="BH53" s="198"/>
      <c r="BI53" s="198"/>
      <c r="BJ53" s="198"/>
      <c r="BK53" s="198"/>
    </row>
    <row r="54" spans="1:63" x14ac:dyDescent="0.25">
      <c r="A54" s="38" t="s">
        <v>239</v>
      </c>
      <c r="B54" s="38"/>
      <c r="C54" s="38"/>
      <c r="D54" s="38"/>
      <c r="E54" s="194"/>
      <c r="F54" s="38"/>
      <c r="G54" s="38"/>
      <c r="H54" s="38"/>
      <c r="I54" s="194"/>
      <c r="J54" s="38"/>
      <c r="K54" s="38"/>
      <c r="L54" s="38"/>
      <c r="M54" s="194"/>
      <c r="N54" s="38"/>
      <c r="O54" s="38"/>
      <c r="P54" s="38"/>
      <c r="Q54" s="194"/>
      <c r="R54" s="195">
        <f t="shared" si="8"/>
        <v>0</v>
      </c>
      <c r="S54" s="196">
        <f t="shared" si="9"/>
        <v>0</v>
      </c>
      <c r="T54" s="197"/>
      <c r="U54" s="197"/>
      <c r="V54" s="197"/>
      <c r="W54" s="197"/>
      <c r="X54" s="197"/>
      <c r="Y54" s="198"/>
      <c r="Z54" s="198"/>
      <c r="AA54" s="198"/>
      <c r="AB54" s="198"/>
      <c r="AC54" s="198"/>
      <c r="AD54" s="198"/>
      <c r="AE54" s="198"/>
      <c r="AG54" s="38" t="s">
        <v>239</v>
      </c>
      <c r="AH54" s="38">
        <v>0</v>
      </c>
      <c r="AI54" s="205">
        <v>1</v>
      </c>
      <c r="AJ54" s="205">
        <v>1</v>
      </c>
      <c r="AK54" s="194"/>
      <c r="AL54" s="283"/>
      <c r="AM54" s="166">
        <v>1</v>
      </c>
      <c r="AN54" s="166"/>
      <c r="AO54" s="281"/>
      <c r="AP54" s="166"/>
      <c r="AQ54" s="166"/>
      <c r="AR54" s="38"/>
      <c r="AS54" s="194"/>
      <c r="AT54" s="38"/>
      <c r="AU54" s="38"/>
      <c r="AV54" s="38"/>
      <c r="AW54" s="194"/>
      <c r="AX54" s="166">
        <v>1</v>
      </c>
      <c r="AY54" s="196">
        <f t="shared" si="10"/>
        <v>0</v>
      </c>
      <c r="AZ54" s="198"/>
      <c r="BA54" s="198"/>
      <c r="BB54" s="198"/>
      <c r="BC54" s="198"/>
      <c r="BD54" s="198"/>
      <c r="BE54" s="198"/>
      <c r="BF54" s="198"/>
      <c r="BG54" s="198"/>
      <c r="BH54" s="198"/>
      <c r="BI54" s="198"/>
      <c r="BJ54" s="198"/>
      <c r="BK54" s="198"/>
    </row>
    <row r="55" spans="1:63" x14ac:dyDescent="0.25">
      <c r="A55" s="38" t="s">
        <v>240</v>
      </c>
      <c r="B55" s="38"/>
      <c r="C55" s="38"/>
      <c r="D55" s="38"/>
      <c r="E55" s="194"/>
      <c r="F55" s="38"/>
      <c r="G55" s="38"/>
      <c r="H55" s="38"/>
      <c r="I55" s="194"/>
      <c r="J55" s="38"/>
      <c r="K55" s="38"/>
      <c r="L55" s="38"/>
      <c r="M55" s="194"/>
      <c r="N55" s="38"/>
      <c r="O55" s="38"/>
      <c r="P55" s="38"/>
      <c r="Q55" s="194"/>
      <c r="R55" s="195">
        <f t="shared" si="8"/>
        <v>0</v>
      </c>
      <c r="S55" s="196">
        <f t="shared" si="9"/>
        <v>0</v>
      </c>
      <c r="T55" s="197"/>
      <c r="U55" s="197"/>
      <c r="V55" s="197"/>
      <c r="W55" s="197"/>
      <c r="X55" s="197"/>
      <c r="Y55" s="198"/>
      <c r="Z55" s="198"/>
      <c r="AA55" s="198"/>
      <c r="AB55" s="198"/>
      <c r="AC55" s="198"/>
      <c r="AD55" s="198"/>
      <c r="AE55" s="198"/>
      <c r="AG55" s="38" t="s">
        <v>240</v>
      </c>
      <c r="AH55" s="38">
        <v>0</v>
      </c>
      <c r="AI55" s="205">
        <v>1</v>
      </c>
      <c r="AJ55" s="205">
        <v>1</v>
      </c>
      <c r="AK55" s="194"/>
      <c r="AL55" s="282"/>
      <c r="AM55" s="166">
        <v>1</v>
      </c>
      <c r="AN55" s="166"/>
      <c r="AO55" s="281"/>
      <c r="AP55" s="166"/>
      <c r="AQ55" s="166"/>
      <c r="AR55" s="38"/>
      <c r="AS55" s="194"/>
      <c r="AT55" s="38"/>
      <c r="AU55" s="38"/>
      <c r="AV55" s="38"/>
      <c r="AW55" s="194"/>
      <c r="AX55" s="166">
        <v>1</v>
      </c>
      <c r="AY55" s="196">
        <f t="shared" si="10"/>
        <v>0</v>
      </c>
      <c r="AZ55" s="198"/>
      <c r="BA55" s="198"/>
      <c r="BB55" s="198"/>
      <c r="BC55" s="198"/>
      <c r="BD55" s="198"/>
      <c r="BE55" s="198"/>
      <c r="BF55" s="198"/>
      <c r="BG55" s="198"/>
      <c r="BH55" s="198"/>
      <c r="BI55" s="198"/>
      <c r="BJ55" s="198"/>
      <c r="BK55" s="198"/>
    </row>
    <row r="56" spans="1:63" x14ac:dyDescent="0.25">
      <c r="A56" s="38" t="s">
        <v>241</v>
      </c>
      <c r="B56" s="38"/>
      <c r="C56" s="38"/>
      <c r="D56" s="38"/>
      <c r="E56" s="194"/>
      <c r="F56" s="38"/>
      <c r="G56" s="38"/>
      <c r="H56" s="38"/>
      <c r="I56" s="194"/>
      <c r="J56" s="38"/>
      <c r="K56" s="38"/>
      <c r="L56" s="38"/>
      <c r="M56" s="194"/>
      <c r="N56" s="38"/>
      <c r="O56" s="38"/>
      <c r="P56" s="38"/>
      <c r="Q56" s="194"/>
      <c r="R56" s="195">
        <f t="shared" si="8"/>
        <v>0</v>
      </c>
      <c r="S56" s="196">
        <f t="shared" si="9"/>
        <v>0</v>
      </c>
      <c r="T56" s="197"/>
      <c r="U56" s="197"/>
      <c r="V56" s="197"/>
      <c r="W56" s="197"/>
      <c r="X56" s="197"/>
      <c r="Y56" s="198"/>
      <c r="Z56" s="198"/>
      <c r="AA56" s="198"/>
      <c r="AB56" s="198"/>
      <c r="AC56" s="198"/>
      <c r="AD56" s="198"/>
      <c r="AE56" s="198"/>
      <c r="AG56" s="38" t="s">
        <v>241</v>
      </c>
      <c r="AH56" s="38">
        <v>0</v>
      </c>
      <c r="AI56" s="205">
        <v>1</v>
      </c>
      <c r="AJ56" s="205"/>
      <c r="AK56" s="194"/>
      <c r="AL56" s="282"/>
      <c r="AM56" s="166">
        <v>1</v>
      </c>
      <c r="AN56" s="166"/>
      <c r="AO56" s="281"/>
      <c r="AP56" s="166"/>
      <c r="AQ56" s="166"/>
      <c r="AR56" s="38"/>
      <c r="AS56" s="194"/>
      <c r="AT56" s="38"/>
      <c r="AU56" s="38"/>
      <c r="AV56" s="38"/>
      <c r="AW56" s="194"/>
      <c r="AX56" s="166">
        <v>1</v>
      </c>
      <c r="AY56" s="196">
        <f t="shared" si="10"/>
        <v>0</v>
      </c>
      <c r="AZ56" s="198"/>
      <c r="BA56" s="198"/>
      <c r="BB56" s="198"/>
      <c r="BC56" s="198"/>
      <c r="BD56" s="198"/>
      <c r="BE56" s="198"/>
      <c r="BF56" s="198"/>
      <c r="BG56" s="198"/>
      <c r="BH56" s="198"/>
      <c r="BI56" s="198"/>
      <c r="BJ56" s="198"/>
      <c r="BK56" s="198"/>
    </row>
    <row r="57" spans="1:63" x14ac:dyDescent="0.25">
      <c r="A57" s="38" t="s">
        <v>242</v>
      </c>
      <c r="B57" s="38"/>
      <c r="C57" s="38"/>
      <c r="D57" s="38"/>
      <c r="E57" s="194"/>
      <c r="F57" s="38"/>
      <c r="G57" s="38"/>
      <c r="H57" s="38"/>
      <c r="I57" s="194"/>
      <c r="J57" s="38"/>
      <c r="K57" s="38"/>
      <c r="L57" s="38"/>
      <c r="M57" s="194"/>
      <c r="N57" s="38"/>
      <c r="O57" s="38"/>
      <c r="P57" s="38"/>
      <c r="Q57" s="194"/>
      <c r="R57" s="195">
        <f t="shared" si="8"/>
        <v>0</v>
      </c>
      <c r="S57" s="196">
        <f t="shared" si="9"/>
        <v>0</v>
      </c>
      <c r="T57" s="197"/>
      <c r="U57" s="197"/>
      <c r="V57" s="197"/>
      <c r="W57" s="197"/>
      <c r="X57" s="197"/>
      <c r="Y57" s="198"/>
      <c r="Z57" s="198"/>
      <c r="AA57" s="198"/>
      <c r="AB57" s="198"/>
      <c r="AC57" s="198"/>
      <c r="AD57" s="198"/>
      <c r="AE57" s="198"/>
      <c r="AG57" s="38" t="s">
        <v>242</v>
      </c>
      <c r="AH57" s="38">
        <v>0</v>
      </c>
      <c r="AI57" s="205"/>
      <c r="AJ57" s="205">
        <v>1</v>
      </c>
      <c r="AK57" s="194"/>
      <c r="AL57" s="282">
        <v>1</v>
      </c>
      <c r="AM57" s="166">
        <v>1</v>
      </c>
      <c r="AN57" s="166"/>
      <c r="AO57" s="281"/>
      <c r="AP57" s="166"/>
      <c r="AQ57" s="166"/>
      <c r="AR57" s="38"/>
      <c r="AS57" s="194"/>
      <c r="AT57" s="38"/>
      <c r="AU57" s="38"/>
      <c r="AV57" s="38"/>
      <c r="AW57" s="194"/>
      <c r="AX57" s="166">
        <v>1</v>
      </c>
      <c r="AY57" s="196">
        <f t="shared" si="10"/>
        <v>0</v>
      </c>
      <c r="AZ57" s="198"/>
      <c r="BA57" s="198"/>
      <c r="BB57" s="198"/>
      <c r="BC57" s="198"/>
      <c r="BD57" s="198"/>
      <c r="BE57" s="198"/>
      <c r="BF57" s="198"/>
      <c r="BG57" s="198"/>
      <c r="BH57" s="198"/>
      <c r="BI57" s="198"/>
      <c r="BJ57" s="198"/>
      <c r="BK57" s="198"/>
    </row>
    <row r="58" spans="1:63" x14ac:dyDescent="0.25">
      <c r="A58" s="38" t="s">
        <v>243</v>
      </c>
      <c r="B58" s="38"/>
      <c r="C58" s="38"/>
      <c r="D58" s="38"/>
      <c r="E58" s="194"/>
      <c r="F58" s="38"/>
      <c r="G58" s="38"/>
      <c r="H58" s="38"/>
      <c r="I58" s="194"/>
      <c r="J58" s="38"/>
      <c r="K58" s="38"/>
      <c r="L58" s="38"/>
      <c r="M58" s="194"/>
      <c r="N58" s="38"/>
      <c r="O58" s="38"/>
      <c r="P58" s="38"/>
      <c r="Q58" s="194"/>
      <c r="R58" s="195">
        <f t="shared" si="8"/>
        <v>0</v>
      </c>
      <c r="S58" s="196">
        <f t="shared" si="9"/>
        <v>0</v>
      </c>
      <c r="T58" s="197"/>
      <c r="U58" s="197"/>
      <c r="V58" s="197"/>
      <c r="W58" s="197"/>
      <c r="X58" s="197"/>
      <c r="Y58" s="198"/>
      <c r="Z58" s="198"/>
      <c r="AA58" s="198"/>
      <c r="AB58" s="198"/>
      <c r="AC58" s="198"/>
      <c r="AD58" s="198"/>
      <c r="AE58" s="198"/>
      <c r="AG58" s="38" t="s">
        <v>243</v>
      </c>
      <c r="AH58" s="38">
        <v>0</v>
      </c>
      <c r="AI58" s="205"/>
      <c r="AJ58" s="205"/>
      <c r="AK58" s="194"/>
      <c r="AL58" s="282">
        <v>1</v>
      </c>
      <c r="AM58" s="166">
        <v>1</v>
      </c>
      <c r="AN58" s="166"/>
      <c r="AO58" s="281"/>
      <c r="AP58" s="166"/>
      <c r="AQ58" s="166"/>
      <c r="AR58" s="38"/>
      <c r="AS58" s="194"/>
      <c r="AT58" s="38"/>
      <c r="AU58" s="38"/>
      <c r="AV58" s="38"/>
      <c r="AW58" s="194"/>
      <c r="AX58" s="166">
        <v>1</v>
      </c>
      <c r="AY58" s="196">
        <f t="shared" si="10"/>
        <v>0</v>
      </c>
      <c r="AZ58" s="198"/>
      <c r="BA58" s="198"/>
      <c r="BB58" s="198"/>
      <c r="BC58" s="198"/>
      <c r="BD58" s="198"/>
      <c r="BE58" s="198"/>
      <c r="BF58" s="198"/>
      <c r="BG58" s="198"/>
      <c r="BH58" s="198"/>
      <c r="BI58" s="198"/>
      <c r="BJ58" s="198"/>
      <c r="BK58" s="198"/>
    </row>
    <row r="59" spans="1:63" x14ac:dyDescent="0.25">
      <c r="A59" s="38" t="s">
        <v>244</v>
      </c>
      <c r="B59" s="38"/>
      <c r="C59" s="38"/>
      <c r="D59" s="38"/>
      <c r="E59" s="194"/>
      <c r="F59" s="38"/>
      <c r="G59" s="38"/>
      <c r="H59" s="38"/>
      <c r="I59" s="194"/>
      <c r="J59" s="38"/>
      <c r="K59" s="38"/>
      <c r="L59" s="38"/>
      <c r="M59" s="194"/>
      <c r="N59" s="38"/>
      <c r="O59" s="38"/>
      <c r="P59" s="38"/>
      <c r="Q59" s="194"/>
      <c r="R59" s="195">
        <f t="shared" si="8"/>
        <v>0</v>
      </c>
      <c r="S59" s="196">
        <f t="shared" si="9"/>
        <v>0</v>
      </c>
      <c r="T59" s="197"/>
      <c r="U59" s="197"/>
      <c r="V59" s="197"/>
      <c r="W59" s="197"/>
      <c r="X59" s="197"/>
      <c r="Y59" s="198"/>
      <c r="Z59" s="198"/>
      <c r="AA59" s="198"/>
      <c r="AB59" s="198"/>
      <c r="AC59" s="198"/>
      <c r="AD59" s="198"/>
      <c r="AE59" s="198"/>
      <c r="AG59" s="38" t="s">
        <v>244</v>
      </c>
      <c r="AH59" s="38">
        <v>0</v>
      </c>
      <c r="AI59" s="205">
        <v>1</v>
      </c>
      <c r="AJ59" s="205">
        <v>1</v>
      </c>
      <c r="AK59" s="194"/>
      <c r="AL59" s="166"/>
      <c r="AM59" s="166">
        <v>1</v>
      </c>
      <c r="AN59" s="166"/>
      <c r="AO59" s="281"/>
      <c r="AP59" s="166"/>
      <c r="AQ59" s="166"/>
      <c r="AR59" s="38"/>
      <c r="AS59" s="194"/>
      <c r="AT59" s="38"/>
      <c r="AU59" s="38"/>
      <c r="AV59" s="38"/>
      <c r="AW59" s="194"/>
      <c r="AX59" s="166">
        <v>1</v>
      </c>
      <c r="AY59" s="196">
        <f t="shared" si="10"/>
        <v>0</v>
      </c>
      <c r="AZ59" s="198"/>
      <c r="BA59" s="198"/>
      <c r="BB59" s="198"/>
      <c r="BC59" s="198"/>
      <c r="BD59" s="198"/>
      <c r="BE59" s="198"/>
      <c r="BF59" s="198"/>
      <c r="BG59" s="198"/>
      <c r="BH59" s="198"/>
      <c r="BI59" s="198"/>
      <c r="BJ59" s="198"/>
      <c r="BK59" s="198"/>
    </row>
    <row r="60" spans="1:63" x14ac:dyDescent="0.25">
      <c r="A60" s="199" t="s">
        <v>245</v>
      </c>
      <c r="B60" s="200">
        <f t="shared" ref="B60:Q60" si="11">SUM(B39:B59)</f>
        <v>0</v>
      </c>
      <c r="C60" s="200">
        <f t="shared" si="11"/>
        <v>0</v>
      </c>
      <c r="D60" s="200">
        <f t="shared" si="11"/>
        <v>0</v>
      </c>
      <c r="E60" s="201">
        <f t="shared" si="11"/>
        <v>154560000</v>
      </c>
      <c r="F60" s="200">
        <f t="shared" si="11"/>
        <v>0</v>
      </c>
      <c r="G60" s="200">
        <f t="shared" si="11"/>
        <v>19</v>
      </c>
      <c r="H60" s="200">
        <f t="shared" si="11"/>
        <v>0</v>
      </c>
      <c r="I60" s="201">
        <f t="shared" si="11"/>
        <v>0</v>
      </c>
      <c r="J60" s="200">
        <f t="shared" si="11"/>
        <v>0</v>
      </c>
      <c r="K60" s="200">
        <f t="shared" si="11"/>
        <v>0</v>
      </c>
      <c r="L60" s="200">
        <f t="shared" si="11"/>
        <v>0</v>
      </c>
      <c r="M60" s="201">
        <f t="shared" si="11"/>
        <v>0</v>
      </c>
      <c r="N60" s="200">
        <f t="shared" si="11"/>
        <v>0</v>
      </c>
      <c r="O60" s="200">
        <f t="shared" si="11"/>
        <v>0</v>
      </c>
      <c r="P60" s="200">
        <f t="shared" si="11"/>
        <v>0</v>
      </c>
      <c r="Q60" s="201">
        <f t="shared" si="11"/>
        <v>0</v>
      </c>
      <c r="R60" s="200">
        <f t="shared" ref="R60:S60" si="12">SUM(R39:R59)</f>
        <v>19</v>
      </c>
      <c r="S60" s="196">
        <f t="shared" si="12"/>
        <v>154560000</v>
      </c>
      <c r="T60" s="200">
        <f t="shared" ref="T60:AE60" si="13">SUM(T39:T59)</f>
        <v>0</v>
      </c>
      <c r="U60" s="200">
        <f t="shared" si="13"/>
        <v>0</v>
      </c>
      <c r="V60" s="200">
        <f t="shared" si="13"/>
        <v>0</v>
      </c>
      <c r="W60" s="200">
        <f t="shared" si="13"/>
        <v>0</v>
      </c>
      <c r="X60" s="200">
        <f t="shared" si="13"/>
        <v>0</v>
      </c>
      <c r="Y60" s="200">
        <f t="shared" si="13"/>
        <v>0</v>
      </c>
      <c r="Z60" s="200">
        <f t="shared" si="13"/>
        <v>0</v>
      </c>
      <c r="AA60" s="200">
        <f t="shared" si="13"/>
        <v>0</v>
      </c>
      <c r="AB60" s="200">
        <f t="shared" si="13"/>
        <v>0</v>
      </c>
      <c r="AC60" s="200">
        <f t="shared" si="13"/>
        <v>0</v>
      </c>
      <c r="AD60" s="200">
        <f t="shared" si="13"/>
        <v>0</v>
      </c>
      <c r="AE60" s="200">
        <f t="shared" si="13"/>
        <v>0</v>
      </c>
      <c r="AG60" s="199" t="s">
        <v>245</v>
      </c>
      <c r="AH60" s="200">
        <f t="shared" ref="AH60:AW60" si="14">SUM(AH39:AH59)</f>
        <v>0</v>
      </c>
      <c r="AI60" s="200">
        <f t="shared" si="14"/>
        <v>9</v>
      </c>
      <c r="AJ60" s="200">
        <f t="shared" si="14"/>
        <v>11</v>
      </c>
      <c r="AK60" s="201">
        <f t="shared" si="14"/>
        <v>0</v>
      </c>
      <c r="AL60" s="200">
        <f t="shared" si="14"/>
        <v>12</v>
      </c>
      <c r="AM60" s="200">
        <f t="shared" si="14"/>
        <v>20</v>
      </c>
      <c r="AN60" s="200">
        <f t="shared" si="14"/>
        <v>0</v>
      </c>
      <c r="AO60" s="201">
        <f t="shared" si="14"/>
        <v>0</v>
      </c>
      <c r="AP60" s="200">
        <f t="shared" si="14"/>
        <v>0</v>
      </c>
      <c r="AQ60" s="200">
        <f t="shared" si="14"/>
        <v>0</v>
      </c>
      <c r="AR60" s="200">
        <f t="shared" si="14"/>
        <v>0</v>
      </c>
      <c r="AS60" s="201">
        <f t="shared" si="14"/>
        <v>0</v>
      </c>
      <c r="AT60" s="200">
        <f t="shared" si="14"/>
        <v>0</v>
      </c>
      <c r="AU60" s="200">
        <f t="shared" si="14"/>
        <v>0</v>
      </c>
      <c r="AV60" s="200">
        <f t="shared" si="14"/>
        <v>0</v>
      </c>
      <c r="AW60" s="201">
        <f t="shared" si="14"/>
        <v>0</v>
      </c>
      <c r="AX60" s="202">
        <f t="shared" ref="AX60:BK60" si="15">SUM(AX39:AX59)</f>
        <v>20</v>
      </c>
      <c r="AY60" s="203">
        <f t="shared" si="15"/>
        <v>0</v>
      </c>
      <c r="AZ60" s="200">
        <f t="shared" si="15"/>
        <v>0</v>
      </c>
      <c r="BA60" s="200">
        <f t="shared" si="15"/>
        <v>0</v>
      </c>
      <c r="BB60" s="200">
        <f t="shared" si="15"/>
        <v>0</v>
      </c>
      <c r="BC60" s="200">
        <f t="shared" si="15"/>
        <v>0</v>
      </c>
      <c r="BD60" s="200">
        <f t="shared" si="15"/>
        <v>0</v>
      </c>
      <c r="BE60" s="200">
        <f t="shared" si="15"/>
        <v>0</v>
      </c>
      <c r="BF60" s="200">
        <f t="shared" si="15"/>
        <v>0</v>
      </c>
      <c r="BG60" s="200">
        <f t="shared" si="15"/>
        <v>0</v>
      </c>
      <c r="BH60" s="200">
        <f t="shared" si="15"/>
        <v>0</v>
      </c>
      <c r="BI60" s="200">
        <f t="shared" si="15"/>
        <v>0</v>
      </c>
      <c r="BJ60" s="200">
        <f t="shared" si="15"/>
        <v>0</v>
      </c>
      <c r="BK60" s="200">
        <f t="shared" si="15"/>
        <v>0</v>
      </c>
    </row>
    <row r="62" spans="1:63" x14ac:dyDescent="0.25">
      <c r="A62" s="186" t="s">
        <v>204</v>
      </c>
      <c r="B62" s="611"/>
      <c r="C62" s="611"/>
      <c r="D62" s="611"/>
      <c r="E62" s="611"/>
      <c r="F62" s="611"/>
      <c r="G62" s="611"/>
      <c r="H62" s="611"/>
      <c r="I62" s="611"/>
      <c r="J62" s="611"/>
      <c r="K62" s="611"/>
      <c r="L62" s="611"/>
      <c r="M62" s="611"/>
      <c r="N62" s="611"/>
      <c r="O62" s="611"/>
      <c r="P62" s="611"/>
      <c r="Q62" s="611"/>
      <c r="R62" s="611"/>
      <c r="S62" s="611"/>
      <c r="T62" s="611"/>
      <c r="U62" s="611"/>
      <c r="V62" s="611"/>
      <c r="W62" s="611"/>
      <c r="X62" s="611"/>
      <c r="Y62" s="611"/>
      <c r="Z62" s="611"/>
      <c r="AA62" s="611"/>
      <c r="AB62" s="611"/>
      <c r="AC62" s="611"/>
      <c r="AD62" s="611"/>
      <c r="AE62" s="611"/>
      <c r="AF62" s="611"/>
      <c r="AG62" s="611"/>
      <c r="AH62" s="611"/>
      <c r="AI62" s="611"/>
      <c r="AJ62" s="611"/>
      <c r="AK62" s="611"/>
      <c r="AL62" s="611"/>
      <c r="AM62" s="611"/>
      <c r="AN62" s="611"/>
      <c r="AO62" s="611"/>
      <c r="AP62" s="611"/>
      <c r="AQ62" s="611"/>
      <c r="AR62" s="611"/>
      <c r="AS62" s="611"/>
      <c r="AT62" s="611"/>
      <c r="AU62" s="611"/>
      <c r="AV62" s="611"/>
      <c r="AW62" s="611"/>
      <c r="AX62" s="611"/>
      <c r="AY62" s="611"/>
      <c r="AZ62" s="611"/>
      <c r="BA62" s="611"/>
      <c r="BB62" s="611"/>
      <c r="BC62" s="611"/>
      <c r="BD62" s="611"/>
      <c r="BE62" s="611"/>
      <c r="BF62" s="611"/>
      <c r="BG62" s="611"/>
      <c r="BH62" s="611"/>
      <c r="BI62" s="611"/>
      <c r="BJ62" s="611"/>
      <c r="BK62" s="611"/>
    </row>
    <row r="63" spans="1:63" x14ac:dyDescent="0.25">
      <c r="A63" s="187" t="s">
        <v>205</v>
      </c>
      <c r="B63" s="566" t="s">
        <v>94</v>
      </c>
      <c r="C63" s="567"/>
      <c r="D63" s="567"/>
      <c r="E63" s="567"/>
      <c r="F63" s="567"/>
      <c r="G63" s="567"/>
      <c r="H63" s="567"/>
      <c r="I63" s="567"/>
      <c r="J63" s="567"/>
      <c r="K63" s="567"/>
      <c r="L63" s="567"/>
      <c r="M63" s="567"/>
      <c r="N63" s="567"/>
      <c r="O63" s="567"/>
      <c r="P63" s="567"/>
      <c r="Q63" s="567"/>
      <c r="R63" s="567"/>
      <c r="S63" s="567"/>
      <c r="T63" s="567"/>
      <c r="U63" s="567"/>
      <c r="V63" s="567"/>
      <c r="W63" s="567"/>
      <c r="X63" s="567"/>
      <c r="Y63" s="567"/>
      <c r="Z63" s="567"/>
      <c r="AA63" s="567"/>
      <c r="AB63" s="567"/>
      <c r="AC63" s="567"/>
      <c r="AD63" s="567"/>
      <c r="AE63" s="567"/>
      <c r="AF63" s="567"/>
      <c r="AG63" s="567"/>
      <c r="AH63" s="567"/>
      <c r="AI63" s="567"/>
      <c r="AJ63" s="567"/>
      <c r="AK63" s="567"/>
      <c r="AL63" s="567"/>
      <c r="AM63" s="567"/>
      <c r="AN63" s="567"/>
      <c r="AO63" s="567"/>
      <c r="AP63" s="567"/>
      <c r="AQ63" s="567"/>
      <c r="AR63" s="567"/>
      <c r="AS63" s="567"/>
      <c r="AT63" s="567"/>
      <c r="AU63" s="567"/>
      <c r="AV63" s="567"/>
      <c r="AW63" s="567"/>
      <c r="AX63" s="567"/>
      <c r="AY63" s="567"/>
      <c r="AZ63" s="567"/>
      <c r="BA63" s="567"/>
      <c r="BB63" s="567"/>
      <c r="BC63" s="567"/>
      <c r="BD63" s="567"/>
      <c r="BE63" s="567"/>
      <c r="BF63" s="567"/>
      <c r="BG63" s="567"/>
      <c r="BH63" s="567"/>
      <c r="BI63" s="567"/>
      <c r="BJ63" s="567"/>
      <c r="BK63" s="568"/>
    </row>
    <row r="65" spans="1:63" x14ac:dyDescent="0.25">
      <c r="A65" s="564" t="s">
        <v>206</v>
      </c>
      <c r="B65" s="184" t="s">
        <v>27</v>
      </c>
      <c r="C65" s="184" t="s">
        <v>28</v>
      </c>
      <c r="D65" s="566" t="s">
        <v>29</v>
      </c>
      <c r="E65" s="568"/>
      <c r="F65" s="184" t="s">
        <v>30</v>
      </c>
      <c r="G65" s="184" t="s">
        <v>31</v>
      </c>
      <c r="H65" s="566" t="s">
        <v>32</v>
      </c>
      <c r="I65" s="568"/>
      <c r="J65" s="184" t="s">
        <v>33</v>
      </c>
      <c r="K65" s="184" t="s">
        <v>34</v>
      </c>
      <c r="L65" s="566" t="s">
        <v>35</v>
      </c>
      <c r="M65" s="568"/>
      <c r="N65" s="184" t="s">
        <v>36</v>
      </c>
      <c r="O65" s="184" t="s">
        <v>37</v>
      </c>
      <c r="P65" s="566" t="s">
        <v>38</v>
      </c>
      <c r="Q65" s="568"/>
      <c r="R65" s="566" t="s">
        <v>207</v>
      </c>
      <c r="S65" s="568"/>
      <c r="T65" s="566" t="s">
        <v>208</v>
      </c>
      <c r="U65" s="567"/>
      <c r="V65" s="567"/>
      <c r="W65" s="567"/>
      <c r="X65" s="567"/>
      <c r="Y65" s="568"/>
      <c r="Z65" s="566" t="s">
        <v>209</v>
      </c>
      <c r="AA65" s="567"/>
      <c r="AB65" s="567"/>
      <c r="AC65" s="567"/>
      <c r="AD65" s="567"/>
      <c r="AE65" s="568"/>
      <c r="AG65" s="564" t="s">
        <v>206</v>
      </c>
      <c r="AH65" s="184" t="s">
        <v>27</v>
      </c>
      <c r="AI65" s="184" t="s">
        <v>28</v>
      </c>
      <c r="AJ65" s="566" t="s">
        <v>29</v>
      </c>
      <c r="AK65" s="568"/>
      <c r="AL65" s="184" t="s">
        <v>30</v>
      </c>
      <c r="AM65" s="184" t="s">
        <v>31</v>
      </c>
      <c r="AN65" s="566" t="s">
        <v>32</v>
      </c>
      <c r="AO65" s="568"/>
      <c r="AP65" s="184" t="s">
        <v>33</v>
      </c>
      <c r="AQ65" s="184" t="s">
        <v>34</v>
      </c>
      <c r="AR65" s="566" t="s">
        <v>35</v>
      </c>
      <c r="AS65" s="568"/>
      <c r="AT65" s="184" t="s">
        <v>36</v>
      </c>
      <c r="AU65" s="184" t="s">
        <v>37</v>
      </c>
      <c r="AV65" s="566" t="s">
        <v>38</v>
      </c>
      <c r="AW65" s="568"/>
      <c r="AX65" s="566" t="s">
        <v>207</v>
      </c>
      <c r="AY65" s="568"/>
      <c r="AZ65" s="566" t="s">
        <v>208</v>
      </c>
      <c r="BA65" s="567"/>
      <c r="BB65" s="567"/>
      <c r="BC65" s="567"/>
      <c r="BD65" s="567"/>
      <c r="BE65" s="568"/>
      <c r="BF65" s="566" t="s">
        <v>209</v>
      </c>
      <c r="BG65" s="567"/>
      <c r="BH65" s="567"/>
      <c r="BI65" s="567"/>
      <c r="BJ65" s="567"/>
      <c r="BK65" s="568"/>
    </row>
    <row r="66" spans="1:63" ht="42.75" x14ac:dyDescent="0.25">
      <c r="A66" s="565"/>
      <c r="B66" s="183" t="s">
        <v>210</v>
      </c>
      <c r="C66" s="183" t="s">
        <v>210</v>
      </c>
      <c r="D66" s="183" t="s">
        <v>210</v>
      </c>
      <c r="E66" s="183" t="s">
        <v>211</v>
      </c>
      <c r="F66" s="183" t="s">
        <v>210</v>
      </c>
      <c r="G66" s="183" t="s">
        <v>210</v>
      </c>
      <c r="H66" s="183" t="s">
        <v>210</v>
      </c>
      <c r="I66" s="183" t="s">
        <v>211</v>
      </c>
      <c r="J66" s="183" t="s">
        <v>210</v>
      </c>
      <c r="K66" s="183" t="s">
        <v>210</v>
      </c>
      <c r="L66" s="183" t="s">
        <v>210</v>
      </c>
      <c r="M66" s="183" t="s">
        <v>211</v>
      </c>
      <c r="N66" s="183" t="s">
        <v>210</v>
      </c>
      <c r="O66" s="183" t="s">
        <v>210</v>
      </c>
      <c r="P66" s="183" t="s">
        <v>210</v>
      </c>
      <c r="Q66" s="183" t="s">
        <v>211</v>
      </c>
      <c r="R66" s="183" t="s">
        <v>210</v>
      </c>
      <c r="S66" s="183" t="s">
        <v>211</v>
      </c>
      <c r="T66" s="189" t="s">
        <v>212</v>
      </c>
      <c r="U66" s="189" t="s">
        <v>213</v>
      </c>
      <c r="V66" s="189" t="s">
        <v>214</v>
      </c>
      <c r="W66" s="189" t="s">
        <v>215</v>
      </c>
      <c r="X66" s="190" t="s">
        <v>216</v>
      </c>
      <c r="Y66" s="189" t="s">
        <v>217</v>
      </c>
      <c r="Z66" s="183" t="s">
        <v>218</v>
      </c>
      <c r="AA66" s="191" t="s">
        <v>219</v>
      </c>
      <c r="AB66" s="183" t="s">
        <v>220</v>
      </c>
      <c r="AC66" s="183" t="s">
        <v>221</v>
      </c>
      <c r="AD66" s="183" t="s">
        <v>222</v>
      </c>
      <c r="AE66" s="183" t="s">
        <v>223</v>
      </c>
      <c r="AG66" s="565"/>
      <c r="AH66" s="183" t="s">
        <v>210</v>
      </c>
      <c r="AI66" s="183" t="s">
        <v>210</v>
      </c>
      <c r="AJ66" s="183" t="s">
        <v>210</v>
      </c>
      <c r="AK66" s="183" t="s">
        <v>211</v>
      </c>
      <c r="AL66" s="183" t="s">
        <v>210</v>
      </c>
      <c r="AM66" s="183" t="s">
        <v>210</v>
      </c>
      <c r="AN66" s="183" t="s">
        <v>210</v>
      </c>
      <c r="AO66" s="183" t="s">
        <v>211</v>
      </c>
      <c r="AP66" s="183" t="s">
        <v>210</v>
      </c>
      <c r="AQ66" s="183" t="s">
        <v>210</v>
      </c>
      <c r="AR66" s="183" t="s">
        <v>210</v>
      </c>
      <c r="AS66" s="183" t="s">
        <v>211</v>
      </c>
      <c r="AT66" s="183" t="s">
        <v>210</v>
      </c>
      <c r="AU66" s="183" t="s">
        <v>210</v>
      </c>
      <c r="AV66" s="183" t="s">
        <v>210</v>
      </c>
      <c r="AW66" s="183" t="s">
        <v>211</v>
      </c>
      <c r="AX66" s="183" t="s">
        <v>210</v>
      </c>
      <c r="AY66" s="183" t="s">
        <v>211</v>
      </c>
      <c r="AZ66" s="189" t="s">
        <v>212</v>
      </c>
      <c r="BA66" s="189" t="s">
        <v>213</v>
      </c>
      <c r="BB66" s="189" t="s">
        <v>214</v>
      </c>
      <c r="BC66" s="189" t="s">
        <v>215</v>
      </c>
      <c r="BD66" s="190" t="s">
        <v>216</v>
      </c>
      <c r="BE66" s="189" t="s">
        <v>217</v>
      </c>
      <c r="BF66" s="192" t="s">
        <v>218</v>
      </c>
      <c r="BG66" s="193" t="s">
        <v>219</v>
      </c>
      <c r="BH66" s="192" t="s">
        <v>220</v>
      </c>
      <c r="BI66" s="192" t="s">
        <v>221</v>
      </c>
      <c r="BJ66" s="192" t="s">
        <v>222</v>
      </c>
      <c r="BK66" s="192" t="s">
        <v>223</v>
      </c>
    </row>
    <row r="67" spans="1:63" x14ac:dyDescent="0.25">
      <c r="A67" s="38" t="s">
        <v>224</v>
      </c>
      <c r="B67" s="38"/>
      <c r="C67" s="38"/>
      <c r="D67" s="38"/>
      <c r="E67" s="281">
        <v>66426000</v>
      </c>
      <c r="F67" s="38"/>
      <c r="G67" s="38"/>
      <c r="H67" s="38">
        <v>0</v>
      </c>
      <c r="I67" s="194"/>
      <c r="J67" s="38"/>
      <c r="K67" s="38"/>
      <c r="L67" s="38">
        <v>0</v>
      </c>
      <c r="M67" s="194"/>
      <c r="N67" s="38"/>
      <c r="O67" s="38"/>
      <c r="P67" s="38">
        <v>0</v>
      </c>
      <c r="Q67" s="194"/>
      <c r="R67" s="195"/>
      <c r="S67" s="196">
        <f>+E67+I67+M67+Q67</f>
        <v>66426000</v>
      </c>
      <c r="T67" s="197"/>
      <c r="U67" s="197"/>
      <c r="V67" s="197"/>
      <c r="W67" s="197"/>
      <c r="X67" s="197"/>
      <c r="Y67" s="198"/>
      <c r="Z67" s="198"/>
      <c r="AA67" s="198"/>
      <c r="AB67" s="198"/>
      <c r="AC67" s="198"/>
      <c r="AD67" s="198"/>
      <c r="AE67" s="185"/>
      <c r="AG67" s="38" t="s">
        <v>224</v>
      </c>
      <c r="AH67" s="38"/>
      <c r="AI67" s="38"/>
      <c r="AJ67" s="38"/>
      <c r="AK67" s="194"/>
      <c r="AL67" s="38"/>
      <c r="AM67" s="38"/>
      <c r="AN67" s="38"/>
      <c r="AO67" s="194"/>
      <c r="AP67" s="38"/>
      <c r="AQ67" s="38"/>
      <c r="AR67" s="38"/>
      <c r="AS67" s="194"/>
      <c r="AT67" s="38"/>
      <c r="AU67" s="38"/>
      <c r="AV67" s="38"/>
      <c r="AW67" s="194"/>
      <c r="AX67" s="195">
        <f t="shared" ref="AX67" si="16">AH67+AI67+AJ67+AL67+AM67+AN67+AP67+AQ67+AR67+AT67+AU67+AV67</f>
        <v>0</v>
      </c>
      <c r="AY67" s="206">
        <f>+AK67+AO67+AS67+AW67</f>
        <v>0</v>
      </c>
      <c r="AZ67" s="198"/>
      <c r="BA67" s="198"/>
      <c r="BB67" s="198"/>
      <c r="BC67" s="198"/>
      <c r="BD67" s="198"/>
      <c r="BE67" s="198"/>
      <c r="BF67" s="198"/>
      <c r="BG67" s="198"/>
      <c r="BH67" s="198"/>
      <c r="BI67" s="198"/>
      <c r="BJ67" s="198"/>
      <c r="BK67" s="185"/>
    </row>
    <row r="68" spans="1:63" ht="15.75" x14ac:dyDescent="0.25">
      <c r="A68" s="38" t="s">
        <v>225</v>
      </c>
      <c r="B68" s="38"/>
      <c r="C68" s="38"/>
      <c r="D68" s="38">
        <v>3</v>
      </c>
      <c r="E68" s="194"/>
      <c r="F68" s="38"/>
      <c r="G68" s="38">
        <v>3</v>
      </c>
      <c r="H68" s="38"/>
      <c r="I68" s="194"/>
      <c r="J68" s="38"/>
      <c r="K68" s="38"/>
      <c r="L68" s="38"/>
      <c r="M68" s="194"/>
      <c r="N68" s="38"/>
      <c r="O68" s="38"/>
      <c r="P68" s="38"/>
      <c r="Q68" s="194"/>
      <c r="R68" s="195">
        <v>3</v>
      </c>
      <c r="S68" s="196">
        <f t="shared" ref="S68:S87" si="17">+E68+I68+M68+Q68</f>
        <v>0</v>
      </c>
      <c r="T68" s="197"/>
      <c r="U68" s="197"/>
      <c r="V68" s="197"/>
      <c r="W68" s="197"/>
      <c r="X68" s="197"/>
      <c r="Y68" s="198"/>
      <c r="Z68" s="198"/>
      <c r="AA68" s="198"/>
      <c r="AB68" s="198"/>
      <c r="AC68" s="198"/>
      <c r="AD68" s="198"/>
      <c r="AE68" s="198"/>
      <c r="AG68" s="38" t="s">
        <v>225</v>
      </c>
      <c r="AH68" s="166">
        <v>1</v>
      </c>
      <c r="AI68" s="166"/>
      <c r="AJ68" s="168">
        <v>3</v>
      </c>
      <c r="AK68" s="281"/>
      <c r="AL68" s="285">
        <f t="shared" ref="AL68:AL87" si="18">AI68+AJ68+AK68</f>
        <v>3</v>
      </c>
      <c r="AM68" s="166">
        <v>3</v>
      </c>
      <c r="AN68" s="166"/>
      <c r="AO68" s="281"/>
      <c r="AP68" s="166"/>
      <c r="AQ68" s="166"/>
      <c r="AR68" s="166"/>
      <c r="AS68" s="281"/>
      <c r="AT68" s="166"/>
      <c r="AU68" s="166"/>
      <c r="AV68" s="166"/>
      <c r="AW68" s="281"/>
      <c r="AX68" s="303">
        <v>3</v>
      </c>
      <c r="AY68" s="206">
        <f t="shared" ref="AY68:AY87" si="19">+AK68+AO68+AS68+AW68</f>
        <v>0</v>
      </c>
      <c r="AZ68" s="198"/>
      <c r="BA68" s="198"/>
      <c r="BB68" s="198"/>
      <c r="BC68" s="198"/>
      <c r="BD68" s="198"/>
      <c r="BE68" s="198"/>
      <c r="BF68" s="198"/>
      <c r="BG68" s="198"/>
      <c r="BH68" s="198"/>
      <c r="BI68" s="198"/>
      <c r="BJ68" s="198"/>
      <c r="BK68" s="198"/>
    </row>
    <row r="69" spans="1:63" ht="15.75" x14ac:dyDescent="0.25">
      <c r="A69" s="38" t="s">
        <v>226</v>
      </c>
      <c r="B69" s="38"/>
      <c r="C69" s="38"/>
      <c r="D69" s="38">
        <v>3</v>
      </c>
      <c r="E69" s="194"/>
      <c r="F69" s="38"/>
      <c r="G69" s="38">
        <v>3</v>
      </c>
      <c r="H69" s="38"/>
      <c r="I69" s="194"/>
      <c r="J69" s="38"/>
      <c r="K69" s="38"/>
      <c r="L69" s="38"/>
      <c r="M69" s="194"/>
      <c r="N69" s="38"/>
      <c r="O69" s="38"/>
      <c r="P69" s="38"/>
      <c r="Q69" s="194"/>
      <c r="R69" s="195">
        <v>3</v>
      </c>
      <c r="S69" s="196">
        <f t="shared" si="17"/>
        <v>0</v>
      </c>
      <c r="T69" s="197"/>
      <c r="U69" s="197"/>
      <c r="V69" s="197"/>
      <c r="W69" s="197"/>
      <c r="X69" s="197"/>
      <c r="Y69" s="198"/>
      <c r="Z69" s="198"/>
      <c r="AA69" s="198"/>
      <c r="AB69" s="198"/>
      <c r="AC69" s="198"/>
      <c r="AD69" s="198"/>
      <c r="AE69" s="198"/>
      <c r="AG69" s="38" t="s">
        <v>226</v>
      </c>
      <c r="AH69" s="166">
        <v>1</v>
      </c>
      <c r="AI69" s="166">
        <v>1</v>
      </c>
      <c r="AJ69" s="168">
        <v>2</v>
      </c>
      <c r="AK69" s="281"/>
      <c r="AL69" s="285">
        <f t="shared" si="18"/>
        <v>3</v>
      </c>
      <c r="AM69" s="166">
        <v>2</v>
      </c>
      <c r="AN69" s="166"/>
      <c r="AO69" s="281"/>
      <c r="AP69" s="166"/>
      <c r="AQ69" s="166"/>
      <c r="AR69" s="166"/>
      <c r="AS69" s="281"/>
      <c r="AT69" s="166"/>
      <c r="AU69" s="166"/>
      <c r="AV69" s="166"/>
      <c r="AW69" s="281"/>
      <c r="AX69" s="303">
        <v>3</v>
      </c>
      <c r="AY69" s="206">
        <f t="shared" si="19"/>
        <v>0</v>
      </c>
      <c r="AZ69" s="198"/>
      <c r="BA69" s="198"/>
      <c r="BB69" s="198"/>
      <c r="BC69" s="198"/>
      <c r="BD69" s="198"/>
      <c r="BE69" s="198"/>
      <c r="BF69" s="198"/>
      <c r="BG69" s="198"/>
      <c r="BH69" s="198"/>
      <c r="BI69" s="198"/>
      <c r="BJ69" s="198"/>
      <c r="BK69" s="198"/>
    </row>
    <row r="70" spans="1:63" ht="15.75" x14ac:dyDescent="0.25">
      <c r="A70" s="38" t="s">
        <v>227</v>
      </c>
      <c r="B70" s="38"/>
      <c r="C70" s="38"/>
      <c r="D70" s="38">
        <v>3</v>
      </c>
      <c r="E70" s="194"/>
      <c r="F70" s="38"/>
      <c r="G70" s="38">
        <v>3</v>
      </c>
      <c r="H70" s="38"/>
      <c r="I70" s="194"/>
      <c r="J70" s="38"/>
      <c r="K70" s="38"/>
      <c r="L70" s="38"/>
      <c r="M70" s="194"/>
      <c r="N70" s="38"/>
      <c r="O70" s="38"/>
      <c r="P70" s="38"/>
      <c r="Q70" s="194"/>
      <c r="R70" s="195">
        <v>3</v>
      </c>
      <c r="S70" s="196">
        <f t="shared" si="17"/>
        <v>0</v>
      </c>
      <c r="T70" s="197"/>
      <c r="U70" s="197"/>
      <c r="V70" s="197"/>
      <c r="W70" s="197"/>
      <c r="X70" s="197"/>
      <c r="Y70" s="198"/>
      <c r="Z70" s="198"/>
      <c r="AA70" s="198"/>
      <c r="AB70" s="198"/>
      <c r="AC70" s="198"/>
      <c r="AD70" s="198"/>
      <c r="AE70" s="198"/>
      <c r="AG70" s="38" t="s">
        <v>227</v>
      </c>
      <c r="AH70" s="166"/>
      <c r="AI70" s="166">
        <v>1</v>
      </c>
      <c r="AJ70" s="168">
        <v>3</v>
      </c>
      <c r="AK70" s="281"/>
      <c r="AL70" s="285">
        <f t="shared" si="18"/>
        <v>4</v>
      </c>
      <c r="AM70" s="166">
        <v>3</v>
      </c>
      <c r="AN70" s="166"/>
      <c r="AO70" s="281"/>
      <c r="AP70" s="166"/>
      <c r="AQ70" s="166"/>
      <c r="AR70" s="166"/>
      <c r="AS70" s="281"/>
      <c r="AT70" s="166"/>
      <c r="AU70" s="166"/>
      <c r="AV70" s="166"/>
      <c r="AW70" s="281"/>
      <c r="AX70" s="303">
        <v>3</v>
      </c>
      <c r="AY70" s="206">
        <f t="shared" si="19"/>
        <v>0</v>
      </c>
      <c r="AZ70" s="198"/>
      <c r="BA70" s="198"/>
      <c r="BB70" s="198"/>
      <c r="BC70" s="198"/>
      <c r="BD70" s="198"/>
      <c r="BE70" s="198"/>
      <c r="BF70" s="198"/>
      <c r="BG70" s="198"/>
      <c r="BH70" s="198"/>
      <c r="BI70" s="198"/>
      <c r="BJ70" s="198"/>
      <c r="BK70" s="198"/>
    </row>
    <row r="71" spans="1:63" ht="15.75" x14ac:dyDescent="0.25">
      <c r="A71" s="38" t="s">
        <v>228</v>
      </c>
      <c r="B71" s="38"/>
      <c r="C71" s="38"/>
      <c r="D71" s="38">
        <v>3</v>
      </c>
      <c r="E71" s="194"/>
      <c r="F71" s="38"/>
      <c r="G71" s="38">
        <v>3</v>
      </c>
      <c r="H71" s="38"/>
      <c r="I71" s="194"/>
      <c r="J71" s="38"/>
      <c r="K71" s="38"/>
      <c r="L71" s="38"/>
      <c r="M71" s="194"/>
      <c r="N71" s="38"/>
      <c r="O71" s="38"/>
      <c r="P71" s="38"/>
      <c r="Q71" s="194"/>
      <c r="R71" s="195">
        <v>3</v>
      </c>
      <c r="S71" s="196">
        <f t="shared" si="17"/>
        <v>0</v>
      </c>
      <c r="T71" s="197"/>
      <c r="U71" s="197"/>
      <c r="V71" s="197"/>
      <c r="W71" s="197"/>
      <c r="X71" s="197"/>
      <c r="Y71" s="198"/>
      <c r="Z71" s="198"/>
      <c r="AA71" s="198"/>
      <c r="AB71" s="198"/>
      <c r="AC71" s="198"/>
      <c r="AD71" s="198"/>
      <c r="AE71" s="198"/>
      <c r="AG71" s="38" t="s">
        <v>228</v>
      </c>
      <c r="AH71" s="166"/>
      <c r="AI71" s="166">
        <v>1</v>
      </c>
      <c r="AJ71" s="168">
        <v>1</v>
      </c>
      <c r="AK71" s="281"/>
      <c r="AL71" s="285">
        <f t="shared" si="18"/>
        <v>2</v>
      </c>
      <c r="AM71" s="166">
        <v>3</v>
      </c>
      <c r="AN71" s="166"/>
      <c r="AO71" s="281"/>
      <c r="AP71" s="166"/>
      <c r="AQ71" s="166"/>
      <c r="AR71" s="166"/>
      <c r="AS71" s="281"/>
      <c r="AT71" s="166"/>
      <c r="AU71" s="166"/>
      <c r="AV71" s="166"/>
      <c r="AW71" s="281"/>
      <c r="AX71" s="303">
        <v>3</v>
      </c>
      <c r="AY71" s="206">
        <f t="shared" si="19"/>
        <v>0</v>
      </c>
      <c r="AZ71" s="198"/>
      <c r="BA71" s="198"/>
      <c r="BB71" s="198"/>
      <c r="BC71" s="198"/>
      <c r="BD71" s="198"/>
      <c r="BE71" s="198"/>
      <c r="BF71" s="198"/>
      <c r="BG71" s="198"/>
      <c r="BH71" s="198"/>
      <c r="BI71" s="198"/>
      <c r="BJ71" s="198"/>
      <c r="BK71" s="198"/>
    </row>
    <row r="72" spans="1:63" ht="15.75" x14ac:dyDescent="0.25">
      <c r="A72" s="38" t="s">
        <v>229</v>
      </c>
      <c r="B72" s="38"/>
      <c r="C72" s="38"/>
      <c r="D72" s="38">
        <v>3</v>
      </c>
      <c r="E72" s="194"/>
      <c r="F72" s="38"/>
      <c r="G72" s="38">
        <v>3</v>
      </c>
      <c r="H72" s="38"/>
      <c r="I72" s="194"/>
      <c r="J72" s="38"/>
      <c r="K72" s="38"/>
      <c r="L72" s="38"/>
      <c r="M72" s="194"/>
      <c r="N72" s="38"/>
      <c r="O72" s="38"/>
      <c r="P72" s="38"/>
      <c r="Q72" s="194"/>
      <c r="R72" s="195">
        <v>3</v>
      </c>
      <c r="S72" s="196">
        <f t="shared" si="17"/>
        <v>0</v>
      </c>
      <c r="T72" s="197"/>
      <c r="U72" s="197"/>
      <c r="V72" s="197"/>
      <c r="W72" s="197"/>
      <c r="X72" s="197"/>
      <c r="Y72" s="198"/>
      <c r="Z72" s="198"/>
      <c r="AA72" s="198"/>
      <c r="AB72" s="198"/>
      <c r="AC72" s="198"/>
      <c r="AD72" s="198"/>
      <c r="AE72" s="198"/>
      <c r="AG72" s="38" t="s">
        <v>229</v>
      </c>
      <c r="AH72" s="166"/>
      <c r="AI72" s="166">
        <v>1</v>
      </c>
      <c r="AJ72" s="168">
        <v>3</v>
      </c>
      <c r="AK72" s="281"/>
      <c r="AL72" s="285">
        <f t="shared" si="18"/>
        <v>4</v>
      </c>
      <c r="AM72" s="166">
        <v>3</v>
      </c>
      <c r="AN72" s="166"/>
      <c r="AO72" s="281"/>
      <c r="AP72" s="166"/>
      <c r="AQ72" s="166"/>
      <c r="AR72" s="166"/>
      <c r="AS72" s="281"/>
      <c r="AT72" s="166"/>
      <c r="AU72" s="166"/>
      <c r="AV72" s="166"/>
      <c r="AW72" s="281"/>
      <c r="AX72" s="303">
        <v>3</v>
      </c>
      <c r="AY72" s="206">
        <f t="shared" si="19"/>
        <v>0</v>
      </c>
      <c r="AZ72" s="198"/>
      <c r="BA72" s="198"/>
      <c r="BB72" s="198"/>
      <c r="BC72" s="198"/>
      <c r="BD72" s="198"/>
      <c r="BE72" s="198"/>
      <c r="BF72" s="198"/>
      <c r="BG72" s="198"/>
      <c r="BH72" s="198"/>
      <c r="BI72" s="198"/>
      <c r="BJ72" s="198"/>
      <c r="BK72" s="198"/>
    </row>
    <row r="73" spans="1:63" ht="15.75" x14ac:dyDescent="0.25">
      <c r="A73" s="38" t="s">
        <v>230</v>
      </c>
      <c r="B73" s="38"/>
      <c r="C73" s="38"/>
      <c r="D73" s="38">
        <v>3</v>
      </c>
      <c r="E73" s="194"/>
      <c r="F73" s="38"/>
      <c r="G73" s="38">
        <v>3</v>
      </c>
      <c r="H73" s="38"/>
      <c r="I73" s="194"/>
      <c r="J73" s="38"/>
      <c r="K73" s="38"/>
      <c r="L73" s="38"/>
      <c r="M73" s="194"/>
      <c r="N73" s="38"/>
      <c r="O73" s="38"/>
      <c r="P73" s="38"/>
      <c r="Q73" s="194"/>
      <c r="R73" s="195">
        <v>3</v>
      </c>
      <c r="S73" s="196">
        <f t="shared" si="17"/>
        <v>0</v>
      </c>
      <c r="T73" s="197"/>
      <c r="U73" s="197"/>
      <c r="V73" s="197"/>
      <c r="W73" s="197"/>
      <c r="X73" s="197"/>
      <c r="Y73" s="198"/>
      <c r="Z73" s="198"/>
      <c r="AA73" s="198"/>
      <c r="AB73" s="198"/>
      <c r="AC73" s="198"/>
      <c r="AD73" s="198"/>
      <c r="AE73" s="198"/>
      <c r="AG73" s="38" t="s">
        <v>230</v>
      </c>
      <c r="AH73" s="166">
        <v>1</v>
      </c>
      <c r="AI73" s="166">
        <v>1</v>
      </c>
      <c r="AJ73" s="168">
        <v>1</v>
      </c>
      <c r="AK73" s="281"/>
      <c r="AL73" s="285">
        <f t="shared" si="18"/>
        <v>2</v>
      </c>
      <c r="AM73" s="166">
        <v>3</v>
      </c>
      <c r="AN73" s="166"/>
      <c r="AO73" s="281"/>
      <c r="AP73" s="166"/>
      <c r="AQ73" s="166"/>
      <c r="AR73" s="166"/>
      <c r="AS73" s="281"/>
      <c r="AT73" s="166"/>
      <c r="AU73" s="166"/>
      <c r="AV73" s="166"/>
      <c r="AW73" s="281"/>
      <c r="AX73" s="303">
        <v>3</v>
      </c>
      <c r="AY73" s="206">
        <f t="shared" si="19"/>
        <v>0</v>
      </c>
      <c r="AZ73" s="198"/>
      <c r="BA73" s="198"/>
      <c r="BB73" s="198"/>
      <c r="BC73" s="198"/>
      <c r="BD73" s="198"/>
      <c r="BE73" s="198"/>
      <c r="BF73" s="198"/>
      <c r="BG73" s="198"/>
      <c r="BH73" s="198"/>
      <c r="BI73" s="198"/>
      <c r="BJ73" s="198"/>
      <c r="BK73" s="198"/>
    </row>
    <row r="74" spans="1:63" ht="15.75" x14ac:dyDescent="0.25">
      <c r="A74" s="38" t="s">
        <v>231</v>
      </c>
      <c r="B74" s="38"/>
      <c r="C74" s="38"/>
      <c r="D74" s="38">
        <v>3</v>
      </c>
      <c r="E74" s="194"/>
      <c r="F74" s="38"/>
      <c r="G74" s="38">
        <v>3</v>
      </c>
      <c r="H74" s="38"/>
      <c r="I74" s="194"/>
      <c r="J74" s="38"/>
      <c r="K74" s="38"/>
      <c r="L74" s="38"/>
      <c r="M74" s="194"/>
      <c r="N74" s="38"/>
      <c r="O74" s="38"/>
      <c r="P74" s="38"/>
      <c r="Q74" s="194"/>
      <c r="R74" s="195">
        <v>3</v>
      </c>
      <c r="S74" s="196">
        <f t="shared" si="17"/>
        <v>0</v>
      </c>
      <c r="T74" s="197"/>
      <c r="U74" s="197"/>
      <c r="V74" s="197"/>
      <c r="W74" s="197"/>
      <c r="X74" s="197"/>
      <c r="Y74" s="198"/>
      <c r="Z74" s="198"/>
      <c r="AA74" s="198"/>
      <c r="AB74" s="198"/>
      <c r="AC74" s="198"/>
      <c r="AD74" s="198"/>
      <c r="AE74" s="198"/>
      <c r="AG74" s="38" t="s">
        <v>231</v>
      </c>
      <c r="AH74" s="166"/>
      <c r="AI74" s="166">
        <v>1</v>
      </c>
      <c r="AJ74" s="168">
        <v>2</v>
      </c>
      <c r="AK74" s="281"/>
      <c r="AL74" s="285">
        <f t="shared" si="18"/>
        <v>3</v>
      </c>
      <c r="AM74" s="166">
        <v>3</v>
      </c>
      <c r="AN74" s="166"/>
      <c r="AO74" s="281"/>
      <c r="AP74" s="166"/>
      <c r="AQ74" s="166"/>
      <c r="AR74" s="166"/>
      <c r="AS74" s="281"/>
      <c r="AT74" s="166"/>
      <c r="AU74" s="166"/>
      <c r="AV74" s="166"/>
      <c r="AW74" s="281"/>
      <c r="AX74" s="303">
        <v>3</v>
      </c>
      <c r="AY74" s="206">
        <f t="shared" si="19"/>
        <v>0</v>
      </c>
      <c r="AZ74" s="198"/>
      <c r="BA74" s="198"/>
      <c r="BB74" s="198"/>
      <c r="BC74" s="198"/>
      <c r="BD74" s="198"/>
      <c r="BE74" s="198"/>
      <c r="BF74" s="198"/>
      <c r="BG74" s="198"/>
      <c r="BH74" s="198"/>
      <c r="BI74" s="198"/>
      <c r="BJ74" s="198"/>
      <c r="BK74" s="198"/>
    </row>
    <row r="75" spans="1:63" ht="15.75" x14ac:dyDescent="0.25">
      <c r="A75" s="38" t="s">
        <v>232</v>
      </c>
      <c r="B75" s="38"/>
      <c r="C75" s="38"/>
      <c r="D75" s="38">
        <v>3</v>
      </c>
      <c r="E75" s="194"/>
      <c r="F75" s="38"/>
      <c r="G75" s="38">
        <v>3</v>
      </c>
      <c r="H75" s="38"/>
      <c r="I75" s="194"/>
      <c r="J75" s="38"/>
      <c r="K75" s="38"/>
      <c r="L75" s="38"/>
      <c r="M75" s="194"/>
      <c r="N75" s="38"/>
      <c r="O75" s="38"/>
      <c r="P75" s="38"/>
      <c r="Q75" s="194"/>
      <c r="R75" s="195">
        <v>3</v>
      </c>
      <c r="S75" s="196">
        <f t="shared" si="17"/>
        <v>0</v>
      </c>
      <c r="T75" s="197"/>
      <c r="U75" s="197"/>
      <c r="V75" s="197"/>
      <c r="W75" s="197"/>
      <c r="X75" s="197"/>
      <c r="Y75" s="198"/>
      <c r="Z75" s="198"/>
      <c r="AA75" s="198"/>
      <c r="AB75" s="198"/>
      <c r="AC75" s="198"/>
      <c r="AD75" s="198"/>
      <c r="AE75" s="198"/>
      <c r="AG75" s="38" t="s">
        <v>232</v>
      </c>
      <c r="AH75" s="166">
        <v>1</v>
      </c>
      <c r="AI75" s="166">
        <v>1</v>
      </c>
      <c r="AJ75" s="168">
        <v>2</v>
      </c>
      <c r="AK75" s="281"/>
      <c r="AL75" s="285">
        <f t="shared" si="18"/>
        <v>3</v>
      </c>
      <c r="AM75" s="166">
        <v>3</v>
      </c>
      <c r="AN75" s="166"/>
      <c r="AO75" s="281"/>
      <c r="AP75" s="166"/>
      <c r="AQ75" s="166"/>
      <c r="AR75" s="166"/>
      <c r="AS75" s="281"/>
      <c r="AT75" s="166"/>
      <c r="AU75" s="166"/>
      <c r="AV75" s="166"/>
      <c r="AW75" s="281"/>
      <c r="AX75" s="303">
        <v>3</v>
      </c>
      <c r="AY75" s="206">
        <f t="shared" si="19"/>
        <v>0</v>
      </c>
      <c r="AZ75" s="198"/>
      <c r="BA75" s="198"/>
      <c r="BB75" s="198"/>
      <c r="BC75" s="198"/>
      <c r="BD75" s="198"/>
      <c r="BE75" s="198"/>
      <c r="BF75" s="198"/>
      <c r="BG75" s="198"/>
      <c r="BH75" s="198"/>
      <c r="BI75" s="38"/>
      <c r="BJ75" s="38"/>
      <c r="BK75" s="38"/>
    </row>
    <row r="76" spans="1:63" ht="15.75" x14ac:dyDescent="0.25">
      <c r="A76" s="38" t="s">
        <v>233</v>
      </c>
      <c r="B76" s="38"/>
      <c r="C76" s="38"/>
      <c r="D76" s="38">
        <v>3</v>
      </c>
      <c r="E76" s="194"/>
      <c r="F76" s="38"/>
      <c r="G76" s="38">
        <v>3</v>
      </c>
      <c r="H76" s="38"/>
      <c r="I76" s="194"/>
      <c r="J76" s="38"/>
      <c r="K76" s="38"/>
      <c r="L76" s="38"/>
      <c r="M76" s="194"/>
      <c r="N76" s="38"/>
      <c r="O76" s="38"/>
      <c r="P76" s="38"/>
      <c r="Q76" s="194"/>
      <c r="R76" s="195">
        <v>3</v>
      </c>
      <c r="S76" s="196">
        <f t="shared" si="17"/>
        <v>0</v>
      </c>
      <c r="T76" s="197"/>
      <c r="U76" s="197"/>
      <c r="V76" s="197"/>
      <c r="W76" s="197"/>
      <c r="X76" s="197"/>
      <c r="Y76" s="198"/>
      <c r="Z76" s="198"/>
      <c r="AA76" s="198"/>
      <c r="AB76" s="198"/>
      <c r="AC76" s="198"/>
      <c r="AD76" s="198"/>
      <c r="AE76" s="198"/>
      <c r="AG76" s="38" t="s">
        <v>233</v>
      </c>
      <c r="AH76" s="166">
        <v>1</v>
      </c>
      <c r="AI76" s="166">
        <v>1</v>
      </c>
      <c r="AJ76" s="168">
        <v>2</v>
      </c>
      <c r="AK76" s="281"/>
      <c r="AL76" s="285">
        <f t="shared" si="18"/>
        <v>3</v>
      </c>
      <c r="AM76" s="166">
        <v>3</v>
      </c>
      <c r="AN76" s="166"/>
      <c r="AO76" s="281"/>
      <c r="AP76" s="166"/>
      <c r="AQ76" s="166"/>
      <c r="AR76" s="166"/>
      <c r="AS76" s="281"/>
      <c r="AT76" s="166"/>
      <c r="AU76" s="166"/>
      <c r="AV76" s="166"/>
      <c r="AW76" s="281"/>
      <c r="AX76" s="303">
        <v>3</v>
      </c>
      <c r="AY76" s="206">
        <f t="shared" si="19"/>
        <v>0</v>
      </c>
      <c r="AZ76" s="198"/>
      <c r="BA76" s="198"/>
      <c r="BB76" s="198"/>
      <c r="BC76" s="198"/>
      <c r="BD76" s="198"/>
      <c r="BE76" s="198"/>
      <c r="BF76" s="198"/>
      <c r="BG76" s="198"/>
      <c r="BH76" s="198"/>
      <c r="BI76" s="38"/>
      <c r="BJ76" s="38"/>
      <c r="BK76" s="38"/>
    </row>
    <row r="77" spans="1:63" ht="15.75" x14ac:dyDescent="0.25">
      <c r="A77" s="38" t="s">
        <v>234</v>
      </c>
      <c r="B77" s="38"/>
      <c r="C77" s="38"/>
      <c r="D77" s="38">
        <v>3</v>
      </c>
      <c r="E77" s="194"/>
      <c r="F77" s="38"/>
      <c r="G77" s="38">
        <v>3</v>
      </c>
      <c r="H77" s="38"/>
      <c r="I77" s="194"/>
      <c r="J77" s="38"/>
      <c r="K77" s="38"/>
      <c r="L77" s="38"/>
      <c r="M77" s="194"/>
      <c r="N77" s="38"/>
      <c r="O77" s="38"/>
      <c r="P77" s="38"/>
      <c r="Q77" s="194"/>
      <c r="R77" s="195">
        <v>3</v>
      </c>
      <c r="S77" s="196">
        <f t="shared" si="17"/>
        <v>0</v>
      </c>
      <c r="T77" s="197"/>
      <c r="U77" s="197"/>
      <c r="V77" s="197"/>
      <c r="W77" s="197"/>
      <c r="X77" s="197"/>
      <c r="Y77" s="198"/>
      <c r="Z77" s="198"/>
      <c r="AA77" s="198"/>
      <c r="AB77" s="198"/>
      <c r="AC77" s="198"/>
      <c r="AD77" s="198"/>
      <c r="AE77" s="198"/>
      <c r="AG77" s="38" t="s">
        <v>234</v>
      </c>
      <c r="AH77" s="166">
        <v>1</v>
      </c>
      <c r="AI77" s="166">
        <v>1</v>
      </c>
      <c r="AJ77" s="168">
        <v>2</v>
      </c>
      <c r="AK77" s="281"/>
      <c r="AL77" s="285">
        <f t="shared" si="18"/>
        <v>3</v>
      </c>
      <c r="AM77" s="166">
        <v>3</v>
      </c>
      <c r="AN77" s="166"/>
      <c r="AO77" s="281"/>
      <c r="AP77" s="166"/>
      <c r="AQ77" s="166"/>
      <c r="AR77" s="166"/>
      <c r="AS77" s="281"/>
      <c r="AT77" s="166"/>
      <c r="AU77" s="166"/>
      <c r="AV77" s="166"/>
      <c r="AW77" s="281"/>
      <c r="AX77" s="303">
        <v>3</v>
      </c>
      <c r="AY77" s="206">
        <f t="shared" si="19"/>
        <v>0</v>
      </c>
      <c r="AZ77" s="198"/>
      <c r="BA77" s="198"/>
      <c r="BB77" s="198"/>
      <c r="BC77" s="198"/>
      <c r="BD77" s="198"/>
      <c r="BE77" s="198"/>
      <c r="BF77" s="198"/>
      <c r="BG77" s="198"/>
      <c r="BH77" s="198"/>
      <c r="BI77" s="38"/>
      <c r="BJ77" s="38"/>
      <c r="BK77" s="38"/>
    </row>
    <row r="78" spans="1:63" ht="15.75" x14ac:dyDescent="0.25">
      <c r="A78" s="38" t="s">
        <v>235</v>
      </c>
      <c r="B78" s="38"/>
      <c r="C78" s="38"/>
      <c r="D78" s="38">
        <v>3</v>
      </c>
      <c r="E78" s="194"/>
      <c r="F78" s="38"/>
      <c r="G78" s="38">
        <v>3</v>
      </c>
      <c r="H78" s="38"/>
      <c r="I78" s="194"/>
      <c r="J78" s="38"/>
      <c r="K78" s="38"/>
      <c r="L78" s="38"/>
      <c r="M78" s="194"/>
      <c r="N78" s="38"/>
      <c r="O78" s="38"/>
      <c r="P78" s="38"/>
      <c r="Q78" s="194"/>
      <c r="R78" s="195">
        <v>3</v>
      </c>
      <c r="S78" s="196">
        <f t="shared" si="17"/>
        <v>0</v>
      </c>
      <c r="T78" s="197"/>
      <c r="U78" s="197"/>
      <c r="V78" s="197"/>
      <c r="W78" s="197"/>
      <c r="X78" s="197"/>
      <c r="Y78" s="198"/>
      <c r="Z78" s="198"/>
      <c r="AA78" s="198"/>
      <c r="AB78" s="198"/>
      <c r="AC78" s="198"/>
      <c r="AD78" s="198"/>
      <c r="AE78" s="198"/>
      <c r="AG78" s="38" t="s">
        <v>235</v>
      </c>
      <c r="AH78" s="166">
        <v>1</v>
      </c>
      <c r="AI78" s="166">
        <v>1</v>
      </c>
      <c r="AJ78" s="168">
        <v>2</v>
      </c>
      <c r="AK78" s="281"/>
      <c r="AL78" s="285">
        <f t="shared" si="18"/>
        <v>3</v>
      </c>
      <c r="AM78" s="166">
        <v>3</v>
      </c>
      <c r="AN78" s="166"/>
      <c r="AO78" s="281"/>
      <c r="AP78" s="166"/>
      <c r="AQ78" s="166"/>
      <c r="AR78" s="166"/>
      <c r="AS78" s="281"/>
      <c r="AT78" s="166"/>
      <c r="AU78" s="166"/>
      <c r="AV78" s="166"/>
      <c r="AW78" s="281"/>
      <c r="AX78" s="303">
        <v>3</v>
      </c>
      <c r="AY78" s="206">
        <f t="shared" si="19"/>
        <v>0</v>
      </c>
      <c r="AZ78" s="198"/>
      <c r="BA78" s="198"/>
      <c r="BB78" s="198"/>
      <c r="BC78" s="198"/>
      <c r="BD78" s="198"/>
      <c r="BE78" s="198"/>
      <c r="BF78" s="198"/>
      <c r="BG78" s="198"/>
      <c r="BH78" s="198"/>
      <c r="BI78" s="198"/>
      <c r="BJ78" s="198"/>
      <c r="BK78" s="198"/>
    </row>
    <row r="79" spans="1:63" ht="15.75" x14ac:dyDescent="0.25">
      <c r="A79" s="38" t="s">
        <v>236</v>
      </c>
      <c r="B79" s="38"/>
      <c r="C79" s="38"/>
      <c r="D79" s="38">
        <v>3</v>
      </c>
      <c r="E79" s="194"/>
      <c r="F79" s="38"/>
      <c r="G79" s="38">
        <v>3</v>
      </c>
      <c r="H79" s="38"/>
      <c r="I79" s="194"/>
      <c r="J79" s="38"/>
      <c r="K79" s="38"/>
      <c r="L79" s="38"/>
      <c r="M79" s="194"/>
      <c r="N79" s="38"/>
      <c r="O79" s="38"/>
      <c r="P79" s="38"/>
      <c r="Q79" s="194"/>
      <c r="R79" s="195">
        <v>3</v>
      </c>
      <c r="S79" s="196">
        <f t="shared" si="17"/>
        <v>0</v>
      </c>
      <c r="T79" s="197"/>
      <c r="U79" s="197"/>
      <c r="V79" s="197"/>
      <c r="W79" s="197"/>
      <c r="X79" s="197"/>
      <c r="Y79" s="198"/>
      <c r="Z79" s="198"/>
      <c r="AA79" s="198"/>
      <c r="AB79" s="198"/>
      <c r="AC79" s="198"/>
      <c r="AD79" s="198"/>
      <c r="AE79" s="198"/>
      <c r="AG79" s="38" t="s">
        <v>236</v>
      </c>
      <c r="AH79" s="166">
        <v>1</v>
      </c>
      <c r="AI79" s="166">
        <v>2</v>
      </c>
      <c r="AJ79" s="168">
        <v>3</v>
      </c>
      <c r="AK79" s="281"/>
      <c r="AL79" s="285">
        <f t="shared" si="18"/>
        <v>5</v>
      </c>
      <c r="AM79" s="166">
        <v>3</v>
      </c>
      <c r="AN79" s="166"/>
      <c r="AO79" s="281"/>
      <c r="AP79" s="166"/>
      <c r="AQ79" s="166"/>
      <c r="AR79" s="166"/>
      <c r="AS79" s="281"/>
      <c r="AT79" s="166"/>
      <c r="AU79" s="166"/>
      <c r="AV79" s="166"/>
      <c r="AW79" s="281"/>
      <c r="AX79" s="303">
        <v>3</v>
      </c>
      <c r="AY79" s="206">
        <f t="shared" si="19"/>
        <v>0</v>
      </c>
      <c r="AZ79" s="198"/>
      <c r="BA79" s="198"/>
      <c r="BB79" s="198"/>
      <c r="BC79" s="198"/>
      <c r="BD79" s="198"/>
      <c r="BE79" s="198"/>
      <c r="BF79" s="198"/>
      <c r="BG79" s="198"/>
      <c r="BH79" s="198"/>
      <c r="BI79" s="198"/>
      <c r="BJ79" s="198"/>
      <c r="BK79" s="198"/>
    </row>
    <row r="80" spans="1:63" ht="15.75" x14ac:dyDescent="0.25">
      <c r="A80" s="38" t="s">
        <v>237</v>
      </c>
      <c r="B80" s="38"/>
      <c r="C80" s="38"/>
      <c r="D80" s="38">
        <v>3</v>
      </c>
      <c r="E80" s="194"/>
      <c r="F80" s="38"/>
      <c r="G80" s="38">
        <v>3</v>
      </c>
      <c r="H80" s="38"/>
      <c r="I80" s="194"/>
      <c r="J80" s="38"/>
      <c r="K80" s="38"/>
      <c r="L80" s="38"/>
      <c r="M80" s="194"/>
      <c r="N80" s="38"/>
      <c r="O80" s="38"/>
      <c r="P80" s="38"/>
      <c r="Q80" s="194"/>
      <c r="R80" s="195">
        <v>3</v>
      </c>
      <c r="S80" s="196">
        <f t="shared" si="17"/>
        <v>0</v>
      </c>
      <c r="T80" s="197"/>
      <c r="U80" s="197"/>
      <c r="V80" s="197"/>
      <c r="W80" s="197"/>
      <c r="X80" s="197"/>
      <c r="Y80" s="198"/>
      <c r="Z80" s="198"/>
      <c r="AA80" s="198"/>
      <c r="AB80" s="198"/>
      <c r="AC80" s="198"/>
      <c r="AD80" s="198"/>
      <c r="AE80" s="198"/>
      <c r="AG80" s="38" t="s">
        <v>237</v>
      </c>
      <c r="AH80" s="166"/>
      <c r="AI80" s="166"/>
      <c r="AJ80" s="168">
        <v>1</v>
      </c>
      <c r="AK80" s="281"/>
      <c r="AL80" s="285">
        <f t="shared" si="18"/>
        <v>1</v>
      </c>
      <c r="AM80" s="166">
        <v>2</v>
      </c>
      <c r="AN80" s="166"/>
      <c r="AO80" s="281"/>
      <c r="AP80" s="166"/>
      <c r="AQ80" s="166"/>
      <c r="AR80" s="166"/>
      <c r="AS80" s="281"/>
      <c r="AT80" s="166"/>
      <c r="AU80" s="166"/>
      <c r="AV80" s="166"/>
      <c r="AW80" s="281"/>
      <c r="AX80" s="303">
        <v>3</v>
      </c>
      <c r="AY80" s="206">
        <f t="shared" si="19"/>
        <v>0</v>
      </c>
      <c r="AZ80" s="198"/>
      <c r="BA80" s="198"/>
      <c r="BB80" s="198"/>
      <c r="BC80" s="198"/>
      <c r="BD80" s="198"/>
      <c r="BE80" s="198"/>
      <c r="BF80" s="198"/>
      <c r="BG80" s="198"/>
      <c r="BH80" s="198"/>
      <c r="BI80" s="198"/>
      <c r="BJ80" s="198"/>
      <c r="BK80" s="198"/>
    </row>
    <row r="81" spans="1:63" ht="15.75" x14ac:dyDescent="0.25">
      <c r="A81" s="38" t="s">
        <v>238</v>
      </c>
      <c r="B81" s="38"/>
      <c r="C81" s="38"/>
      <c r="D81" s="38">
        <v>3</v>
      </c>
      <c r="E81" s="194"/>
      <c r="F81" s="38"/>
      <c r="G81" s="38">
        <v>3</v>
      </c>
      <c r="H81" s="38"/>
      <c r="I81" s="194"/>
      <c r="J81" s="38"/>
      <c r="K81" s="38"/>
      <c r="L81" s="38"/>
      <c r="M81" s="194"/>
      <c r="N81" s="38"/>
      <c r="O81" s="38"/>
      <c r="P81" s="38"/>
      <c r="Q81" s="194"/>
      <c r="R81" s="195">
        <v>3</v>
      </c>
      <c r="S81" s="196">
        <f t="shared" si="17"/>
        <v>0</v>
      </c>
      <c r="T81" s="197"/>
      <c r="U81" s="197"/>
      <c r="V81" s="197"/>
      <c r="W81" s="197"/>
      <c r="X81" s="197"/>
      <c r="Y81" s="198"/>
      <c r="Z81" s="198"/>
      <c r="AA81" s="198"/>
      <c r="AB81" s="198"/>
      <c r="AC81" s="198"/>
      <c r="AD81" s="198"/>
      <c r="AE81" s="198"/>
      <c r="AG81" s="38" t="s">
        <v>238</v>
      </c>
      <c r="AH81" s="166">
        <v>1</v>
      </c>
      <c r="AI81" s="166">
        <v>1</v>
      </c>
      <c r="AJ81" s="168">
        <v>2</v>
      </c>
      <c r="AK81" s="281"/>
      <c r="AL81" s="285">
        <f t="shared" si="18"/>
        <v>3</v>
      </c>
      <c r="AM81" s="166">
        <v>2</v>
      </c>
      <c r="AN81" s="166"/>
      <c r="AO81" s="281"/>
      <c r="AP81" s="166"/>
      <c r="AQ81" s="166"/>
      <c r="AR81" s="166"/>
      <c r="AS81" s="281"/>
      <c r="AT81" s="166"/>
      <c r="AU81" s="166"/>
      <c r="AV81" s="166"/>
      <c r="AW81" s="281"/>
      <c r="AX81" s="303">
        <v>3</v>
      </c>
      <c r="AY81" s="206">
        <f t="shared" si="19"/>
        <v>0</v>
      </c>
      <c r="AZ81" s="198"/>
      <c r="BA81" s="198"/>
      <c r="BB81" s="198"/>
      <c r="BC81" s="198"/>
      <c r="BD81" s="198"/>
      <c r="BE81" s="198"/>
      <c r="BF81" s="198"/>
      <c r="BG81" s="198"/>
      <c r="BH81" s="198"/>
      <c r="BI81" s="198"/>
      <c r="BJ81" s="198"/>
      <c r="BK81" s="198"/>
    </row>
    <row r="82" spans="1:63" ht="15.75" x14ac:dyDescent="0.25">
      <c r="A82" s="38" t="s">
        <v>239</v>
      </c>
      <c r="B82" s="38"/>
      <c r="C82" s="38"/>
      <c r="D82" s="38">
        <v>3</v>
      </c>
      <c r="E82" s="194"/>
      <c r="F82" s="38"/>
      <c r="G82" s="38">
        <v>3</v>
      </c>
      <c r="H82" s="38"/>
      <c r="I82" s="194"/>
      <c r="J82" s="38"/>
      <c r="K82" s="38"/>
      <c r="L82" s="38"/>
      <c r="M82" s="194"/>
      <c r="N82" s="38"/>
      <c r="O82" s="38"/>
      <c r="P82" s="38"/>
      <c r="Q82" s="194"/>
      <c r="R82" s="195">
        <v>3</v>
      </c>
      <c r="S82" s="196">
        <f t="shared" si="17"/>
        <v>0</v>
      </c>
      <c r="T82" s="197"/>
      <c r="U82" s="197"/>
      <c r="V82" s="197"/>
      <c r="W82" s="197"/>
      <c r="X82" s="197"/>
      <c r="Y82" s="198"/>
      <c r="Z82" s="198"/>
      <c r="AA82" s="198"/>
      <c r="AB82" s="198"/>
      <c r="AC82" s="198"/>
      <c r="AD82" s="198"/>
      <c r="AE82" s="198"/>
      <c r="AG82" s="38" t="s">
        <v>239</v>
      </c>
      <c r="AH82" s="166">
        <v>1</v>
      </c>
      <c r="AI82" s="166">
        <v>1</v>
      </c>
      <c r="AJ82" s="168">
        <v>3</v>
      </c>
      <c r="AK82" s="281"/>
      <c r="AL82" s="285">
        <f t="shared" si="18"/>
        <v>4</v>
      </c>
      <c r="AM82" s="166">
        <v>3</v>
      </c>
      <c r="AN82" s="166"/>
      <c r="AO82" s="281"/>
      <c r="AP82" s="166"/>
      <c r="AQ82" s="166"/>
      <c r="AR82" s="166"/>
      <c r="AS82" s="281"/>
      <c r="AT82" s="166"/>
      <c r="AU82" s="166"/>
      <c r="AV82" s="166"/>
      <c r="AW82" s="281"/>
      <c r="AX82" s="303">
        <v>3</v>
      </c>
      <c r="AY82" s="206">
        <f t="shared" si="19"/>
        <v>0</v>
      </c>
      <c r="AZ82" s="198"/>
      <c r="BA82" s="198"/>
      <c r="BB82" s="198"/>
      <c r="BC82" s="198"/>
      <c r="BD82" s="198"/>
      <c r="BE82" s="198"/>
      <c r="BF82" s="198"/>
      <c r="BG82" s="198"/>
      <c r="BH82" s="198"/>
      <c r="BI82" s="198"/>
      <c r="BJ82" s="198"/>
      <c r="BK82" s="198"/>
    </row>
    <row r="83" spans="1:63" ht="15.75" x14ac:dyDescent="0.25">
      <c r="A83" s="38" t="s">
        <v>240</v>
      </c>
      <c r="B83" s="38"/>
      <c r="C83" s="38"/>
      <c r="D83" s="38">
        <v>3</v>
      </c>
      <c r="E83" s="194"/>
      <c r="F83" s="38"/>
      <c r="G83" s="38">
        <v>3</v>
      </c>
      <c r="H83" s="38"/>
      <c r="I83" s="194"/>
      <c r="J83" s="38"/>
      <c r="K83" s="38"/>
      <c r="L83" s="38"/>
      <c r="M83" s="194"/>
      <c r="N83" s="38"/>
      <c r="O83" s="38"/>
      <c r="P83" s="38"/>
      <c r="Q83" s="194"/>
      <c r="R83" s="195">
        <v>3</v>
      </c>
      <c r="S83" s="196">
        <f t="shared" si="17"/>
        <v>0</v>
      </c>
      <c r="T83" s="197"/>
      <c r="U83" s="197"/>
      <c r="V83" s="197"/>
      <c r="W83" s="197"/>
      <c r="X83" s="197"/>
      <c r="Y83" s="198"/>
      <c r="Z83" s="198"/>
      <c r="AA83" s="198"/>
      <c r="AB83" s="198"/>
      <c r="AC83" s="198"/>
      <c r="AD83" s="198"/>
      <c r="AE83" s="198"/>
      <c r="AG83" s="38" t="s">
        <v>240</v>
      </c>
      <c r="AH83" s="166"/>
      <c r="AI83" s="166">
        <v>2</v>
      </c>
      <c r="AJ83" s="168">
        <v>2</v>
      </c>
      <c r="AK83" s="281"/>
      <c r="AL83" s="285">
        <f t="shared" si="18"/>
        <v>4</v>
      </c>
      <c r="AM83" s="166">
        <v>2</v>
      </c>
      <c r="AN83" s="166"/>
      <c r="AO83" s="281"/>
      <c r="AP83" s="166"/>
      <c r="AQ83" s="166"/>
      <c r="AR83" s="166"/>
      <c r="AS83" s="281"/>
      <c r="AT83" s="166"/>
      <c r="AU83" s="166"/>
      <c r="AV83" s="166"/>
      <c r="AW83" s="281"/>
      <c r="AX83" s="303">
        <v>3</v>
      </c>
      <c r="AY83" s="206">
        <f t="shared" si="19"/>
        <v>0</v>
      </c>
      <c r="AZ83" s="198"/>
      <c r="BA83" s="198"/>
      <c r="BB83" s="198"/>
      <c r="BC83" s="198"/>
      <c r="BD83" s="198"/>
      <c r="BE83" s="198"/>
      <c r="BF83" s="198"/>
      <c r="BG83" s="198"/>
      <c r="BH83" s="198"/>
      <c r="BI83" s="198"/>
      <c r="BJ83" s="198"/>
      <c r="BK83" s="198"/>
    </row>
    <row r="84" spans="1:63" ht="15.75" x14ac:dyDescent="0.25">
      <c r="A84" s="38" t="s">
        <v>241</v>
      </c>
      <c r="B84" s="38"/>
      <c r="C84" s="38"/>
      <c r="D84" s="38">
        <v>3</v>
      </c>
      <c r="E84" s="194"/>
      <c r="F84" s="38"/>
      <c r="G84" s="38">
        <v>3</v>
      </c>
      <c r="H84" s="38"/>
      <c r="I84" s="194"/>
      <c r="J84" s="38"/>
      <c r="K84" s="38"/>
      <c r="L84" s="38"/>
      <c r="M84" s="194"/>
      <c r="N84" s="38"/>
      <c r="O84" s="38"/>
      <c r="P84" s="38"/>
      <c r="Q84" s="194"/>
      <c r="R84" s="195">
        <v>3</v>
      </c>
      <c r="S84" s="196">
        <f t="shared" si="17"/>
        <v>0</v>
      </c>
      <c r="T84" s="197"/>
      <c r="U84" s="197"/>
      <c r="V84" s="197"/>
      <c r="W84" s="197"/>
      <c r="X84" s="197"/>
      <c r="Y84" s="198"/>
      <c r="Z84" s="198"/>
      <c r="AA84" s="198"/>
      <c r="AB84" s="198"/>
      <c r="AC84" s="198"/>
      <c r="AD84" s="198"/>
      <c r="AE84" s="198"/>
      <c r="AG84" s="38" t="s">
        <v>241</v>
      </c>
      <c r="AH84" s="166">
        <v>1</v>
      </c>
      <c r="AI84" s="166">
        <v>1</v>
      </c>
      <c r="AJ84" s="168">
        <v>2</v>
      </c>
      <c r="AK84" s="281"/>
      <c r="AL84" s="285">
        <f t="shared" si="18"/>
        <v>3</v>
      </c>
      <c r="AM84" s="166">
        <v>3</v>
      </c>
      <c r="AN84" s="166"/>
      <c r="AO84" s="281"/>
      <c r="AP84" s="166"/>
      <c r="AQ84" s="166"/>
      <c r="AR84" s="166"/>
      <c r="AS84" s="281"/>
      <c r="AT84" s="166"/>
      <c r="AU84" s="166"/>
      <c r="AV84" s="166"/>
      <c r="AW84" s="281"/>
      <c r="AX84" s="303">
        <v>3</v>
      </c>
      <c r="AY84" s="206">
        <f t="shared" si="19"/>
        <v>0</v>
      </c>
      <c r="AZ84" s="198"/>
      <c r="BA84" s="198"/>
      <c r="BB84" s="198"/>
      <c r="BC84" s="198"/>
      <c r="BD84" s="198"/>
      <c r="BE84" s="198"/>
      <c r="BF84" s="198"/>
      <c r="BG84" s="198"/>
      <c r="BH84" s="198"/>
      <c r="BI84" s="198"/>
      <c r="BJ84" s="198"/>
      <c r="BK84" s="198"/>
    </row>
    <row r="85" spans="1:63" ht="15.75" x14ac:dyDescent="0.25">
      <c r="A85" s="38" t="s">
        <v>242</v>
      </c>
      <c r="B85" s="38"/>
      <c r="C85" s="38"/>
      <c r="D85" s="38">
        <v>3</v>
      </c>
      <c r="E85" s="194"/>
      <c r="F85" s="38"/>
      <c r="G85" s="38">
        <v>3</v>
      </c>
      <c r="H85" s="38"/>
      <c r="I85" s="194"/>
      <c r="J85" s="38"/>
      <c r="K85" s="38"/>
      <c r="L85" s="38"/>
      <c r="M85" s="194"/>
      <c r="N85" s="38"/>
      <c r="O85" s="38"/>
      <c r="P85" s="38"/>
      <c r="Q85" s="194"/>
      <c r="R85" s="195">
        <v>3</v>
      </c>
      <c r="S85" s="196">
        <f t="shared" si="17"/>
        <v>0</v>
      </c>
      <c r="T85" s="197"/>
      <c r="U85" s="197"/>
      <c r="V85" s="197"/>
      <c r="W85" s="197"/>
      <c r="X85" s="197"/>
      <c r="Y85" s="198"/>
      <c r="Z85" s="198"/>
      <c r="AA85" s="198"/>
      <c r="AB85" s="198"/>
      <c r="AC85" s="198"/>
      <c r="AD85" s="198"/>
      <c r="AE85" s="198"/>
      <c r="AG85" s="38" t="s">
        <v>242</v>
      </c>
      <c r="AH85" s="166">
        <v>1</v>
      </c>
      <c r="AI85" s="166"/>
      <c r="AJ85" s="168">
        <v>2</v>
      </c>
      <c r="AK85" s="281"/>
      <c r="AL85" s="285">
        <f t="shared" si="18"/>
        <v>2</v>
      </c>
      <c r="AM85" s="166">
        <v>3</v>
      </c>
      <c r="AN85" s="166"/>
      <c r="AO85" s="281"/>
      <c r="AP85" s="166"/>
      <c r="AQ85" s="166"/>
      <c r="AR85" s="166"/>
      <c r="AS85" s="281"/>
      <c r="AT85" s="166"/>
      <c r="AU85" s="166"/>
      <c r="AV85" s="166"/>
      <c r="AW85" s="281"/>
      <c r="AX85" s="303">
        <v>3</v>
      </c>
      <c r="AY85" s="196">
        <f t="shared" si="19"/>
        <v>0</v>
      </c>
      <c r="AZ85" s="198"/>
      <c r="BA85" s="198"/>
      <c r="BB85" s="198"/>
      <c r="BC85" s="198"/>
      <c r="BD85" s="198"/>
      <c r="BE85" s="198"/>
      <c r="BF85" s="198"/>
      <c r="BG85" s="198"/>
      <c r="BH85" s="198"/>
      <c r="BI85" s="198"/>
      <c r="BJ85" s="198"/>
      <c r="BK85" s="198"/>
    </row>
    <row r="86" spans="1:63" ht="15.75" x14ac:dyDescent="0.25">
      <c r="A86" s="38" t="s">
        <v>243</v>
      </c>
      <c r="B86" s="38"/>
      <c r="C86" s="38"/>
      <c r="D86" s="38">
        <v>3</v>
      </c>
      <c r="E86" s="194"/>
      <c r="F86" s="38"/>
      <c r="G86" s="38">
        <v>3</v>
      </c>
      <c r="H86" s="38"/>
      <c r="I86" s="194"/>
      <c r="J86" s="38"/>
      <c r="K86" s="38"/>
      <c r="L86" s="38"/>
      <c r="M86" s="194"/>
      <c r="N86" s="38"/>
      <c r="O86" s="38"/>
      <c r="P86" s="38"/>
      <c r="Q86" s="194"/>
      <c r="R86" s="195">
        <v>3</v>
      </c>
      <c r="S86" s="196">
        <f t="shared" si="17"/>
        <v>0</v>
      </c>
      <c r="T86" s="197"/>
      <c r="U86" s="197"/>
      <c r="V86" s="197"/>
      <c r="W86" s="197"/>
      <c r="X86" s="197"/>
      <c r="Y86" s="198"/>
      <c r="Z86" s="198"/>
      <c r="AA86" s="198"/>
      <c r="AB86" s="198"/>
      <c r="AC86" s="198"/>
      <c r="AD86" s="198"/>
      <c r="AE86" s="198"/>
      <c r="AG86" s="38" t="s">
        <v>243</v>
      </c>
      <c r="AH86" s="166"/>
      <c r="AI86" s="166"/>
      <c r="AJ86" s="168">
        <v>1</v>
      </c>
      <c r="AK86" s="281"/>
      <c r="AL86" s="285">
        <f t="shared" si="18"/>
        <v>1</v>
      </c>
      <c r="AM86" s="166">
        <v>3</v>
      </c>
      <c r="AN86" s="166"/>
      <c r="AO86" s="281"/>
      <c r="AP86" s="166"/>
      <c r="AQ86" s="166"/>
      <c r="AR86" s="166"/>
      <c r="AS86" s="281"/>
      <c r="AT86" s="166"/>
      <c r="AU86" s="166"/>
      <c r="AV86" s="166"/>
      <c r="AW86" s="281"/>
      <c r="AX86" s="303">
        <v>3</v>
      </c>
      <c r="AY86" s="196">
        <f t="shared" si="19"/>
        <v>0</v>
      </c>
      <c r="AZ86" s="198"/>
      <c r="BA86" s="198"/>
      <c r="BB86" s="198"/>
      <c r="BC86" s="198"/>
      <c r="BD86" s="198"/>
      <c r="BE86" s="198"/>
      <c r="BF86" s="198"/>
      <c r="BG86" s="198"/>
      <c r="BH86" s="198"/>
      <c r="BI86" s="198"/>
      <c r="BJ86" s="198"/>
      <c r="BK86" s="198"/>
    </row>
    <row r="87" spans="1:63" ht="15.75" x14ac:dyDescent="0.25">
      <c r="A87" s="38" t="s">
        <v>244</v>
      </c>
      <c r="B87" s="38"/>
      <c r="C87" s="38"/>
      <c r="D87" s="38">
        <v>3</v>
      </c>
      <c r="E87" s="194"/>
      <c r="F87" s="38"/>
      <c r="G87" s="38">
        <v>3</v>
      </c>
      <c r="H87" s="38"/>
      <c r="I87" s="194"/>
      <c r="J87" s="38"/>
      <c r="K87" s="38"/>
      <c r="L87" s="38"/>
      <c r="M87" s="194"/>
      <c r="N87" s="38"/>
      <c r="O87" s="38"/>
      <c r="P87" s="38"/>
      <c r="Q87" s="194"/>
      <c r="R87" s="195">
        <v>3</v>
      </c>
      <c r="S87" s="196">
        <f t="shared" si="17"/>
        <v>0</v>
      </c>
      <c r="T87" s="197"/>
      <c r="U87" s="197"/>
      <c r="V87" s="197"/>
      <c r="W87" s="197"/>
      <c r="X87" s="197"/>
      <c r="Y87" s="198"/>
      <c r="Z87" s="198"/>
      <c r="AA87" s="198"/>
      <c r="AB87" s="198"/>
      <c r="AC87" s="198"/>
      <c r="AD87" s="198"/>
      <c r="AE87" s="198"/>
      <c r="AG87" s="38" t="s">
        <v>244</v>
      </c>
      <c r="AH87" s="166"/>
      <c r="AI87" s="166"/>
      <c r="AJ87" s="168">
        <v>2</v>
      </c>
      <c r="AK87" s="281"/>
      <c r="AL87" s="285">
        <f t="shared" si="18"/>
        <v>2</v>
      </c>
      <c r="AM87" s="166">
        <v>1</v>
      </c>
      <c r="AN87" s="166"/>
      <c r="AO87" s="281"/>
      <c r="AP87" s="166"/>
      <c r="AQ87" s="166"/>
      <c r="AR87" s="166"/>
      <c r="AS87" s="281"/>
      <c r="AT87" s="166"/>
      <c r="AU87" s="166"/>
      <c r="AV87" s="166"/>
      <c r="AW87" s="281"/>
      <c r="AX87" s="303">
        <v>3</v>
      </c>
      <c r="AY87" s="196">
        <f t="shared" si="19"/>
        <v>0</v>
      </c>
      <c r="AZ87" s="198"/>
      <c r="BA87" s="198"/>
      <c r="BB87" s="198"/>
      <c r="BC87" s="198"/>
      <c r="BD87" s="198"/>
      <c r="BE87" s="198"/>
      <c r="BF87" s="198"/>
      <c r="BG87" s="198"/>
      <c r="BH87" s="198"/>
      <c r="BI87" s="198"/>
      <c r="BJ87" s="198"/>
      <c r="BK87" s="198"/>
    </row>
    <row r="88" spans="1:63" x14ac:dyDescent="0.25">
      <c r="A88" s="199" t="s">
        <v>245</v>
      </c>
      <c r="B88" s="200">
        <f t="shared" ref="B88:S88" si="20">SUM(B67:B87)</f>
        <v>0</v>
      </c>
      <c r="C88" s="200">
        <f t="shared" si="20"/>
        <v>0</v>
      </c>
      <c r="D88" s="200">
        <f t="shared" si="20"/>
        <v>60</v>
      </c>
      <c r="E88" s="201">
        <f t="shared" si="20"/>
        <v>66426000</v>
      </c>
      <c r="F88" s="200">
        <f t="shared" si="20"/>
        <v>0</v>
      </c>
      <c r="G88" s="200">
        <f t="shared" ref="G88" si="21">SUM(G67:G87)</f>
        <v>60</v>
      </c>
      <c r="H88" s="200">
        <f t="shared" si="20"/>
        <v>0</v>
      </c>
      <c r="I88" s="201">
        <f t="shared" si="20"/>
        <v>0</v>
      </c>
      <c r="J88" s="200">
        <f t="shared" si="20"/>
        <v>0</v>
      </c>
      <c r="K88" s="200">
        <f t="shared" si="20"/>
        <v>0</v>
      </c>
      <c r="L88" s="200">
        <f t="shared" si="20"/>
        <v>0</v>
      </c>
      <c r="M88" s="201">
        <f t="shared" si="20"/>
        <v>0</v>
      </c>
      <c r="N88" s="200">
        <f t="shared" si="20"/>
        <v>0</v>
      </c>
      <c r="O88" s="200">
        <f t="shared" si="20"/>
        <v>0</v>
      </c>
      <c r="P88" s="200">
        <f t="shared" si="20"/>
        <v>0</v>
      </c>
      <c r="Q88" s="201">
        <f t="shared" si="20"/>
        <v>0</v>
      </c>
      <c r="R88" s="200">
        <f t="shared" ref="R88" si="22">SUM(R67:R87)</f>
        <v>60</v>
      </c>
      <c r="S88" s="196">
        <f t="shared" si="20"/>
        <v>66426000</v>
      </c>
      <c r="T88" s="200">
        <f t="shared" ref="T88:AE88" si="23">SUM(T67:T87)</f>
        <v>0</v>
      </c>
      <c r="U88" s="200">
        <f t="shared" si="23"/>
        <v>0</v>
      </c>
      <c r="V88" s="200">
        <f t="shared" si="23"/>
        <v>0</v>
      </c>
      <c r="W88" s="200">
        <f t="shared" si="23"/>
        <v>0</v>
      </c>
      <c r="X88" s="200">
        <f t="shared" si="23"/>
        <v>0</v>
      </c>
      <c r="Y88" s="200">
        <f t="shared" si="23"/>
        <v>0</v>
      </c>
      <c r="Z88" s="200">
        <f t="shared" si="23"/>
        <v>0</v>
      </c>
      <c r="AA88" s="200">
        <f t="shared" si="23"/>
        <v>0</v>
      </c>
      <c r="AB88" s="200">
        <f t="shared" si="23"/>
        <v>0</v>
      </c>
      <c r="AC88" s="200">
        <f t="shared" si="23"/>
        <v>0</v>
      </c>
      <c r="AD88" s="200">
        <f t="shared" si="23"/>
        <v>0</v>
      </c>
      <c r="AE88" s="200">
        <f t="shared" si="23"/>
        <v>0</v>
      </c>
      <c r="AG88" s="199" t="s">
        <v>245</v>
      </c>
      <c r="AH88" s="174">
        <f t="shared" ref="AH88:BK88" si="24">SUM(AH67:AH87)</f>
        <v>12</v>
      </c>
      <c r="AI88" s="174">
        <f t="shared" si="24"/>
        <v>17</v>
      </c>
      <c r="AJ88" s="174">
        <f t="shared" si="24"/>
        <v>41</v>
      </c>
      <c r="AK88" s="284">
        <f t="shared" si="24"/>
        <v>0</v>
      </c>
      <c r="AL88" s="174">
        <f t="shared" si="24"/>
        <v>58</v>
      </c>
      <c r="AM88" s="174">
        <f t="shared" si="24"/>
        <v>54</v>
      </c>
      <c r="AN88" s="174">
        <f t="shared" si="24"/>
        <v>0</v>
      </c>
      <c r="AO88" s="284">
        <f t="shared" si="24"/>
        <v>0</v>
      </c>
      <c r="AP88" s="174">
        <f t="shared" si="24"/>
        <v>0</v>
      </c>
      <c r="AQ88" s="174">
        <f t="shared" si="24"/>
        <v>0</v>
      </c>
      <c r="AR88" s="174">
        <f t="shared" si="24"/>
        <v>0</v>
      </c>
      <c r="AS88" s="284">
        <f t="shared" si="24"/>
        <v>0</v>
      </c>
      <c r="AT88" s="174">
        <f t="shared" si="24"/>
        <v>0</v>
      </c>
      <c r="AU88" s="174">
        <f t="shared" si="24"/>
        <v>0</v>
      </c>
      <c r="AV88" s="174">
        <f t="shared" si="24"/>
        <v>0</v>
      </c>
      <c r="AW88" s="284">
        <f t="shared" si="24"/>
        <v>0</v>
      </c>
      <c r="AX88" s="174">
        <f t="shared" si="24"/>
        <v>60</v>
      </c>
      <c r="AY88" s="203">
        <f t="shared" si="24"/>
        <v>0</v>
      </c>
      <c r="AZ88" s="200">
        <f t="shared" si="24"/>
        <v>0</v>
      </c>
      <c r="BA88" s="200">
        <f t="shared" si="24"/>
        <v>0</v>
      </c>
      <c r="BB88" s="200">
        <f t="shared" si="24"/>
        <v>0</v>
      </c>
      <c r="BC88" s="200">
        <f t="shared" si="24"/>
        <v>0</v>
      </c>
      <c r="BD88" s="200">
        <f t="shared" si="24"/>
        <v>0</v>
      </c>
      <c r="BE88" s="200">
        <f t="shared" si="24"/>
        <v>0</v>
      </c>
      <c r="BF88" s="200">
        <f t="shared" si="24"/>
        <v>0</v>
      </c>
      <c r="BG88" s="200">
        <f t="shared" si="24"/>
        <v>0</v>
      </c>
      <c r="BH88" s="200">
        <f t="shared" si="24"/>
        <v>0</v>
      </c>
      <c r="BI88" s="200">
        <f t="shared" si="24"/>
        <v>0</v>
      </c>
      <c r="BJ88" s="200">
        <f t="shared" si="24"/>
        <v>0</v>
      </c>
      <c r="BK88" s="200">
        <f t="shared" si="24"/>
        <v>0</v>
      </c>
    </row>
  </sheetData>
  <mergeCells count="6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7:BK37"/>
    <mergeCell ref="AR9:AS9"/>
    <mergeCell ref="AV9:AW9"/>
    <mergeCell ref="BF9:BK9"/>
    <mergeCell ref="AZ9:BE9"/>
    <mergeCell ref="AX37:AY37"/>
    <mergeCell ref="AZ37:BE37"/>
    <mergeCell ref="AX9:AY9"/>
    <mergeCell ref="B34:BK34"/>
    <mergeCell ref="B35:BK35"/>
    <mergeCell ref="R37:S37"/>
    <mergeCell ref="T37:Y37"/>
    <mergeCell ref="Z37:AE37"/>
    <mergeCell ref="AG37:AG38"/>
    <mergeCell ref="AJ37:AK37"/>
    <mergeCell ref="A37:A38"/>
    <mergeCell ref="D37:E37"/>
    <mergeCell ref="H37:I37"/>
    <mergeCell ref="L37:M37"/>
    <mergeCell ref="P37:Q37"/>
    <mergeCell ref="AV65:AW65"/>
    <mergeCell ref="AX65:AY65"/>
    <mergeCell ref="AN37:AO37"/>
    <mergeCell ref="AR37:AS37"/>
    <mergeCell ref="AV37:AW37"/>
    <mergeCell ref="AZ65:BE65"/>
    <mergeCell ref="BF65:BK65"/>
    <mergeCell ref="B62:BK62"/>
    <mergeCell ref="B63:BK63"/>
    <mergeCell ref="A65:A66"/>
    <mergeCell ref="D65:E65"/>
    <mergeCell ref="H65:I65"/>
    <mergeCell ref="L65:M65"/>
    <mergeCell ref="P65:Q65"/>
    <mergeCell ref="R65:S65"/>
    <mergeCell ref="T65:Y65"/>
    <mergeCell ref="Z65:AE65"/>
    <mergeCell ref="AG65:AG66"/>
    <mergeCell ref="AJ65:AK65"/>
    <mergeCell ref="AN65:AO65"/>
    <mergeCell ref="AR65:AS65"/>
  </mergeCells>
  <pageMargins left="0.7" right="0.7" top="0.75" bottom="0.75" header="0.3" footer="0.3"/>
  <pageSetup scale="17"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E35"/>
  <sheetViews>
    <sheetView topLeftCell="A6" zoomScale="120" zoomScaleNormal="120" workbookViewId="0">
      <selection activeCell="C8" sqref="C8:E8"/>
    </sheetView>
  </sheetViews>
  <sheetFormatPr baseColWidth="10" defaultColWidth="11.42578125" defaultRowHeight="15" x14ac:dyDescent="0.25"/>
  <cols>
    <col min="1" max="1" width="21" customWidth="1"/>
    <col min="2" max="4" width="20.42578125" customWidth="1"/>
    <col min="5" max="5" width="24.28515625" customWidth="1"/>
  </cols>
  <sheetData>
    <row r="1" spans="1:5" s="2" customFormat="1" ht="16.5" customHeight="1" x14ac:dyDescent="0.25">
      <c r="A1" s="614"/>
      <c r="B1" s="617" t="s">
        <v>0</v>
      </c>
      <c r="C1" s="617"/>
      <c r="D1" s="617"/>
      <c r="E1" s="95" t="s">
        <v>1</v>
      </c>
    </row>
    <row r="2" spans="1:5" s="2" customFormat="1" ht="20.25" customHeight="1" x14ac:dyDescent="0.25">
      <c r="A2" s="615"/>
      <c r="B2" s="618" t="s">
        <v>2</v>
      </c>
      <c r="C2" s="618"/>
      <c r="D2" s="618"/>
      <c r="E2" s="96" t="s">
        <v>3</v>
      </c>
    </row>
    <row r="3" spans="1:5" s="2" customFormat="1" ht="30" customHeight="1" x14ac:dyDescent="0.25">
      <c r="A3" s="615"/>
      <c r="B3" s="619" t="s">
        <v>4</v>
      </c>
      <c r="C3" s="619"/>
      <c r="D3" s="619"/>
      <c r="E3" s="96" t="s">
        <v>5</v>
      </c>
    </row>
    <row r="4" spans="1:5" s="2" customFormat="1" ht="16.5" customHeight="1" thickBot="1" x14ac:dyDescent="0.3">
      <c r="A4" s="616"/>
      <c r="B4" s="437"/>
      <c r="C4" s="437"/>
      <c r="D4" s="437"/>
      <c r="E4" s="97" t="s">
        <v>246</v>
      </c>
    </row>
    <row r="5" spans="1:5" s="2" customFormat="1" ht="9" customHeight="1" thickBot="1" x14ac:dyDescent="0.3">
      <c r="A5"/>
      <c r="B5"/>
      <c r="C5"/>
      <c r="D5"/>
      <c r="E5"/>
    </row>
    <row r="6" spans="1:5" ht="14.25" customHeight="1" x14ac:dyDescent="0.25">
      <c r="A6" s="637" t="s">
        <v>247</v>
      </c>
      <c r="B6" s="344"/>
      <c r="C6" s="344"/>
      <c r="D6" s="344"/>
      <c r="E6" s="638"/>
    </row>
    <row r="7" spans="1:5" ht="15.75" customHeight="1" thickBot="1" x14ac:dyDescent="0.3">
      <c r="A7" s="102" t="s">
        <v>248</v>
      </c>
      <c r="B7" s="103" t="s">
        <v>249</v>
      </c>
      <c r="C7" s="620" t="s">
        <v>250</v>
      </c>
      <c r="D7" s="620"/>
      <c r="E7" s="621"/>
    </row>
    <row r="8" spans="1:5" ht="252" customHeight="1" x14ac:dyDescent="0.25">
      <c r="A8" s="138">
        <v>45349</v>
      </c>
      <c r="B8" s="139" t="s">
        <v>417</v>
      </c>
      <c r="C8" s="625" t="s">
        <v>418</v>
      </c>
      <c r="D8" s="626"/>
      <c r="E8" s="627"/>
    </row>
    <row r="9" spans="1:5" ht="273.95" customHeight="1" x14ac:dyDescent="0.25">
      <c r="A9" s="161">
        <v>44990</v>
      </c>
      <c r="B9" s="162" t="s">
        <v>434</v>
      </c>
      <c r="C9" s="628" t="s">
        <v>435</v>
      </c>
      <c r="D9" s="629"/>
      <c r="E9" s="630"/>
    </row>
    <row r="10" spans="1:5" ht="168.95" customHeight="1" x14ac:dyDescent="0.25">
      <c r="A10" s="161">
        <v>45377</v>
      </c>
      <c r="B10" s="163" t="s">
        <v>436</v>
      </c>
      <c r="C10" s="631" t="s">
        <v>437</v>
      </c>
      <c r="D10" s="632"/>
      <c r="E10" s="633"/>
    </row>
    <row r="11" spans="1:5" x14ac:dyDescent="0.25">
      <c r="A11" s="99"/>
      <c r="B11" s="98"/>
      <c r="C11" s="622"/>
      <c r="D11" s="623"/>
      <c r="E11" s="624"/>
    </row>
    <row r="12" spans="1:5" x14ac:dyDescent="0.25">
      <c r="A12" s="99"/>
      <c r="B12" s="98"/>
      <c r="C12" s="622"/>
      <c r="D12" s="623"/>
      <c r="E12" s="624"/>
    </row>
    <row r="13" spans="1:5" x14ac:dyDescent="0.25">
      <c r="A13" s="99"/>
      <c r="B13" s="98"/>
      <c r="C13" s="622"/>
      <c r="D13" s="623"/>
      <c r="E13" s="624"/>
    </row>
    <row r="14" spans="1:5" x14ac:dyDescent="0.25">
      <c r="A14" s="99"/>
      <c r="B14" s="98"/>
      <c r="C14" s="622"/>
      <c r="D14" s="623"/>
      <c r="E14" s="624"/>
    </row>
    <row r="15" spans="1:5" x14ac:dyDescent="0.25">
      <c r="A15" s="99"/>
      <c r="B15" s="98"/>
      <c r="C15" s="622"/>
      <c r="D15" s="623"/>
      <c r="E15" s="624"/>
    </row>
    <row r="16" spans="1:5" x14ac:dyDescent="0.25">
      <c r="A16" s="99"/>
      <c r="B16" s="98"/>
      <c r="C16" s="622"/>
      <c r="D16" s="623"/>
      <c r="E16" s="624"/>
    </row>
    <row r="17" spans="1:5" x14ac:dyDescent="0.25">
      <c r="A17" s="99"/>
      <c r="B17" s="98"/>
      <c r="C17" s="622"/>
      <c r="D17" s="623"/>
      <c r="E17" s="624"/>
    </row>
    <row r="18" spans="1:5" x14ac:dyDescent="0.25">
      <c r="A18" s="99"/>
      <c r="B18" s="98"/>
      <c r="C18" s="622"/>
      <c r="D18" s="623"/>
      <c r="E18" s="624"/>
    </row>
    <row r="19" spans="1:5" x14ac:dyDescent="0.25">
      <c r="A19" s="99"/>
      <c r="B19" s="98"/>
      <c r="C19" s="622"/>
      <c r="D19" s="623"/>
      <c r="E19" s="624"/>
    </row>
    <row r="20" spans="1:5" x14ac:dyDescent="0.25">
      <c r="A20" s="99"/>
      <c r="B20" s="98"/>
      <c r="C20" s="622"/>
      <c r="D20" s="623"/>
      <c r="E20" s="624"/>
    </row>
    <row r="21" spans="1:5" x14ac:dyDescent="0.25">
      <c r="A21" s="99"/>
      <c r="B21" s="98"/>
      <c r="C21" s="622"/>
      <c r="D21" s="623"/>
      <c r="E21" s="624"/>
    </row>
    <row r="22" spans="1:5" x14ac:dyDescent="0.25">
      <c r="A22" s="99"/>
      <c r="B22" s="98"/>
      <c r="C22" s="622"/>
      <c r="D22" s="623"/>
      <c r="E22" s="624"/>
    </row>
    <row r="23" spans="1:5" x14ac:dyDescent="0.25">
      <c r="A23" s="99"/>
      <c r="B23" s="98"/>
      <c r="C23" s="622"/>
      <c r="D23" s="623"/>
      <c r="E23" s="624"/>
    </row>
    <row r="24" spans="1:5" x14ac:dyDescent="0.25">
      <c r="A24" s="99"/>
      <c r="B24" s="98"/>
      <c r="C24" s="622"/>
      <c r="D24" s="623"/>
      <c r="E24" s="624"/>
    </row>
    <row r="25" spans="1:5" x14ac:dyDescent="0.25">
      <c r="A25" s="99"/>
      <c r="B25" s="98"/>
      <c r="C25" s="622"/>
      <c r="D25" s="623"/>
      <c r="E25" s="624"/>
    </row>
    <row r="26" spans="1:5" x14ac:dyDescent="0.25">
      <c r="A26" s="99"/>
      <c r="B26" s="98"/>
      <c r="C26" s="622"/>
      <c r="D26" s="623"/>
      <c r="E26" s="624"/>
    </row>
    <row r="27" spans="1:5" x14ac:dyDescent="0.25">
      <c r="A27" s="99"/>
      <c r="B27" s="98"/>
      <c r="C27" s="622"/>
      <c r="D27" s="623"/>
      <c r="E27" s="624"/>
    </row>
    <row r="28" spans="1:5" x14ac:dyDescent="0.25">
      <c r="A28" s="99"/>
      <c r="B28" s="98"/>
      <c r="C28" s="622"/>
      <c r="D28" s="623"/>
      <c r="E28" s="624"/>
    </row>
    <row r="29" spans="1:5" x14ac:dyDescent="0.25">
      <c r="A29" s="99"/>
      <c r="B29" s="98"/>
      <c r="C29" s="622"/>
      <c r="D29" s="623"/>
      <c r="E29" s="624"/>
    </row>
    <row r="30" spans="1:5" x14ac:dyDescent="0.25">
      <c r="A30" s="99"/>
      <c r="B30" s="98"/>
      <c r="C30" s="622"/>
      <c r="D30" s="623"/>
      <c r="E30" s="624"/>
    </row>
    <row r="31" spans="1:5" x14ac:dyDescent="0.25">
      <c r="A31" s="99"/>
      <c r="B31" s="98"/>
      <c r="C31" s="622"/>
      <c r="D31" s="623"/>
      <c r="E31" s="624"/>
    </row>
    <row r="32" spans="1:5" x14ac:dyDescent="0.25">
      <c r="A32" s="99"/>
      <c r="B32" s="98"/>
      <c r="C32" s="622"/>
      <c r="D32" s="623"/>
      <c r="E32" s="624"/>
    </row>
    <row r="33" spans="1:5" x14ac:dyDescent="0.25">
      <c r="A33" s="99"/>
      <c r="B33" s="98"/>
      <c r="C33" s="622"/>
      <c r="D33" s="623"/>
      <c r="E33" s="624"/>
    </row>
    <row r="34" spans="1:5" x14ac:dyDescent="0.25">
      <c r="A34" s="99"/>
      <c r="B34" s="98"/>
      <c r="C34" s="622"/>
      <c r="D34" s="623"/>
      <c r="E34" s="624"/>
    </row>
    <row r="35" spans="1:5" ht="15.75" thickBot="1" x14ac:dyDescent="0.3">
      <c r="A35" s="100"/>
      <c r="B35" s="101"/>
      <c r="C35" s="634"/>
      <c r="D35" s="635"/>
      <c r="E35" s="636"/>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0.7" right="0.7" top="0.75" bottom="0.75" header="0.3" footer="0.3"/>
  <pageSetup scale="61" orientation="portrait" horizontalDpi="0" verticalDpi="0"/>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56"/>
  <sheetViews>
    <sheetView zoomScale="91" workbookViewId="0">
      <selection activeCell="C28" sqref="C28"/>
    </sheetView>
  </sheetViews>
  <sheetFormatPr baseColWidth="10" defaultColWidth="11.42578125" defaultRowHeight="15" x14ac:dyDescent="0.25"/>
  <cols>
    <col min="1" max="1" width="44.140625" style="28" customWidth="1"/>
    <col min="2" max="2" width="61.85546875" style="28" customWidth="1"/>
    <col min="3" max="3" width="61.140625" style="28" customWidth="1"/>
    <col min="4" max="4" width="81" style="28" customWidth="1"/>
    <col min="5" max="5" width="32.85546875" style="53" customWidth="1"/>
    <col min="6" max="6" width="19" style="28" customWidth="1"/>
    <col min="7" max="7" width="29.42578125" style="28" customWidth="1"/>
    <col min="8" max="8" width="36.28515625" style="28" customWidth="1"/>
    <col min="9" max="9" width="40" style="28" customWidth="1"/>
    <col min="10" max="16384" width="11.42578125" style="28"/>
  </cols>
  <sheetData>
    <row r="1" spans="1:9" s="41" customFormat="1" x14ac:dyDescent="0.25">
      <c r="A1" s="40" t="s">
        <v>251</v>
      </c>
      <c r="B1" s="40" t="s">
        <v>252</v>
      </c>
      <c r="C1" s="40" t="s">
        <v>253</v>
      </c>
      <c r="D1" s="40" t="s">
        <v>254</v>
      </c>
      <c r="E1" s="40" t="s">
        <v>116</v>
      </c>
      <c r="F1" s="40" t="s">
        <v>255</v>
      </c>
      <c r="G1" s="40" t="s">
        <v>256</v>
      </c>
      <c r="H1" s="40" t="s">
        <v>208</v>
      </c>
      <c r="I1" s="40" t="s">
        <v>257</v>
      </c>
    </row>
    <row r="2" spans="1:9" s="41" customFormat="1" x14ac:dyDescent="0.25">
      <c r="A2" s="42" t="s">
        <v>258</v>
      </c>
      <c r="B2" s="37" t="s">
        <v>259</v>
      </c>
      <c r="C2" s="42" t="s">
        <v>260</v>
      </c>
      <c r="D2" s="43" t="s">
        <v>261</v>
      </c>
      <c r="E2" s="38" t="s">
        <v>262</v>
      </c>
      <c r="F2" s="44" t="s">
        <v>263</v>
      </c>
      <c r="G2" s="45" t="s">
        <v>264</v>
      </c>
      <c r="H2" s="45" t="s">
        <v>265</v>
      </c>
      <c r="I2" s="44" t="s">
        <v>266</v>
      </c>
    </row>
    <row r="3" spans="1:9" x14ac:dyDescent="0.25">
      <c r="A3" s="42" t="s">
        <v>267</v>
      </c>
      <c r="B3" s="37" t="s">
        <v>268</v>
      </c>
      <c r="C3" s="42" t="s">
        <v>269</v>
      </c>
      <c r="D3" s="46" t="s">
        <v>270</v>
      </c>
      <c r="E3" s="38" t="s">
        <v>271</v>
      </c>
      <c r="F3" s="44" t="s">
        <v>272</v>
      </c>
      <c r="G3" s="45" t="s">
        <v>273</v>
      </c>
      <c r="H3" s="45" t="s">
        <v>217</v>
      </c>
      <c r="I3" s="44" t="s">
        <v>274</v>
      </c>
    </row>
    <row r="4" spans="1:9" x14ac:dyDescent="0.25">
      <c r="A4" s="42" t="s">
        <v>275</v>
      </c>
      <c r="B4" s="37" t="s">
        <v>276</v>
      </c>
      <c r="C4" s="42" t="s">
        <v>277</v>
      </c>
      <c r="D4" s="46" t="s">
        <v>278</v>
      </c>
      <c r="E4" s="38" t="s">
        <v>279</v>
      </c>
      <c r="F4" s="44" t="s">
        <v>280</v>
      </c>
      <c r="G4" s="45" t="s">
        <v>281</v>
      </c>
      <c r="H4" s="45" t="s">
        <v>212</v>
      </c>
      <c r="I4" s="44" t="s">
        <v>282</v>
      </c>
    </row>
    <row r="5" spans="1:9" x14ac:dyDescent="0.25">
      <c r="A5" s="42" t="s">
        <v>283</v>
      </c>
      <c r="B5" s="37" t="s">
        <v>284</v>
      </c>
      <c r="C5" s="42" t="s">
        <v>285</v>
      </c>
      <c r="D5" s="46" t="s">
        <v>286</v>
      </c>
      <c r="E5" s="38" t="s">
        <v>287</v>
      </c>
      <c r="F5" s="44" t="s">
        <v>288</v>
      </c>
      <c r="G5" s="45" t="s">
        <v>289</v>
      </c>
      <c r="H5" s="45" t="s">
        <v>213</v>
      </c>
      <c r="I5" s="44" t="s">
        <v>290</v>
      </c>
    </row>
    <row r="6" spans="1:9" ht="30" x14ac:dyDescent="0.25">
      <c r="A6" s="42" t="s">
        <v>291</v>
      </c>
      <c r="B6" s="37" t="s">
        <v>292</v>
      </c>
      <c r="C6" s="42" t="s">
        <v>293</v>
      </c>
      <c r="D6" s="46" t="s">
        <v>294</v>
      </c>
      <c r="E6" s="38" t="s">
        <v>295</v>
      </c>
      <c r="G6" s="45" t="s">
        <v>296</v>
      </c>
      <c r="H6" s="45" t="s">
        <v>214</v>
      </c>
      <c r="I6" s="44" t="s">
        <v>297</v>
      </c>
    </row>
    <row r="7" spans="1:9" ht="30" x14ac:dyDescent="0.25">
      <c r="B7" s="37" t="s">
        <v>298</v>
      </c>
      <c r="C7" s="42" t="s">
        <v>299</v>
      </c>
      <c r="D7" s="46" t="s">
        <v>300</v>
      </c>
      <c r="E7" s="44" t="s">
        <v>301</v>
      </c>
      <c r="G7" s="38" t="s">
        <v>223</v>
      </c>
      <c r="H7" s="45" t="s">
        <v>215</v>
      </c>
      <c r="I7" s="44" t="s">
        <v>302</v>
      </c>
    </row>
    <row r="8" spans="1:9" ht="30" x14ac:dyDescent="0.25">
      <c r="A8" s="47"/>
      <c r="B8" s="37" t="s">
        <v>143</v>
      </c>
      <c r="C8" s="42" t="s">
        <v>14</v>
      </c>
      <c r="D8" s="46" t="s">
        <v>303</v>
      </c>
      <c r="E8" s="44" t="s">
        <v>304</v>
      </c>
      <c r="I8" s="44" t="s">
        <v>305</v>
      </c>
    </row>
    <row r="9" spans="1:9" ht="32.1" customHeight="1" x14ac:dyDescent="0.25">
      <c r="A9" s="47"/>
      <c r="B9" s="37" t="s">
        <v>306</v>
      </c>
      <c r="C9" s="42" t="s">
        <v>307</v>
      </c>
      <c r="D9" s="46" t="s">
        <v>308</v>
      </c>
      <c r="E9" s="44" t="s">
        <v>309</v>
      </c>
      <c r="I9" s="44" t="s">
        <v>310</v>
      </c>
    </row>
    <row r="10" spans="1:9" x14ac:dyDescent="0.25">
      <c r="A10" s="47"/>
      <c r="B10" s="37" t="s">
        <v>311</v>
      </c>
      <c r="C10" s="42" t="s">
        <v>312</v>
      </c>
      <c r="D10" s="46" t="s">
        <v>313</v>
      </c>
      <c r="E10" s="44" t="s">
        <v>314</v>
      </c>
      <c r="I10" s="44" t="s">
        <v>315</v>
      </c>
    </row>
    <row r="11" spans="1:9" x14ac:dyDescent="0.25">
      <c r="A11" s="47"/>
      <c r="B11" s="37" t="s">
        <v>316</v>
      </c>
      <c r="C11" s="42" t="s">
        <v>317</v>
      </c>
      <c r="D11" s="46" t="s">
        <v>318</v>
      </c>
      <c r="E11" s="44" t="s">
        <v>319</v>
      </c>
      <c r="I11" s="44" t="s">
        <v>320</v>
      </c>
    </row>
    <row r="12" spans="1:9" ht="30" x14ac:dyDescent="0.25">
      <c r="A12" s="47"/>
      <c r="B12" s="37" t="s">
        <v>321</v>
      </c>
      <c r="C12" s="42" t="s">
        <v>322</v>
      </c>
      <c r="D12" s="46" t="s">
        <v>323</v>
      </c>
      <c r="E12" s="44" t="s">
        <v>324</v>
      </c>
      <c r="I12" s="44" t="s">
        <v>325</v>
      </c>
    </row>
    <row r="13" spans="1:9" x14ac:dyDescent="0.25">
      <c r="A13" s="47"/>
      <c r="B13" s="109" t="s">
        <v>326</v>
      </c>
      <c r="D13" s="46" t="s">
        <v>327</v>
      </c>
      <c r="E13" s="44" t="s">
        <v>328</v>
      </c>
      <c r="I13" s="44" t="s">
        <v>329</v>
      </c>
    </row>
    <row r="14" spans="1:9" x14ac:dyDescent="0.25">
      <c r="A14" s="47"/>
      <c r="B14" s="37" t="s">
        <v>330</v>
      </c>
      <c r="C14" s="47"/>
      <c r="D14" s="46" t="s">
        <v>331</v>
      </c>
      <c r="E14" s="44" t="s">
        <v>332</v>
      </c>
    </row>
    <row r="15" spans="1:9" x14ac:dyDescent="0.25">
      <c r="A15" s="47"/>
      <c r="B15" s="37" t="s">
        <v>333</v>
      </c>
      <c r="C15" s="47"/>
      <c r="D15" s="46" t="s">
        <v>334</v>
      </c>
      <c r="E15" s="44" t="s">
        <v>335</v>
      </c>
    </row>
    <row r="16" spans="1:9" x14ac:dyDescent="0.25">
      <c r="A16" s="47"/>
      <c r="B16" s="37" t="s">
        <v>336</v>
      </c>
      <c r="C16" s="47"/>
      <c r="D16" s="46" t="s">
        <v>337</v>
      </c>
      <c r="E16" s="48"/>
    </row>
    <row r="17" spans="1:5" x14ac:dyDescent="0.25">
      <c r="A17" s="47"/>
      <c r="B17" s="37" t="s">
        <v>338</v>
      </c>
      <c r="C17" s="47"/>
      <c r="D17" s="46" t="s">
        <v>339</v>
      </c>
      <c r="E17" s="48"/>
    </row>
    <row r="18" spans="1:5" x14ac:dyDescent="0.25">
      <c r="A18" s="47"/>
      <c r="B18" s="37" t="s">
        <v>340</v>
      </c>
      <c r="C18" s="47"/>
      <c r="D18" s="46" t="s">
        <v>341</v>
      </c>
      <c r="E18" s="48"/>
    </row>
    <row r="19" spans="1:5" x14ac:dyDescent="0.25">
      <c r="A19" s="47"/>
      <c r="B19" s="37" t="s">
        <v>342</v>
      </c>
      <c r="C19" s="47"/>
      <c r="D19" s="46" t="s">
        <v>343</v>
      </c>
      <c r="E19" s="48"/>
    </row>
    <row r="20" spans="1:5" x14ac:dyDescent="0.25">
      <c r="A20" s="47"/>
      <c r="B20" s="37" t="s">
        <v>344</v>
      </c>
      <c r="C20" s="47"/>
      <c r="D20" s="46" t="s">
        <v>345</v>
      </c>
      <c r="E20" s="48"/>
    </row>
    <row r="21" spans="1:5" x14ac:dyDescent="0.25">
      <c r="B21" s="37" t="s">
        <v>346</v>
      </c>
      <c r="D21" s="46" t="s">
        <v>347</v>
      </c>
      <c r="E21" s="48"/>
    </row>
    <row r="22" spans="1:5" x14ac:dyDescent="0.25">
      <c r="B22" s="37" t="s">
        <v>348</v>
      </c>
      <c r="D22" s="46" t="s">
        <v>349</v>
      </c>
      <c r="E22" s="48"/>
    </row>
    <row r="23" spans="1:5" x14ac:dyDescent="0.25">
      <c r="B23" s="37" t="s">
        <v>350</v>
      </c>
      <c r="D23" s="46" t="s">
        <v>351</v>
      </c>
      <c r="E23" s="48"/>
    </row>
    <row r="24" spans="1:5" x14ac:dyDescent="0.25">
      <c r="D24" s="49" t="s">
        <v>352</v>
      </c>
      <c r="E24" s="49" t="s">
        <v>353</v>
      </c>
    </row>
    <row r="25" spans="1:5" x14ac:dyDescent="0.25">
      <c r="D25" s="50" t="s">
        <v>354</v>
      </c>
      <c r="E25" s="44" t="s">
        <v>355</v>
      </c>
    </row>
    <row r="26" spans="1:5" x14ac:dyDescent="0.25">
      <c r="D26" s="50" t="s">
        <v>356</v>
      </c>
      <c r="E26" s="44" t="s">
        <v>357</v>
      </c>
    </row>
    <row r="27" spans="1:5" x14ac:dyDescent="0.25">
      <c r="D27" s="639" t="s">
        <v>358</v>
      </c>
      <c r="E27" s="44" t="s">
        <v>359</v>
      </c>
    </row>
    <row r="28" spans="1:5" x14ac:dyDescent="0.25">
      <c r="D28" s="640"/>
      <c r="E28" s="44" t="s">
        <v>360</v>
      </c>
    </row>
    <row r="29" spans="1:5" x14ac:dyDescent="0.25">
      <c r="D29" s="640"/>
      <c r="E29" s="44" t="s">
        <v>361</v>
      </c>
    </row>
    <row r="30" spans="1:5" x14ac:dyDescent="0.25">
      <c r="D30" s="641"/>
      <c r="E30" s="44" t="s">
        <v>362</v>
      </c>
    </row>
    <row r="31" spans="1:5" x14ac:dyDescent="0.25">
      <c r="D31" s="50" t="s">
        <v>363</v>
      </c>
      <c r="E31" s="44" t="s">
        <v>364</v>
      </c>
    </row>
    <row r="32" spans="1:5" x14ac:dyDescent="0.25">
      <c r="D32" s="50" t="s">
        <v>365</v>
      </c>
      <c r="E32" s="44" t="s">
        <v>366</v>
      </c>
    </row>
    <row r="33" spans="4:5" x14ac:dyDescent="0.25">
      <c r="D33" s="50" t="s">
        <v>367</v>
      </c>
      <c r="E33" s="44" t="s">
        <v>368</v>
      </c>
    </row>
    <row r="34" spans="4:5" x14ac:dyDescent="0.25">
      <c r="D34" s="50" t="s">
        <v>369</v>
      </c>
      <c r="E34" s="44" t="s">
        <v>370</v>
      </c>
    </row>
    <row r="35" spans="4:5" x14ac:dyDescent="0.25">
      <c r="D35" s="50" t="s">
        <v>371</v>
      </c>
      <c r="E35" s="44" t="s">
        <v>372</v>
      </c>
    </row>
    <row r="36" spans="4:5" x14ac:dyDescent="0.25">
      <c r="D36" s="50" t="s">
        <v>373</v>
      </c>
      <c r="E36" s="44" t="s">
        <v>374</v>
      </c>
    </row>
    <row r="37" spans="4:5" x14ac:dyDescent="0.25">
      <c r="D37" s="50" t="s">
        <v>375</v>
      </c>
      <c r="E37" s="44" t="s">
        <v>376</v>
      </c>
    </row>
    <row r="38" spans="4:5" x14ac:dyDescent="0.25">
      <c r="D38" s="50" t="s">
        <v>377</v>
      </c>
      <c r="E38" s="44" t="s">
        <v>378</v>
      </c>
    </row>
    <row r="39" spans="4:5" x14ac:dyDescent="0.25">
      <c r="D39" s="51" t="s">
        <v>379</v>
      </c>
      <c r="E39" s="44" t="s">
        <v>380</v>
      </c>
    </row>
    <row r="40" spans="4:5" x14ac:dyDescent="0.25">
      <c r="D40" s="51" t="s">
        <v>381</v>
      </c>
      <c r="E40" s="44" t="s">
        <v>382</v>
      </c>
    </row>
    <row r="41" spans="4:5" x14ac:dyDescent="0.25">
      <c r="D41" s="50" t="s">
        <v>383</v>
      </c>
      <c r="E41" s="44" t="s">
        <v>384</v>
      </c>
    </row>
    <row r="42" spans="4:5" x14ac:dyDescent="0.25">
      <c r="D42" s="50" t="s">
        <v>385</v>
      </c>
      <c r="E42" s="44" t="s">
        <v>386</v>
      </c>
    </row>
    <row r="43" spans="4:5" x14ac:dyDescent="0.25">
      <c r="D43" s="51" t="s">
        <v>387</v>
      </c>
      <c r="E43" s="44" t="s">
        <v>388</v>
      </c>
    </row>
    <row r="44" spans="4:5" x14ac:dyDescent="0.25">
      <c r="D44" s="52" t="s">
        <v>389</v>
      </c>
      <c r="E44" s="44" t="s">
        <v>390</v>
      </c>
    </row>
    <row r="45" spans="4:5" x14ac:dyDescent="0.25">
      <c r="D45" s="46" t="s">
        <v>20</v>
      </c>
      <c r="E45" s="44" t="s">
        <v>391</v>
      </c>
    </row>
    <row r="46" spans="4:5" x14ac:dyDescent="0.25">
      <c r="D46" s="46" t="s">
        <v>392</v>
      </c>
      <c r="E46" s="44" t="s">
        <v>393</v>
      </c>
    </row>
    <row r="47" spans="4:5" x14ac:dyDescent="0.25">
      <c r="D47" s="46" t="s">
        <v>394</v>
      </c>
      <c r="E47" s="44" t="s">
        <v>138</v>
      </c>
    </row>
    <row r="48" spans="4:5" x14ac:dyDescent="0.25">
      <c r="D48" s="46" t="s">
        <v>395</v>
      </c>
      <c r="E48" s="44" t="s">
        <v>396</v>
      </c>
    </row>
    <row r="49" spans="4:4" x14ac:dyDescent="0.25">
      <c r="D49" s="49" t="s">
        <v>397</v>
      </c>
    </row>
    <row r="50" spans="4:4" x14ac:dyDescent="0.25">
      <c r="D50" s="46" t="s">
        <v>398</v>
      </c>
    </row>
    <row r="51" spans="4:4" x14ac:dyDescent="0.25">
      <c r="D51" s="46" t="s">
        <v>399</v>
      </c>
    </row>
    <row r="52" spans="4:4" x14ac:dyDescent="0.25">
      <c r="D52" s="49" t="s">
        <v>400</v>
      </c>
    </row>
    <row r="53" spans="4:4" x14ac:dyDescent="0.25">
      <c r="D53" s="52" t="s">
        <v>401</v>
      </c>
    </row>
    <row r="54" spans="4:4" x14ac:dyDescent="0.25">
      <c r="D54" s="52" t="s">
        <v>402</v>
      </c>
    </row>
    <row r="55" spans="4:4" x14ac:dyDescent="0.25">
      <c r="D55" s="52" t="s">
        <v>403</v>
      </c>
    </row>
    <row r="56" spans="4:4" x14ac:dyDescent="0.25">
      <c r="D56" s="52" t="s">
        <v>404</v>
      </c>
    </row>
  </sheetData>
  <mergeCells count="1">
    <mergeCell ref="D27:D30"/>
  </mergeCells>
  <pageMargins left="0.7" right="0.7" top="0.75" bottom="0.75" header="0.3" footer="0.3"/>
  <pageSetup scale="2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2E8B72-858C-4889-8960-E361352B4DBB}">
  <ds:schemaRefs>
    <ds:schemaRef ds:uri="bea38547-d34c-4dfd-b958-4ddc302b48de"/>
    <ds:schemaRef ds:uri="http://purl.org/dc/elements/1.1/"/>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fe9e2b3d-4c1d-4923-bca8-f2013ad4d455"/>
    <ds:schemaRef ds:uri="http://purl.org/dc/dcmitype/"/>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Meta 1_Paridad_Instancias</vt:lpstr>
      <vt:lpstr>Meta 2_Escuela</vt:lpstr>
      <vt:lpstr>Meta 4_Bancadas</vt:lpstr>
      <vt:lpstr>Meta 6_TEG_Instancias</vt:lpstr>
      <vt:lpstr>Indicadores PA</vt:lpstr>
      <vt:lpstr>Hoja1</vt:lpstr>
      <vt:lpstr>Territorialización PA</vt:lpstr>
      <vt:lpstr>Control de Cambios</vt:lpstr>
      <vt:lpstr>LISTAS</vt:lpstr>
      <vt:lpstr>'Indicadores PA'!Área_de_impresión</vt:lpstr>
      <vt:lpstr>'Meta 1_Paridad_Instancias'!Área_de_impresión</vt:lpstr>
      <vt:lpstr>'Meta 2_Escuela'!Área_de_impresión</vt:lpstr>
      <vt:lpstr>'Meta 4_Bancadas'!Área_de_impresión</vt:lpstr>
      <vt:lpstr>'Meta 6_TEG_Instancias'!Área_de_impresión</vt:lpstr>
      <vt:lpstr>'Territorialización PA'!Área_de_impresión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Michael David Gil Muñoz</cp:lastModifiedBy>
  <cp:revision/>
  <cp:lastPrinted>2024-01-24T14:25:59Z</cp:lastPrinted>
  <dcterms:created xsi:type="dcterms:W3CDTF">2011-04-26T22:16:52Z</dcterms:created>
  <dcterms:modified xsi:type="dcterms:W3CDTF">2024-06-11T22:04:35Z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