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https://secretariadistritald-my.sharepoint.com/personal/crlopez_sdmujer_gov_co/Documents/7734 SOFIA/Seguimiento PA/"/>
    </mc:Choice>
  </mc:AlternateContent>
  <xr:revisionPtr revIDLastSave="7" documentId="8_{EE22718E-08C6-4954-8034-AD164B8CA188}" xr6:coauthVersionLast="47" xr6:coauthVersionMax="47" xr10:uidLastSave="{0C321BB4-ECB6-4C25-B9E8-9A432E82BF9F}"/>
  <bookViews>
    <workbookView xWindow="-120" yWindow="-120" windowWidth="29040" windowHeight="15720" tabRatio="867" firstSheet="2" activeTab="10" xr2:uid="{00000000-000D-0000-FFFF-FFFF00000000}"/>
  </bookViews>
  <sheets>
    <sheet name="Meta 1 ATENCIONES LPD" sheetId="43" r:id="rId1"/>
    <sheet name="Meta 2 SEGUIMIENTO LPD" sheetId="44" r:id="rId2"/>
    <sheet name="Meta 3 OPERAR CR" sheetId="45" r:id="rId3"/>
    <sheet name="Meta 4 ATENCION CR" sheetId="46" r:id="rId4"/>
    <sheet name="Meta 5 FORTALECER SOFIA " sheetId="47" r:id="rId5"/>
    <sheet name="Meta 6 ESTRATEGIA PREVENCION" sheetId="48" r:id="rId6"/>
    <sheet name="Meta 7 CLS" sheetId="49" r:id="rId7"/>
    <sheet name="Meta 8 PROTOCOLO TP" sheetId="50" r:id="rId8"/>
    <sheet name="Meta 9 ATENCIONES DUPLAS" sheetId="51" r:id="rId9"/>
    <sheet name="Hoja1" sheetId="42" state="hidden" r:id="rId10"/>
    <sheet name="Indicadores PA" sheetId="36" r:id="rId11"/>
    <sheet name="Territorialización PA" sheetId="37" r:id="rId12"/>
    <sheet name="Control de Cambios" sheetId="41" r:id="rId13"/>
    <sheet name="LISTAS" sheetId="38" state="hidden" r:id="rId14"/>
  </sheets>
  <definedNames>
    <definedName name="_xlnm._FilterDatabase" localSheetId="10" hidden="1">'Indicadores PA'!$A$12:$AY$12</definedName>
    <definedName name="_xlnm.Print_Area" localSheetId="10">'Indicadores PA'!$A$1:$AY$63</definedName>
    <definedName name="_xlnm.Print_Area" localSheetId="0">'Meta 1 ATENCIONES LPD'!$A$1:$AE$46</definedName>
    <definedName name="_xlnm.Print_Area" localSheetId="1">'Meta 2 SEGUIMIENTO LPD'!$A$1:$AE$42</definedName>
    <definedName name="_xlnm.Print_Area" localSheetId="2">'Meta 3 OPERAR CR'!$A$1:$AE$44</definedName>
    <definedName name="_xlnm.Print_Area" localSheetId="3">'Meta 4 ATENCION CR'!$A$1:$AE$44</definedName>
    <definedName name="_xlnm.Print_Area" localSheetId="4">'Meta 5 FORTALECER SOFIA '!$A$1:$AE$46</definedName>
    <definedName name="_xlnm.Print_Area" localSheetId="5">'Meta 6 ESTRATEGIA PREVENCION'!$A$1:$AE$48</definedName>
    <definedName name="_xlnm.Print_Area" localSheetId="6">'Meta 7 CLS'!$A$1:$AE$46</definedName>
    <definedName name="_xlnm.Print_Area" localSheetId="7">'Meta 8 PROTOCOLO TP'!$A$1:$AE$44</definedName>
    <definedName name="_xlnm.Print_Area" localSheetId="8">'Meta 9 ATENCIONES DUPLAS'!$A$1:$AE$46</definedName>
    <definedName name="_xlnm.Print_Area" localSheetId="11">'Territorialización PA'!$A$1:$BK$58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57" i="36" l="1"/>
  <c r="AI48" i="36"/>
  <c r="AI52" i="36"/>
  <c r="AI53" i="36"/>
  <c r="AI17" i="36"/>
  <c r="F36" i="51" l="1"/>
  <c r="P36" i="49"/>
  <c r="AS13" i="36" l="1"/>
  <c r="AS29" i="36"/>
  <c r="AT29" i="36" s="1"/>
  <c r="AS28" i="36"/>
  <c r="AT28" i="36" s="1"/>
  <c r="AS27" i="36"/>
  <c r="AT27" i="36" s="1"/>
  <c r="AS26" i="36"/>
  <c r="AT26" i="36" s="1"/>
  <c r="AS25" i="36"/>
  <c r="AT25" i="36" s="1"/>
  <c r="AS24" i="36"/>
  <c r="AT24" i="36" s="1"/>
  <c r="AS23" i="36"/>
  <c r="AT23" i="36" s="1"/>
  <c r="AS22" i="36"/>
  <c r="AT22" i="36" s="1"/>
  <c r="P36" i="43"/>
  <c r="H35" i="43"/>
  <c r="G35" i="43"/>
  <c r="P35" i="43" s="1"/>
  <c r="B35" i="43"/>
  <c r="P46" i="43"/>
  <c r="P45" i="43"/>
  <c r="P44" i="43"/>
  <c r="P43" i="43"/>
  <c r="P42" i="43"/>
  <c r="P41" i="43"/>
  <c r="AD25" i="51" l="1"/>
  <c r="AD23" i="51"/>
  <c r="D24" i="51"/>
  <c r="AD25" i="50"/>
  <c r="AD23" i="50"/>
  <c r="D24" i="50"/>
  <c r="AD25" i="49"/>
  <c r="AD23" i="49"/>
  <c r="D24" i="49"/>
  <c r="AD25" i="48"/>
  <c r="AD23" i="48"/>
  <c r="D24" i="48"/>
  <c r="AD25" i="47"/>
  <c r="AD23" i="47"/>
  <c r="D24" i="47"/>
  <c r="AD25" i="46"/>
  <c r="AD23" i="46"/>
  <c r="D24" i="46"/>
  <c r="AD25" i="45"/>
  <c r="AD23" i="45"/>
  <c r="D24" i="45"/>
  <c r="AD25" i="44"/>
  <c r="AD23" i="44"/>
  <c r="D24" i="44"/>
  <c r="AD23" i="43"/>
  <c r="D24" i="43"/>
  <c r="AT15" i="36"/>
  <c r="B24" i="51"/>
  <c r="C24" i="51" s="1"/>
  <c r="N24" i="51" s="1"/>
  <c r="B24" i="50"/>
  <c r="C24" i="50" s="1"/>
  <c r="N24" i="50" s="1"/>
  <c r="B24" i="49"/>
  <c r="B24" i="48"/>
  <c r="C24" i="48" s="1"/>
  <c r="N24" i="48" s="1"/>
  <c r="B24" i="47"/>
  <c r="C24" i="47" s="1"/>
  <c r="B24" i="46"/>
  <c r="C24" i="46" s="1"/>
  <c r="N24" i="46" s="1"/>
  <c r="B24" i="45"/>
  <c r="C24" i="45" s="1"/>
  <c r="N24" i="45" s="1"/>
  <c r="C24" i="44"/>
  <c r="B24" i="44"/>
  <c r="N24" i="44" s="1"/>
  <c r="C24" i="43"/>
  <c r="B24" i="43"/>
  <c r="N24" i="47" l="1"/>
  <c r="C24" i="49"/>
  <c r="N24" i="49" s="1"/>
  <c r="N24" i="43" l="1"/>
  <c r="AI32" i="37" l="1"/>
  <c r="AB24" i="48" l="1"/>
  <c r="AA24" i="48"/>
  <c r="Z24" i="48"/>
  <c r="Y24" i="48"/>
  <c r="X24" i="48"/>
  <c r="W24" i="48"/>
  <c r="V24" i="48"/>
  <c r="R22" i="48"/>
  <c r="AB24" i="45"/>
  <c r="AA24" i="45"/>
  <c r="Z24" i="45"/>
  <c r="Y24" i="45"/>
  <c r="X24" i="45"/>
  <c r="W24" i="45"/>
  <c r="V24" i="45"/>
  <c r="R22" i="45"/>
  <c r="AS14" i="36" l="1"/>
  <c r="AT14" i="36" s="1"/>
  <c r="AS16" i="36"/>
  <c r="AT16" i="36" s="1"/>
  <c r="AS17" i="36"/>
  <c r="AT17" i="36" s="1"/>
  <c r="AS18" i="36"/>
  <c r="AT18" i="36" s="1"/>
  <c r="AS19" i="36"/>
  <c r="AT19" i="36" s="1"/>
  <c r="AS20" i="36"/>
  <c r="AT20" i="36" s="1"/>
  <c r="AS21" i="36"/>
  <c r="AT21" i="36" s="1"/>
  <c r="AS30" i="36"/>
  <c r="AT30" i="36" s="1"/>
  <c r="AS31" i="36"/>
  <c r="AT31" i="36" s="1"/>
  <c r="AS32" i="36"/>
  <c r="AT32" i="36" s="1"/>
  <c r="AS33" i="36"/>
  <c r="AT33" i="36" s="1"/>
  <c r="AS34" i="36"/>
  <c r="AT34" i="36" s="1"/>
  <c r="AS35" i="36"/>
  <c r="AT35" i="36" s="1"/>
  <c r="AS36" i="36"/>
  <c r="AT36" i="36" s="1"/>
  <c r="AS37" i="36"/>
  <c r="AT37" i="36" s="1"/>
  <c r="AS38" i="36"/>
  <c r="AT38" i="36" s="1"/>
  <c r="AS39" i="36"/>
  <c r="AT39" i="36" s="1"/>
  <c r="AS40" i="36"/>
  <c r="AT40" i="36" s="1"/>
  <c r="AS41" i="36"/>
  <c r="AT41" i="36" s="1"/>
  <c r="AS42" i="36"/>
  <c r="AT42" i="36" s="1"/>
  <c r="AS43" i="36"/>
  <c r="AT43" i="36" s="1"/>
  <c r="AS44" i="36"/>
  <c r="AT44" i="36" s="1"/>
  <c r="AS45" i="36"/>
  <c r="AT45" i="36" s="1"/>
  <c r="AS46" i="36"/>
  <c r="AT46" i="36" s="1"/>
  <c r="AS47" i="36"/>
  <c r="AT47" i="36" s="1"/>
  <c r="AS48" i="36"/>
  <c r="AT48" i="36" s="1"/>
  <c r="AS49" i="36"/>
  <c r="AT49" i="36" s="1"/>
  <c r="AS50" i="36"/>
  <c r="AT50" i="36" s="1"/>
  <c r="AS51" i="36"/>
  <c r="AT51" i="36" s="1"/>
  <c r="AS52" i="36"/>
  <c r="AT52" i="36" s="1"/>
  <c r="AS53" i="36"/>
  <c r="AT53" i="36" s="1"/>
  <c r="AS54" i="36"/>
  <c r="AT54" i="36" s="1"/>
  <c r="AS55" i="36"/>
  <c r="AT55" i="36" s="1"/>
  <c r="AS56" i="36"/>
  <c r="AT56" i="36" s="1"/>
  <c r="AT57" i="36"/>
  <c r="AS58" i="36"/>
  <c r="AT58" i="36" s="1"/>
  <c r="AS59" i="36"/>
  <c r="AT59" i="36" s="1"/>
  <c r="P46" i="51"/>
  <c r="P45" i="51"/>
  <c r="P44" i="51"/>
  <c r="P43" i="51"/>
  <c r="P42" i="51"/>
  <c r="P41" i="51"/>
  <c r="P36" i="51"/>
  <c r="P35" i="51"/>
  <c r="B35" i="51"/>
  <c r="P30" i="51"/>
  <c r="AC25" i="51"/>
  <c r="N25" i="51"/>
  <c r="O25" i="51" s="1"/>
  <c r="AC24" i="51"/>
  <c r="AC23" i="51"/>
  <c r="N23" i="51"/>
  <c r="O23" i="51" s="1"/>
  <c r="AC22" i="51"/>
  <c r="N22" i="51"/>
  <c r="P44" i="50"/>
  <c r="P43" i="50"/>
  <c r="P42" i="50"/>
  <c r="P41" i="50"/>
  <c r="B35" i="50"/>
  <c r="P30" i="50"/>
  <c r="AC25" i="50"/>
  <c r="N25" i="50"/>
  <c r="O25" i="50" s="1"/>
  <c r="AC24" i="50"/>
  <c r="AC23" i="50"/>
  <c r="N23" i="50"/>
  <c r="O23" i="50" s="1"/>
  <c r="AC22" i="50"/>
  <c r="N22" i="50"/>
  <c r="P46" i="49"/>
  <c r="P45" i="49"/>
  <c r="P44" i="49"/>
  <c r="P43" i="49"/>
  <c r="P42" i="49"/>
  <c r="P41" i="49"/>
  <c r="B35" i="49"/>
  <c r="P30" i="49"/>
  <c r="AC25" i="49"/>
  <c r="N25" i="49"/>
  <c r="O25" i="49" s="1"/>
  <c r="AC24" i="49"/>
  <c r="AC23" i="49"/>
  <c r="N23" i="49"/>
  <c r="O23" i="49" s="1"/>
  <c r="AC22" i="49"/>
  <c r="N22" i="49"/>
  <c r="P48" i="48"/>
  <c r="P47" i="48"/>
  <c r="P46" i="48"/>
  <c r="P45" i="48"/>
  <c r="P44" i="48"/>
  <c r="P43" i="48"/>
  <c r="P42" i="48"/>
  <c r="P41" i="48"/>
  <c r="B35" i="48"/>
  <c r="P30" i="48"/>
  <c r="AC25" i="48"/>
  <c r="N25" i="48"/>
  <c r="O25" i="48" s="1"/>
  <c r="AC24" i="48"/>
  <c r="AC23" i="48"/>
  <c r="N23" i="48"/>
  <c r="O23" i="48" s="1"/>
  <c r="AC22" i="48"/>
  <c r="N22" i="48"/>
  <c r="P46" i="47"/>
  <c r="P45" i="47"/>
  <c r="P44" i="47"/>
  <c r="P43" i="47"/>
  <c r="P42" i="47"/>
  <c r="P41" i="47"/>
  <c r="B35" i="47"/>
  <c r="P30" i="47"/>
  <c r="AC25" i="47"/>
  <c r="N25" i="47"/>
  <c r="O25" i="47" s="1"/>
  <c r="AC24" i="47"/>
  <c r="AC23" i="47"/>
  <c r="N23" i="47"/>
  <c r="O23" i="47" s="1"/>
  <c r="AC22" i="47"/>
  <c r="N22" i="47"/>
  <c r="P44" i="46"/>
  <c r="P43" i="46"/>
  <c r="P42" i="46"/>
  <c r="P41" i="46"/>
  <c r="B35" i="46"/>
  <c r="P30" i="46"/>
  <c r="AC25" i="46"/>
  <c r="N25" i="46"/>
  <c r="O25" i="46" s="1"/>
  <c r="AC24" i="46"/>
  <c r="AC23" i="46"/>
  <c r="N23" i="46"/>
  <c r="O23" i="46" s="1"/>
  <c r="AC22" i="46"/>
  <c r="N22" i="46"/>
  <c r="P44" i="45"/>
  <c r="P43" i="45"/>
  <c r="P42" i="45"/>
  <c r="P41" i="45"/>
  <c r="B35" i="45"/>
  <c r="P30" i="45"/>
  <c r="AC25" i="45"/>
  <c r="N25" i="45"/>
  <c r="O25" i="45" s="1"/>
  <c r="AC24" i="45"/>
  <c r="AC23" i="45"/>
  <c r="N23" i="45"/>
  <c r="O23" i="45" s="1"/>
  <c r="AC22" i="45"/>
  <c r="N22" i="45"/>
  <c r="P42" i="44"/>
  <c r="P41" i="44"/>
  <c r="B35" i="44"/>
  <c r="P30" i="44"/>
  <c r="AC25" i="44"/>
  <c r="N25" i="44"/>
  <c r="O25" i="44" s="1"/>
  <c r="AC24" i="44"/>
  <c r="AC23" i="44"/>
  <c r="N23" i="44"/>
  <c r="O23" i="44" s="1"/>
  <c r="AC22" i="44"/>
  <c r="N22" i="44"/>
  <c r="P30" i="43"/>
  <c r="AC25" i="43"/>
  <c r="N25" i="43"/>
  <c r="O25" i="43" s="1"/>
  <c r="AC24" i="43"/>
  <c r="AC23" i="43"/>
  <c r="N23" i="43"/>
  <c r="O23" i="43" s="1"/>
  <c r="AC22" i="43"/>
  <c r="N22" i="43"/>
  <c r="AT13" i="36"/>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R38" i="37"/>
  <c r="AY37" i="37"/>
  <c r="AY58" i="37"/>
  <c r="AX37" i="37"/>
  <c r="AX58" i="37"/>
  <c r="S37" i="37"/>
  <c r="S58" i="37"/>
  <c r="R37" i="37"/>
  <c r="R58" i="37"/>
  <c r="AW32" i="37"/>
  <c r="AV32" i="37"/>
  <c r="AU32" i="37"/>
  <c r="AT32" i="37"/>
  <c r="AS32" i="37"/>
  <c r="AR32" i="37"/>
  <c r="AQ32" i="37"/>
  <c r="AP32" i="37"/>
  <c r="AO32" i="37"/>
  <c r="AN32" i="37"/>
  <c r="AM32" i="37"/>
  <c r="AL32" i="37"/>
  <c r="AK32" i="37"/>
  <c r="AJ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32" i="37" s="1"/>
  <c r="S14" i="37"/>
  <c r="S15" i="37"/>
  <c r="S16" i="37"/>
  <c r="S17" i="37"/>
  <c r="S18" i="37"/>
  <c r="S19" i="37"/>
  <c r="S20" i="37"/>
  <c r="S21" i="37"/>
  <c r="S22" i="37"/>
  <c r="S23" i="37"/>
  <c r="S24" i="37"/>
  <c r="S25" i="37"/>
  <c r="S26" i="37"/>
  <c r="S27" i="37"/>
  <c r="S28" i="37"/>
  <c r="S29" i="37"/>
  <c r="S30" i="37"/>
  <c r="S31" i="37"/>
  <c r="S11" i="37"/>
  <c r="J32" i="37"/>
  <c r="K32" i="37"/>
  <c r="L32" i="37"/>
  <c r="T32" i="37"/>
  <c r="U32" i="37"/>
  <c r="V32" i="37"/>
  <c r="W32" i="37"/>
  <c r="X32" i="37"/>
  <c r="AZ32" i="37"/>
  <c r="BA32" i="37"/>
  <c r="BB32" i="37"/>
  <c r="BC32" i="37"/>
  <c r="BD32" i="37"/>
  <c r="BE32" i="37"/>
  <c r="R32" i="37"/>
  <c r="C32" i="37"/>
  <c r="D32" i="37"/>
  <c r="F32" i="37"/>
  <c r="G32" i="37"/>
  <c r="H32" i="37"/>
  <c r="N32" i="37"/>
  <c r="O32" i="37"/>
  <c r="P32" i="37"/>
  <c r="Y32" i="37"/>
  <c r="Z32" i="37"/>
  <c r="AA32" i="37"/>
  <c r="AB32" i="37"/>
  <c r="AC32" i="37"/>
  <c r="AD32" i="37"/>
  <c r="AE32" i="37"/>
  <c r="B32" i="37"/>
  <c r="BK32" i="37"/>
  <c r="BJ32" i="37"/>
  <c r="BI32" i="37"/>
  <c r="BH32" i="37"/>
  <c r="BG32" i="37"/>
  <c r="BF32" i="37"/>
  <c r="AY32" i="37" l="1"/>
  <c r="AE23" i="51"/>
  <c r="AE23" i="46"/>
  <c r="AE25" i="49"/>
  <c r="AE23" i="45"/>
  <c r="AX32" i="37"/>
  <c r="AE25" i="50"/>
  <c r="AE23" i="50"/>
  <c r="AE25" i="48"/>
  <c r="AE23" i="48"/>
  <c r="AE23" i="47"/>
  <c r="AE25" i="51"/>
  <c r="AE25" i="47"/>
  <c r="AE25" i="46"/>
  <c r="AE25" i="45"/>
  <c r="AE25" i="44"/>
  <c r="AE23" i="44"/>
  <c r="AE25" i="43"/>
  <c r="AE23" i="43"/>
  <c r="AE23" i="49"/>
  <c r="AD25" i="4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5979AC3A-E915-459C-B051-8FC9DC527331}">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4A599424-9B26-40EE-9429-5FFDF9F56C0F}">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CAAADCC7-12E1-44A1-940C-556E82D1EA5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468D47C6-289C-442C-A4AA-9593515355B6}">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850E987F-24DC-4D4F-8EA3-B35301E11F38}">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F81F766-3B6E-4D58-856F-2AA2ECC05B09}">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C4B360F5-CF4C-4C45-A6DB-4F3D9680F18A}">
      <text>
        <r>
          <rPr>
            <b/>
            <sz val="9"/>
            <color indexed="81"/>
            <rFont val="Tahoma"/>
            <family val="2"/>
          </rPr>
          <t>Daniel Avendaño:</t>
        </r>
        <r>
          <rPr>
            <sz val="9"/>
            <color indexed="81"/>
            <rFont val="Tahoma"/>
            <family val="2"/>
          </rPr>
          <t xml:space="preserve">
Reserva definitiva despues de liberaciones.</t>
        </r>
      </text>
    </comment>
    <comment ref="A25" authorId="0" shapeId="0" xr:uid="{D1C79010-037E-4233-A888-B9C76D8C764A}">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U5" authorId="0" shapeId="0" xr:uid="{00000000-0006-0000-01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V5" authorId="1" shapeId="0" xr:uid="{00000000-0006-0000-0100-000002000000}">
      <text>
        <r>
          <rPr>
            <b/>
            <sz val="9"/>
            <color indexed="81"/>
            <rFont val="Tahoma"/>
            <family val="2"/>
          </rPr>
          <t>Daniel Avendaño:</t>
        </r>
        <r>
          <rPr>
            <sz val="9"/>
            <color indexed="81"/>
            <rFont val="Tahoma"/>
            <family val="2"/>
          </rPr>
          <t xml:space="preserve">
En este campo se pone el link o la ruta donde se puede consultar las evidencias que soportan la ejecución de las actividades.</t>
        </r>
      </text>
    </comment>
    <comment ref="AW5" authorId="0" shapeId="0" xr:uid="{00000000-0006-0000-01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100-000004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100-000005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100-000006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t>
        </r>
      </text>
    </comment>
    <comment ref="F11" authorId="0" shapeId="0" xr:uid="{00000000-0006-0000-0100-000007000000}">
      <text>
        <r>
          <rPr>
            <b/>
            <sz val="10"/>
            <color indexed="8"/>
            <rFont val="Tahoma"/>
            <family val="2"/>
          </rPr>
          <t>Microsoft Office User:</t>
        </r>
        <r>
          <rPr>
            <sz val="10"/>
            <color indexed="8"/>
            <rFont val="Tahoma"/>
            <family val="2"/>
          </rPr>
          <t xml:space="preserve">
Corresponde a la meta PDD o meta proyecto articulada con el indicador de actividad a medir.
Así mismo, se podrá establecer la meta para los indicadores POA y de Planes Decreto 612.</t>
        </r>
      </text>
    </comment>
    <comment ref="G11" authorId="0" shapeId="0" xr:uid="{00000000-0006-0000-0100-000008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I11" authorId="0" shapeId="0" xr:uid="{00000000-0006-0000-0100-000009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L11" authorId="0" shapeId="0" xr:uid="{00000000-0006-0000-0100-00000A000000}">
      <text>
        <r>
          <rPr>
            <b/>
            <sz val="10"/>
            <color indexed="8"/>
            <rFont val="Tahoma"/>
            <family val="2"/>
          </rPr>
          <t>Microsoft Office User:</t>
        </r>
        <r>
          <rPr>
            <sz val="10"/>
            <color indexed="8"/>
            <rFont val="Tahoma"/>
            <family val="2"/>
          </rPr>
          <t xml:space="preserve">
Describe los pasos o el proceso para calcular el indicador</t>
        </r>
      </text>
    </comment>
    <comment ref="N11" authorId="2" shapeId="0" xr:uid="{AFED9E2A-799F-4633-A8A2-D5580324066C}">
      <text>
        <r>
          <rPr>
            <b/>
            <sz val="9"/>
            <color indexed="81"/>
            <rFont val="Tahoma"/>
            <family val="2"/>
          </rPr>
          <t xml:space="preserve">User:
</t>
        </r>
        <r>
          <rPr>
            <sz val="9"/>
            <color indexed="81"/>
            <rFont val="Tahoma"/>
            <family val="2"/>
          </rPr>
          <t>Para los indicadores POA, únicamente diligenciar la vigencia a formular.</t>
        </r>
        <r>
          <rPr>
            <sz val="9"/>
            <color indexed="81"/>
            <rFont val="Tahoma"/>
            <family val="2"/>
          </rPr>
          <t xml:space="preserve">
</t>
        </r>
      </text>
    </comment>
    <comment ref="S11" authorId="0" shapeId="0" xr:uid="{00000000-0006-0000-0100-00000B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b/>
            <sz val="9"/>
            <color indexed="81"/>
            <rFont val="Tahoma"/>
            <family val="2"/>
          </rPr>
          <t>Daniel Avendaño:</t>
        </r>
        <r>
          <rPr>
            <sz val="9"/>
            <color indexed="81"/>
            <rFont val="Tahoma"/>
            <family val="2"/>
          </rPr>
          <t xml:space="preserve">
Fecha en la que el cambio solicitado al plan de acción es aprobado</t>
        </r>
      </text>
    </comment>
    <comment ref="B7" authorId="0" shapeId="0" xr:uid="{00000000-0006-0000-0300-000002000000}">
      <text>
        <r>
          <rPr>
            <b/>
            <sz val="9"/>
            <color indexed="81"/>
            <rFont val="Tahoma"/>
            <family val="2"/>
          </rPr>
          <t>Daniel Avendaño:</t>
        </r>
        <r>
          <rPr>
            <sz val="9"/>
            <color indexed="81"/>
            <rFont val="Tahoma"/>
            <family val="2"/>
          </rPr>
          <t xml:space="preserve">
Descripción de los cambios realizados en la actialización que corresponda</t>
        </r>
      </text>
    </comment>
    <comment ref="C7" authorId="0" shapeId="0" xr:uid="{00000000-0006-0000-0300-000003000000}">
      <text>
        <r>
          <rPr>
            <b/>
            <sz val="9"/>
            <color indexed="81"/>
            <rFont val="Tahoma"/>
            <family val="2"/>
          </rPr>
          <t>Daniel Avendaño:</t>
        </r>
        <r>
          <rPr>
            <sz val="9"/>
            <color indexed="81"/>
            <rFont val="Tahoma"/>
            <family val="2"/>
          </rPr>
          <t xml:space="preserve">
Justificación del motivo que genera el cambio en el plan de acción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F67605FA-C058-48AC-8B98-BEF7F8463D71}">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2DDF125C-C4C8-44F5-8D60-FEBE62A5F379}">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E1E28393-4818-4317-BDCB-66DDEA644507}">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463DA8C7-984B-4827-8890-7F540E4475CD}">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C32C2C93-81EC-4834-9FD7-73DBA764C56E}">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D40E92E5-B839-447D-B222-34AFDD2F9313}">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F34957B7-A474-4D64-B915-3E59AFC72701}">
      <text>
        <r>
          <rPr>
            <b/>
            <sz val="9"/>
            <color indexed="81"/>
            <rFont val="Tahoma"/>
            <family val="2"/>
          </rPr>
          <t>Daniel Avendaño:</t>
        </r>
        <r>
          <rPr>
            <sz val="9"/>
            <color indexed="81"/>
            <rFont val="Tahoma"/>
            <family val="2"/>
          </rPr>
          <t xml:space="preserve">
Reserva definitiva despues de liberaciones.</t>
        </r>
      </text>
    </comment>
    <comment ref="A25" authorId="0" shapeId="0" xr:uid="{86B3E8DD-D24B-447D-A7EE-9F2278D4C39A}">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7BCAA59-D240-4959-B499-6EB8940AF352}">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B5B45B26-3611-4900-B436-4392DF625AE8}">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DA84EFA6-4489-4BFC-B18A-AB422EE187EE}">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4E8344CB-4958-45CD-B450-473F656E666D}">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22A2CF5C-3E49-4331-AFA6-921FC8F61F4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CB5BE8B8-FBEE-4133-BDAD-248FBAFAA6F6}">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198A30DD-777D-43D1-AFC1-9E25D1C3885C}">
      <text>
        <r>
          <rPr>
            <b/>
            <sz val="9"/>
            <color indexed="81"/>
            <rFont val="Tahoma"/>
            <family val="2"/>
          </rPr>
          <t>Daniel Avendaño:</t>
        </r>
        <r>
          <rPr>
            <sz val="9"/>
            <color indexed="81"/>
            <rFont val="Tahoma"/>
            <family val="2"/>
          </rPr>
          <t xml:space="preserve">
Reserva definitiva despues de liberaciones.</t>
        </r>
      </text>
    </comment>
    <comment ref="A25" authorId="0" shapeId="0" xr:uid="{0B48EB47-6DEA-4137-B32E-AC9C0C8973A5}">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EE39FCC4-16C4-40F4-8C51-F5A4917FF417}">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4770CE9E-85EA-49A3-8CFF-E6549C1018E4}">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DC4E0C8E-7A7A-4820-8468-488E318E7A63}">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408DF872-179A-4EA1-9D5A-3EB18603ADD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3C88F9-2158-46AE-B24D-0F9B894E2E95}">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7A37EDC2-8D3A-4B82-9EA6-EC404D15AC9C}">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50E8BD38-107D-4EF0-B9AA-394560A311DF}">
      <text>
        <r>
          <rPr>
            <b/>
            <sz val="9"/>
            <color indexed="81"/>
            <rFont val="Tahoma"/>
            <family val="2"/>
          </rPr>
          <t>Daniel Avendaño:</t>
        </r>
        <r>
          <rPr>
            <sz val="9"/>
            <color indexed="81"/>
            <rFont val="Tahoma"/>
            <family val="2"/>
          </rPr>
          <t xml:space="preserve">
Reserva definitiva despues de liberaciones.</t>
        </r>
      </text>
    </comment>
    <comment ref="A25" authorId="0" shapeId="0" xr:uid="{1C502095-AAD5-4F76-BCC2-1B5B61049E96}">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8DEBC445-2FE7-4619-8EBF-3651296A002E}">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9DD37DAC-2962-4BF1-B97B-AB290E955432}">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E3FB50D1-3527-4C95-8F52-97551FC208D9}">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305C89E1-53C7-4AC4-A2A2-533DA7567476}">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38CD1B33-99F0-4206-8900-7357FAFE0664}">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8BC2ECF4-B269-40C0-960D-5D6294326B39}">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E06586A4-244A-4086-8AB5-EBF0871B5A6D}">
      <text>
        <r>
          <rPr>
            <b/>
            <sz val="9"/>
            <color indexed="81"/>
            <rFont val="Tahoma"/>
            <family val="2"/>
          </rPr>
          <t>Daniel Avendaño:</t>
        </r>
        <r>
          <rPr>
            <sz val="9"/>
            <color indexed="81"/>
            <rFont val="Tahoma"/>
            <family val="2"/>
          </rPr>
          <t xml:space="preserve">
Reserva definitiva despues de liberaciones.</t>
        </r>
      </text>
    </comment>
    <comment ref="A25" authorId="0" shapeId="0" xr:uid="{04DF9110-BD84-4306-B86F-016978850B8C}">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44B1B9AD-A2A5-40E7-8579-E898388AB892}">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F9B33862-CA45-43B5-BF24-51FC9CF7F918}">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391431F6-14CA-4E4B-AC76-DDC812D4A458}">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62800A59-6349-4F38-B657-842E2908123C}">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AF891CE6-18B0-4736-8600-4C9C61EBD36F}">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B3FC5AFB-9C73-4EC3-B9AA-F4BB71DE21F6}">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A60F753F-548C-4E2D-9A96-E9DA31F7C7CB}">
      <text>
        <r>
          <rPr>
            <b/>
            <sz val="9"/>
            <color indexed="81"/>
            <rFont val="Tahoma"/>
            <family val="2"/>
          </rPr>
          <t>Daniel Avendaño:</t>
        </r>
        <r>
          <rPr>
            <sz val="9"/>
            <color indexed="81"/>
            <rFont val="Tahoma"/>
            <family val="2"/>
          </rPr>
          <t xml:space="preserve">
Reserva definitiva despues de liberaciones.</t>
        </r>
      </text>
    </comment>
    <comment ref="A25" authorId="0" shapeId="0" xr:uid="{BBA9A458-02B9-4639-ADA6-F815B660A367}">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72CE94A-F88F-4D57-A29D-05423B21AAAF}">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19D192C6-FC66-4C08-986A-02C8632C52BB}">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DE1DD494-58E9-4583-9802-8C554C063834}">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D7B0CBB6-061B-4617-8A78-F39247B51731}">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765FA005-8159-445E-B616-2A55439BEADD}">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71EA015B-C3C0-44B7-804C-ABC13C44A9A9}">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2424BA47-BD2A-40B7-8186-630D258A36C9}">
      <text>
        <r>
          <rPr>
            <b/>
            <sz val="9"/>
            <color indexed="81"/>
            <rFont val="Tahoma"/>
            <family val="2"/>
          </rPr>
          <t>Daniel Avendaño:</t>
        </r>
        <r>
          <rPr>
            <sz val="9"/>
            <color indexed="81"/>
            <rFont val="Tahoma"/>
            <family val="2"/>
          </rPr>
          <t xml:space="preserve">
Reserva definitiva despues de liberaciones.</t>
        </r>
      </text>
    </comment>
    <comment ref="A25" authorId="0" shapeId="0" xr:uid="{4EEAA26D-D27F-4DEA-9096-6F7E901152A9}">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FDED3731-A9EB-45D2-860C-08FBDC688566}">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3A65C00A-E571-4367-9680-5945B31D25C7}">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72C0F5E2-9C3D-489B-A806-7444F399EE2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7F4F9750-255F-4DDA-9EE7-A6F30ABAB10F}">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A4848F7B-D1C3-474B-8490-27A64F0B1498}">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9E1F6C54-4D49-452D-A7B9-EEFC5BB4F674}">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C819EFBA-EB43-4DCF-A154-6038F8517FD8}">
      <text>
        <r>
          <rPr>
            <b/>
            <sz val="9"/>
            <color indexed="81"/>
            <rFont val="Tahoma"/>
            <family val="2"/>
          </rPr>
          <t>Daniel Avendaño:</t>
        </r>
        <r>
          <rPr>
            <sz val="9"/>
            <color indexed="81"/>
            <rFont val="Tahoma"/>
            <family val="2"/>
          </rPr>
          <t xml:space="preserve">
Reserva definitiva despues de liberaciones.</t>
        </r>
      </text>
    </comment>
    <comment ref="A25" authorId="0" shapeId="0" xr:uid="{299A351D-FCCE-45E2-8329-4A2DC9D16784}">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3170E202-F4BD-4CF0-A028-A1A095B99B42}">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654C6FFC-C9F7-43B0-B56E-3CC22F48BEF8}">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935E19EA-ABFA-4124-BDF3-A692B6712369}">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B856E089-EFCF-4852-8735-85BDA8C7ADC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4107B396-2E25-436A-97AE-3625186A7F98}">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EEA6C535-4E35-402C-9F9C-7574CEA18EDA}">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418DDDC4-6B2F-4D6F-B97F-8499EC66A98E}">
      <text>
        <r>
          <rPr>
            <b/>
            <sz val="9"/>
            <color indexed="81"/>
            <rFont val="Tahoma"/>
            <family val="2"/>
          </rPr>
          <t>Daniel Avendaño:</t>
        </r>
        <r>
          <rPr>
            <sz val="9"/>
            <color indexed="81"/>
            <rFont val="Tahoma"/>
            <family val="2"/>
          </rPr>
          <t xml:space="preserve">
Reserva definitiva despues de liberaciones.</t>
        </r>
      </text>
    </comment>
    <comment ref="A25" authorId="0" shapeId="0" xr:uid="{41269E26-50D5-4643-8581-CED44A2E1CD1}">
      <text>
        <r>
          <rPr>
            <b/>
            <sz val="9"/>
            <color indexed="81"/>
            <rFont val="Tahoma"/>
            <family val="2"/>
          </rPr>
          <t>Daniel Avendaño:</t>
        </r>
        <r>
          <rPr>
            <sz val="9"/>
            <color indexed="81"/>
            <rFont val="Tahoma"/>
            <family val="2"/>
          </rPr>
          <t xml:space="preserve">
Ejecución de los giros de la reserva para mes</t>
        </r>
      </text>
    </comment>
  </commentList>
</comments>
</file>

<file path=xl/sharedStrings.xml><?xml version="1.0" encoding="utf-8"?>
<sst xmlns="http://schemas.openxmlformats.org/spreadsheetml/2006/main" count="2689" uniqueCount="785">
  <si>
    <t>SECRETARÍA DISTRITAL DE LA MUJER</t>
  </si>
  <si>
    <t>Código: DE-FO-5</t>
  </si>
  <si>
    <t xml:space="preserve">DIRECCIONAMIENTO ESTRATEGICO </t>
  </si>
  <si>
    <t>Versión: 12</t>
  </si>
  <si>
    <t xml:space="preserve">FORMULACIÓN Y SEGUIMIENTO  PLAN DE ACCIÓN </t>
  </si>
  <si>
    <t>Fecha de Emisión: 22/12/2023</t>
  </si>
  <si>
    <t>Libro 2 (vigencia 2024) Página 1 de 4</t>
  </si>
  <si>
    <t>PERIODO REPORTADO</t>
  </si>
  <si>
    <t>MAR</t>
  </si>
  <si>
    <t>FECHA DE REPORTE</t>
  </si>
  <si>
    <t>TIPO DE REPORTE</t>
  </si>
  <si>
    <t>FORMULACION</t>
  </si>
  <si>
    <t>ACTUALIZACION</t>
  </si>
  <si>
    <t>SEGUIMIENTO</t>
  </si>
  <si>
    <t>X</t>
  </si>
  <si>
    <t>NOMBRE DEL PROYECTO</t>
  </si>
  <si>
    <t xml:space="preserve">Fortalecimiento a la implementación del Sistema Distrital de Protección integral a las mujeres víctimas de violencias –SOFIA en Bogotá.  </t>
  </si>
  <si>
    <t>PROPÓSITO</t>
  </si>
  <si>
    <t>3. Inspirar confianza y legitimidad para vivir sin miedo y ser epicentro de cultura ciudadana, paz y reconciliación.</t>
  </si>
  <si>
    <t>LOGRO</t>
  </si>
  <si>
    <t>22. Reducir la aceptación cultural e institucional del machismo y las violencias contra las mujeres, y garantizar el acceso efectivo a la justicia</t>
  </si>
  <si>
    <t>PROGRAMA</t>
  </si>
  <si>
    <t>40. Más mujeres viven una vida libre de violencias, se sienten seguras y acceden con confianza al sistema de justicia.</t>
  </si>
  <si>
    <t>DESCRIPCIÓN DE LA META (ACTIVIDAD MGA)</t>
  </si>
  <si>
    <t>Realizar 115.103 atenciones efectivas a través de la Línea Púrpura Distrital</t>
  </si>
  <si>
    <t>EJECUCIÓN PRESUPUESTAL DEL PROYECTO</t>
  </si>
  <si>
    <t>RESERVA CONSTITUIDA</t>
  </si>
  <si>
    <t>RESERVAS VIGENCIA ANTERIOR (en pesos, sin decimales)</t>
  </si>
  <si>
    <t>PRESUPUESTO ASIGNADO EN LA VIGENCIA ACTUAL (en pesos, sin decimales)</t>
  </si>
  <si>
    <t>ENE</t>
  </si>
  <si>
    <t>FEB</t>
  </si>
  <si>
    <t>ABR</t>
  </si>
  <si>
    <t>MAY</t>
  </si>
  <si>
    <t>JUN</t>
  </si>
  <si>
    <t>JUL</t>
  </si>
  <si>
    <t>AGO</t>
  </si>
  <si>
    <t>SEP</t>
  </si>
  <si>
    <t>OCT</t>
  </si>
  <si>
    <t>NOV</t>
  </si>
  <si>
    <t>DIC</t>
  </si>
  <si>
    <t>TOTAL</t>
  </si>
  <si>
    <t>AVANCE</t>
  </si>
  <si>
    <t>AVANCE PERIODO</t>
  </si>
  <si>
    <t>AVANCE TOTAL</t>
  </si>
  <si>
    <t>PROGRAMACION DE GIROS</t>
  </si>
  <si>
    <t>PROGRAMACION DE COMPROMISOS</t>
  </si>
  <si>
    <t>LIBERACIONES</t>
  </si>
  <si>
    <t>COMPROMISOS</t>
  </si>
  <si>
    <t>RESERVA DEFINITIVA</t>
  </si>
  <si>
    <t>GIROS</t>
  </si>
  <si>
    <t xml:space="preserve">REPORTE METAS VIGENCIA ANTERIOR - Pendientes de cumplir por contratos sin ejecutar a 31.DIC (Reservas Presupuestales) </t>
  </si>
  <si>
    <t>DESCRIPCIÓN DE LA META (Reserva)</t>
  </si>
  <si>
    <t>PROG.</t>
  </si>
  <si>
    <t>AVANCE MENSUAL</t>
  </si>
  <si>
    <t>DESCRIPCIÓN CUALITATIVA DEL AVANCE POR META
(Logros y beneficios, y retrasos y alternativas de solución (2.000 caracteres))</t>
  </si>
  <si>
    <t>DESCRIPCIÓN CUALITATIVA  DE LA RESERVA PRESUPUESTAL</t>
  </si>
  <si>
    <t>*Se llevó a cabo el giro de una parte del recurrente mensual correspondiente a los servicios prestados durante el mes de febrero del C.I 943-2023 suscrito con ETB para la operación de la Línea Purpura Distrital.</t>
  </si>
  <si>
    <t>REPORTE METAS VIGENCIA (Ejecución vigencia)</t>
  </si>
  <si>
    <t>DESCRIPCIÓN DE LA META</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</si>
  <si>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</si>
  <si>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</si>
  <si>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</si>
  <si>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</si>
  <si>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</si>
  <si>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</si>
  <si>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</si>
  <si>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</si>
  <si>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Durante el mes de marzo se realizaron 3.608 atenciones efectivas a través de la Línea Púrpura Distrital "Mujeres que Escuchan Mujeres", de las cuales 2.376 fueron primeras atenciones y  1.232  seguimientos telefónicos. 
De los 988 incidentes contestados, gestionados y analizados por la AgenciaMuj en el mes de marzo de acuerdo a sus características y criterios, 696 fueron direccionados a equipos de la Secretaría Distrital de la Mujer para atención post-evento (369 direccionados específicamente a la Línea Púrpura Distrital)  y en urgencia-emergencia a través de la móvil mujer, recurso de despacho de la Agencia MUJ .
Durante el mes de marzo se recepcionaron y gestionaron 268 incidentes con código de tipificación 204-Tentativa de Feminicidio priorizado para la atención en urgencia/emergencia a través de la móvil mujer de la AgenciaMuj bajo un esquema de duplas psico jurídicas. Asimismo se realizaron 109 orientaciones psico-jurídicas efectivas (incluye el estado Derivado a otras estrategias) y se gestionaron 159 incidentes como intento fallido de contacto (por desplazamiento fallido, rechaza atención o contacto inicial fallido, contacto inicial fallido alertante).").</t>
  </si>
  <si>
    <t>Con corte al mes de  marzo se realizaron 10.279  atenciones efectivas a través de la Línea Púrpura Distrital "Mujeres que Escuchan Mujeres", de las cuales  6.589 fueron primeras atenciones y 3.690 seguimientos telefónicos. 
De los 2.605 incidentes contestados, gestionados y analizados por la AgenciaMuj, 1.833 fueron direccionados a equipos de la Secretaría Distrital de la Mujer para atención post-evento (982 direccionados específicamente a la Línea Púrpura Distrital)  y en urgencia-emergencia a través de la móvil mujer, recurso de despacho de la AgenciaMuj. 
Se recepcionaron y gestionaron 754 incidentes con código de tipificación 204-Tentativa de Feminicidio priorizado para la atención en urgencia/emergencia a través de la móvil mujer de la AgenciaMuj bajo un esquema de duplas psico jurídicas.</t>
  </si>
  <si>
    <t>No se presentaron retrasos</t>
  </si>
  <si>
    <t xml:space="preserve">La atención realizada por parte de la Línea Púrpura Distrital, contribuyó en gran medida en el conocimiento y reconocimiento de las ciudadanas sobre la exigibilidad de sus derechos, a identificar los trámites que se deben adelantar ante las entidades competentes, conocer e identificar factores de riesgo y prácticas de auto protección, así como los servicios disponibles para la garantía de sus derechos y la contribución en la prevención de nuevos hechos de violencias contra las mujeres.
La implementación y consolidación de la Agencia MUJ, ha posibilitado avanzar en garantizar una atención de urgencias y emergencias para casos de mujeres víctimas de violencia, acorde con los protocolos y procedimientos establecidos, con enfoque de género y de manera articulada con las demás agencias de la Línea 123 evitando así revictimización. Bajo este marco, a través de la móvil mujer, las mujeres cuentan con un recurso de respuesta oportuna en situaciones de riesgo de feminicidio permitiendo generar acciones rápidas de atención y protección. Asimismo, el abordaje psico-jurídico de la móvil mujer promueve en las mujeres la capacidad de toma de decisiones, así como la identificación de la situación de riesgo, y mecanismos de activación de rutas para salvaguardar su vida. </t>
  </si>
  <si>
    <t>Ejecución</t>
  </si>
  <si>
    <t>REPORTE ACTIVIDADES VIGENCIA (Ejecución vigencia)</t>
  </si>
  <si>
    <t>DESCRIPCIÓN DE LA ACTIVIDAD</t>
  </si>
  <si>
    <t>PONDERACIÓN VERTICAL (Porcentual)</t>
  </si>
  <si>
    <t>CRITERIOS DE SEGUIMIENTO</t>
  </si>
  <si>
    <t>CRONOGRAMA %</t>
  </si>
  <si>
    <t>DESCRIPCIÓN CUALITATIVA DEL AVANCE POR ACTIVIDAD</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</si>
  <si>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</si>
  <si>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</si>
  <si>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</si>
  <si>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</si>
  <si>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</si>
  <si>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</si>
  <si>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</si>
  <si>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</si>
  <si>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</si>
  <si>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</si>
  <si>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</si>
  <si>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</si>
  <si>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</si>
  <si>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</si>
  <si>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Evidencias de ejecución</t>
  </si>
  <si>
    <t xml:space="preserve">1. Brindar orientación psicosocial y con elementos socio jurídicos, así como información en la ruta de atención a mujeres víctimas de violencias a través de la Línea Púrpura Distrital "Mujeres que escuchan mujeres". </t>
  </si>
  <si>
    <r>
      <rPr>
        <sz val="11"/>
        <color rgb="FF000000"/>
        <rFont val="Times New Roman"/>
      </rPr>
      <t xml:space="preserve">Durante el mes de marzo se realizaron  1.692 intervenciones de las cuales 696 fueron orientaciones sobre la ruta de atención, 806 atenciones psicosociales y 190 orientaciones sociojuridicas a mujeres de acuerdo con las necesidades y demandas de las mujeres, así como los hechos victimizantes.
</t>
    </r>
    <r>
      <rPr>
        <sz val="11"/>
        <color rgb="FFFF0000"/>
        <rFont val="Times New Roman"/>
      </rPr>
      <t xml:space="preserve">
</t>
    </r>
    <r>
      <rPr>
        <sz val="11"/>
        <color rgb="FF000000"/>
        <rFont val="Times New Roman"/>
      </rPr>
      <t>Con corte al mes de marzo se realizaron 5.294 intervenciones de las cuales 2.267 fueron orientaciones sobre la ruta de atención, 2.515 atenciones psicosociales y 512 orientaciones sociojuridicas a mujeres de acuerdo con las necesidades y demandas de las mujeres, así como los hechos victimizantes.
Beneficios: En el marco de estas orientaciones se sensibilizó a terceras personas que se comunicaron para alertar situaciones de violencias contra otras mujeres, abordando competencias institucionales para la atención frente al ciclo de violencias y la importancia de las redes de apoyo. Asimismo, se dieron a conocer los procedimientos ante las entidades competentes con respecto a las medidas de protección y trámites para iniciar proceso de denuncia, ante  las entidades competentes como Comisarías de Familia y Fiscalía General de la Nación.  
No se presentaron retrasos.</t>
    </r>
  </si>
  <si>
    <t>https://secretariadistritald-my.sharepoint.com/:b:/g/personal/cvillareal_sdmujer_gov_co/EV2FwCkdvhVNjcR-q07me4cBaxRz9GF_j6ewbXk3UrqwJQ?e=b8kdFO</t>
  </si>
  <si>
    <t>2. Fortalecer la respuesta de atención en emergencia a través de la implementación de la Agencia Muj en el marco de la integración de la Secretaría Distrital de la Mujer con el Número Único de Seguridad y Emergencias - NUSE.</t>
  </si>
  <si>
    <t>Logros: Durante el mes de marzo fueron contestados, analizados o gestionados 988 incidentes recepcionados por la AgenciaMuj de los códigos de tipificación priorizados. De estos, 292 incidentes fueron no procedentes y 696 fueron direccionados a equipos de la Secretaría de la Mujer para atención post-evento y en emergencia (369 direccionados específicamente a la Línea Púrpura Distrital). Se desarrollaron 8 espacios de construcción y articulación conjunta con el C4, en el cual se adelantó seguimiento al plan de trabajo semanal, reuniones semanales de seguimiento a la operación y a la transferencia de voz por parte de la AgenciaMUJ (código 611- Maltrato con circunstancia modificadora Violencia en contexto de pareja y expareja) y espacios de intercambio de experiencias y articulación con otras agencias de la linea de emergencias 123. Adicionalmente, se enviaron vía correo electrónico alertas para promover y articular en la atención de diferentes incidentes y notificaciones de errores de asociación, y necesidades de herramientas de PremierOne. 
Con corte al mes de marzo de los 2.605 incidentes contestados, gestionados y analizados por la AgenciaMuj, 1.833 fueron direccionados a equipos de la Secretaría Distrital de la Mujer para atención post-evento (982 direccionados específicamente a la Línea Púrpura Distrital)  y en urgencia-emergencia a través de la móvil mujer, recurso de despacho de la AgenciaMuj. 
Beneficios: Se ha posibilitado dar una respuesta oportuna e integral bajo los principios de no revictimización, debida diligencia, oficiosidad, coordinación y acción sin daño.   
No se presentaron retrasos</t>
  </si>
  <si>
    <t>https://secretariadistritald-my.sharepoint.com/:x:/g/personal/cvillareal_sdmujer_gov_co/EZRtBncCBJRJn4vH671GtIgBy3sharJCAn0mgDrw3DqLvQ?e=LMFCvF</t>
  </si>
  <si>
    <t>3. Brindar atención psico jurídica en emergencia a través de la Agencia Muj en el marco de la integración de la Secretaría Distrital de la Mujer con el Número Único de Seguridad y Emergencias - NUSE</t>
  </si>
  <si>
    <t>Logros: Durante el mes de marzo se recepcionaron y gestionaron 268 incidentes con código de tipificación 204-Tentativa de Feminicidio priorizado para la atención en urgencia/emergencia a través de la móvil mujer de la AgenciaMuj bajo un esquema de duplas psico jurídicas. Asimismo se realizaron 109 orientaciones psico-jurídicas efectivas (incluye el estado Derivado a otras estrategias) y se gestionaron 159 incidentes como intento fallido de contacto (por desplazamiento fallido, rechaza atención o contacto inicial fallido, contacto inicial fallido alertante). Adicionalmente, se retomó el balance de la móvil mujer en el espacio de reunión entre la AgenciaMuj y C4, se adelantaron acciones frente al aprovisionamiento del recurso de despacho en la plataforma PremierOne.
Con corte al mes de marzo se recepcionaron y gestionaron 754 incidentes con código de tipificación 204-Tentativa de Feminicidio priorizado para la atención en urgencia/emergencia a través de la móvil mujer de la AgenciaMuj bajo un esquema de duplas psico jurídicas.
Beneficios: El abordaje psico-jurídico de la móvil mujer promueve el apoyo inmediato en territorio para las mujeres víctimas de violencia en el distrito, mediante una atención coordinada entre las agencias que componen el número de emergencias 123,  lo cual ha posibilitado la estabilización inicial mujer, la identificación de su red de apoyo y  la canalización inmediata a la ruta de atención requerida  de acuerdo a sus necesidades. Asimismo, contar con la capacidad móvil facilita y acerca a la mujer a la activación de la ruta de atención (protección –justicia) o a un lugar seguro para garantizar su derecho a vivir una vida libre de violencias.  
No se presentaron retrasos</t>
  </si>
  <si>
    <t>https://secretariadistritald-my.sharepoint.com/:x:/g/personal/cvillareal_sdmujer_gov_co/EQmE-iPTt1ZEiwwfC50ngFsBlph5lUcsZL4kNzOwbHJxSQ?e=NW9xee</t>
  </si>
  <si>
    <t>Realizar seguimiento al 100% de los casos reportados en la Línea Purpura Distrital</t>
  </si>
  <si>
    <t>*Se realizó el giro correspondientes a la adición del mes de enero-2024 de los Contratos de Prestación de Servicios Profesionales.</t>
  </si>
  <si>
    <t>Durante el mes de marzo se realizaron un total de  965 seguimientos  efectivos, de los cuales 929 corresponden a Bogota y 36  a alertantes, en casos de mujeres en posible riesgo de feminicidio, mujeres que solicitaron información sobre la Interrupción Voluntaria del Embarazo y casos de mujeres que se volvieron a comunicar manifestado interés en socializar avances y/o dificultades frente a sus procesos.  Los restantes 260 fueron seguimientos fallidos (seguimientos en Bogotá y Alertantes)</t>
  </si>
  <si>
    <r>
      <rPr>
        <sz val="11"/>
        <rFont val="Times New Roman"/>
        <family val="1"/>
      </rPr>
      <t>Con corte al mes de marzo se realizaron un total 2.883 seguimientos  efectivos, correspondinetes a  2.788  de Bogota y 95 alertantes, en casos de mujeres en posible riesgo de feminicidio, mujeres que solicitaron información sobre la Interrupción Voluntaria del Embarazo y casos de mujeres que se volvieron a comunicar manifestado interés en socializar avances y/o dificultades frente a sus procesos</t>
    </r>
    <r>
      <rPr>
        <sz val="11"/>
        <color rgb="FFFF0000"/>
        <rFont val="Times New Roman"/>
        <family val="1"/>
      </rPr>
      <t>.</t>
    </r>
    <r>
      <rPr>
        <sz val="11"/>
        <rFont val="Times New Roman"/>
        <family val="1"/>
      </rPr>
      <t>Los restantes 785 fueron seguimientos fallidos (Bogotá y Alertantes)</t>
    </r>
  </si>
  <si>
    <t>No se presentaton retrasos</t>
  </si>
  <si>
    <t>Los seguimientos realizados a través de la Línea Púrpura Distrital "Mujeres que Escuchan Mujeres" permitieron identificar los avances y dificultades que enfrentan las mujeres en la dinamización de las rutas de atención, así como minimizar los impactos psicosociales generados por los procesos administrativos o penales de exigibilidad de sus derechos.</t>
  </si>
  <si>
    <t>4. Realizar seguimientos efectivos a mujeres víctimas de violencias con posible riesgo de feminicidio a través de la Línea Púrpura Distrital "Mujeres que Escuchan Mujeres"</t>
  </si>
  <si>
    <t>Durante el mes de marzo se realizaron un total de 965 seguimientos efectivos, de los cuales 929 son de Bogota y 36 alertantes, en casos de mujeres en posible riesgo de feminicidio, mujeres que solicitaron información sobre la Interrupción Voluntaria del Embarazo y casos de mujeres que se volvieron a comunicar manifestado interés en socializar avances y/o dificultades frente a sus procesos.
 Los restantes 260 fueron seguimientos fallidos (seguimientos en Bogotá y Alertantes)
Con corte al mes de marzo se realizaron un total de 2.883 seguimientos efectivos, de los cuales 2.788 son de Bogota y 95 alertantes, en casos de mujeres en posible riesgo de feminicidio, mujeres que solicitaron información sobre la Interrupción Voluntaria del Embarazo y casos de mujeres que se volvieron a comunicar manifestado interés en socializar avances y/o dificultades frente a sus procesos.Los restantes 785 fueron seguimientos fallidos (Bogotá y Alertantes)
Beneficios: En el marco de los seguimientos, ante la socialización por parte de las mujeres frente a posibles barreras de acceso a la justicia, el abordaje psicosocial por parte de la línea permitió minimizar los impactos psicosociales generados por los procesos administrativos o penales de exigibilidad de sus derechos y fue necesario en varios casos, canalizar al equipo de abogadas de la Estrategia Justicia de Género de la Secretaría Distrital de la Mujer. 
No se presentaron retrasos.</t>
  </si>
  <si>
    <t>https://secretariadistritald-my.sharepoint.com/:b:/g/personal/cvillareal_sdmujer_gov_co/EeAyON3LX1pCsdA-XHuoEoQBNjwYxKrt1KabOcxAlOTP6A?e=FuLtEF</t>
  </si>
  <si>
    <t xml:space="preserve">Operar 6 casas refugio para mujeres víctimas de violencia y personas a cargo </t>
  </si>
  <si>
    <t>Se llevaron a cabo los giros correspondientes a los servicios prestados durante el mes de febrero de los CPS 621, 623,748 y 751 de 2021 para la operación de las Casas Refugio Modelo Integral, CPS 961 de 2023 Casa Refugio Modelo Rural y 972-2023 Casa Refugio Modelo Intermedio.</t>
  </si>
  <si>
    <t>Durante el mes de marzo de 2024 se dio cumplimiento a la operación de la Estrategia Casa Refugio a través del funcionamiento de 6 casas, 4 en modalidad tradicional, 1 en modalidad intermedia y 1 en modalidad rural; garantizando la implementación de estos servicios de acogida y atención para mujeres víctimas de violencia y su sistema familiar dependiente y para víctimas del conflicto armado remitidas por las autoridades competentes, de manera ininterrumpida y cumpliendo los estándares propuestos por la Secretaría Distrital de la Mujer. 
Las Casas de la Modalidad Integral estuvieron disponibles para las ciudadanas que contaban con una medida de protección emitida por las autoridades competentes, brindando atención interdisciplinar por profesionales en las área de psicología, jurídica, trabajo social, pedagogía, enfermería y nutrición.
Desde la Modalidad Intermedia se brindó atención a las mujeres víctimas de violencia (y su sistema familiar dependiente) remitidas por los equipos de atención de la SDMujer, que no contaban con una medida de protección. Se ofreció acompañamiento psicosocial y asesoría jurídica enfocada en restablecimiento de derechos, rutas de denuncia y trámite de una medida de protección. 
En la Casa Refugio de la Modalidad Rural se acogieron mujeres rurales y campesinas víctimas de violencias, junto con sus familiares dependientes, quienes fueron remitidas por las autoridades competentes y los equipos de atención de la SDMujer. Allí se brindaron los servicios con énfasis en el reconocimiento de la experiencia rural y campesina, el fortalecimiento de liderazgo comunitario y un enfoque territorial; y se desarrollaron procesos pedagógicos de producción agrícola, gestión ambiental y seguridad alimentaria.</t>
  </si>
  <si>
    <t>Con corte al mes de marzo de 2024 se dio cumplimiento a la operación de la Estrategia Casa Refugio a través del funcionamiento de 6 casas, 4 en modalidad tradicional, 1 en modalidad intermedia y 1 en modalidad rural;  garantizando la implementación de estos servicios de acogida y atención para mujeres víctimas de violencia y su sistema familiar dependiente y para víctimas del conflicto armado remitidas por las autoridades competentes, de manera ininterrumpida y cumpliendo los estándares propuestos por la Secretaría Distrital de la Mujer. 
Las Casas de la Modalidad Tradicional estuvieron disponibles para las ciudadanas que contaban con una medida de protección emitida por las autoridades competentes, brindando intervención interdisciplinar por profesionales de derecho, psicología, pedagogía, trabajo social, enfermería y nutrición.
Desde la Modalidad Intermedia se brindó atención a las mujeres víctimas de violencia (y su sistema familiar dependiente) remitidas por los equipos de atención de la SDMujer, que no contaban con una medida de protección. Se ofreció fortalecimiento psicosocial y asesoría jurídica enfocada en restablecimiento de derechos, rutas de denuncia y trámite de una medida de protección. 
En la Casa Refugio de la Modalidad Rural se acogieron mujeres rurales y campesinas víctimas de violencias, junto con sus familiares dependientes, quienes fueron remitidas por las autoridades competentes y los equipos de atención de la SDMujer. Allí se brindaron los servicios con énfasis en el reconocimiento de la experiencia rural y campesina, el fortalecimiento de liderazgo comunitario y un enfoque territorial; y se desarrollaron procesos pedagógicos de producción agrícola, gestión ambiental y seguridad alimentaria.</t>
  </si>
  <si>
    <t>No se presentaron retrasos.</t>
  </si>
  <si>
    <t xml:space="preserve">Todas las mujeres y sistemas familiares que ingresaron a Casas Refugio durante el período recibieron acogida y atención integral e ininterrumpida a través de acompañamiento psicosocial y la orientación, asesoría y/o representación jurídica, así como el apoyo de las áreas de pedagogía, trabajo social, primeros auxilios y nutrición a través de atención individual, familiar y acciones colectivas, de acuerdo con la modalidad de acogida y acorde con sus necesidades y condiciones. </t>
  </si>
  <si>
    <t>5. Realizar la supervisión administrativa, financiera y contable de las Casas Refugio en operación.</t>
  </si>
  <si>
    <t>Logros: Durante el mes de marzo se llevaron a cabo 59 reuniones de apoyo a la supervisión administrativa, financiera y contable con los operadores de las 6 Casas Refugio que operaron durante el mes, sobre temas como: revisión de insumos, inventario y gastos; seguimiento y cierre de informes presentados; y verificación del cumplimiento de obligaciones contractuales, garantizando la prestación del servicio.
En el periodo de enero a marzo de 2024 se llevaron a cabo 147 reuniones de apoyo a la supervisión administrativa, financiera y contable, incluyendo la supervisión del cumplimiento de las obligaciones generales y específicas de los operadores de las Casas Refugio durante el proceso de atención que se brinda a las mujeres acogidas, garantizando la prestación del servicio de las Casas que funcionaron en este período.
Beneficios: La continuidad de las acciones de la supervisión del componente administrativo, financiero y contable de los contratos de operación de las Casas Refugio, se aporta a garantizar la correcta ejecución de los procesos de acogida de las mujeres víctimas de violencia y sus sistemas familiares. 
No se presentaron retrasos.</t>
  </si>
  <si>
    <t>https://secretariadistritald-my.sharepoint.com/:f:/g/personal/cvillareal_sdmujer_gov_co/Elrcj7NxjjZIkAE0DynbGKgBD_Jxm6PIXUGrqgdttf-Nsg?e=fKRYms</t>
  </si>
  <si>
    <t>6. Brindar lineamientos técnicos a los operadores de las Casas Refugio para la adecuada implementación del modelo en sus diferentes modalidades.</t>
  </si>
  <si>
    <t>Logros: Durante el mes de marzo se realizaron 50 reuniones de supervisión técnica en las 6 Casas Refugio que operaron durante el mes, las cuales estuvieron relacionadas con la supervisión y fortalecimiento técnico de las áreas de atención, siendo 8 de primeros auxilios, 3 del área jurídica, 6 trabajo social, 6 nutrición, 6 pedagogía y 5 de psicología; al igual que se desarrollaron 16 actividades sobre la revisión del proceso de atención que se brinda a las mujeres acogidas y lineamientos.
En el periodo de enero a marzo de 2024 se desarrollaron 100 reuniones relacionadas con el componente técnico de las 6 Casas Refugio que operaron en este periodo, relacionadas con la supervisión general de las áreas de atención de primeros auxilios, jurídica, trabajo social, nutrición, pedagogía y psicología, al igual que actividades de fortalecimiento técnico del proceso de atención que se brinda a las mujeres acogidas, asegurando la continuidad de la supervisión técnica de las Casas Refugio.
Beneficios: La orientación técnica a los operadores de las Casas Refugio, desde las diferentes áreas de atención aportó a la correcta ejecución de los contratos de operación, garantizando la prestación del servicio integral y de calidad para las mujeres, sus hijos e hijas con énfasis en las características y particularidades de cada modalidad de atención y acogida. 
No se presentaron retrasos.</t>
  </si>
  <si>
    <t>https://secretariadistritald-my.sharepoint.com/:f:/g/personal/cvillareal_sdmujer_gov_co/Eu5CIV6ayxlHvevgusUb5o8BwZPvZDAg2L4QlwpdPlJpiQ?e=la33bc</t>
  </si>
  <si>
    <t>Realizar atención al 100% de personas (Mujeres víctimas de violencia y personas a cargo) acogidas en Casa Refugio</t>
  </si>
  <si>
    <t>Se realizaron los giros correspondientes a la adición del mes de enero-2024 de los Contratos de Prestación de Servicios Profesionales</t>
  </si>
  <si>
    <t xml:space="preserve">Durante el mes de marzo se recibieron 53 solicitudes de cupo (mujeres víctimas de violencia y personas a cargo) en el correo institucional de Casas Refugio, de las cuales se aceptaron y se realizaron los trámites de ingreso para 46 solicitudes al evidenciar que cumplían con los criterios, 4 resultaron en desistimiento de cupo y 3 no cumplieron con los criterios para el ingreso a Casa Refugio. 
Las 46 solicitudes de cupo que cumplieron con los criterios de ingreso, conllevaron la acogida de 97 personas nuevas, entre las cuales se encontraban 48 mujeres adultas víctimas de violencia y 49 niños, niñas y adolescentes. Durante el mes de marzo estuvieron acogidas un total de 210 personas (mujeres víctimas de violencia y personas a cargo) en las Casas Refugio. </t>
  </si>
  <si>
    <t xml:space="preserve">Con corte al mes de marzo de 2024 se recibieron 142 solicitudes de cupo (mujeres víctimas de violencia y personas a cargo) en el correo institucional de Casas Refugio, de las cuales se aceptaron y se realizaron los trámites de ingreso para 113 solicitudes al evidenciar que cumplían con los criterios, 21 resultaron en desistimiento de cupo y 8 no cumplieron criterios para el ingreso a Casa Refugio.
Las 113 solicitudes de cupo que cumplieron con los criterios de ingreso, conllevaron la acogida de 248 personas nuevas, entre las cuales se 116 mujeres adultas víctimas de violencia 132 niños, niñas, adolescentes y personas de sus grupos familiares. </t>
  </si>
  <si>
    <t>Las mujeres y sistemas familiares que ingresaron a Casas Refugio, recibieron acogida y atención integral a través de acompañamiento psicosocial y la orientación, asesoría y/o representación jurídica, así como apoyo de las áreas de pedagogía, trabajo social, primeros auxilios y nutrición a través de la atención individual, familiar y acciones colectivas.</t>
  </si>
  <si>
    <t>7. Tramitar las solicitudes de cupo recibidas en el correo institucional de la estrategia de Casas Refugio.</t>
  </si>
  <si>
    <t>Logros: En el mes de marzo se recibieron 53 solicitudes de cupo (mujeres víctimas de violencia y personas a cargo) en el correo institucional de Casas Refugio, de las cuales se aceptaron y se realizaron los trámites de ingreso para 46 solicitudes al evidenciar que cumplían con los criterios, 4 resultaron en desistimiento de cupo y 3 no cumplieron con los criterios para el ingreso a Casa Refugio.
En el periodo de enero a marzo de 2024 se recibieron 142 solicitudes de cupo (mujeres víctimas de violencia y personas a cargo) en el correo institucional de Casas Refugio, de las cuales se aceptaron y se realizaron los trámites de ingreso para 113 solicitudes al evidenciar que cumplían con los criterios, a través de 6 Casas Refugio; 21 resultaron en desistimiento de cupo para el ingreso a Casa Refugio y 8 no cumplieron criterios para el ingreso a Casa Refugio.
Beneficios: Durante el período se atendieron y revisaron todas las solicitudes de cupo reportadas por los equipos de atención de la Secretaría Distrital de la Mujer y las demás entidades que remiten mujeres victimas de violencia a las Casas Refugio, con el fin de acoger a aquellas mujeres que cumplían los criterios y así contribuir a salvaguardar su vida e integridad personal.
No se presentaron retrasos.</t>
  </si>
  <si>
    <t>8. Brindar acogida a mujeres víctimas de violencia y sus personas a cargo en las Casa Refugio.</t>
  </si>
  <si>
    <t>Logros: En el mes de marzo se brindó acogida a 97 personas nuevas (mujeres víctimas de violencia y personas a cargo) que cumplieron los criterios de ingreso a las Casas Refugio, de las cuales 48 fueron mujeres adultas y adultas mayores, 1 adolescente, 33 niñas y niños y 15 bebés. Bajo ese marco, en marzo estuvieron acogidas un total de 210 personas en la Estrategia de Casas Refugio en sus tres Modalidades: Tradicional, Intermedia y Rural. 
En el periodo de enero a marzo de 2024 se brindó acogida a 248 personas nuevas (mujeres víctimas de violencia y personas a cargo) que cumplieron los criterios de ingreso a las Casas Refugio, de las cuales 116 son mujeres y mujeres adultas mayores, 6 adolescentes, 90 niñas y niños y 36 bebés. 
Beneficios: La acogida a mujeres víctimas de violencia y los miembros de sus sistemas familiares aportó a salvaguardar su vida e integridad personal y garantizó un proceso de atención integral que fomenta sus capacidades y oportunidades.
No se presentaron retrasos.</t>
  </si>
  <si>
    <t>Fortalecer los 4 componentes del Sistema SOFIA</t>
  </si>
  <si>
    <t>Se realizaron los giros correspondientes a la adicíon del mes de enero de los Contratos de Prestación de Servicios Profesionales y de Apoyo a la Gestión. Igualmente los giros de los servicios del mes de diciembre y enero del CPS 951 de comunicaciones convergentes.</t>
  </si>
  <si>
    <t>En marzo para el fortalecimiento de los componentes del Sistema SOFIA, se desarrollaron las siguientes acciones: 
- El fortalecimiento de las capacidades de 432 servidoras y servidores sobre el derecho de las mujeres a una vida libre de violencias
- Ralización de una jornada de asistencia técnica con Transmilenio.</t>
  </si>
  <si>
    <t>Entre los meses de enero y  marzo para el fortalecimiento de los componentes del Sistema SOFIA, se desarrollaron las siguientes acciones: 
- El fortalecimiento de las capacidades de 485 servidoras y servidores sobre el derecho de las mujeres a una vida libre de violencias.
- Participación en 2 espacios de articulación y coordinación de acciones estratégicas para la prevención, atención y sanción de las violencias contra las mujeres en el Distrito Capital.
- El desarrollo de 2 acciones de asistencia técnica para fortalecimiento de los componentes del Sistema SOFIA</t>
  </si>
  <si>
    <t>Con el fortalecimiento de los componentes del Sistema SOFIA se aporta al goce efectivo del derecho a una vida libre de violencias para las mujeres habitantes del territorio urbano y rural de Bogotá, contribuyendo con la desnaturalización de las violencias, la prevención del delito de feminicidio, así como con la eliminación de barreras de acceso a la oferta de medidas de prevención, protección, atención y sanción de las violencias contra las mujeres, tanto en el espacio público como en el privado, mitigando que cualquier acción u omisión por parte del Estado cause daño o sufrimiento a las mujeres por el hecho de ser mujeres.
Desde el componente de prevención, se ha contribuido a la reducción de la exposición de las mujeres a ser víctimas de múltiples expresiones de las violencias en los ámbitos público y privado, garantizando acciones de coordinación interinstitucional dirigidas a la sensibilización y capacitación; el cambio cultural; la identificación, caracterización, prevención y seguimiento de factores de riesgo para las mujeres y el reconocimiento y exigibilidad del derecho de las mujeres a una vida libre de violencias.</t>
  </si>
  <si>
    <t xml:space="preserve">9. Realizar procesos de sensibilización y formación para el fortalecimiento de capacidades a servidoras y servidores de entidades con presencia en el Distrito Capital, frente a la garantía del derecho de las mujeres a una vida libre de violencias y la atención integral a las víctimas de diferentes modalidades de violencias contra las mujeres. </t>
  </si>
  <si>
    <t>Logros: En marzo a través del curso virtual "El derecho de las mujeres a una vida libre de violencias: Herramientas prácticas", se capacitaron  68 servidores(as) y 32 ciudadanas(os) y a través de los 4 módulos y las 9 unidades temáticas dispuestas. Así mismo, a partir de las jornadas de sensibilización sobre el derecho de las mujeres a una vida libre de violencia realizadas por los equipos de la Dirección de Eliminación de Violencias se logró la participación de 364 servidores/as, para un total de 432 servidores (as).
Con corte al mes de marzo se fortalecieron las capacidades de 485 servidores(as).
Beneficios: Se brindaron herramientas a la ciudadanía y a servdores/as para el reconocimiento del derecho de las mujeres a una vida libre de violencias y los elementos y procedimientos para su garantía.
No se presentaron retrasos</t>
  </si>
  <si>
    <t xml:space="preserve">10. Participar o convocar espacios de articulación y coordinación de acciones estratégicas para la prevención, atención y sanción de las violencias contra las mujeres en el Distrito Capital, según los lineamientos técnicos y operativos para el funcionamiento y la implementación del Sistema SOFIA. </t>
  </si>
  <si>
    <t>11. Brindar asistencia técnica para el desarrollo de acciones de fortalecimiento de los componentes del Sistema SOFIA</t>
  </si>
  <si>
    <t>Logros: En marzo en el marco de la asistencia técnica para el fortalecimiento de los componentes edl Sistema SOFIA se llevó a cabo reunión con Transmilenio con el fin de generar acuerdos de articulación entre las Duplas Psico- Jurídicas de atención a mujeres víctimas de violencia en el espacio y el transporte público y el equipo psicosocial de los Puntos de Atención Básica (PAB) de TransMilenio. Como resultado de la reunión se establecieron los lineamientos del plan piloto, el cual inició en el mes de marzo quedando pendiente el  seguimiento a la propuesta operativa.
Con corte al mes de marzo se realizaron 2 asistencias técnicas para el desarrollo de acciones de fortalecimiento de los componentes del Sistema SOFIA
Beneficios: La dinamización de la articulación interinstitucional busca fortalecer la identificación y prevención de violencias contra las mujeres en el espacio y el transporte público
No se presentaron retrasos</t>
  </si>
  <si>
    <t>Implementar una estrategia de Prevención de Riesgo de feminicidio</t>
  </si>
  <si>
    <t>Se llevó a cabo el giro del CPS 960 correspondiente al servicio de transporte del 20 de noviembre a 19 de diciembre.</t>
  </si>
  <si>
    <t xml:space="preserve">En marzo, en el marco de la estrategia de prevención del riesgo de feminicidio, el Sistema Articulado de Alertas Tempranas-SAAT hizo seguimiento socio jurídico y psicosocial a 172 casos de mujeres en riesgo de feminicidio, según remisiones externas del Instituto Nacional de Medicina Legal y Ciencias Forenses, y remisiones internas de equipos de atención de la Secretaría Distrital de la Mujer. Se articularon 13 escenarios de coordinación interinstitucional para la prevención del feminicidio en la ciudad.
Así mismo, en el marco de la estrategia de prevención del feminicidio se operó en 4 IPS en el marco de las 4 subredes públicas, a través de los cuales se realizaron 92 atenciones de las cuales 66 corresponden a asesorías y 26 a orientaciones. Se llevaron a cabo 8 jornadas de capacitaciones y sensibilizaciones en temas como: socialización de la Estrategia Intersectorial, tipos de violencias contra las mujeres y Ley 1257 de 2008, protocolo de Atención a Mujeres Víctimas de violencia Sexual y el Derecho Fundamental a la Interrupción Voluntaria del Embarazo, y ley 1761 de 2015. </t>
  </si>
  <si>
    <t xml:space="preserve">Entre enero y marzo de 2024 en el marco de la estrategia de prevención del riesgo de feminicidio, el Sistema Articulado de Alertas Tempranas-SAAT hizo seguimiento socio jurídico y psicosocial a 174 casos de mujeres en riesgo de feminicidio, según remisiones externas del Instituto Nacional de Medicina Legal y Ciencias Forenses, y remisiones internas de equipos de atención de la Secretaría Distrital de la Mujer. Y articularon 13 escenarios de coordinación interinstitucional para la prevención del feminicidio en la ciudad.
Así mismo, en el marco de la estrategia de prevención del feminicidio se operó en 4 IPS en el marco de las 4 subredes públicas, a través de los cuales se realizaron 92 atenciones de las cuales 66 corresponden a asesorías y 26 a orientaciones. Se llevaron a cabo 8 jornadas de capacitaciones y sensibilizaciones en temas como: socialización de la Estrategia Intersectorial, tipos de violencias contra las mujeres y Ley 1257 de 2008, protocolo de Atención a Mujeres Víctimas de violencia Sexual y el Derecho Fundamental a la Interrupción Voluntaria del Embarazo, y ley 1761 de 2015. </t>
  </si>
  <si>
    <t>En el periodo no se registró el seguimiento de 17 casos de mujeres valoradas en riesgo por el INMLCF. Como alternativa de solución se reiterará a las coordinaciones de los equipos la importancia de registrar en instrumentos SAAT las atenciones y seguimientos de todos los casos asignados. 
De otro lado, no se realizó sesión del Grupo de Género y prevención del feminicidio del Consejo Distrital de Seguridad, a cargo de la Secretaría Distrital de Seguridad, Convivencia y Justicia. Como alternativa de solución se fortalecerá la articulación interinstitucional a nivel distrital para solicitar la realización periódica del espacio.</t>
  </si>
  <si>
    <t>Hacer seguimiento socio jurídico y psicosocial a las mujeres en riesgo de feminicidio e impulsar acciones interinstitucionales para la atención oportuna de las víctimas, la afirmación de sus derechos y la superación de barreras que limiten su derecho a una vida libre de violencias, permite prevenir la materialización del feminicidio y contribuir a la garantía del derecho de las mujeres a vivir libres de violencias.</t>
  </si>
  <si>
    <t>12. Hacer seguimiento jurídico y psicosocial periódico a mujeres en riesgo de feminicidio en Bogotá, según los casos remitidos por entidades competentes del orden nacional, distrital o local, y equipos de atención de la Secretaría Distrital de la Mujer.</t>
  </si>
  <si>
    <r>
      <rPr>
        <b/>
        <sz val="11"/>
        <color rgb="FF000000"/>
        <rFont val="Times New Roman"/>
        <family val="1"/>
      </rPr>
      <t xml:space="preserve">Logros: 
</t>
    </r>
    <r>
      <rPr>
        <sz val="11"/>
        <color rgb="FF000000"/>
        <rFont val="Times New Roman"/>
        <family val="1"/>
      </rPr>
      <t xml:space="preserve">(i) Los equipos de atención sociojurídica y psicosocial de la entidad en el mes de marzo hicieron seguimiento jurídico y/o psicosocial a 165 mujeres en riesgo de muerte según valoración del INMLCF de diciembre 2023 y enero 2024. De los 165 casos con gestión de marzo: 124 corresponden a la asignación del periodo, y 41 a la subsanación de casos que en periodos anteriores se quedaron sin registro:
- Casa Refugio: 8
- Duplas de Atención Psicosocial: 2
- Estrategia Justicia de Género - CAF (CAIVAS-CAPIV): 3
- Estrategia Justicia de Género - CASAS DE JUSTICIA CON RUTA INTEGRAL: 16
- Estrategia Justicia de Género - CASAS DE JUSTICIA SIN RUTA INTEGRAL: 3
- Estrategia Justicia de Género - CIOM: 22
- Estrategia Justicia de Género - URI: 25
- Psicosocial - CIOM: 34
- Sistema Articulado de Alertas Tempranas-SAAT: 52
(ii) La estrategia de prevención del riesgo de feminicidio (SAAT) hizo acompañamiento y seguimiento sociojurídico y psicosocial, a través de sus profesionales de atención a 7 mujeres en posible riesgo de feminicidio, según la remisión de los siguientes equipos de la entidad:
- Atención DEVAJ: 3
- Directiva de la entidad: 3
- Psicosocial CIOM: 1
En el marco de la estrategia de prevención del riesgo de feminicidio, el Sistema Articulado de Alertas Tempranas-SAAT entre enero y marzo de 2024 hizo seguimiento socio jurídico y psicosocial a 174 casos de mujeres en riesgo de feminicidio, según remisiones externas del Instituto Nacional de Medicina Legal y Ciencias Forenses, y remisiones internas de equipos de atención de la Secretaría Distrital de la Mujer. 
</t>
    </r>
    <r>
      <rPr>
        <b/>
        <sz val="11"/>
        <color rgb="FF000000"/>
        <rFont val="Times New Roman"/>
        <family val="1"/>
      </rPr>
      <t>Beneficios:</t>
    </r>
    <r>
      <rPr>
        <sz val="11"/>
        <color rgb="FF000000"/>
        <rFont val="Times New Roman"/>
        <family val="1"/>
      </rPr>
      <t xml:space="preserve"> Contar con información de las mujeres en riesgo de muerte permite: (i) impulsar acciones para prevenir la materialización del delito de feminicidio en contra de las mujeres víctimas de violencias; (ii) tener contacto e información periódica del estado o situación actual de las ciudadanas a través del seguimiento sociojurídico y psicosocial brindado por la entidad; (iii) fortalecer la coordinación institucional.
</t>
    </r>
    <r>
      <rPr>
        <b/>
        <sz val="11"/>
        <color rgb="FF000000"/>
        <rFont val="Times New Roman"/>
        <family val="1"/>
      </rPr>
      <t xml:space="preserve">
Retrasos:</t>
    </r>
    <r>
      <rPr>
        <sz val="11"/>
        <color rgb="FF000000"/>
        <rFont val="Times New Roman"/>
        <family val="1"/>
      </rPr>
      <t xml:space="preserve"> En este periodo 17 casos asignados a los equipos de atención de la entidad no registraron seguimiento.
</t>
    </r>
    <r>
      <rPr>
        <b/>
        <sz val="11"/>
        <color rgb="FF000000"/>
        <rFont val="Times New Roman"/>
        <family val="1"/>
      </rPr>
      <t xml:space="preserve">Alternativas: </t>
    </r>
    <r>
      <rPr>
        <sz val="11"/>
        <color rgb="FF000000"/>
        <rFont val="Times New Roman"/>
        <family val="1"/>
      </rPr>
      <t>Se reiterará a las coordinaciones de los equipos la importancia de registrar en instrumentos SAAT las atenciones y seguimientos de todos los casos asignados.</t>
    </r>
    <r>
      <rPr>
        <b/>
        <sz val="11"/>
        <color rgb="FF000000"/>
        <rFont val="Times New Roman"/>
        <family val="1"/>
      </rPr>
      <t xml:space="preserve"> </t>
    </r>
  </si>
  <si>
    <t>https://secretariadistritald-my.sharepoint.com/:f:/g/personal/cvillareal_sdmujer_gov_co/EuavCIyqruFMjLbYxjtROmEB3GPjVtBWZdmBd9-tpO1YaA?e=7RooGg</t>
  </si>
  <si>
    <t>13. Articular acciones interinstitucionales para aportar a la garantía del derecho de las mujeres en riesgo de feminicidio a una vida libre de violencias, a través del Sistema Articulado de Alertas Tempranas - SAAT.</t>
  </si>
  <si>
    <t>https://secretariadistritald-my.sharepoint.com/:f:/g/personal/cvillareal_sdmujer_gov_co/EkBZ7TAs8aNLoiYXg5Rfp6AB97ip8HBAzSwL_go-oK4UWA?e=brFHGX</t>
  </si>
  <si>
    <t>14. Brindar atención socio-jurídica en casos que sean reportados a través de la Estrategia Intersectorial para la Prevención y Atención de Víctimas de Violencia de Género con Énfasis en Violencia Sexual y Feminicidio.</t>
  </si>
  <si>
    <t>15. Articular acciones con el sector salud para eliminar barreras de protección, atención y acceso a la justicia de las mujeres ​víctimas de violencias o en riesgo de feminicidio, con el fin de prevenir la materialización del delito.</t>
  </si>
  <si>
    <t>Dinamizar 20 consejos Locales de seguridad para las mujeres y sus respectivos planes locales de seguridad</t>
  </si>
  <si>
    <t>En marzo se llevaron a cabo 16 espacios técnicos con las Alcaldías Locales donde se avanzó en la definición de fechas y agendas para las primeras sesiones del año de los Consejos Locales de Seguridad para las Mujeres, así se dió inicio a las sesiones de los Consejos en 3 localidades: Chapinero, Los Mártires y Antonio Nariño. Se realizaron 16 encuentros con las entidades locales para la retroalimentación de las estrategias de prevención de violencias contra las mujeres de los Planes Locales de Seguridad para las Mujeres, y se realizaron 45 acciones de prevención de violencias contra las mujeres tanto en el espacio público como en el espacio privado, y para la prevención del delito de feminicidio en las localidades.</t>
  </si>
  <si>
    <t xml:space="preserve">Con corte al mes de marzo se llevaron a cabo 23 espacios técnicos con las Alcaldías Locales donde se avanzó en la definición de fechas y agendas para las primeras sesiones del año de los Consejos Locales de Seguridad para las Mujeres. Se realizaron 21 encuentros con las entidades locales para la retroalimentación de las estrategias de prevención de violencias contra las mujeres de los Planes Locales de Seguridad para las Mujeres, se realizaron 48 acciones de prevención de violencias contra las mujeres tanto en el espacio público como en el espacio privado, y para la prevención del delito de feminicidio en las localidades. Y se realizaron 3 sesiones de los CLSM. </t>
  </si>
  <si>
    <t>Se avanzó en la consolidación de un escenario (CLSM) y una herramienta (PLSM) para el abordaje de la seguridad y violencias contra las mujeres desde un enfoque de género, de derechos y diferencial, incorporando a la categoría de delitos de alto impacto a los delitos sexuales y la violencia intrafamiliar.</t>
  </si>
  <si>
    <t>16. Articular y coordinar con las Alcaldías Locales la agenda, fechas y desarrollo de las sesiones de los Consejos Locales de Seguridad para las Mujeres.</t>
  </si>
  <si>
    <t>Logros: En marzo se realizaron 16 espacios técnicos con las Alcaldías Locales de: Usaquén, Chapinero, Santa Fe, Usme, Tunjuelito, Bosa, Kennedy, Fontibón, Suba, Barrios U., Los Mártires, Antonio N., Puente A., RUU, Ciudad Bolívar y Sumapaz, donde se definieron las fechas de las primeras sesiones del año de los Consejos Locales de Seguridad para las Mujeres, las cuales se programaron para marzo y abril con base en la agenda propuesta por parte de la SDMujer.
Con corte al mes de marzo se realizaron 23 espacios técnicos con las Alcaldías Locales.
Beneficios: Se avanzó en la articulación con las Alcaldías Locales para dar inicio a las sesiones de los Consejos Locales de Seguridad para las Mujeres de acuerdo con la propuesta técnica de la SDMujer. 
No se presentaron retrasos.</t>
  </si>
  <si>
    <t>https://secretariadistritald-my.sharepoint.com/:f:/g/personal/cvillareal_sdmujer_gov_co/EpY2fWrf58pKnYJgsc_Ni5oBCWBu3cRK5ABdnfdXYd7HIw?e=bSFTd0</t>
  </si>
  <si>
    <t>17. Dinamizar el diseño, implementación y seguimiento de las acciones incluidas en los Planes Locales de Seguridad para las Mujeres.</t>
  </si>
  <si>
    <t>Logros: En marzo se realizaron 16 encuentros con las entidades locales para la retroalimentación de los compromisos y estrategias de prevención de violencias contra las mujeres de los Planes Locales de Seguridad para las Mujeres de: Usaquén, Chapinero, Santa Fe, San Cristóbal, Usme, Bosa, Kennedy, Fontibón, Engativá, Suba, Los Mártires, Antonio N., Puente A., La Candelaria, Ciudad B., y Sumapaz.
Con corte al mes de  marzo se realizaron 21 encuentros con las entidades locales para la retroalimentación de los compromisos y estrategias de prevención de violencias contra las mujeres de los Planes Locales de Seguridad para las Mujeres 
Beneficios: En estos espacios se logró generar acuerdos para definir las estrategias sectoriales locales para la prevención de las violencias contra las mujeres que contemplan los Planes de Seguridad para las Mujeres, en articulación con la MEBOG, Comisarías de Familia, Personerías Locales, Secretaría Distrital de Educación, Secretaría Distrital de Seguridad, Convivencia y Justicia, Secretaría Distrital de Salud, Secretaría Distrital de Movilidad, Secretaría Distrital de Cultura y lideresas de las localidades.
No se presentaron retrasos.</t>
  </si>
  <si>
    <t>https://secretariadistritald-my.sharepoint.com/:f:/g/personal/cvillareal_sdmujer_gov_co/EsayENQ-aA5Iumv_N5InZscBCclR2F-sMldzW22HZfK_Ow?e=wRzxaB</t>
  </si>
  <si>
    <t xml:space="preserve">18. Liderar, articular y dinamizar acciones de prevención de violencias contra las mujeres en el espacio público y privado, en cada una de las localidades de Bogotá.  </t>
  </si>
  <si>
    <t>Logros: En marzo se avanzó en el desarrollo de 45 acciones de prevención de violencias contra las mujeres tanto en el espacio público como en el espacio privado, y para la prevención del delito de feminicidio en las localidades. 
Con corte al mes de marzo se desarrollaron 48 acciones de prevención de violencias contra las mujeres tanto en el espacio público como en el espacio privado, y para la prevención del delito de feminicidio en las localidades. 
Beneficios: Estas actividades contaron con la articulación y participación de las entidades locales, las organizaciones de mujeres y las ciudadanas en general, logrando el reconocimiento del derecho a una vida libre de violencias, la ruta de atención a mujeres víctimas de violencias, los servicios de la entidad y la detección de casos de violencias donde se activó el acompañamiento institucional correspondiente. 
No se presentaron retrasos.</t>
  </si>
  <si>
    <t>https://secretariadistritald-my.sharepoint.com/:x:/g/personal/cvillareal_sdmujer_gov_co/Eftk7Lt5tfpGv8Q3wDFYLRcB7n5fHQqg_JtrBf19h7Xjqw?e=xPa6wo</t>
  </si>
  <si>
    <t>Implementar un protocolo de prevención, atención y seguimiento a casos de violencia en el transporte público</t>
  </si>
  <si>
    <t>En marzo, para la implementación del protocolo de prevención, atención y seguimiento a casos de violencia en el transporte público, se realizaron las siguientes acciones:
- Se brindaron 166 atenciones psico-jurídicas en dupla a mujeres víctimas de violencias en el espacio y el transporte público, de las cuales 39 fueron nuevas atenciones y 127 fueron seguimientos efectivos. Dichas atenciones incluyeron primeros acercamientos, orientaciones y seguimientos a los casos de mujeres que requirieron acompañamiento integral y se incluyen las atenciones del mes de enero (64 atenciones)
- Se realizó una acción de acompañamiento técnico para el impulso de acciones de prevención, atención y sanción de las violencias contra las mujeres en el espacio y el transporte público.</t>
  </si>
  <si>
    <t>Con corte al mes de marzo, para la implementación del protocolo de prevención, atención y seguimiento a casos de violencia en el transporte público, se realizaron las siguientes acciones:
- Se brindaron 265 atenciones psico-jurídicas en dupla a mujeres víctimas de violencias en el espacio y el transporte público, de las cuales 83 fueron nuevas atenciones y 182 fueron seguimientos efectivos. Dichas atenciones incluyeron primeros acercamientos, orientaciones y seguimientos a los casos de mujeres que requirieron acompañamiento integral
- Se realizaron dos acciones de acompañamiento técnico para el impulso de acciones de prevención, atención y sanción de las violencias contra las mujeres en el espacio y el transporte público.</t>
  </si>
  <si>
    <t>La dinamización de la articulación interinstitucional busca fortalecer la identificación y prevención de violencias contra las mujeres en el transporte público</t>
  </si>
  <si>
    <t>19. Brindar atención en dupla a mujeres víctimas de violencias en el espacio y el transporte público.</t>
  </si>
  <si>
    <t>Logros: Durante el mes de marzo la estrategia Duplas Psico-Jurídicas de atención a mujeres víctimas en el espacio y el transporte público realizó un total de 166 atenciones psico-jurídicas, de las cuales 39 fueron primeras atenciones y 127 seguimientos efectivos. Dichas atenciones incluyeron primeros acercamientos, orientaciones y seguimientos a los casos de mujeres que requirieron acompañamiento integral. 
Nota: Se adiciona al dato reportado para el mes de marzo, el dato del mes de enero en el que se realizaron 64 atenciones, de las cuales 37 corresponden a primeras atenciones y 27 a seguimientos efectivos. Lo anterior, teniendo en cuenta que para el reporte correspondiente al mes de enero los equipos no se encontraban vinculados, por lo que este dato no estaba disponible
Con corte al mes de marzo las  Duplas Psico-Jurídicas han realizado un total de 265 atenciones psico-jurídicas en dupla a mujeres víctimas de violencias en el espacio y el transporte público, de las cuales 83 fueron primeras atenciones y 182 seguimientos efectivos.  
Beneficios: A través de las atenciones facilitadas por las profesionales se dio lugar a los impactos de las violencias, así mismo las mujeres reconocieron la ocurrencia de violencias fuera del espacio intrafamiliar y tuvieron la oportunidad de conocer la ruta para la atención y el acceso a la justicia. 
No se presentaron retrasos</t>
  </si>
  <si>
    <t xml:space="preserve">20. Acompañar técnicamente los procesos de articulación intra e interinstitucional para el impulso de acciones de prevención, atención y sanción de las violencias contra las mujeres en el espacio y el transporte público. </t>
  </si>
  <si>
    <t>Logros: En marzo en el marco de la asistencia técnica en relación con la prevención de violencias en el espacio y el transporte público se llevó a cabo reunión con Transmilenio con el fin de generar acuerdos de articulación entre las Duplas Psico- Jurídicas de atención a mujeres víctimas de violencia en el espacio y el transporte público y el equipo psicosocial de los Puntos de Atención Básica (PAB) de TransMilenio. Como resultado de la reunión se establecieron los lineamientos del plan piloto, el cual inició en el mes de marzo quedando pendiente el  seguimiento a la propuesta operativa.
Con corte al mes de marzo se realizaron dos acciones de acompañamiento técnico para el impulso de acciones de prevención, atención y sanción de las violencias contra las mujeres en el espacio y el transporte público.
Beneficios: La dinamización de la articulación interinstitucional busca fortalecer la identificación y prevención de violencias contra las mujeres en el espacio y el transporte público
No se presentaron retrasos</t>
  </si>
  <si>
    <t>https://secretariadistritald-my.sharepoint.com/:b:/g/personal/cvillareal_sdmujer_gov_co/EW37mje7ZbNJlRzPBHV4kZYBOfxe3j5d8t_RQlfFvf9x6w?e=otawEF</t>
  </si>
  <si>
    <t>Realizar 12.957 atenciones a mujeres víctimas de violencias, a través de las duplas de atención psicosocial</t>
  </si>
  <si>
    <t>Durante el mes de marzo, las Duplas de Atención Psicosocial realizaron un total de 216 atenciones, de las cuales 35 corresponden a primeras atenciones y 181 a seguimientos efectivos. El proceso de orientación, atención y acompañamiento psicosocial facilitado por las profesionales aportó al reconocimiento de las violencias y a la garantía del derecho de las mujeres a una vida libre de las mismas. De igual manera, a través de la atención se generó el reconocimiento de la oferta institucional de la Secretaría Distrital de la Mujer, adherencia e ingreso a otros servicios de atención socio- jurídica y vinculación a actividades de autocuidado.
Nota: Se adiciona al dato reportado para el mes de marzo, el dato del mes de enero en el que se realizaron 143 atenciones, de las cuales 54 corresponden a primeras atenciones y 89 a seguimientos efectivos. Lo anterior, teniendo en cuenta que para el reporte correspondiente al mes de enero los equipos no se encontraban vinculados, por lo que este dato no estaba disponible</t>
  </si>
  <si>
    <t>Con corte al mes de marzo de 2024, las profesionales de las Duplas de Atención Psicosocial han realizado un total de 486 atenciones psicosociales, de las cuales 111 corresponden a primeras atenciones y 375 a seguimientos efectivos. Estas atenciones incluyen primer contacto con las ciudadanas, primera atención y seguimiento. El proceso de orientación, atención y acompañamiento psicosocial facilitado por las profesionales aportó al reconocimiento de las violencias y a la garantía del derecho de las mujeres a una vida libre de las mismas.</t>
  </si>
  <si>
    <t xml:space="preserve">En el marco de la gestión para la atención, durante el mes de marzo se presentaron situaciones de imposibilidad de contacto por primera vez y registros de seguimientos fallidos, que se deben al incumplimiento de los acuerdos de corresponsabilidad y/o  falta de voluntad por parte de las ciudadanas para iniciar el proceso de atención y/o continuar con el acompañamiento. De manera permanente las profesionales trabajan en  en el fortalecimiento de los mensajes y la comunicación a través de otros medios como mensajes de texto, WhatsApp y correo eléctronico.
</t>
  </si>
  <si>
    <t xml:space="preserve">El proceso de atención psicosocial facilitado por las Duplas permitió:                                      
- Promover espacios de conversación empática y reflexiva con las mujeres víctimas de violencias. 
- Acercar la institucionalidad a las mujeres a través de la orientación de procesos, y aclaración de competencias de las entidades que hacen parte de la ruta de atención a mujeres víctimas de violencias. 
</t>
  </si>
  <si>
    <t>21. Realizar el primer contacto efectivo con las mujeres nuevas remitidas por los diferentes equipos para atención psicosocial.</t>
  </si>
  <si>
    <t>Logros: Durante el mes de marzo las Duplas de Atención Psicosocial iniciaron proceso de acompañamiento en 35 casos. Se dio tramite oportuno al total de remisiones recibidas durante el mes, garantizando la gestión para la atención a las mujeres con las que se logró contacto efectivo y quienes expresaron interés y voluntad en inciar el proceso de acompañamiento. 
Con corte al mes de marzo las Duplas de Atención Psicosocial iniciaron proceso de acompañamiento a 57 casos nuevos.
Beneficios: Las mujeres remitidas por los diferentes equipos y/o profesionales tuvieron la oportunidad de recibir la oferta de acompañamiento psicosocial dentro de las 24 horas siguientes a la asignación del caso, lo que permitió para ellas sentirse escuchadas y orientadas durante las situaciones críticas o aquellas en las que manifiestan miedo, angustia, tristeza entre otras emociones generadas por las violencias.  . 
Retrasos y alternativas de solución: En el marco de la gestión para la atención, durante el mes de marzo se presentaron situaciones de imposibilidad de contacto por primera vez con las ciudadanas remitidas, que se deben a la falta de voluntad por parte de las ciudadanas para iniciar el proceso de atención. De manera permanente las profesionales trabajan en  en el fortalecimiento de los mensajes y la comunicación a través de otros medios como mensajes de texto, WhatsApp y correo eléctronico.</t>
  </si>
  <si>
    <t>22. Aportar a la garantía del derecho de las mujeres a una vida libre de violencias a través de las sesiones de seguimiento.</t>
  </si>
  <si>
    <t>Logros: Durante el mes de marzo, las profesionales  de las Duplas de Atención Psicosocial realizaron un total de 181 seguimientos efectivos que permitieron dar continuidad al plan de acompañamiento psicosocial identificado y proyectado en cada caso de acuerdo con las necesidades de las mujeres. En este sentido los seguimientos permitieron conocer el contexto actual de las mujeres, concertar citas para el acompañamiento y dar contuinidad al plan de acción construido con cada ciudadana. Es importante mencionar que, la cifra de seguimientos incluye también, el registro de gestiones como la concertación de la sesión psicosocial. 
Con corte al mes de marzo las profesionales de las Duplas de Atención Psicosocial realizaron un total de 286 seguimientos efectivos.
Beneficios: A través de los seguimientos se conoció la situación de las mujeres y con base en ello se determinó el plan de acción y las acciones prioritarias necesarias en cada caso. 
                                                                                                                                                                                                                                                                                                Retrasos y alternativas de solución: En el marco de la gestión para la atención, durante el mes de marzo se presentaron registros de seguimientos fallidos, que se deben al incumplimiento de los acuerdos de corresponsabilidad y/o  falta de voluntad por parte de las ciudadanas para continuar con el acompañamiento. De manera permanente las profesionales trabajan en  en el fortalecimiento de los mensajes y la comunicación a través de otros medios como mensajes de texto, WhatsApp y correo eléctronico.</t>
  </si>
  <si>
    <t>https://secretariadistritald-my.sharepoint.com/:f:/g/personal/cvillareal_sdmujer_gov_co/Eu_JxByqhO5GobwpV4VIuxMBhtacfbk6WX3VTBbAeWq0yw?e=3DhQIT</t>
  </si>
  <si>
    <t xml:space="preserve">23. Dinamizar la activación de rutas y sesiones de atención psicosocial a mujeres víctimas de violencias. </t>
  </si>
  <si>
    <t>Logros: Durante el mes de marzo, a través de las atenciones y seguimientos realizados las profesionales de las Duplas brindaron información a las mujeres atendidas durante las competencias de las entidades responsables en la ruta de atención integral a mujeres víctimas de violencias.                                                                                                                                                                                                                                                                                                       
Beneficios: A través de las atenciones las mujres reconocieron la oferta institucional de la Secretaría Distrital de la Mujer.  
No se presentaron retrasos.</t>
  </si>
  <si>
    <t>https://secretariadistritald-my.sharepoint.com/:f:/g/personal/cvillareal_sdmujer_gov_co/EnHFa9xuc7lItSkY567KU6EBWFdpKOcvQoFpXM3vhAIRlA?e=c8czna</t>
  </si>
  <si>
    <t>Planes decreto 612</t>
  </si>
  <si>
    <t>Unidad de medida</t>
  </si>
  <si>
    <t>1. Plan Institucional de Archivos de la Entidad (PINAR)</t>
  </si>
  <si>
    <t>Número</t>
  </si>
  <si>
    <t>2. Plan Anual de Adquisiciones</t>
  </si>
  <si>
    <t>Procentaje</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</si>
  <si>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</si>
  <si>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</si>
  <si>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</si>
  <si>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</si>
  <si>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</si>
  <si>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</si>
  <si>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</si>
  <si>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</si>
  <si>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</si>
  <si>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</si>
  <si>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FORMULACIÓN Y SEGUIMIENTO PLAN DE ACCIÓN</t>
  </si>
  <si>
    <t>Página 2 de 4</t>
  </si>
  <si>
    <t xml:space="preserve">PROGRAMACIÓN </t>
  </si>
  <si>
    <t>DESCRIPCIÓN CUALITATIVA DEL AVANCE DEL PERIODO</t>
  </si>
  <si>
    <t>EVIDENCIA DEL AVANCE DEL PERIODO</t>
  </si>
  <si>
    <t>DESCRIPCIÓN CUALITATIVA DEL AVANCE ACUMULADO</t>
  </si>
  <si>
    <t>RETRASOS Y FACTORES LIMITANTES PARA EL CUMPLIMIENTO</t>
  </si>
  <si>
    <t>SOLUCIONES PROPUESTAS PARA RESOLVER LOS RETRASOS Y FACTORES LIMITANTES PARA EL CUMPLIMIENTO</t>
  </si>
  <si>
    <t>PRODUCTO INSTITUCIONAL (PMR):</t>
  </si>
  <si>
    <t>6. Servicios de prevención, atención y acogida para el fortalecimiento del derecho de las mujeres a una vida libre de violencias</t>
  </si>
  <si>
    <t>OBJETIVO ESTRATEGICO:</t>
  </si>
  <si>
    <t>5. Fortalecer y coordinar la respuesta institucional para la implementación del Sistema Distrital de Protección integral a las mujeres víctimas de violencias -SOFIA-, aportando a la garantía del derecho de las mujeres a una vida libre de violencias en el Distrito Capital</t>
  </si>
  <si>
    <t>NIVEL</t>
  </si>
  <si>
    <t xml:space="preserve"> META</t>
  </si>
  <si>
    <t>DESCRIPCIÓN DEL INDICADOR</t>
  </si>
  <si>
    <t>FORMULA DEL INDICADOR</t>
  </si>
  <si>
    <t>TIPO DE ANUALIZACIÓN  (Según aplique)</t>
  </si>
  <si>
    <t xml:space="preserve">MAGNITUD CUATRIENIO
(Únicamente para indicadores Sectoriales y PMR. Se debe diligenciar "A demanda" cuando aplique en los indicadores de actividad) </t>
  </si>
  <si>
    <t>UNIDAD DE MEDIDA</t>
  </si>
  <si>
    <t xml:space="preserve">DESCRIPCIÓN DE LA MEDICIÓN </t>
  </si>
  <si>
    <t>RESPONSABLE DE LA MEDICIÓN</t>
  </si>
  <si>
    <t>PROGRAMACIÓN ANUAL</t>
  </si>
  <si>
    <t>PERIODICIDAD</t>
  </si>
  <si>
    <t>MEDIOS DE VERIFICACIÓN Y FUENTES DE INFORMACIÓN</t>
  </si>
  <si>
    <t>PROGRAMACIÓN</t>
  </si>
  <si>
    <t xml:space="preserve">AVANCE META </t>
  </si>
  <si>
    <t>Meta sectorial</t>
  </si>
  <si>
    <t>PMR</t>
  </si>
  <si>
    <t xml:space="preserve"> De actividad  </t>
  </si>
  <si>
    <t xml:space="preserve"> Proceso (POA)</t>
  </si>
  <si>
    <t>Planes Decreto 612</t>
  </si>
  <si>
    <t>MAGNITUD EJECUTADA</t>
  </si>
  <si>
    <t>AVANCE %</t>
  </si>
  <si>
    <t>Alcanzar al menos el 80% de efectividad (respuesta inmediata, llamadas devueltas y contactos por chat) en la atención de la línea purpura  “Mujeres escuchan mujeres” integrando un equipo de la misma a la línea de emergencias 123</t>
  </si>
  <si>
    <t>324. Efectividad en la atención de la Línea Púrpura</t>
  </si>
  <si>
    <t>(Llamadas contestadas + llamadas buzón)/ Llamadas efectivas</t>
  </si>
  <si>
    <t>CONSTANTE</t>
  </si>
  <si>
    <t>Porcentaje</t>
  </si>
  <si>
    <t>(Llamadas contestadas + llamadas buzón)/
Llamadas efectivas según la información reportada en la matriz de efectividad de la LPD</t>
  </si>
  <si>
    <t>Dirección de Eliminación de Violencias contra las Mujeres y Acceso a la Justicia</t>
  </si>
  <si>
    <t>Mensual</t>
  </si>
  <si>
    <t>Matriz de efectividad LPD</t>
  </si>
  <si>
    <t>Para el mes de marzo, la efectividad de la Línea Púrpura Distrital fue de 90%, teniendo para el mes un total de 2.218 llamadas contestadas y llamadas que ingresan a buzón y un total de 2.454 llamadas efectivas (llamadas contestadas + llamadas abandonadas + llamadas que ingresan a buzón).</t>
  </si>
  <si>
    <t>https://secretariadistritald-my.sharepoint.com/:x:/g/personal/cvillareal_sdmujer_gov_co/EXVTO9eNsEBNm7iAzDIVGN8BJwEtCD1tvMlTLtX8pY2llw?e=ZiCU38</t>
  </si>
  <si>
    <t>Con corte al mes de marzo se alcanzó una efectividad acumulada del 91% en la atención de la Línea Púrpura Distrital, teniendo para el período un total de  6.353 llamadas contestadas y llamadas que ingresan a buzón y un total de 6.953 llamadas efectivas (llamadas contestadas + llamadas abandonadas + llamadas que ingresan a buzón).</t>
  </si>
  <si>
    <t>No aplica</t>
  </si>
  <si>
    <t>suma</t>
  </si>
  <si>
    <t>Ampliar a 6 el modelo de operación de Casa refugio priorizando la ruralidad (Acuerdo 631/2015) y modalidad intermedia.</t>
  </si>
  <si>
    <t>325. Número de Casas Refugio en operación</t>
  </si>
  <si>
    <t>Sumatoria del número de casas refugio en operación</t>
  </si>
  <si>
    <t>CRECIENTE</t>
  </si>
  <si>
    <t>Sumatoria del número de casas refugio en operación, tomando como operación aquellas que cuentan con contrato suscrito y en ejecución</t>
  </si>
  <si>
    <t>Contratos de operación suscritos</t>
  </si>
  <si>
    <t>Con corte al mes de marzo se dio cumplimiento a la operación de la Estrategia Casas Refugio a través del funcionamiento de 6 casas, 4 en la Modalidad de Atención Tradicional, 1 de la Modalidad Intermedia y 1 de la Modalidad Rural.</t>
  </si>
  <si>
    <t>En los meses de enero a marzo de 2024 se dio cumplimiento a la operación de la Estrategia Casas Refugio a través del funcionamiento de 6 casas, 4 en la Modalidad de Atención Tradicional, 1 de la Modalidad Intermedia y 1 de la Modalidad Rural.</t>
  </si>
  <si>
    <t>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</si>
  <si>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</si>
  <si>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Sumatoria del número de acciones estratégicas realizadas en el marco de los componentes del Sistema SOFIA</t>
  </si>
  <si>
    <t xml:space="preserve">Se suma como implementada cada una de las siguientes acciones en el marco de los componentes del Sistema SOFIA:
1. Acciones de formación y sensibilización para el fortalecimiento de capacidades de servidoras(es). 
2. Número de mujeres en posible riesgo de feminicidio en seguimiento jurídico y psicosocial en el marco del SAAT y acciones interinstitucionales realizadas en el marco del SAAT
3. Acciones de articulación, coordinación y dinamización de los Consejos Locales de Seguridad para las Mujeres.
4. Acciones de articulación intra e interinstitucional para el impulso de acciones de prevención, atención y sanción de las violencias contra las mujeres en el espacio y el transporte público y atención brindada por las duplas a mujeres víctimas de violencias en el espacio y el transporte público.
5. Atención a mujeres víctimas de violencia a través de las Duplas de atención psicosocial. </t>
  </si>
  <si>
    <t>Reportes mensuales de plan de acción del proyecto de inversión 7734</t>
  </si>
  <si>
    <t>1. Vida libre de Violencias y justicia con enfoque de género para las mujeres</t>
  </si>
  <si>
    <t>6.Número de mujeres víctimas de violencias y su sistema familiar, acogidas y atendidas a través del modelo de Casas Refugio incluyendo modalidad intermedia de acogida y ruralidad</t>
  </si>
  <si>
    <t>Sumatoria del número de  mujeres víctimas de violencias y su sistema familiar, acogidas y atendidas a través del modelo de Casas Refugio en todas sus modalidades</t>
  </si>
  <si>
    <t>SUMA</t>
  </si>
  <si>
    <t>Sumatoria del número total de personas acogidas en las tres modalidades de Casa Refugio (mujeres víctimas de violencia y personas a cargo), según el reporte generado por Simisional y las matricecs internas del equipo</t>
  </si>
  <si>
    <t>N.A.</t>
  </si>
  <si>
    <t>Simisional</t>
  </si>
  <si>
    <t xml:space="preserve">Durante el mes de marzo ingresaron un total de 97 personas nuevas en las Casas Refugio, de las cuales 48 fueron mujeres adultas víctimas de violencia y 49 niños, niñas, adolescentes de sus sistemas familiares dependientes. </t>
  </si>
  <si>
    <t>https://secretariadistritald-my.sharepoint.com/:f:/g/personal/cvillareal_sdmujer_gov_co/EmzfAgm5S85OjuV-7fV4TFgBoE4w2JcrJ1xULV1um2SyuQ?e=2EkcoH</t>
  </si>
  <si>
    <t xml:space="preserve">En los meses de enero a marzo de 2024 ingresaron un total de 248 personas nuevas en las Casas Refugio, de las cuales 116 fueron mujeres adultas víctimas de violencia y 132 niños, niñas, adolescentes y personas de sus sistemas familiares dependientes. </t>
  </si>
  <si>
    <t>7.Número de atenciones a mujeres víctimas de violencias, a través de las Duplas de atención psicosocial</t>
  </si>
  <si>
    <t>Sumatoria del número de atenciones a mujeres víctimas de violencias, a través de las Duplas de atención psicosocial</t>
  </si>
  <si>
    <t>Sumatoria del número de atenciones efectivas a mujeres víctimas de violencias (mujeres primera atencion y seguimientos efectivos), según el reporte generado por Simisional para las Duplas de atención psicosocial</t>
  </si>
  <si>
    <t>Durante el mes de marzo, las Duplas de Atención Psicosocial realizaron un total de 216 atenciones, de las cuales 35 corresponden a primeras atenciones y 181 a seguimientos efectivos. El proceso de orientación, atención y acompañamiento psicosocial facilitado por las profesionales aportó al reconocimiento de las violencias y a la garantía del derecho de las mujeres a una vida libre de las mismas. De igual manera, a través de la atención se generó el reconocimiento de la oferta institucional de la Secretaría Distrital de la Mujer, adherencia e ingreso a otros servicios de atención socio- jurídica y vinculación a actividades de autocuidado.
Nota: Se adiciona al dato reportado para el mes de marzo, el dato del mes de enero en el que se realizaron 143 atenciones, de las cuales 54 corresponden a primeras atenciones y 89 a seguimientos efectivos.  Lo anterior, teniendo en cuenta que para el reporte correspondiente al mes de enero los equipos no se encontraban vinculados, por lo que este dato no estaba disponible</t>
  </si>
  <si>
    <t>https://secretariadistritald-my.sharepoint.com/:f:/g/personal/cvillareal_sdmujer_gov_co/EplzFIDi5atKrRSkT3QznAIB_hsRdSuy40QiMaxuGaEgFQ?e=7vmvg8</t>
  </si>
  <si>
    <t xml:space="preserve">5.Número de mujeres participantes en las actividades implementadas en el marco de los Planes Locales de Seguridad para las Mujeres </t>
  </si>
  <si>
    <t xml:space="preserve">Sumatoria del número de mujeres participantes en las actividades implementadas en el marco de los Planes Locales de Seguridad para las Mujeres </t>
  </si>
  <si>
    <t>Sumatoria del número de mujeres participantes en cada una de las localidades en las actividades implementadas en el marco de los Planes Locales de Seguridad para las Mujeres, según el reporte interno del equipo Sofia Local</t>
  </si>
  <si>
    <t>Reportes equipo Sofía Local</t>
  </si>
  <si>
    <t>Durante el mes de marzo se adelantaron las siguientes acciones de prevención en el marco de la implementación del Sistema Sofia en las localidades, en las que participaron 3.730 mujeres:
1.Sensibilización sobre el derecho de las mujeres a una vida libre de violencias con adolescentes, mujeres rurales y campesinas, mujeres trabajadoras de la plaza de mercado, vendedoras informales, mujeres Gestantes y Lactantes.
2.Participación en el COLMYG donde se socializaron y concertaron acciones para la implementación del Sistema Sofia en las localidades.
3.Jornadas de difusión de la Ruta de atención a mujeres víctimas de violencias y el riesgo de feminicidio, y la oferta local.
4.Jornadas locales de conmemoración del 8M
5.Jornadas Territoriales de Prevención de Violencias en UPZ priorizadas por cifras de delitos de alto impacto contra las mujeres. 
6.Talleres y recorridos con ciudadanas para la prevención acoso callejero, cartografía social y prevención de las VBG.
7.Jornadas de sensibilización con las IES Uniminuto, UNICAFAM, Fundación Universitaria Los Libertadores y Fundación Universitaria San Mateo
8.Jornadas de difusión de la plataforma Chatico del Plan de Desarrollo Distrital.</t>
  </si>
  <si>
    <t>https://secretariadistritald-my.sharepoint.com/:f:/g/personal/cvillareal_sdmujer_gov_co/EoigM_Eo67dMgyJcsnDaUDkBRrCHe0BI5Z5e2bgjPDs09g?e=xzOYby</t>
  </si>
  <si>
    <t>Durante el primer trimestre del año se adelantaron las siguientes acciones de prevención en el marco de la implementación del Sistema Sofia en las localidades, en las que participaron 3.793 mujeres:
•	Sensibilización sobre el derecho de las mujeres a una vida libre de violencias con ciudadanas de la Mesa de deportes urbanos y nuevas tendencias deprotivas.
•	Sensibilización sobre el derecho de las mujeres a una vida libre de violencias con ciudadanas madres comunitarias.
•	Participación en el COLMYG donde se socializaron las actividades iniciales para el la implementación del Sistema Sofia 
•	Jornada de difusión de la Ruta de atención a mujeres víctimas de violencias y el riesgo de feminicidio, y la oferta local. 
•	Sensibilización sobre el derecho de las mujeres a una vida libre de violencias con adolescentes, mujeres rurales y campesinas, mujeres trabajadoras de la plaza de mercado, vendedoras informales, mujeres Gestantes y Lactantes.
•	Participación en el COLMYG donde se socializaron y concertaron acciones para la implementación del Sistema Sofia en las localidades.
•	Jornadas de difusión de la Ruta de atención a mujeres víctimas de violencias y el riesgo de feminicidio, y la oferta local.
•	Jornadas locales de conmemoración del 8M
•	Jornadas Territoriales de Prevención de Violencias en UPZ priorizadas por cifras de delitos de alto impacto contra las mujeres. 
•	Talleres y recorridos con ciudadanas para la prevención acoso callejero, cartografía social y prevención de las VBG.
•	Jornadas de sensibilización con las IES Uniminuto, UNICAFAM, Fundación Universitaria Los Libertadores y Fundación Universitaria San Mateo
•	Jornadas de difusión de la plataforma Chatico del Plan de Desarrollo Distrital.</t>
  </si>
  <si>
    <t>2.Atenciones efectivas a través de la Línea Púrpura Distrital</t>
  </si>
  <si>
    <t>Sumatoria del número de atenciones efectivas a través de la Línea Púrpura Distrital</t>
  </si>
  <si>
    <t>Número total de atenciones de acuerdo con el consolidado por tipo de llamada, según el reporte generado por Simisional para la Línea Púrpura Distrital</t>
  </si>
  <si>
    <t xml:space="preserve">Durante el mes de marzo se realizaron 3.608 atenciones efectivas a través de la Línea Púrpura Distrital "Mujeres que Escuchan Mujeres", de las cuales 2.376 fueron primeras atenciones y  1.232  seguimientos telefónicos. </t>
  </si>
  <si>
    <t xml:space="preserve">Con corte al mes de  marzo se realizaron 10.279  atenciones efectivas a través de la Línea Púrpura Distrital "Mujeres que Escuchan Mujeres", de las cuales  6.589 fueron primeras atenciones y 3.690 seguimientos telefónicos. </t>
  </si>
  <si>
    <t>4. Número de mujeres en posible riesgo de feminicidio en seguimiento jurídico y psicosocial en el marco del Sistema Articulado de Alertas Tempranas (SAAT)</t>
  </si>
  <si>
    <t>Sumatoria del número de mujeres en posible riesgo de feminicidio en seguimiento jurídico y psicosocial en el marco del Sistema Articulado de Alertas Tempranas (SAAT)</t>
  </si>
  <si>
    <t>Sumatoria número total de casos de mujeres en riesgo de feminicidio con seguimientos socio jurídico y psicosocial realizados; según el reporte generado por el equipo SAAT</t>
  </si>
  <si>
    <t>Reportes equipo Sistema articulado de alertas tempranas -SAAT- para la prevención del riesgo de feminicidio en Bogotá</t>
  </si>
  <si>
    <t xml:space="preserve">En marzo en el marco de la estrategia de prevención del riesgo de feminicidio, el Sistema Articulado de Alertas Tempranas-SAAT hizo seguimiento socio jurídico y psicosocial a 172 casos de mujeres en riesgo de feminicidio, según remisiones externas del Instituto Nacional de Medicina Legal y Ciencias Forenses, y remisiones internas de equipos de atención de la Secretaría Distrital de la Mujer. </t>
  </si>
  <si>
    <t xml:space="preserve">En el marco de la estrategia de prevención del riesgo de feminicidio, el Sistema Articulado de Alertas Tempranas-SAAT entre enero y marzo de 2024 hizo seguimiento socio jurídico y psicosocial a 174 casos de mujeres en riesgo de feminicidio, según remisiones externas del Instituto Nacional de Medicina Legal y Ciencias Forenses, y remisiones internas de equipos de atención de la Secretaría Distrital de la Mujer. </t>
  </si>
  <si>
    <t xml:space="preserve">En el periodo no se registró el seguimiento de 17 casos de mujeres valoradas en riesgo por el INMLCF. </t>
  </si>
  <si>
    <t>Como alternativa de solución se reportará en el próximo periodo, los casos pendientes de registro.</t>
  </si>
  <si>
    <t>8. Número de atenciones (asesorías y orientaciones) a través de la Estrategia intersectorial para la prevención y atención a víctimas de violencia de género con énfasis en violencia sexual y feminicidio.</t>
  </si>
  <si>
    <t>Sumatoria del número de atenciones (asesorías y orientaciones) a través de la Estrategia intersectorial para la prevención y atención a víctimas de violencia de género con énfasis en violencia sexual y feminicidio.</t>
  </si>
  <si>
    <t>Sumatoria del número de orientaciones sociojurídicas (asesorías y orientaciones) brindadas por el equipo de la Estrategia intersectorial para la prevención y atención a víctimas de violencia de género con énfasis en violencia sexual y feminicidio, según el reporte generado por Simisional</t>
  </si>
  <si>
    <t xml:space="preserve">En marzo, en el marco de la estrategia de prevención del feminicidio se operó en 4 IPS en el marco de las 4 subredes públicas, a través de los cuales se realizaron 92 atenciones de las cuales 66 corresponden a asesorías y 26 a orientaciones. </t>
  </si>
  <si>
    <t xml:space="preserve">Con corte al mes de marzo, en el marco de la estrategia de prevención del feminicidio se operó en 4 IPS en el marco de las 4 subredes públicas, a través de los cuales se realizaron 92 atenciones de las cuales 66 corresponden a asesorías y 26 a orientaciones. </t>
  </si>
  <si>
    <t>1. Realizar 115.103 atenciones efectivas a través de la Línea Púrpura Distrital</t>
  </si>
  <si>
    <t>1. Número total de intervenciones brindadas a las mujeres a través de la Línea Púrpura Distrital "Mujeres que escuchan mujeres"</t>
  </si>
  <si>
    <t>Sumatoria del número total de intervenciones brindadas a las mujeres a través de la Línea Púrpura Distrital "Mujeres que escuchan mujeres"</t>
  </si>
  <si>
    <t>A DEMANDA</t>
  </si>
  <si>
    <t>Sumatoria del número de atenciones por tipo de intervención (Orientación en rutas de atención, Atención psicosocial y Orientación Sociojurídica) brindadas a las mujeres a través de la Línea Púrpura Distrital "Mujeres que escuchan mujeres", según el reporte generado por Simisional</t>
  </si>
  <si>
    <t xml:space="preserve">Durante el mes de marzo se realizaron 1.692 intervenciones de las cuales 696 fueron orientaciones sobre la ruta de atención, 806 atenciones psicosociales y 190 orientaciones sociojuridicas a mujeres de acuerdo con las necesidades y demandas de las mujeres, así como los hechos victimizantes. </t>
  </si>
  <si>
    <t>Con corte al mes de marzo se realizaron 5.294 intervenciones de las cuales 2.267 fueron orientaciones sobre la ruta de atención, 2.515 atenciones psicosociales y 512 orientaciones sociojuridicas a mujeres de acuerdo con las necesidades y demandas de las mujeres, así como los hechos victimizantes.</t>
  </si>
  <si>
    <t>2. Número de incidentes contestados, analizados o gestionados</t>
  </si>
  <si>
    <t>Sumatoria del número de incidentes analizados o gestionados</t>
  </si>
  <si>
    <t>Sumatoria del número de incidentes que fueron contestados, analizados o gestionados por la AgenciaMuj de los códigos de tipificación priorizados,  según el reporte generado por Simisional</t>
  </si>
  <si>
    <t xml:space="preserve">Durante el mes de marzo fueron contestados, analizados o gestionados 988 incidentes recepcionados por la AgenciaMuj de los códigos de tipificación priorizados. </t>
  </si>
  <si>
    <t>https://secretariadistritald-my.sharepoint.com/:x:/g/personal/cvillareal_sdmujer_gov_co/EZRtBncCBJRJn4vH671GtIgBy3sharJCAn0mgDrw3DqLvQ?e=ikO8EZ</t>
  </si>
  <si>
    <t xml:space="preserve">Con corte al mes de marzo fueron contestados, analizados o gestionados 2.605 incidentes recepcionados por la AgenciaMuj de los códigos de tipificación priorizados. </t>
  </si>
  <si>
    <t>2. Número de incidentes direccionados para atención postemergencia</t>
  </si>
  <si>
    <t>Sumatoria del número de incidentes direccionados para atención postemergencia</t>
  </si>
  <si>
    <t>Sumatoria del número de incidentes direccionados para atención atención post-evento y en emergencia a otros equipos de la Entidad por la AgenciaMuj, según el reporte generado por Simisional</t>
  </si>
  <si>
    <t>Durante el mes marzo de los 988 incidentes contestados, gestionados y analizados por la AgenciaMuj, 696 fueron direccionados a equipos de la Secretaría Distrital de la Mujer para atención post-evento (369 direccionados específicamente a la Línea Púrpura Distrital)  y en urgencia-emergencia a través de la móvil mujer, recurso de despacho de la AgenciaMuj.</t>
  </si>
  <si>
    <t xml:space="preserve">Con corte al mes de marzo de los 2.605 incidentes contestados, gestionados y analizados por la AgenciaMuj, 1.833 fueron direccionados a equipos de la Secretaría Distrital de la Mujer para atención post-evento (982 direccionados específicamente a la Línea Púrpura Distrital)  y en urgencia-emergencia a través de la móvil mujer, recurso de despacho de la AgenciaMuj. </t>
  </si>
  <si>
    <t xml:space="preserve">3. Número de casos recepcionados y gestionados </t>
  </si>
  <si>
    <t xml:space="preserve">Sumatoria del número  de casos recepcionados y gestionados </t>
  </si>
  <si>
    <t xml:space="preserve">Sumatoria del número de casos recepcionados y gestionados con código de tipificación priorizado para la atención en urgencia/emergencia a través de la móvil mujer </t>
  </si>
  <si>
    <t>Durante el mes de marzo se recepcionaron y gestionaron 268 incidentes con código de tipificación 204-Tentativa de Feminicidio priorizado para la atención en urgencia/emergencia a través de la móvil mujer de la AgenciaMuj bajo un esquema de duplas psico jurídicas.</t>
  </si>
  <si>
    <t>https://secretariadistritald-my.sharepoint.com/:x:/g/personal/cvillareal_sdmujer_gov_co/EQmE-iPTt1ZEiwwfC50ngFsBlph5lUcsZL4kNzOwbHJxSQ?e=g1Hgrf</t>
  </si>
  <si>
    <t>Con corte al mes de marzo de 2024 se recepcionaron y gestionaron 754 incidentes con código de tipificación 204-Tentativa de Feminicidio priorizado para la atención en urgencia/emergencia a través de la móvil mujer de la AgenciaMuj bajo un esquema de duplas psico jurídicas.</t>
  </si>
  <si>
    <t>3. Número total de orientaciones psico-jurídicas efectivas</t>
  </si>
  <si>
    <t>Sumatoria del número total de orientaciones psico-jurídicas efectivas</t>
  </si>
  <si>
    <t>Sumatoria del número total de orientaciones psico-jurídicas efectivas brindadas por la móvil mujer (incluye el estado "Derivado a otras estrategias"), según el reporte generado por Simisional y la matriz interna del equipo</t>
  </si>
  <si>
    <t>Durante el mes de  marzo  se realizaron 109 orientaciones psico-jurídicas efectivas (incluye el estado Derivado a otras estrategias) por parte de la móvil mujer de la AgenciaMuj</t>
  </si>
  <si>
    <t>Con corte al mes de marzo de 2024 se realizaron 347 orientaciones psico-jurídicas efectivas (incluye el estado Derivado a otras estrategias) por parte de la móvil mujer de la AgenciaMuj</t>
  </si>
  <si>
    <t>3. Número de casos gestionados con intento fallido de contacto</t>
  </si>
  <si>
    <t>Sumatoria del número de casos gestionados con intento fallido de contacto</t>
  </si>
  <si>
    <t>Sumatoria del número de casos gestionados con intento fallido de contacto por parte de la móvil mujer (Incluye estado desplazamiento fallido, rechaza atención o contacto inicial fallido, contacto inicial fallido alertante), según el reporte generado por Simisional y la matriz interna del equipo</t>
  </si>
  <si>
    <t>Durante el mes de marzo se gestionaron 159 incidentes como intento fallido de contacto (por desplazamiento fallido, rechaza atención o contacto inicial fallido, contacto inicial fallido alertante), en el marco de la atención de la móvil mujer de la AgenciaMuj</t>
  </si>
  <si>
    <t>Con corte al mes de marzo se gestionaron 407 incidentes como intento fallido de contacto (por desplazamiento fallido, rechaza atención o contacto inicial fallido, contacto inicial fallido alertante), en el marco de la atención de la móvil mujer de la AgenciaMuj</t>
  </si>
  <si>
    <t>2. Realizar seguimiento al 100% de los casos reportados en la Línea Purpura Distrital</t>
  </si>
  <si>
    <t>4. Número de seguimientos efectivos a mujeres mediante la LPD realizados (Bogotá y alertantes)</t>
  </si>
  <si>
    <t>Sumatoria del número de seguimientos efectivos a mujeres mediante la LPD realizados (Bogotá y alertantes)</t>
  </si>
  <si>
    <t>Sumatoria del número de seguimientos efectivos a mujeres realizados por la LPD, tomando solamente Bogotá y alertantes, según el reporte generado por Simisional</t>
  </si>
  <si>
    <t>Durante el mes de marzo se realizaron un total de 965 seguimientos efectivos, de los cuales 929 son de Bogota y 36 alertantes, en casos de mujeres en posible riesgo de feminicidio, mujeres que solicitaron información sobre la Interrupción Voluntaria del Embarazo y casos de mujeres que se volvieron a comunicar manifestado interés en socializar avances y/o dificultades frente a sus procesos.</t>
  </si>
  <si>
    <t>https://secretariadistritald-my.sharepoint.com/:b:/g/personal/cvillareal_sdmujer_gov_co/EeAyON3LX1pCsdA-XHuoEoQBNjwYxKrt1KabOcxAlOTP6A?e=1sdDzI</t>
  </si>
  <si>
    <t>Con corte al mes de marzo se realizaron un total de 2.883 seguimientos efectivos, de los cuales 2.788 son de Bogota y 95 alertantes, en casos de mujeres en posible riesgo de feminicidio, mujeres que solicitaron información sobre la Interrupción Voluntaria del Embarazo y casos de mujeres que se volvieron a comunicar manifestado interés en socializar avances y/o dificultades frente a sus procesos.</t>
  </si>
  <si>
    <t>4. Número de seguimientos a llamadas desde la LPD realizados</t>
  </si>
  <si>
    <t>Sumatoria del número de seguimientos a llamadas desde la LPD realizados</t>
  </si>
  <si>
    <t>Sumatoria del número de seguimientos a llamadas realizados desde la LPD, según el reporte generado por Simisional</t>
  </si>
  <si>
    <t>Durante el mes de marzo se realizaron un total de 740 seguimientos a mujeres desde la Línea Púrpura Distrital.</t>
  </si>
  <si>
    <t>Con corte al mes de marzo se realizaron un total de 2.138 seguimientos a mujeres desde la Línea Púrpura Distrital.</t>
  </si>
  <si>
    <t>3. Operar 6 casas refugio para mujeres víctimas de violencia y personas a cargo</t>
  </si>
  <si>
    <t>5. Número de reuniones de supervisión administrativa, financiera y contable con los operadores de Casa Refugio</t>
  </si>
  <si>
    <t>Sumatoria del número de reuniones de supervisión administrativa, financiera y contable con los operadores de Casa Refugio</t>
  </si>
  <si>
    <t>Sumatoria del número de reuniones de supervisión administrativa, financiera y contable realizados con los operadores de Casa Refugio por parte del equipo de la Entidad</t>
  </si>
  <si>
    <t>Reportes equipo Casa Refugio</t>
  </si>
  <si>
    <t>Durante el mes de marzo se llevaron a cabo 59 reuniones de apoyo a la supervisión administrativa, financiera y contable con los operadores de las 6 Casas Refugio que operaron durante el mes, sobre temas como: revisión de insumos, inventario y gastos; seguimiento y cierres de informes presentados; y verificación del cumplimiento de obligaciones contractuales.</t>
  </si>
  <si>
    <t>En los meses de enero a marzo de 2024 se llevaron a cabo 147 reuniones de apoyo a la supervisión administrativa,  financiera y contable con los operadores de las 6 Casas Refugio que operaron durante este periodo, sobre temas como: revisión de insumos, inventario y gastos; seguimiento y cierres de informes presentados; y verificación del cumplimiento de obligaciones contractuales.</t>
  </si>
  <si>
    <t>6. Número de reuniones de supervisión técnica con los operadores de Casa Refugio</t>
  </si>
  <si>
    <t>Sumatoria del número de reuniones de supervisión técnica con los operadores de Casa Refugio</t>
  </si>
  <si>
    <t>Sumatoria del número de reuniones de supervisión técnica ( jurídica, primeros auxilios, nutrición, pedagogía, trabajo social, psicología, actividades de revisión del proceso de atención, etc) realizadas con los operadores de Casa Refugio por parte del equipo de la Entidad</t>
  </si>
  <si>
    <t>Durante el mes de marzo se realizaron 50 reuniones de supervisión técnica en las 6 Casas Refugio que operaron durante el mes, las cuales estuvieron relacionadas  con la supervisión general de las áreas de atención de primeros auxilios, jurídica, trabajo social, nutrición, pedagogía y psicología, sí como actividades de revisión del proceso de atención que se brinda a las mujeres acogidas.</t>
  </si>
  <si>
    <t>En los meses de enero a marzo de 2024 se realizaron 100 reuniones de supervisión técnica en las 6 Casas Refugio que operaron durante este periodo, relacionadas con la supervisión general de las áreas de atención de primeros auxilios, jurídica, trabajo social, nutrición, pedagogía y psicología, sí como actividades de revisión del proceso de atención que se brinda a las mujeres acogidas.</t>
  </si>
  <si>
    <t>4. Realizar atención al 100% de Personas (Mujeres víctimas de violencia y personas a cargo) acogidas en Casa Refugio</t>
  </si>
  <si>
    <t>7. Número de solicitudes de cupo recibidas para acogida en Casa Refugio</t>
  </si>
  <si>
    <t>Sumatoria del número de solicitudes de cupo recibidas para acogida en Casa Refugio</t>
  </si>
  <si>
    <t>Sumatoria del número total de solicitudes de cupo recibidas para acogida en Casa Refugio, según el reporte generado por Simisional</t>
  </si>
  <si>
    <t>Durante el mes de marzo se recibieron 53 solicitudes de cupo en el correo institucional de Casas Refugio, reportadas por los equipos de atención de la Secretaría Distrital de la Mujer y por las demás entidades que remiten mujeres victimas de violencia.</t>
  </si>
  <si>
    <t>En los meses de enero a marzo de 2024 se recibieron 142 solicitudes de cupo en el correo institucional de Casas Refugio, reportadas por los equipos de atención de la Secretaría Distrital de la Mujer y por las demás entidades que remiten mujeres victimas de violencia.</t>
  </si>
  <si>
    <t>7. Número de solicitudes de cupo tramitadas que cumplieron criterios de ingreso a Casa Refugio</t>
  </si>
  <si>
    <t>Sumatoria del número de solicitudes de cupo tramitadas que cumplieron criterios de ingreso a Casa Refugio</t>
  </si>
  <si>
    <t>Sumatoria del número de solicitudes de cupo tramitadas que cumplieron criterios de ingreso a Casa Refugio (Estado Asignado y Egresada), según el reporte generado por Simisional</t>
  </si>
  <si>
    <t xml:space="preserve">Durante el mes de marzo se aceptaron y se realizaron los trámites de ingreso para 46 solicitudes de cupo de mujeres víctimas de violencia que fueron recibidas en el correo institucional de Casas Refugio, al evidenciar que cumplían con los criterios de ingreso. </t>
  </si>
  <si>
    <t>En los meses de enero a marzo de 2024 se aceptaron y se realizaron los trámites de ingreso para 113 solicitudes de cupo de mujeres víctimas de violencia que fueron recibidas en el correo institucional de Casas Refugio, al evidenciar que cumplían con los criterios de ingreso.</t>
  </si>
  <si>
    <t>8. Número de personas acogidas en la modalidad tradicional de Casa  Refugio que cumplen criterios de ingreso</t>
  </si>
  <si>
    <t>Sumatoria del número de personas  acogidas en la modalidad tradicional de Casa  Refugio que cumplen criterios de ingreso</t>
  </si>
  <si>
    <t>Sumatoria del número total de personas acogidas en la modalidad tradicional de Casa Refugio (mujeres víctimas de violencia y personas a cargo), según el reporte generadon por Simisional y las matricecs internas del equipo</t>
  </si>
  <si>
    <t>En el mes de marzo se acogieron un total de 51 personas nuevas en la Modalidad Tradicional de las Casas Refugio, de las cuales 29 fueron mujeres adultas víctimas de violencia y 22 niños, niñas y adolescentes.</t>
  </si>
  <si>
    <t>En los meses de enero a marzo de 2024 se acogieron un total de 156 personas nuevas en la Modalidad Tradicional de las Casas Refugio, de las cuales 71 fueron mujeres adultas víctimas de violencia y 85 niños, niñas, adolescentes y personas de su sistema familiar dependiente.</t>
  </si>
  <si>
    <t>8. Número de personas acogidas en la modalidad intermedia de Casa  Refugio que cumplen criterios de ingreso</t>
  </si>
  <si>
    <t>Sumatoria del número de personas  acogidas en la modalidad intermedia de Casa  Refugio que cumplen criterios de ingreso</t>
  </si>
  <si>
    <t>Sumatoria del número de personas  acogidas en la modalidad intermedia de Casa Refugio  (mujeres víctimas de violencia y personas a cargo), según el reporte generadon por Simisional y las matricecs internas del equipo</t>
  </si>
  <si>
    <t>En el mes de marzo se acogieron un total de 35 personas nuevas en la Modalidad Intermedia de las Casas Refugio, de las cuales 15 fueron mujeres adultas víctimas de violencia y 20 niños, niñas y adolescentes.</t>
  </si>
  <si>
    <t>En los meses de enero a marzo de 2024 se acogieron un total de 62 personas nuevas en la Modalidad Intermedia de las Casas Refugio, de las cuales 33 fueron mujeres adultas víctimas de violencia y 29 niños, niñas y adolescentes. La operación de la Casa Refugio de Modalidad Intermedia corresponde a la ampliación de la oferta entre el año 2021 y el 2024.</t>
  </si>
  <si>
    <t>8. Número de personas acogidas en la modalidad rural de Casa  Refugio que cumplen criterios de ingreso</t>
  </si>
  <si>
    <t>Sumatoria del número de personas  acogidas en la modalidad rural de Casa  Refugio que cumplen criterios de ingreso</t>
  </si>
  <si>
    <t>Sumatoria del número de personas  acogidas en la modalidad rural de Casa Refugio  (mujeres víctimas de violencia y personas a cargo), según el reporte generadon por Simisional y las matricecs internas del equipo</t>
  </si>
  <si>
    <t xml:space="preserve">En el mes de marzo se acogieron un total de 11 personas nuevas en la Modalidad Rural de las Casas Refugio, de las cuales 4 fueron mujeres adultas víctimas de violencia y 7 niños, niñas y adolescentes. </t>
  </si>
  <si>
    <t>En los meses de enero a marzo de 2024 se acogieron un total de 30 personas nuevas en la Modalidad Rural de las Casas Refugio, de las cuales 12 fueron mujeres adultas víctimas de violencia y 18 niños, niñas y adolescentes. La operación de la Casa Rerugio de Modalidad Rural corresponde a la ampliación de la oferta entre el año 2021 y el 2024.</t>
  </si>
  <si>
    <t>8. Número total de personas acogidas en las tres modalidades de Casa Refugio</t>
  </si>
  <si>
    <t>Sumatoria del número total de personas acogidas en las tres modalidades de Casa Refugio</t>
  </si>
  <si>
    <t>Sumatoria del número total de personas acogidas en las tres modalidades de Casa Refugio (mujeres víctimas de violencia y personas a cargo), según el reporte generadon por Simisional y las matricecs internas del equipo</t>
  </si>
  <si>
    <t xml:space="preserve">Durante el mes de marzo ingresaron un total de 97 personas nuevas en las Casas Refugio, de las cuales 48 fueron mujeres adultas víctimas de violencia y 49 niños, niñas, adolescentes. </t>
  </si>
  <si>
    <t xml:space="preserve">En los meses de enero a marzo de 2024 ingresaron un total de 248 personas nuevas en las Casas Refugio, de las cuales de las cuales 116 fueron mujeres adultas víctimas de violencia y 132 niños, niñas, adolescentes y personas de sus sistemas familiares dependientes. </t>
  </si>
  <si>
    <t>5. Fortalecer los 4 componentes del Sistema SOFIA</t>
  </si>
  <si>
    <t xml:space="preserve">9. Número de servidores (as) sensibilizados </t>
  </si>
  <si>
    <t>Sumatoria del número de servidores (as) sensibilizados</t>
  </si>
  <si>
    <t>Sumatoria del número de servidores (as) con diferentes modalidades de vinculación, sensibilizados en el reconocimiento y garantía del derecho de las mujeres a una vida libre de violencias, según el reporte interno del equipo Sofia Distrital</t>
  </si>
  <si>
    <t>Reportes equipo Sofía Distrital</t>
  </si>
  <si>
    <t>En marzo a través del curso virtual "El derecho de las mujeres a una vida libre de violencias: Herramientas prácticas", se capacitaron 68 servidores(as) y a través de los 4 módulos y las 9 unidades temáticas dispuestas. Así mismo, a partir de las jornadas de sensibilización sobre el derecho de las mujeres a una vida libre de violencia realizadas por los equipos de la Dirección de Eliminación de Violencias se logró la participación de 364 servidores/as, para un total de 432 servidores (as).</t>
  </si>
  <si>
    <t>Con corte al mes de marzo se fortalecieron las capacidades de 485 servidores(as).</t>
  </si>
  <si>
    <t>10. Número de sesiones de espacios de articulación y coordinación acompañados o con desarrollo de secretaría técnica</t>
  </si>
  <si>
    <t>Sumatoria del número de sesiones de espacios de articulación y coordinación acompañados o con desarrollo de secretaría técnica</t>
  </si>
  <si>
    <t>Sumatoria del número de sesiones de espacios de articulación y coordinación de acciones estratégicas para la prevención, atención y sanción de las violencias contra las mujeres, acompañados o con desarrollo de secretaría técnica por parte del equipo de la Dirección de Eliminación de Violencias, según el reporte interno del equipo Sofia Distrital</t>
  </si>
  <si>
    <t>En el mes de marzo no se convocaron espacios de articulación y coordinación de acciones estratégicas para la prevención, atención y sanción de las violencias contra las mujeres en el Distrito Capital</t>
  </si>
  <si>
    <t xml:space="preserve">Con corte al mes de marzo se participó en 2 espacios de articulación y coordinación de acciones estratégicas para la prevención, atención y sanción de las violencias contra las mujeres en el Distrito Capital. </t>
  </si>
  <si>
    <t>11. Número de asistencias técnicas realizadas</t>
  </si>
  <si>
    <t>Sumatoria del número de asistencias técnicas realizadas</t>
  </si>
  <si>
    <t>Sumatoria del número de asistencias técnicas para el desarrollo de acciones de fortalecimiento de los componentes del Sistema SOFIA realizadas, según el reporte interno del equipo Sofia Distrital</t>
  </si>
  <si>
    <t xml:space="preserve"> En marzo en el marco de la asistencia técnica para el fortalecimiento de los componentes edl Sistema SOFIA se llevó a cabo reunión con Transmilenio con el fin de generar acuerdos de articulación entre las Duplas Psico- Jurídicas de atención a mujeres víctimas de violencia en el espacio y el transporte público y el equipo psicosocial de los Puntos de Atención Básica (PAB) de TransMilenio. Como resultado de la reunión se establecieron los lineamientos del plan piloto, el cual inició en el mes de marzo quedando pendiente el  seguimiento a la propuesta operativa.</t>
  </si>
  <si>
    <t>Con corte al mes de marzo se realizaron 2 asistencias técnicas para el desarrollo de acciones de fortalecimiento de los componentes del Sistema SOFIA</t>
  </si>
  <si>
    <t>6. Implementar una estrategia de Prevención de Riesgo de feminicidio</t>
  </si>
  <si>
    <t xml:space="preserve">12. Número de mujeres en riesgo de feminicidio con seguimiento jurídico y/o psicosocial 	</t>
  </si>
  <si>
    <t xml:space="preserve">Sumatoria del número de mujeres en riesgo de feminicidio con seguimiento jurídico y/o psicosocial </t>
  </si>
  <si>
    <t xml:space="preserve">Como alternativa de solución se reiterará a las coordinaciones de los equipos la importancia de registrar en instrumentos SAAT las atenciones y seguimientos de todos los casos asignados. </t>
  </si>
  <si>
    <t>13. Número de sesiones y/o espacios de articulación interinstitucional a nivel distrital y local en el marco del Sistema Articulado de Alertas Tempranas</t>
  </si>
  <si>
    <t>Sumatoria del número de sesiones y/o espacios de articulación interinstitucional a nivel distrital y local en el marco del Sistema Articulado de Alertas Tempranas</t>
  </si>
  <si>
    <t>Sumatoria del número de sesiones y/o espacios de articulación interinstitucional a nivel distrital y local realizados en el marco del Sistema Articulado de Alertas Tempranas, según  el reporte interno del equipo SAAT</t>
  </si>
  <si>
    <t>En marzo en el marco de la estrategia de prevención del riesgo de feminicidio, desde el Sistema Articulado de Alertas Tempranas-SAAT se articularon 12 escenarios de coordinación interinstitucional para la prevención del feminicidio en el marco de los Consejos Distritales de Seguridad a nivel local y distrital.</t>
  </si>
  <si>
    <t>Entre enero y marzo 2024, se articularon 12 escenarios de coordinación interinstitucional para la prevención del feminicidio en el marco de los Consejos Distritales de Seguridad a nivel local y distrital.</t>
  </si>
  <si>
    <t xml:space="preserve">En el periodo no se realizó sesión del Grupo de Género y prevención del feminicidio del Consejo Distrital de Seguridad, a cargo de la Secretaría Distrital de Seguridad, Convivencia y Justicia. </t>
  </si>
  <si>
    <t>Como alternativa de solución se fortalecerá la articulación interinstitucional a nivel distrital para solicitar la realización periódica del espacio.</t>
  </si>
  <si>
    <t>14. Número de atenciones (asesorías, orientaciones y seguimientos) a través de la Estrategia intersectorial para la prevención y atención a víctimas de violencia de género con énfasis en violencia sexual y feminicidio.</t>
  </si>
  <si>
    <t>Sumatoria del número de atenciones (asesorías, orientaciones y seguimientos) a través de la Estrategia intersectorial para la prevención y atención a víctimas de violencia de género con énfasis en violencia sexual y feminicidio.</t>
  </si>
  <si>
    <t>Sumatoria del número de orientaciones sociojurídicas (asesorías y orientaciones) y seguimientos realizados por el equipo de la Estrategia intersectorial para la prevención y atención a víctimas de violencia de género con énfasis en violencia sexual y feminicidio, según el reporte generado por Simisional</t>
  </si>
  <si>
    <t>15. Número de sesiones/espacios de trabajo realizados con el sector salud.</t>
  </si>
  <si>
    <t>Sumatoria del número de sesiones/espacios de trabajo realizados con el sector salud.</t>
  </si>
  <si>
    <t>Sumatoria del número de sesiones/espacios de trabajo realizados por el equipo de la Estrategia intersectorial para la prevención y atención a víctimas de violencia de género con énfasis en violencia sexual y feminicidio, orientadas al fortalecimiento de las capacidades en el sector salud para la  ualificación de la atención brindada a las ciudadanas víctimas de VBG, según reporte interno del equipo de la Estrategia</t>
  </si>
  <si>
    <t>Reportes equipo Estrategia intersectorial para la prevención y atención de las violencias contra las mujeres con énfasis en violencia sexual y feminicidio</t>
  </si>
  <si>
    <t>7. Dinamizar 20 consejos Locales de seguridad para las mujeres y sus respectivos planes locales de seguridad</t>
  </si>
  <si>
    <t xml:space="preserve">16. Número de Consejos Locales de Seguridad para las Mujeres realizados </t>
  </si>
  <si>
    <t xml:space="preserve">Sumatoria del número de Consejos Locales de Seguridad para las Mujeres realizados </t>
  </si>
  <si>
    <t>Sumatoria del número de Consejos Locales de Seguridad para las Mujeres realizados, según el reporte interno del equipo Sofia Local</t>
  </si>
  <si>
    <t>En el mes de marzo se realizaron las primeras sesiones de los Consejos Locales de Seguridad para las Mujeres en 3 localidades: Chapinero, Los Mártires y Antonio Nariño</t>
  </si>
  <si>
    <t>Con corte al mes de marzo se realizaron las primeras sesiones de los Consejos Locales de Seguridad para las Mujeres en 3 localidades: Chapinero, Los Mártires y Antonio Nariño</t>
  </si>
  <si>
    <t>17. Número de Mesas Técnicas con entidades locales y organizaciones de mujeres realizadas para el diseño, implementación y seguimiento de las acciones de los Planes Locales de Seguridad para las Mujeres</t>
  </si>
  <si>
    <t>Sumatoria del número de Mesas Técnicas con entidades locales y organizaciones de mujeres realizadas para  el diseño, implementación y seguimiento de las acciones de los Planes Locales de Seguridad para las Mujeres</t>
  </si>
  <si>
    <t>Sumatoria del número de Mesas Técnicas realizadas con entidades locales y organizaciones de mujeres para  el diseño, implementación y seguimiento de las acciones de los Planes Locales de Seguridad para las Mujeres, según el reporte interno del equipo Sofia Local</t>
  </si>
  <si>
    <t xml:space="preserve">En marzo se realizaron 16 encuentros con las entidades locales para la retroalimentación de los compromisos y estrategias de prevención de violencias contra las mujeres de los Planes Locales de Seguridad para las Mujeres de: Usaquén, Chapinero, Santa Fe, San Cristóbal, Usme, Bosa, Kennedy, Fontibón, Engativá, Suba, Los Mártires, Antonio N., Puente A., La Candelaria, Ciudad B., y Sumapaz. </t>
  </si>
  <si>
    <t xml:space="preserve">Durante el primer trimestre del año se han realizado   21 encuentros con las entidades locales para la retroalimentación de los compromisos y estrategias de prevención de violencias contra las mujeres de los Planes Locales de Seguridad para las Mujeres en las 20 localidades de Bogotá. </t>
  </si>
  <si>
    <t>18. Número de actividades de prevención de violencias realizadas en las localidades de Bogotá</t>
  </si>
  <si>
    <t>Sumatoria del número de actividades de prevención de violencias realizadas en las localidades de Bogotá</t>
  </si>
  <si>
    <t>Sumatoria del número de actividades de prevención de violencias contra las mujeres tanto en el espacio público como en el espacio privado, y para la prevención del delito de feminicidio realizadas en las  localidades de Bogotá, según el reporte interno del equipo Sofia Local</t>
  </si>
  <si>
    <t xml:space="preserve">En marzo se avanzó en el desarrollo de 45 acciones de prevención de violencias contra las mujeres tanto en el espacio público como en el espacio privado, y para la prevención del delito de feminicidio en las localidades. </t>
  </si>
  <si>
    <t xml:space="preserve">Durante el primer trimestre del año se han realizado 48 acciones de prevención de violencias contra las mujeres tanto en el espacio público como en el espacio privado, y para la prevención del delito de feminicidio en las localidades. </t>
  </si>
  <si>
    <t>8. Implementar un protocolo de prevención, atención y segui-miento a casos de violencia en el transporte público</t>
  </si>
  <si>
    <t>19. Número de atenciones brindadas en dupla (primeras atenciones y seguimientos) a mujeres víctimas de violencias en el espacio y transporte público</t>
  </si>
  <si>
    <t>Sumatoria del número de atenciones (primeras atenciones y seguimientos) a mujeres víctimas de violencias en el espacio y transporte público a través de las duplas psico-jurídicas</t>
  </si>
  <si>
    <t>Sumatoria del número total de atenciones (mujeres primera atencion y seguimientos efectivos) brindadas a mujeres víctimas de violencias en el espacio y transporte público por las duplas psico-jurídicas, según el reporte generado por Simisional</t>
  </si>
  <si>
    <t>Durante el mes de marzo la estrategia Duplas Psico-Jurídicas de atención a mujeres víctimas en el espacio y el transporte público realizó un total de 166 atenciones psico-jurídicas, de las cuales 39 fueron primeras atenciones y 127 seguimientos efectivos. Dichas atenciones incluyeron primeros acercamientos, orientaciones y seguimientos a los casos de mujeres que requirieron acompañamiento integral. 
Nota: Se adiciona al dato reportado para el mes de marzo, el dato del mes de enero en el que se realizaron 64 atenciones, de las cuales 37 corresponden a primeras atenciones y 27 a seguimientos efectivos. Lo anterior, teniendo en cuenta que para el reporte correspondiente al mes de enero los equipos no se encontraban vinculados, por lo que este dato no estaba disponible</t>
  </si>
  <si>
    <t xml:space="preserve">Con corte al mes de marzo las  Duplas Psico-Jurídicas han realizado un total de 265 atenciones psico-jurídicas en dupla a mujeres víctimas de violencias en el espacio y el transporte público, de las cuales 83 fueron primeras atenciones y 182 seguimientos efectivos.  </t>
  </si>
  <si>
    <t xml:space="preserve">20. Número reuniones/sesiones de preparación y acompañamiento técnico para el impulso de acciones de prevención, atención y sanción de las violencias contra las mujeres en el espacio y el transporte público. </t>
  </si>
  <si>
    <t xml:space="preserve">Sumatoria del número reuniones/sesiones de preparación y acompañamiento técnico para el impulso de acciones de prevención, atención y sanción de las violencias contra las mujeres en el espacio y el transporte público. </t>
  </si>
  <si>
    <t>Sumatoria del número reuniones/sesiones de preparación y acompañamiento técnico para el impulso de acciones de prevención, atención y sanción de las violencias contra las mujeres en el espacio y el transporte público, según el reporte interno del equipo Sofia Distrital</t>
  </si>
  <si>
    <t>En marzo en el marco de la asistencia técnica en relación con la prevención de violencias en el espacio y el transporte público se llevó a cabo reunión con Transmilenio con el fin de generar acuerdos de articulación entre las Duplas Psico- Jurídicas de atención a mujeres víctimas de violencia en el espacio y el transporte público y el equipo psicosocial de los Puntos de Atención Básica (PAB) de TransMilenio. Como resultado de la reunión se establecieron los lineamientos del plan piloto, el cual inició en el mes de marzo quedando pendiente el  seguimiento a la propuesta operativa.</t>
  </si>
  <si>
    <t>Con corte al mes de marzo se realizaron dos acciones de acompañamiento técnico para el impulso de acciones de prevención, atención y sanción de las violencias contra las mujeres en el espacio y el transporte público.</t>
  </si>
  <si>
    <t>9. Realizar 11.983 atenciones a mujeres víctimas de violencias, a través de las duplas de atención psicosocial</t>
  </si>
  <si>
    <t>21. Número de remisiones recibidas por el equipo de Duplas de atención psicosocial</t>
  </si>
  <si>
    <t>Sumatoria del número de remisiones recibidas por el equipo de Duplas de atención psicosocial</t>
  </si>
  <si>
    <t>Sumatoria del número de remisiones de casos recibidas por el equipo de Duplas de atención psicosocial, según el reporte interno del equipo de Duplas de Atención Psicosocial</t>
  </si>
  <si>
    <t>Reportes equipo Duplas</t>
  </si>
  <si>
    <t xml:space="preserve">Durante el mes de marzo las Duplas de Atención Psicosocial realizaron la gestión para la atención necesaria, en los 54 casos  asignados. De esta manera se garantizó la atención de las mujeres con las que se logró contacto efectivo y quienes expresaron interés y voluntad en inciar el proceso de acompañamiento. </t>
  </si>
  <si>
    <t>Con corte al mes de marzo las Duplas de Atención Psicosocial realizaron la gestión para la atención necesaria, en los 80 casos  asignados.</t>
  </si>
  <si>
    <t xml:space="preserve">En el marco de la gestión para la atención, durante el mes de marzo se presentaron situaciones de imposibilidad de contacto por primera vez con las ciudadanas remitidas, que se deben a la falta de voluntad por parte de las ciudadanas para iniciar el proceso de atención. </t>
  </si>
  <si>
    <t>De manera permanente las profesionales trabajan en  en el fortalecimiento de los mensajes y la comunicación a través de otros medios como mensajes de texto, WhatsApp y correo eléctronico.</t>
  </si>
  <si>
    <t>21. Número de casos nuevos atendidos de manera efectiva,  a través de las duplas de atención psicosocial</t>
  </si>
  <si>
    <t>Sumatoria del número de casos nuevos atendidos de manera efectiva,  a través de las duplas de atención psicosocial</t>
  </si>
  <si>
    <t xml:space="preserve">Sumatoria del número de casos nuevos atendidos de manera efectiva por parte de las duplas de atención psicosocial (mujeres primera atencion), según el reporte generado por Simisional para las Duplas de atención psicosocial, </t>
  </si>
  <si>
    <t>Durante el mes de marzo a través de las Duplas de atención psicosocial, se atendieron 35 casos nuevos. Esta cifra corresponde a la suma de los casos que llegaron durante el mismo mes, más lo que por algún motivo no pudieron iniciar su proceso en meses anteriores.</t>
  </si>
  <si>
    <t xml:space="preserve">Con corte al mes de marzo a través de las Duplas de atención psicosocial, se atendieron 57 casos nuevos. </t>
  </si>
  <si>
    <t xml:space="preserve">22. Número de seguimientos realizados a través de las duplas de atención psicosocial </t>
  </si>
  <si>
    <t>Sumatoria del número de seguimientos realizados a través de las duplas de atención psicosocial</t>
  </si>
  <si>
    <t>Sumatoria del número de seguimientos realizados por parte de las duplas de atención psicosocial (seguimientos efectivos), según el reporte generado por Simisional para las Duplas de atención psicosocial</t>
  </si>
  <si>
    <t>Durante el mes de marzo, las profesionales realizaron un total de 181 seguimientos efectivos que permitieron dar continuidad al plan de acompañamiento psicosocial identificado y proyectado en cada caso de acuerdo con las necesidades de las mujeres. Es importante mencionar que, la cifra de seguimientos incluye también, el registro de gestiones como la concertación de la sesión psicosocial.
Nota: Se adiciona al dato reportado para el mes de marzo, el dato del mes de enero en el que se realizaron 89 seguimientos efectivos.  Lo anterior, teniendo en cuenta que para el reporte correspondiente al mes de enero los equipos no se encontraban vinculados, por lo que este dato no estaba disponible</t>
  </si>
  <si>
    <t>Con corte al mes de marzo las profesionales  de las Duplas de Atención Psicosocial realizaron un total de 286 seguimientos efectivos.</t>
  </si>
  <si>
    <t xml:space="preserve"> En el marco de la gestión para la atención, durante el mes de marzo se presentaron registros de seguimientos fallidos, que se deben al incumplimiento de los acuerdos de corresponsabilidad y/o  falta de voluntad por parte de las ciudadanas para continuar con el acompañamiento. </t>
  </si>
  <si>
    <t>23. Número total de atenciones realizadas (primeras atenciones y seguimientos)  a través de las duplas de atención psicosocial</t>
  </si>
  <si>
    <t>Sumatoria del número total de atenciones realizadas (primeras atenciones y seguimientos)  a través de las duplas de atención psicosocial</t>
  </si>
  <si>
    <t>Durante el mes de marzo, las Duplas de Atención Psicosocial realizaron un total de 216 atenciones, de las cuales 35 corresponden a primeras atenciones y 181 a seguimientos efectivos. El proceso de orientación, atención y acompañamiento psicosocial facilitado por las profesionales aportó al reconocimiento de las violencias y a la garantía del derecho de las mujeres a una vida libre de las mismas. De igual manera, a través de la atención se generó el reconocimiento de la oferta institucional de la Secretaría Distrital de la Mujer, adherencia e ingreso a otros servicios de atención socio- jurídica y vinculación a actividades de autocuidado
Nota: Se adiciona al dato reportado para el mes de marzo, el dato del mes de enero en el que se realizaron 143 atenciones, de las cuales 54 corresponden a primeras atenciones y 89 a seguimientos efectivos. Lo anterior, teniendo en cuenta que para el reporte correspondiente al mes de enero los equipos no se encontraban vinculados, por lo que este dato no estaba disponible</t>
  </si>
  <si>
    <t xml:space="preserve">En el marco de la gestión para la atención, durante el mes de marzo se presentaron situaciones de imposibilidad de contacto por primera vez y registros de seguimientos fallidos, que se deben al incumplimiento de los acuerdos de corresponsabilidad y/o  falta de voluntad por parte de las ciudadanas para iniciar el proceso de atención y/o continuar con el acompañamiento. </t>
  </si>
  <si>
    <t>creciente</t>
  </si>
  <si>
    <t>Prevención y atención a mujeres víctimas de violencias</t>
  </si>
  <si>
    <t xml:space="preserve">Realizar asistencias técnicas a las entidades integrantes del Sistema SOFIA para la formulación, ajuste e implementación de acciones afirmativas para mujeres en riesgo de feminicidio y las víctimas indirectas del delito. </t>
  </si>
  <si>
    <t>Porcentaje de asistencias técnicas realizadas frente a acciones afirmativas para mujeres en riesgo de feminicidio y las víctimas indirectas del delito</t>
  </si>
  <si>
    <t xml:space="preserve">(Número de asistencias técnicas realizadas frente acciones afirmativas/Número de asistencias técnicas programadas frente a acciones afirmativas)*100 </t>
  </si>
  <si>
    <t>(Número de asistencias técnicas realizadas frente a acciones afirmativas  para mujeres en riesgo de feminicidio y las víctimas indirectas del delito/Número de asistencias técnicas programadas)*100, según reporte del equipo Sofia Local</t>
  </si>
  <si>
    <t>Trimestral</t>
  </si>
  <si>
    <t>GA-FO-25 Evidencia de reunión internas y externas</t>
  </si>
  <si>
    <t>N.A</t>
  </si>
  <si>
    <t>Para el presente período no se realizaron asistencias técnicas dirigidas a la formulación del plan de acciones afirmativas para mujeres en riesgo de feminicidio y las víctimas indirectas del delito en el marco de la implementación del Sistema SOFIA, ya que no se contó con el equipo vinculado</t>
  </si>
  <si>
    <t>El equipo no se encuentra vinculado a la entidad</t>
  </si>
  <si>
    <t>Se avanzará en la contratación de los equipos correspondientes</t>
  </si>
  <si>
    <t>decreciente</t>
  </si>
  <si>
    <t xml:space="preserve">Brindar asistencia técnico legal al sector salud para el fortalecimiento de capacidades institucionales en la atención a mujeres víctimas de violencia con énfasis en violencia sexual y riesgo de feminicidio, en el marco del Sistema SOFIA </t>
  </si>
  <si>
    <t>Asistencia técnico legal con énfasis en violencia sexual y riesgo de feminicidio</t>
  </si>
  <si>
    <t>(Número de asistencias técnico legales realizadas/Número de asistencias técnico legales programadas)*100</t>
  </si>
  <si>
    <t>(Número de asistencias técnico legales realizadas por el equipo de la Estrategia intersectorial para la prevención y atención a víctimas de violencia de género con énfasis en violencia sexual y feminicidio, orientadas al fortalecimiento de las capacidades en el sector salud para la cualificación de la atención brindada a las ciudadanas víctimas de VBG/Número de asistencias técnico legales programadas)*100,  según reporte interno del equipo de la Estrategia</t>
  </si>
  <si>
    <t>constante</t>
  </si>
  <si>
    <t xml:space="preserve">Realizar procesos de divulgación y sensibilización internos y externos sobre las modalidades de Casa Refugio con especial énfasis en las modalidades intermedia y rural </t>
  </si>
  <si>
    <t>Procesos de divulgación y sensibilización sobre las modalidades de Casa Refugio</t>
  </si>
  <si>
    <t xml:space="preserve">Sumatoria de acciones de sensibilización y divulgación realizadas </t>
  </si>
  <si>
    <t xml:space="preserve">Sumatoria de acciones de sensibilización y divulgación sobre las modalidades de Casa Refugio realizadas </t>
  </si>
  <si>
    <t>GA-FO-25 Evidencia de reunión internas y externas
Piezas comunicativas de sensibilización y divulgación</t>
  </si>
  <si>
    <t>En el periodo de enero a marzo de 2024 se han realizado 5 jornadas de sensibilización y socialización sobre las tres Modalidades de Atención de Casas Refugio (Tradicional, Intermedia y Rural) para mujeres víctimas de violencias, haciendo especial énfasis en las Modalidades Intermedia y Rural.
Estas divulgaciones estuvieron dirigidas a (i) los funcionarios y funcionarias de Comisarías de Familia, (ii) los equipos de atención psicosocial y socio-jurídica de la Secretaría Distrital de la Mujer, (iii) la Alta Consejería para los Derechos de las Víctimas la Paz y la Reconciliación- ACDVPR, (iv) los comités locales e (v) instituciones distritales con particular interés en conocer la Estrategia Casas Refugio.</t>
  </si>
  <si>
    <t>https://secretariadistritald-my.sharepoint.com/:f:/g/personal/cvillareal_sdmujer_gov_co/EpLSOmUwD3RLuYw8ngJ2DU4BikjhFPoRIJjUNmxnXIH-lQ?e=nv0lIS</t>
  </si>
  <si>
    <t>Brindar asistencia técnica para la formulación e implementación de estrategias locales para la territorialización del Sistema SOFIA</t>
  </si>
  <si>
    <t>Informes locales sobre la implementación de estrategias de territorialización del Sistema SOFIA</t>
  </si>
  <si>
    <t>Sumatoria de informes locales sobre la implementación de estrategias de territorialización del Sistema SOFIA</t>
  </si>
  <si>
    <t>Sumatoria de informes locales sobre la implementación de estrategias de territorialización del Sistema SOFIA elaborados por el equipo Sofia Local</t>
  </si>
  <si>
    <t>Documentos de informes locales sobre la implementación de estrategias de territorialización del Sistema SOFIA</t>
  </si>
  <si>
    <t>Entre enero y marzo se brindó asistencia técnica relacionada con el abordaje del derecho de las mujeres a una vida libre de violencias a las Alcaldías Locales y a las entidades miembro de los Consejos Locales de Seguridad para las Mujeres y las entidades con procesos a nivel local. Así, se avanza en la concertación de las estrategias de prevención de violencias contra las mujeres en el marco de los Planes Locales de Seguridad para las Mujeres 2024, las cuales serán evaluadas y retroalimentadas con las entidades responsables en los Consejos Locales de Seguridad para las Mujeres para su puesta en marcha y evaluación.</t>
  </si>
  <si>
    <t>Verificar que todos los casos en riesgo de feminicidio son asignados a equipos de la SDMujer para seguimiento psicosocial y socio-jurídico</t>
  </si>
  <si>
    <t>Asignación de casos en riesgo de feminicidio</t>
  </si>
  <si>
    <t>(Casos asignados a equipos para seguimientos a equipos de la SDMujer/Mujeres valoradas INMLCF+Mujeres identificadas en riesgo de feminicidio por los equipos de atención de la SDMujer)*100</t>
  </si>
  <si>
    <t>(Número total de casos de mujeres en riesgo de feminicidio asignados para seguimiento socio jurídico y psicosocial a equipos de la SDMujer/Número total de casos de mujeres valoradas en riesgo de feminicidio por parte del INMLCF+Número total de casos de mujeres identificadas en riesgo de feminicidio por los equipos de atención de la SDMujer)*100, según los registros internos del equipo SAAT</t>
  </si>
  <si>
    <t xml:space="preserve">Durante el trimestre reportado no se presentaron retrasos en la asignación de los casos. </t>
  </si>
  <si>
    <t>Verificar que todos los casos en riesgo de feminicidio que han sido asignados cuenten con al menos un seguimiento.</t>
  </si>
  <si>
    <t>Seguimiento de casos en riesgo de feminicidio asignados</t>
  </si>
  <si>
    <t>(Casos con seguimientos realizados/Casos asignados a los equipos para seguimientos)*100</t>
  </si>
  <si>
    <t>(Número de casos de mujeres en riesgo de feminicidio con seguimientos socio jurídico y psicosocial realizados/Número de casos de mujeres en riesgo de feminicidio asignados a los equipos para seguimientos socio jurídico y psicosocial )*100, según los registros internos del equipo SAAT</t>
  </si>
  <si>
    <t>Durante el primer trimestre de 2024, el SAAT hizo seguimiento jurídico y psicosocial al 116 por ciento de los casos de mujeres valoradas en riesgo de feminicidio por el Instituto Nacional de Medicina Legal y Ciencias Forenses e identificadas por equipos internos de la Secretaría Distrital de la Mujer.</t>
  </si>
  <si>
    <t xml:space="preserve">Durante el primer trimestre de 2024, el SAAT hizo seguimiento jurídico y psicosocial al 116 por ciento de los casos de mujeres valoradas en riesgo de feminicidio por el Instituto Nacional de Medicina Legal y Ciencias Forenses e identificadas por equipos internos de la Secretaría Distrital de la Mujer. </t>
  </si>
  <si>
    <t>*Incluir tantas filas sean necesarias</t>
  </si>
  <si>
    <t>ELABORÓ</t>
  </si>
  <si>
    <t>Firma:</t>
  </si>
  <si>
    <t>APROBÓ (Según aplique Gerenta de proyecto, Lider técnica y responsable de proceso)</t>
  </si>
  <si>
    <t xml:space="preserve">Firma: </t>
  </si>
  <si>
    <t>REVISÓ OFICINA ASESORA DE PLANEACIÓN</t>
  </si>
  <si>
    <t xml:space="preserve">VoBo. </t>
  </si>
  <si>
    <t>Nombre: Cristian Adrián Villarreal Rincón</t>
  </si>
  <si>
    <t>Nombre: Alexandra Quintero Benavides</t>
  </si>
  <si>
    <t>Nombre: Juliana Cortés Guerra</t>
  </si>
  <si>
    <t>Nombre:</t>
  </si>
  <si>
    <t>Nombre: Carlos Alfonso Gaitán Sánchez</t>
  </si>
  <si>
    <t>Cargo: Contratista Dirección de Eliminación de Violencias contra las mujeres y Acceso a la Justicia</t>
  </si>
  <si>
    <t>Cargo: Lideresa Proyecto</t>
  </si>
  <si>
    <t>Cargo: Gerenta Proyecto</t>
  </si>
  <si>
    <t xml:space="preserve">Cargo: </t>
  </si>
  <si>
    <t>Cargo: Jefe Oficina Asesora de Planeación</t>
  </si>
  <si>
    <t>Código: DE-FO-05</t>
  </si>
  <si>
    <t xml:space="preserve">FORMULACIÓN Y SEGUIMIENTO PLAN DE ACCIÓN </t>
  </si>
  <si>
    <t>ANEXO - TERRITORIALIZACIÓN</t>
  </si>
  <si>
    <t>Página 3 de 4</t>
  </si>
  <si>
    <t xml:space="preserve">PRGRAMACIÓN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</si>
  <si>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</si>
  <si>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</si>
  <si>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</si>
  <si>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</si>
  <si>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</si>
  <si>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</si>
  <si>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</si>
  <si>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</si>
  <si>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</si>
  <si>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</si>
  <si>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</si>
  <si>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</si>
  <si>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</si>
  <si>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</si>
  <si>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</si>
  <si>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</si>
  <si>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</si>
  <si>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</si>
  <si>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</si>
  <si>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</si>
  <si>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</si>
  <si>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</si>
  <si>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</si>
  <si>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</si>
  <si>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</si>
  <si>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</si>
  <si>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</si>
  <si>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</si>
  <si>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</si>
  <si>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</si>
  <si>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</si>
  <si>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</si>
  <si>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</si>
  <si>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</si>
  <si>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</si>
  <si>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</si>
  <si>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</si>
  <si>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</si>
  <si>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</si>
  <si>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</si>
  <si>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</si>
  <si>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</si>
  <si>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</si>
  <si>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Página 4 de 4</t>
  </si>
  <si>
    <t>CONTROL DE CAMBIOS EN EL PLAN DE ACCIÓN</t>
  </si>
  <si>
    <t>Fecha de aprobación</t>
  </si>
  <si>
    <t>Cambio</t>
  </si>
  <si>
    <t>Justificación del cambio</t>
  </si>
  <si>
    <t>1. Programación presupuesto por metas
2. Programación mensual Meta 9
3. Programación mensual indicadores PDD
4. Programación magnitud cuatrienio y vigencia 2024 indicadores PMR
5. Eliminación de actividad No. 10 y ajuste de la ponderación vertical de actividades Meta 5 - Fortalecer los 4 componentes del Sistema SOFIA
6. Eliminación indicador de actividad No. 10
7. Modificación de la descripción de medición de indicadores
8. Programación de magnitud y recursos de territorialización</t>
  </si>
  <si>
    <t>1. Modificar el presupuesto programado para las metas 3 y 6 del proyecto en atención a los resultados arrojados en las labores de estructuración de costos de los procesos PAABS Nos. 501, 538 y 539, con el fin de contar con el presupuesto necesario que garantice la continuidad en la operación de las 3 modalidades de las Casas Refugio.
2. Modificar la programación mensual de la meta 9. Realizar 12.957 atenciones a mujeres víctimas de violencias, a través de las duplas de atención psicosocial, teniendo en cuenta la programación y avance de la contratación de las profesionales que confroman las duplas de atención psicosocial.
3. Modificar la programación mensual de las tres metas Plan de Desarrollo a cargo del proyecto de inversión teniendo en cuenta la vigencia de ejecución del mismo.
4. Modificar la meta cuatrienio y la meta vigencia de los indicadores PMR teniendo en cuenta la reformulación de los indicadores PMR durante 2023 y que entraron en vigencia en 2024, en la programación de los indicadores de plan de acción se deberá relacionar únicamente la vigencia 2024 en la magnitud del indicador y la programación cuatrienio, toda vez que la meta al cierre 2023 define la línea base del indicador según lineamientos de la Secretaría Distrital de Hacienda.
5. Eliminar la actividad "10. Participar o convocar espacios de articulación y coordinación de acciones estratégicas para la prevención, atención y sanción de las violencias contra las mujeres en el Distrito Capital, según los lineamientos técnicos y operativos para el funcionamiento y la implementación del Sistema SOFIA" y modificar la ponderación vertical de las actividades de la meta 5. Fortalecer los 4 componentes del Sistema SOFIA teniendo en cuenta que para la presente vigencia no se contará con la profesional enlace con el grupo de comunicaciones de la Entidad.
6. Eliminar el indicador "11. Número de acciones de divulgación y visibilización realizadas" asociado a la actividad 10, en atención a la eliminación de dicha actividad
7. Modificar la descripción de la medición de los indicadores del plan de acción, haciendo mayor claridad al respecto de la forma concreta en cómo se mide cada uno.
8. Ajustar la programación de magnitud y presupuesto de la territorialización del plan de acción, de acuerdo con lo proyectado para la meta 7. Dinamizar 20 consejos Locales de seguridad para las mujeres y sus respectivos planes locales de seguridad</t>
  </si>
  <si>
    <t>Actualización indicadores PMR</t>
  </si>
  <si>
    <t>Se modifica la numeración y descripción de los indicadores PMR del plan de acción, teniendo en cuenta la reformulación realizada durante la vigencia 2023 y que entró en vigencia a partir de la v igencia 2024.</t>
  </si>
  <si>
    <t>PRODUCTO INSTITUCIONAL</t>
  </si>
  <si>
    <t xml:space="preserve">PROCESO ASOCIADO - PLAN OPERATIVO </t>
  </si>
  <si>
    <t xml:space="preserve">NOMBRE PROYECTO DE INVERSIÓN </t>
  </si>
  <si>
    <t>NOMBRE META / INDICADOR</t>
  </si>
  <si>
    <t xml:space="preserve">TIPO DE ANUALIZACIÓN </t>
  </si>
  <si>
    <t xml:space="preserve">GRUPO ETARIO </t>
  </si>
  <si>
    <t>PLANES DECRETO 612</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</si>
  <si>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</si>
  <si>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</si>
  <si>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</si>
  <si>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</si>
  <si>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</si>
  <si>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</si>
  <si>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</si>
  <si>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</si>
  <si>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</si>
  <si>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</si>
  <si>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</si>
  <si>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</si>
  <si>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</si>
  <si>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</si>
  <si>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</si>
  <si>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</si>
  <si>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</si>
  <si>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</si>
  <si>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</si>
  <si>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</si>
  <si>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</si>
  <si>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</si>
  <si>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</si>
  <si>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</si>
  <si>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</si>
  <si>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</si>
  <si>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</si>
  <si>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</si>
  <si>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</si>
  <si>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</si>
  <si>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</si>
  <si>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</si>
  <si>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</si>
  <si>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</si>
  <si>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</si>
  <si>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</si>
  <si>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</si>
  <si>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</si>
  <si>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</si>
  <si>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</si>
  <si>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</si>
  <si>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</si>
  <si>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</si>
  <si>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</si>
  <si>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</si>
  <si>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</si>
  <si>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</si>
  <si>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</si>
  <si>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</si>
  <si>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</si>
  <si>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</si>
  <si>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</si>
  <si>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</si>
  <si>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</si>
  <si>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</si>
  <si>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</si>
  <si>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</si>
  <si>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</si>
  <si>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</si>
  <si>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</si>
  <si>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</si>
  <si>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</si>
  <si>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</si>
  <si>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</si>
  <si>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</si>
  <si>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</si>
  <si>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</si>
  <si>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</si>
  <si>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</si>
  <si>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</si>
  <si>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</si>
  <si>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</si>
  <si>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</si>
  <si>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</si>
  <si>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</si>
  <si>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</si>
  <si>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</si>
  <si>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</si>
  <si>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</si>
  <si>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</si>
  <si>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</si>
  <si>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</si>
  <si>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</si>
  <si>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</si>
  <si>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</si>
  <si>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</si>
  <si>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</si>
  <si>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</si>
  <si>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</si>
  <si>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</si>
  <si>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</si>
  <si>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</si>
  <si>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</si>
  <si>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</si>
  <si>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</si>
  <si>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</si>
  <si>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</si>
  <si>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</si>
  <si>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</si>
  <si>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</si>
  <si>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</si>
  <si>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</si>
  <si>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</si>
  <si>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</si>
  <si>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</si>
  <si>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</si>
  <si>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</si>
  <si>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</si>
  <si>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</si>
  <si>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</si>
  <si>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</si>
  <si>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</si>
  <si>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</si>
  <si>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</si>
  <si>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</si>
  <si>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</si>
  <si>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</si>
  <si>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</si>
  <si>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305. Ampliar a 6 el modelo de operación de Casa refugio priorizando la ruralidad (Acuerdo 631/2015) y modalidad intermedia.</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</si>
  <si>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</si>
  <si>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</si>
  <si>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</si>
  <si>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</si>
  <si>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</si>
  <si>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</si>
  <si>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</si>
  <si>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</si>
  <si>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</si>
  <si>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</si>
  <si>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</si>
  <si>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</si>
  <si>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</si>
  <si>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</si>
  <si>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</si>
  <si>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</si>
  <si>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</si>
  <si>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</si>
  <si>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</si>
  <si>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</si>
  <si>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</si>
  <si>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</si>
  <si>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</si>
  <si>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</si>
  <si>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</si>
  <si>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</si>
  <si>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</si>
  <si>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Durante el primer trimestre de 2024, el SAAT asignó para seguimiento jurídico y psicosocial, el 100 por ciento de los casos de mujeres valoradas en riesgo de feminicidio por el Instituto Nacional de Medicina Legal y Ciencias Forenses e identificadas por equipos internos de la Secretaría Distrital de la Mujer.</t>
  </si>
  <si>
    <t xml:space="preserve">Con corte al mes de marzo de 2024 se avanzó en la implementación del Sistema SOFIA a través del desarrollo de las siguientes acciones estratégicas:
1. Fortalecimiento del componente de prevención y atención a través de espacios de fortalecimiento de capacidades frente a la garantía del derecho de las mujeres a una vida libre de violencias y la atención integral a las víctimas de diferentes modalidades de violencias contra las mujeres; espacios de articulación y coordinación de acciones estratégicas para la prevención, atención y sanción de las violencias contra las mujeres y asistencia técnica para el desarrollo de acciones de fortalecimiento de los componentes del Sistema SOFIA. De esta forma, para este período se realizaron acciones dirigidas al fortalecimiento de capacidades de 485 servidoras y servidores del Distrito, con distintas modalidades de vinculación, a través de jornadas realizadas por los equipos de la Dirección de Eliminación de Violencias y a través del Curso virtual. Se realizaron 2 espacios de articulación y coordinación y 2 asistencias técnicas para el fortalecimiento de los 4 componentes del Sistema SOFIA.
2. Entre enero y marzo de 2024, la estrategia de prevención del riesgo de feminicidio (Sistema Articulado de Alertas Tempranas-SAAT) hizo seguimiento socio jurídico y psicosocial a 174 casos de mujeres en riesgo de feminicidio, según remisiones externas del Instituto Nacional de Medicina Legal y Ciencias Forenses, y remisiones internas de equipos de atención de la Secretaría Distrital de la Mujer y se articularon 13 espacios de coordinación interinstitucional para la prevención del feminicidio en el marco de los Consejos Distritales de Seguridad a nivel local y distrital. Así mismo, en el marco de la estrategia de prevención del feminicidio se operó en 4 IPS en el marco de las 4 subredes públicas, a través de los cuales se realizaron 92 atenciones y se llevaron a cabo 8 jornadas de capacitaciones y sensibilizaciones en temas como: socialización de la Estrategia Intersectorial, tipos de violencias contra las mujeres y Ley 1257 de 2008, protocolo de Atención a Mujeres Víctimas de violencia Sexual y el Derecho Fundamental a la Interrupción Voluntaria del Embarazo, y ley 1761 de 2015.
3. Para el período comprendido entre enero y marzo de 2024 se adelantaron los parámetros técnicos para la dinamización de los Consejos y Planes Locales de Seguridad para las Mujeres y se llevaron a cabo encuentros con las alcaldías y entidades locales donde se avanzó en la definición de los temas estratégicos y operativos de las sesiones de los Consejos Locales de Seguridad para las Mujeres y el ejercicio de concertación, puesta en marcha y seguimiento de los Planes Locales de Seguridad para las Mujeres donde se recogen acciones de prevención de las violencias contra las mujeres en el espacio público, el ámbito privado y la prevención del delito de feminicidio. Así, se realizaron 3 sesiones de los Consejos Locales de Seguridad para las mujeres, donde se adoptó la propuesta de agenda y temas estratégicos para la prevención de violencias contra las mujeres, propuestos por la secretaría técnica a cargo de la SDMujer. 
4. Para la implementación del Protocolo de prevención, atención y sanción de las violencias contra las mujeres en el espacio y transporte público se realizaron procesos de coordinación para la articulación de estrategias interinstitucionales de prevención y atención de las violencias contra las mujeres en el espacio y el transporte público. Se brindaron 265 atenciones psico-jurídicas en dupla a mujeres víctimas de violencias en el espacio y el transporte público y se realizaron 2 acciones de acompañamiento técnico para el impulso de acciones de prevención, atención y sanción de las violencias contra las mujeres en el espacio y el transporte público.
5. El equipo de Duplas de Atención Psicosocial realizó entre enero y marzo de 2024 un total de 486 atenciones que facilitaron el reconocimiento de los derechos de las mujeres en tanto se proporcionan herramientas para la toma de decisiones y orientación en los procesos de activación de rutas. Los seguimientos realizados permitieron la continuidad en los procesos de acompañamiento, garantizando la atención integral. El proceso de acompañamiento para la activación de rutas permitió la atención integral de las mujeres víctimas de violencias, el acceso a servicios de salud y el reconocimiento de competencias de instancias como Comisaría Familia, Fiscalía e Instituto Colombiano de Bienestar Familiar. Para las mujeres atendidas estas articulaciones permitieron acceder a medidas de protección, inicio de procesos de denuncia, entre otros.
</t>
  </si>
  <si>
    <t xml:space="preserve">Durante el mes de marzo se avanzó en la implementación del Sistema SOFIA a través del desarrollo de las siguientes acciones estratégicas:
1. Fortalecimiento del componente de prevención y atención a través de espacios de fortalecimiento de capacidades frente a la garantía del derecho de las mujeres a una vida libre de violencias y la atención integral a las víctimas de diferentes modalidades de violencias contra las mujeres y asistencia técnica para el desarrollo de acciones de fortalecimiento de los componentes del Sistema SOFIA. 
2. Implementación de una estrategia para la prevención del riesgo de feminicidio
3. Dinamización de los Consejos y Planes Locales de Seguridad para las Mujeres.
4. Implementación del Protocolo de prevención, atención y sanción de las violencias contra las mujeres en el espacio y transporte público y la atención a mujeres víctimas de violencias en el espacio y el transporte público a través de las Duplas Psico-jurídicas.
5. Atención a través de las Duplas de Atención Psicosocial que facilitaron el proceso de acompañamiento para la activación de rutas a las mujeres víctimas de violencias.
</t>
  </si>
  <si>
    <r>
      <rPr>
        <b/>
        <sz val="11"/>
        <color rgb="FF000000"/>
        <rFont val="Times New Roman"/>
      </rPr>
      <t>Logros:</t>
    </r>
    <r>
      <rPr>
        <sz val="11"/>
        <color rgb="FF000000"/>
        <rFont val="Times New Roman"/>
      </rPr>
      <t xml:space="preserve"> En el mes de marzo</t>
    </r>
    <r>
      <rPr>
        <b/>
        <sz val="11"/>
        <color rgb="FF000000"/>
        <rFont val="Times New Roman"/>
      </rPr>
      <t xml:space="preserve"> </t>
    </r>
    <r>
      <rPr>
        <sz val="11"/>
        <color rgb="FF000000"/>
        <rFont val="Times New Roman"/>
      </rPr>
      <t xml:space="preserve">(i) Se articularon 12 espacios de coordinación interinstitucional para la prevención del feminicidio en el marco de las mesas técnicas de seguimiento a mujeres en riesgo de feminicidio de los Consejos Locales de Seguridad de las Mujeres, según lo consagrado en la Circular No. 028 del 15 de diciembre de 2020 "Lineamiento para el seguimiento territorial y distrital a mujeres en riesgo de muerte en Bogotá D.C.". En estos espacios de articulación interinstitucional a nivel local, se hizo seguimiento a 100 casos de mujeres en riesgo de feminicidio y víctimas de violencias, en las localidades de: 1. Usaquén, 10. Engativá, 12. Barrios Unidos, 14. Los Mártires, 15. Antonio Nariño, 17. La Candelaria, 2. Chapinero, 3. Santa Fe, 4. San Cristóbal, 5. Usme, 7. Bosa, 8. Kennedy. 
ii) En el marco de la articulación interinstitucional para la prevención del feminicidio, el Sistema Articulado de Alertas Tempranas-SAAT envió a la Policía Metropolitana de Bogotá base de datos de 1138 casos de mujeres valoradas por el Instituto Nacional de Medicina Legal y Ciencias Forenses-INMLCF en riesgo de violencia mortal por parte de su pareja o expareja, correspondiente a la vigencia enero a diciembre de 2023; con el fin de que en el marco de sus competencias, realicen el seguimiento al cumplimiento a las medidas de protección emitidas a su favor por las Comisarías de Familia.
Entre enero y marzo 2024, se articularon 12 escenarios de coordinación interinstitucional para la prevención del feminicidio en el marco de los Consejos Distritales de Seguridad a nivel local y distrital.
</t>
    </r>
    <r>
      <rPr>
        <b/>
        <sz val="11"/>
        <color rgb="FF000000"/>
        <rFont val="Times New Roman"/>
      </rPr>
      <t xml:space="preserve">Beneficios: </t>
    </r>
    <r>
      <rPr>
        <sz val="11"/>
        <color rgb="FF000000"/>
        <rFont val="Times New Roman"/>
      </rPr>
      <t xml:space="preserve">(i) Avanzar en las acciones de articulación institucional a nivel distrital aportan a la prevención del feminicidio y a la superación de barreras que limitan el derecho de las mujeres a una vida libre de violencias. (ii) Impulsar e implementar acciones afirmativas para las hijas e hijos de las mujeres víctimas de violencias y en riesgo de feminicidio, aporta a la garantía y restablecimiento de sus derechos.
</t>
    </r>
    <r>
      <rPr>
        <b/>
        <sz val="11"/>
        <color rgb="FF000000"/>
        <rFont val="Times New Roman"/>
      </rPr>
      <t xml:space="preserve">Retrasos: </t>
    </r>
    <r>
      <rPr>
        <sz val="11"/>
        <color rgb="FF000000"/>
        <rFont val="Times New Roman"/>
      </rPr>
      <t xml:space="preserve">En este periodo no se realizó sesión directiva del Grupo de género y prevención del feminicidio del Consejo Distrital de Seguridad a cargo de la Secretaría Distrital de Seguridad, Convivencia y Justicia, quien lleva la secretaría técnica del espacio.
</t>
    </r>
    <r>
      <rPr>
        <b/>
        <sz val="11"/>
        <color rgb="FF000000"/>
        <rFont val="Times New Roman"/>
      </rPr>
      <t xml:space="preserve">Alternativas: </t>
    </r>
    <r>
      <rPr>
        <sz val="11"/>
        <color rgb="FF000000"/>
        <rFont val="Times New Roman"/>
      </rPr>
      <t>Fortalecer la articulación interinstitucional a nivel distrital para solicitar la realización periódica del espacio.</t>
    </r>
  </si>
  <si>
    <t>Para el período de reporte, en el marco de la estrategia de prevención del feminicidio (desde la Estrategia Intersectorial para la Prevención y Atención de Víctimas de Violencia de Género con Énfasis en Violencia Sexual y Feminicidio (Estrategia en hospitales), se llevaron a cabo 8 sesiones o espacios con el sector salud,  en temas como: socialización de la Estrategia Intersectorial, tipos de violencias contra las mujeres; Ley 1257 de 2008; protocolo de Atención a Mujeres Víctimas de violencia Sexual; el Derecho Fundamental a la Interrupción Voluntaria del Embarazo; y ley 1761 de 2015.</t>
  </si>
  <si>
    <r>
      <rPr>
        <b/>
        <sz val="11"/>
        <color rgb="FF000000"/>
        <rFont val="Times New Roman"/>
      </rPr>
      <t>Logros:</t>
    </r>
    <r>
      <rPr>
        <sz val="11"/>
        <color rgb="FF000000"/>
        <rFont val="Times New Roman"/>
      </rPr>
      <t xml:space="preserve">  En el mes de marzo, en el marco de la estrategia de prevención del feminicidio (desde la Estrategia Intersectorial para la Prevención y Atención de Víctimas de Violencia de Género con Énfasis en Violencia Sexual y Feminicidio - Estrategia en Hospitales) se operó en 4 IPS en el marco de las 4 subredes públicas, a través de las cuales se realizaron 92 atenciones de las cuales 66 corresponden a asesorías y 26 a orientaciones. 
Con corte al mes de marzo se operó en 4 IPS en el marco de las 4 subredes públicas, a través de las cuales se realizaron 92 atenciones de las cuales 66  corresponden a asesorías y 26 a orientaciones. 
</t>
    </r>
    <r>
      <rPr>
        <b/>
        <sz val="11"/>
        <color rgb="FF000000"/>
        <rFont val="Times New Roman"/>
      </rPr>
      <t>Beneficios:</t>
    </r>
    <r>
      <rPr>
        <sz val="11"/>
        <color rgb="FF000000"/>
        <rFont val="Times New Roman"/>
      </rPr>
      <t xml:space="preserve"> Las mujeres que llegaron a los servicios de salud de las IPS en las que se operó en el marco de las 4 subredes públicas y en articulación con la red privada, buscando atención médica por hechos derivados de violencias en su contra, contaron con atención socio jurídica con enfoque de género de manera presencial y remota. Esto permitió facilitar su derecho al acceso de la administración de justicia, así como gestionar medidas que garantizaran su protección. 
No se presentaron retrasos.</t>
    </r>
  </si>
  <si>
    <t>Logros: En el mes de marzo no se convocaron espacios de articulación y coordinación de acciones estratégicas para la prevención, atención y sanción de las violencias contra las mujeres en el Distrito Capital
Con corte al mes de marzo se participó en 2 espacios de articulación y coordinación de acciones estratégicas para la prevención, atención y sanción de las violencias contra las mujeres en el Distrito Capital. 
Beneficios: Las mujeres del Distrito Capital se benefician de la articulación de acciones estratégicas ya que se incide desde allí en la prevención, atención y sanción de las violencias contra mujeres. En estos espacios se logró avanzar en la planeación de la Semana del buen trato; socializar el balance de la mesa de Prevención en el marco del Comité Directivo contra la trata; incidir de manera articulada desde la mesa de prevención contra la trata de personas en el terminal salitre, fortalecer la articulación con la SDDE en casa refugio y fortalecer la articulación con la DED y la subcomisión de mujer y género de la Comisión consultiva distrital de comunidades negras, raizales y palenqueras. 
No se presentaron retrasos</t>
  </si>
  <si>
    <t xml:space="preserve">https://secretariadistritald-my.sharepoint.com/:f:/g/personal/cvillareal_sdmujer_gov_co/Em_nujzbNcVEqtn83_mmXqsBDSwS3VuVILeVEzaDUlIZkw?e=YXMZ2d     https://secretariadistritald-my.sharepoint.com/:f:/g/personal/cvillareal_sdmujer_gov_co/EsMzvkqF5m9AvjRbSmt7z2sBvayEFdeCoUJNjypw9JI8HA?e=nwiUaL
</t>
  </si>
  <si>
    <t>https://secretariadistritald-my.sharepoint.com/:b:/g/personal/cvillareal_sdmujer_gov_co/EY3QAbZIeq1FrMRt72wYqEsBJXMXNl3E4UmD2bc9uX6d5Q?e=LZySZd</t>
  </si>
  <si>
    <t>https://secretariadistritald-my.sharepoint.com/:f:/g/personal/cvillareal_sdmujer_gov_co/EryNezAfYLBDjI1Zammc8tABloUjc7ZC-8YwzpGTU7Ue9A?e=eG3hUF</t>
  </si>
  <si>
    <t>https://secretariadistritald-my.sharepoint.com/:f:/g/personal/cvillareal_sdmujer_gov_co/EvUOfuieVRRJlWBQ58sZJ18BPPtyTYKLBdCN8US6936w9Q?e=gGbgCF</t>
  </si>
  <si>
    <t>https://secretariadistritald-my.sharepoint.com/:f:/g/personal/cvillareal_sdmujer_gov_co/EmNasgKA3i5NqyUeColGrsgBdh6RBAFqEGShPixnFvvTHg?e=6jZgGj</t>
  </si>
  <si>
    <t xml:space="preserve">En el mes de marzo, en el marco de la estrategia de prevención del feminicidio (desde la Estrategia Intersectorial para la Prevención y Atención de Víctimas de Violencia de Género con Énfasis en Violencia Sexual y Feminicidio - Estrategia en Hospitales) se realizaron 196 atenciones de las cuales 66  corresponden a asesorías y 26 a orientaciones y 104 seguimientos.
</t>
  </si>
  <si>
    <t>Con corte al mes de marzo en el marco de la estrategia de prevención del feminicidio  (desde la Estrategia Intersectorial para la Prevención y Atención de Víctimas de Violencia de Género con Énfasis en Violencia Sexual y Feminicidio - Estrategia en Hospitales) se realizaron 196 atenciones de las cuales 66 corresponden a asesorías, 26 a orientaciones y 104 seguimientos.</t>
  </si>
  <si>
    <t>https://secretariadistritald-my.sharepoint.com/:b:/g/personal/cvillareal_sdmujer_gov_co/EcdJZQlEk3RNm-odOyjE2EYBFlzz6Rggo4xKitxSAtvxAQ?e=scvKb1</t>
  </si>
  <si>
    <t>https://secretariadistritald-my.sharepoint.com/:f:/g/personal/cvillareal_sdmujer_gov_co/Eg8J8Tg4tf5Iufii2u2uvnwBFRcR3b4-UflUlaAklId3nw?e=nhxzGM</t>
  </si>
  <si>
    <t>https://secretariadistritald-my.sharepoint.com/:f:/g/personal/cvillareal_sdmujer_gov_co/Em_nujzbNcVEqtn83_mmXqsBDSwS3VuVILeVEzaDUlIZkw?e=YXMZ2d  
https://secretariadistritald-my.sharepoint.com/:f:/g/personal/cvillareal_sdmujer_gov_co/EsMzvkqF5m9AvjRbSmt7z2sBvayEFdeCoUJNjypw9JI8HA?e=nwiUaL</t>
  </si>
  <si>
    <t>https://secretariadistritald-my.sharepoint.com/:b:/g/personal/cvillareal_sdmujer_gov_co/EY3QAbZIeq1FrMRt72wYqEsBJXMXNl3E4UmD2bc9uX6d5Q?e=c3Mlmp</t>
  </si>
  <si>
    <t>https://secretariadistritald-my.sharepoint.com/:f:/g/personal/cvillareal_sdmujer_gov_co/EryNezAfYLBDjI1Zammc8tABloUjc7ZC-8YwzpGTU7Ue9A?e=ijx4Kg</t>
  </si>
  <si>
    <t>https://secretariadistritald-my.sharepoint.com/:f:/g/personal/cvillareal_sdmujer_gov_co/EmNasgKA3i5NqyUeColGrsgBdh6RBAFqEGShPixnFvvTHg?e=qjDWCq</t>
  </si>
  <si>
    <t>https://secretariadistritald-my.sharepoint.com/:b:/g/personal/cvillareal_sdmujer_gov_co/EW37mje7ZbNJlRzPBHV4kZYBOfxe3j5d8t_RQlfFvf9x6w?e=PqxOoe</t>
  </si>
  <si>
    <t>https://secretariadistritald-my.sharepoint.com/:f:/g/personal/cvillareal_sdmujer_gov_co/Ehz5i3NMXKpAgE81enKfRsYBy1W9YnPfo1nGBezfvdobaw?e=ZzaRXn</t>
  </si>
  <si>
    <t>https://secretariadistritald-my.sharepoint.com/:f:/g/personal/cvillareal_sdmujer_gov_co/EgI9zfXLpMtFpZYnDqfLuOABUZqqRRTE095HkDlS6ikLIA?e=EjZFbv</t>
  </si>
  <si>
    <t>https://secretariadistritald-my.sharepoint.com/:f:/g/personal/cvillareal_sdmujer_gov_co/EkaZTMwJSWZPvmjNG1fW4KgBgD9VkR6i00JXgfCTnIMSWA?e=f1RWAn</t>
  </si>
  <si>
    <t>https://secretariadistritald-my.sharepoint.com/:f:/g/personal/cvillareal_sdmujer_gov_co/Eu5CIV6ayxlHvevgusUb5o8BwZPvZDAg2L4QlwpdPlJpiQ?e=j1d5XG</t>
  </si>
  <si>
    <t>https://secretariadistritald-my.sharepoint.com/:x:/g/personal/cvillareal_sdmujer_gov_co/EUbxj6D2ApxKtcX47vcPBMYBh09eqnCy6G6P2Pos5L3Mpg?e=jBErM1</t>
  </si>
  <si>
    <t>https://secretariadistritald-my.sharepoint.com/:f:/g/personal/cvillareal_sdmujer_gov_co/EhLXPjdZPDJEkneNeC-dcmsB-xvVrQIswPxWXXvXQqznIQ?e=Hh132F</t>
  </si>
  <si>
    <t>https://secretariadistritald-my.sharepoint.com/:f:/g/personal/cvillareal_sdmujer_gov_co/EotRf31Mjd1DruD7pdaC78ABfm0Bmpfj3v3tS5yHIJdCWQ?e=AGeGGC</t>
  </si>
  <si>
    <t>https://secretariadistritald-my.sharepoint.com/:f:/g/personal/cvillareal_sdmujer_gov_co/EkaZTMwJSWZPvmjNG1fW4KgBgD9VkR6i00JXgfCTnIMSWA?e=GBdrbn</t>
  </si>
  <si>
    <t>https://secretariadistritald-my.sharepoint.com/:x:/g/personal/cvillareal_sdmujer_gov_co/EUbxj6D2ApxKtcX47vcPBMYBh09eqnCy6G6P2Pos5L3Mpg?e=xLTs0M</t>
  </si>
  <si>
    <t>https://secretariadistritald-my.sharepoint.com/:f:/g/personal/cvillareal_sdmujer_gov_co/EhLXPjdZPDJEkneNeC-dcmsB-xvVrQIswPxWXXvXQqznIQ?e=WZtZaC</t>
  </si>
  <si>
    <t>https://secretariadistritald-my.sharepoint.com/:f:/g/personal/cvillareal_sdmujer_gov_co/EmunZqAeo21DuvMpnKC76D8BU1LLIX6zgf7T3p7P3Ravqw?e=GlLlil</t>
  </si>
  <si>
    <r>
      <rPr>
        <b/>
        <sz val="11"/>
        <color rgb="FF000000"/>
        <rFont val="Times New Roman"/>
      </rPr>
      <t xml:space="preserve">Logros: </t>
    </r>
    <r>
      <rPr>
        <sz val="11"/>
        <color rgb="FF000000"/>
        <rFont val="Times New Roman"/>
      </rPr>
      <t xml:space="preserve">En el  mes de marzo se llevaron a cabo 6  jornadas de capacitaciones y sensibilizaciones en temas como: socialización de la Estrategia Intersectorial, tipos de violencias contra las mujeres, Ley 1257 de 2008, protocolo de Atención a Mujeres Víctimas de violencia Sexual y el Derecho Fundamental a la Interrupción Voluntaria del Embarazo, y  ley 1761 de 2015.
Con corte al mes de marzo, en el marco de la estrategia de prevención del feminicidio (desde la Estrategia Intersectorial para la Prevención y Atención de Víctimas de Violencia de Género con Énfasis en Violencia Sexual y Feminicidio (Estrategia en hospitales), se llevaron a cabo 6 sesiones o espacios con el sector salud,  en temas como: socialización de la Estrategia Intersectorial, tipos de violencias contra las mujeres; Ley 1257 de 2008; protocolo de Atención a Mujeres Víctimas de violencia Sexual; el Derecho Fundamental a la Interrupción Voluntaria del Embarazo; y ley 1761 de 2015.
</t>
    </r>
    <r>
      <rPr>
        <b/>
        <sz val="11"/>
        <color rgb="FF000000"/>
        <rFont val="Times New Roman"/>
      </rPr>
      <t>Beneficios:</t>
    </r>
    <r>
      <rPr>
        <sz val="11"/>
        <color rgb="FF000000"/>
        <rFont val="Times New Roman"/>
      </rPr>
      <t xml:space="preserve"> La asistencia técnica legal brindada al personal de salud contribuyó en la cualificación de la atención brindada a las ciudadanas víctimas de VBG que acuden a los servicios de urgencias de las IPS Priorizadas. 
No se presentaron retrasos</t>
    </r>
  </si>
  <si>
    <t>En el  mes de marzo se llevaron a cabo 6  jornadas de capacitaciones y sensibilizaciones en temas como: socialización de la Estrategia Intersectorial, tipos de violencias contra las mujeres, Ley 1257 de 2008, protocolo de Atención a Mujeres Víctimas de violencia Sexual y el Derecho Fundamental a la Interrupción Voluntaria del Embarazo, y  ley 1761 de 2015.</t>
  </si>
  <si>
    <t>Con corte al mes de marzo se llevaron a cabo 6  jornadas de capacitaciones y sensibilizaciones en temas como: socialización de la Estrategia Intersectorial, tipos de violencias contra las mujeres, Ley 1257 de 2008, protocolo de Atención a Mujeres Víctimas de violencia Sexual y el Derecho Fundamental a la Interrupción Voluntaria del Embarazo, y  ley 1761 de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</si>
</sst>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 #,##0_-;_-*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 numFmtId="177" formatCode="_([$$-409]* #,##0.00_);_([$$-409]* \(#,##0.00\);_([$$-409]* &quot;-&quot;??_);_(@_)"/>
    <numFmt numFmtId="178" formatCode="_([$$-409]* #,##0_);_([$$-409]* \(#,##0\);_([$$-409]* &quot;-&quot;??_);_(@_)"/>
    <numFmt numFmtId="179" formatCode="_-[$$-240A]\ * #,##0_-;\-[$$-240A]\ * #,##0_-;_-[$$-240A]\ * &quot;-&quot;??_-;_-@_-"/>
    <numFmt numFmtId="180" formatCode="&quot;$&quot;\ #,##0"/>
  </numFmts>
  <fonts count="50"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b/>
      <sz val="12"/>
      <name val="Times New Roman"/>
      <family val="1"/>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2"/>
      <color theme="1"/>
      <name val="Times New Roman"/>
      <family val="1"/>
    </font>
    <font>
      <b/>
      <sz val="18"/>
      <color theme="0" tint="-0.34998626667073579"/>
      <name val="Calibri"/>
      <family val="2"/>
      <scheme val="minor"/>
    </font>
    <font>
      <b/>
      <sz val="11"/>
      <color theme="0" tint="-0.34998626667073579"/>
      <name val="Times New Roman"/>
      <family val="1"/>
    </font>
    <font>
      <sz val="10"/>
      <color theme="1"/>
      <name val="Arial"/>
      <family val="2"/>
    </font>
    <font>
      <sz val="11"/>
      <color theme="1"/>
      <name val="Arial"/>
      <family val="2"/>
    </font>
    <font>
      <u/>
      <sz val="11"/>
      <color theme="10"/>
      <name val="Calibri"/>
      <family val="2"/>
      <scheme val="minor"/>
    </font>
    <font>
      <sz val="9"/>
      <color theme="1"/>
      <name val="Times New Roman"/>
      <family val="1"/>
    </font>
    <font>
      <sz val="11"/>
      <color rgb="FF000000"/>
      <name val="Times New Roman"/>
    </font>
    <font>
      <sz val="11"/>
      <color rgb="FFFF0000"/>
      <name val="Times New Roman"/>
    </font>
    <font>
      <sz val="11"/>
      <color rgb="FF000000"/>
      <name val="Times New Roman"/>
      <charset val="1"/>
    </font>
    <font>
      <sz val="11"/>
      <name val="Times New Roman"/>
    </font>
    <font>
      <b/>
      <sz val="11"/>
      <color rgb="FF000000"/>
      <name val="Times New Roman"/>
    </font>
    <font>
      <u/>
      <sz val="11"/>
      <color rgb="FF000000"/>
      <name val="Calibri"/>
      <family val="2"/>
      <scheme val="minor"/>
    </font>
    <font>
      <sz val="11"/>
      <color rgb="FF000000"/>
      <name val="Calibri"/>
      <family val="2"/>
      <scheme val="minor"/>
    </font>
  </fonts>
  <fills count="14">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s>
  <borders count="70">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medium">
        <color indexed="64"/>
      </left>
      <right style="medium">
        <color indexed="64"/>
      </right>
      <top style="medium">
        <color indexed="64"/>
      </top>
      <bottom style="thin">
        <color indexed="64"/>
      </bottom>
      <diagonal/>
    </border>
  </borders>
  <cellStyleXfs count="36">
    <xf numFmtId="0" fontId="0" fillId="0" borderId="0"/>
    <xf numFmtId="0" fontId="18" fillId="3" borderId="62" applyNumberFormat="0" applyAlignment="0" applyProtection="0"/>
    <xf numFmtId="49" fontId="20" fillId="0" borderId="0" applyFill="0" applyBorder="0" applyProtection="0">
      <alignment horizontal="left" vertical="center"/>
    </xf>
    <xf numFmtId="0" fontId="21" fillId="4" borderId="63" applyNumberFormat="0" applyFont="0" applyFill="0" applyAlignment="0"/>
    <xf numFmtId="0" fontId="21" fillId="4" borderId="64" applyNumberFormat="0" applyFont="0" applyFill="0" applyAlignment="0"/>
    <xf numFmtId="0" fontId="23" fillId="5" borderId="0" applyNumberFormat="0" applyProtection="0">
      <alignment horizontal="left" wrapText="1" indent="4"/>
    </xf>
    <xf numFmtId="0" fontId="24" fillId="5" borderId="0" applyNumberFormat="0" applyProtection="0">
      <alignment horizontal="left" wrapText="1" indent="4"/>
    </xf>
    <xf numFmtId="0" fontId="22" fillId="6" borderId="0" applyNumberFormat="0" applyBorder="0" applyAlignment="0" applyProtection="0"/>
    <xf numFmtId="16" fontId="25" fillId="0" borderId="0" applyFont="0" applyFill="0" applyBorder="0" applyAlignment="0">
      <alignment horizontal="left"/>
    </xf>
    <xf numFmtId="0" fontId="26" fillId="7" borderId="0" applyNumberFormat="0" applyBorder="0" applyProtection="0">
      <alignment horizontal="center" vertical="center"/>
    </xf>
    <xf numFmtId="169" fontId="18" fillId="0" borderId="0" applyFont="0" applyFill="0" applyBorder="0" applyAlignment="0" applyProtection="0"/>
    <xf numFmtId="168" fontId="18" fillId="0" borderId="0" applyFont="0" applyFill="0" applyBorder="0" applyAlignment="0" applyProtection="0"/>
    <xf numFmtId="41" fontId="18" fillId="0" borderId="0" applyFont="0" applyFill="0" applyBorder="0" applyAlignment="0" applyProtection="0"/>
    <xf numFmtId="169" fontId="4" fillId="0" borderId="0" applyFont="0" applyFill="0" applyBorder="0" applyAlignment="0" applyProtection="0"/>
    <xf numFmtId="166" fontId="18" fillId="0" borderId="0" applyFont="0" applyFill="0" applyBorder="0" applyAlignment="0" applyProtection="0"/>
    <xf numFmtId="165" fontId="18" fillId="0" borderId="0" applyFont="0" applyFill="0" applyBorder="0" applyAlignment="0" applyProtection="0"/>
    <xf numFmtId="167" fontId="18" fillId="0" borderId="0" applyFont="0" applyFill="0" applyBorder="0" applyAlignment="0" applyProtection="0"/>
    <xf numFmtId="171" fontId="2" fillId="0" borderId="0" applyFont="0" applyFill="0" applyBorder="0" applyAlignment="0" applyProtection="0"/>
    <xf numFmtId="170" fontId="18" fillId="0" borderId="0" applyFont="0" applyFill="0" applyBorder="0" applyAlignment="0" applyProtection="0"/>
    <xf numFmtId="167" fontId="1" fillId="0" borderId="0" applyFont="0" applyFill="0" applyBorder="0" applyAlignment="0" applyProtection="0"/>
    <xf numFmtId="164" fontId="21" fillId="0" borderId="0" applyFont="0" applyFill="0" applyBorder="0" applyAlignment="0" applyProtection="0"/>
    <xf numFmtId="0" fontId="27" fillId="8" borderId="0" applyNumberFormat="0" applyBorder="0" applyAlignment="0" applyProtection="0"/>
    <xf numFmtId="0" fontId="2" fillId="0" borderId="0"/>
    <xf numFmtId="0" fontId="2" fillId="0" borderId="0"/>
    <xf numFmtId="0" fontId="21" fillId="0" borderId="0"/>
    <xf numFmtId="0" fontId="5" fillId="0" borderId="0"/>
    <xf numFmtId="0" fontId="4" fillId="0" borderId="0"/>
    <xf numFmtId="0" fontId="2" fillId="0" borderId="0"/>
    <xf numFmtId="9" fontId="18"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0" fontId="24" fillId="0" borderId="0" applyFill="0" applyBorder="0">
      <alignment wrapText="1"/>
    </xf>
    <xf numFmtId="0" fontId="19" fillId="0" borderId="0"/>
    <xf numFmtId="0" fontId="28" fillId="5" borderId="0" applyNumberFormat="0" applyBorder="0" applyProtection="0">
      <alignment horizontal="left" indent="1"/>
    </xf>
    <xf numFmtId="0" fontId="41" fillId="0" borderId="0" applyNumberFormat="0" applyFill="0" applyBorder="0" applyAlignment="0" applyProtection="0"/>
    <xf numFmtId="41" fontId="18" fillId="0" borderId="0" applyFont="0" applyFill="0" applyBorder="0" applyAlignment="0" applyProtection="0"/>
  </cellStyleXfs>
  <cellXfs count="487">
    <xf numFmtId="0" fontId="0" fillId="0" borderId="0" xfId="0"/>
    <xf numFmtId="174" fontId="18" fillId="0" borderId="0" xfId="14" applyNumberFormat="1" applyFont="1" applyBorder="1" applyAlignment="1">
      <alignment vertical="center"/>
    </xf>
    <xf numFmtId="0" fontId="0" fillId="0" borderId="0" xfId="0" applyAlignment="1">
      <alignment vertical="center"/>
    </xf>
    <xf numFmtId="0" fontId="9" fillId="9" borderId="65" xfId="22" applyFont="1" applyFill="1" applyBorder="1" applyAlignment="1">
      <alignment vertical="center" wrapText="1"/>
    </xf>
    <xf numFmtId="0" fontId="9" fillId="9" borderId="0" xfId="22" applyFont="1" applyFill="1" applyAlignment="1">
      <alignment vertical="center" wrapText="1"/>
    </xf>
    <xf numFmtId="0" fontId="11" fillId="9" borderId="0" xfId="22" applyFont="1" applyFill="1" applyAlignment="1">
      <alignment vertical="center" wrapText="1"/>
    </xf>
    <xf numFmtId="0" fontId="9" fillId="9" borderId="1" xfId="22" applyFont="1" applyFill="1" applyBorder="1" applyAlignment="1">
      <alignment vertical="center" wrapText="1"/>
    </xf>
    <xf numFmtId="0" fontId="8" fillId="9" borderId="0" xfId="22" applyFont="1" applyFill="1" applyAlignment="1">
      <alignment vertical="center" wrapText="1"/>
    </xf>
    <xf numFmtId="0" fontId="8" fillId="9" borderId="2" xfId="22" applyFont="1" applyFill="1" applyBorder="1" applyAlignment="1">
      <alignment vertical="center" wrapText="1"/>
    </xf>
    <xf numFmtId="0" fontId="9" fillId="0" borderId="0" xfId="22" applyFont="1" applyAlignment="1">
      <alignment horizontal="center" vertical="center" wrapText="1"/>
    </xf>
    <xf numFmtId="0" fontId="9" fillId="0" borderId="2" xfId="22" applyFont="1" applyBorder="1" applyAlignment="1">
      <alignment horizontal="center" vertical="center" wrapText="1"/>
    </xf>
    <xf numFmtId="0" fontId="9" fillId="9" borderId="1" xfId="22" applyFont="1" applyFill="1" applyBorder="1" applyAlignment="1">
      <alignment horizontal="center" vertical="center" wrapText="1"/>
    </xf>
    <xf numFmtId="0" fontId="9" fillId="9" borderId="66" xfId="22" applyFont="1" applyFill="1" applyBorder="1" applyAlignment="1">
      <alignment horizontal="center" vertical="center" wrapText="1"/>
    </xf>
    <xf numFmtId="0" fontId="12" fillId="9" borderId="0" xfId="22" applyFont="1" applyFill="1" applyAlignment="1">
      <alignment horizontal="center" vertical="center" wrapText="1"/>
    </xf>
    <xf numFmtId="0" fontId="9" fillId="9" borderId="0" xfId="22" applyFont="1" applyFill="1" applyAlignment="1">
      <alignment horizontal="center" vertical="center" wrapText="1"/>
    </xf>
    <xf numFmtId="0" fontId="12" fillId="0" borderId="0" xfId="22" applyFont="1" applyAlignment="1">
      <alignment horizontal="center" vertical="center" wrapText="1"/>
    </xf>
    <xf numFmtId="0" fontId="13" fillId="2" borderId="0" xfId="22" applyFont="1" applyFill="1" applyAlignment="1">
      <alignment vertical="center" wrapText="1"/>
    </xf>
    <xf numFmtId="0" fontId="30" fillId="9" borderId="1" xfId="0" applyFont="1" applyFill="1" applyBorder="1" applyAlignment="1">
      <alignment vertical="center"/>
    </xf>
    <xf numFmtId="0" fontId="30" fillId="9" borderId="0" xfId="0" applyFont="1" applyFill="1" applyAlignment="1">
      <alignment vertical="center"/>
    </xf>
    <xf numFmtId="0" fontId="30" fillId="9" borderId="2" xfId="0" applyFont="1" applyFill="1" applyBorder="1" applyAlignment="1">
      <alignment vertical="center"/>
    </xf>
    <xf numFmtId="174" fontId="0" fillId="0" borderId="0" xfId="0" applyNumberFormat="1" applyAlignment="1">
      <alignment vertical="center"/>
    </xf>
    <xf numFmtId="165" fontId="18" fillId="0" borderId="0" xfId="15" applyFont="1" applyAlignment="1">
      <alignment vertical="center"/>
    </xf>
    <xf numFmtId="0" fontId="9" fillId="0" borderId="3" xfId="22" applyFont="1" applyBorder="1" applyAlignment="1">
      <alignment horizontal="center" vertical="center" wrapText="1"/>
    </xf>
    <xf numFmtId="0" fontId="9" fillId="0" borderId="4" xfId="22" applyFont="1" applyBorder="1" applyAlignment="1">
      <alignment horizontal="left" vertical="center" wrapText="1"/>
    </xf>
    <xf numFmtId="0" fontId="9" fillId="10" borderId="5" xfId="22" applyFont="1" applyFill="1" applyBorder="1" applyAlignment="1">
      <alignment horizontal="left" vertical="center" wrapText="1"/>
    </xf>
    <xf numFmtId="165" fontId="29" fillId="0" borderId="0" xfId="15" applyFont="1" applyAlignment="1">
      <alignment vertical="center"/>
    </xf>
    <xf numFmtId="0" fontId="29" fillId="0" borderId="0" xfId="0" applyFont="1" applyAlignment="1">
      <alignment vertical="center"/>
    </xf>
    <xf numFmtId="0" fontId="9" fillId="10" borderId="6" xfId="22" applyFont="1" applyFill="1" applyBorder="1" applyAlignment="1">
      <alignment horizontal="left" vertical="center" wrapText="1"/>
    </xf>
    <xf numFmtId="9" fontId="8" fillId="10" borderId="6" xfId="28" applyFont="1" applyFill="1" applyBorder="1" applyAlignment="1" applyProtection="1">
      <alignment horizontal="center" vertical="center" wrapText="1"/>
      <protection locked="0"/>
    </xf>
    <xf numFmtId="0" fontId="9" fillId="0" borderId="6" xfId="22" applyFont="1" applyBorder="1" applyAlignment="1">
      <alignment horizontal="left" vertical="center" wrapText="1"/>
    </xf>
    <xf numFmtId="9" fontId="8" fillId="10" borderId="5" xfId="28" applyFont="1" applyFill="1" applyBorder="1" applyAlignment="1" applyProtection="1">
      <alignment horizontal="center" vertical="center" wrapText="1"/>
      <protection locked="0"/>
    </xf>
    <xf numFmtId="0" fontId="30" fillId="0" borderId="0" xfId="0" applyFont="1" applyAlignment="1">
      <alignment vertical="center"/>
    </xf>
    <xf numFmtId="0" fontId="32" fillId="10" borderId="7" xfId="0" applyFont="1" applyFill="1" applyBorder="1" applyAlignment="1">
      <alignment vertical="center"/>
    </xf>
    <xf numFmtId="0" fontId="32" fillId="10" borderId="8" xfId="0" applyFont="1" applyFill="1" applyBorder="1" applyAlignment="1">
      <alignment vertical="center"/>
    </xf>
    <xf numFmtId="0" fontId="32" fillId="10" borderId="0" xfId="0" applyFont="1" applyFill="1" applyAlignment="1">
      <alignment vertical="center"/>
    </xf>
    <xf numFmtId="0" fontId="32" fillId="10" borderId="9" xfId="0" applyFont="1" applyFill="1" applyBorder="1" applyAlignment="1">
      <alignment vertical="center"/>
    </xf>
    <xf numFmtId="0" fontId="32" fillId="10" borderId="10" xfId="0" applyFont="1" applyFill="1" applyBorder="1" applyAlignment="1">
      <alignment vertical="center"/>
    </xf>
    <xf numFmtId="0" fontId="32" fillId="10" borderId="11" xfId="0" applyFont="1" applyFill="1" applyBorder="1" applyAlignment="1">
      <alignment vertical="center"/>
    </xf>
    <xf numFmtId="0" fontId="32" fillId="10" borderId="6" xfId="0" applyFont="1" applyFill="1" applyBorder="1" applyAlignment="1">
      <alignment horizontal="center" vertical="center" wrapText="1"/>
    </xf>
    <xf numFmtId="0" fontId="30" fillId="0" borderId="6" xfId="0" applyFont="1" applyBorder="1" applyAlignment="1">
      <alignment horizontal="center" vertical="center"/>
    </xf>
    <xf numFmtId="0" fontId="30" fillId="0" borderId="6" xfId="0" applyFont="1" applyBorder="1" applyAlignment="1">
      <alignment horizontal="center" vertical="center" wrapText="1"/>
    </xf>
    <xf numFmtId="0" fontId="30" fillId="0" borderId="6" xfId="0" applyFont="1" applyBorder="1" applyAlignment="1">
      <alignment vertical="center"/>
    </xf>
    <xf numFmtId="0" fontId="9" fillId="10" borderId="3" xfId="0" applyFont="1" applyFill="1" applyBorder="1" applyAlignment="1">
      <alignment horizontal="center" vertical="center" wrapText="1"/>
    </xf>
    <xf numFmtId="0" fontId="33" fillId="10" borderId="6" xfId="0" applyFont="1" applyFill="1" applyBorder="1" applyAlignment="1">
      <alignment horizontal="center" vertical="center"/>
    </xf>
    <xf numFmtId="0" fontId="30" fillId="0" borderId="0" xfId="0" applyFont="1" applyAlignment="1">
      <alignment horizontal="center" vertical="center"/>
    </xf>
    <xf numFmtId="0" fontId="34" fillId="0" borderId="6" xfId="0" applyFont="1" applyBorder="1" applyAlignment="1">
      <alignment vertical="center"/>
    </xf>
    <xf numFmtId="0" fontId="33" fillId="10" borderId="6" xfId="0" applyFont="1" applyFill="1" applyBorder="1" applyAlignment="1">
      <alignment horizontal="left" vertical="center"/>
    </xf>
    <xf numFmtId="0" fontId="30" fillId="0" borderId="6" xfId="0" applyFont="1" applyBorder="1" applyAlignment="1">
      <alignment horizontal="left" vertical="center"/>
    </xf>
    <xf numFmtId="0" fontId="30" fillId="0" borderId="12" xfId="0" applyFont="1" applyBorder="1" applyAlignment="1">
      <alignment horizontal="left" vertical="center"/>
    </xf>
    <xf numFmtId="41" fontId="30" fillId="0" borderId="6" xfId="12" applyFont="1" applyFill="1" applyBorder="1" applyAlignment="1">
      <alignment vertical="center"/>
    </xf>
    <xf numFmtId="0" fontId="34" fillId="0" borderId="0" xfId="0" applyFont="1" applyAlignment="1">
      <alignment vertical="center"/>
    </xf>
    <xf numFmtId="0" fontId="32" fillId="0" borderId="0" xfId="0" applyFont="1" applyAlignment="1">
      <alignment horizontal="left" vertical="center"/>
    </xf>
    <xf numFmtId="0" fontId="32" fillId="10" borderId="6" xfId="0" applyFont="1" applyFill="1" applyBorder="1" applyAlignment="1">
      <alignment vertical="center"/>
    </xf>
    <xf numFmtId="41" fontId="30" fillId="0" borderId="12" xfId="12" applyFont="1" applyFill="1" applyBorder="1" applyAlignment="1">
      <alignment vertical="center"/>
    </xf>
    <xf numFmtId="49" fontId="30" fillId="0" borderId="12" xfId="12" applyNumberFormat="1" applyFont="1" applyFill="1" applyBorder="1" applyAlignment="1">
      <alignment vertical="center"/>
    </xf>
    <xf numFmtId="49" fontId="30" fillId="0" borderId="6" xfId="12" applyNumberFormat="1" applyFont="1" applyFill="1" applyBorder="1" applyAlignment="1">
      <alignment vertical="center"/>
    </xf>
    <xf numFmtId="0" fontId="30" fillId="0" borderId="0" xfId="0" applyFont="1" applyAlignment="1">
      <alignment horizontal="left" vertical="center"/>
    </xf>
    <xf numFmtId="0" fontId="14" fillId="9" borderId="0" xfId="0" applyFont="1" applyFill="1" applyAlignment="1">
      <alignment vertical="center"/>
    </xf>
    <xf numFmtId="0" fontId="14" fillId="9" borderId="0" xfId="0" applyFont="1" applyFill="1" applyAlignment="1">
      <alignment horizontal="center" vertical="center"/>
    </xf>
    <xf numFmtId="49" fontId="9" fillId="10" borderId="3" xfId="0" applyNumberFormat="1" applyFont="1" applyFill="1" applyBorder="1" applyAlignment="1">
      <alignment horizontal="center" vertical="center" wrapText="1"/>
    </xf>
    <xf numFmtId="0" fontId="14" fillId="0" borderId="6" xfId="0" applyFont="1" applyBorder="1" applyAlignment="1">
      <alignment vertical="center"/>
    </xf>
    <xf numFmtId="0" fontId="10" fillId="11" borderId="6" xfId="0" applyFont="1" applyFill="1" applyBorder="1" applyAlignment="1">
      <alignment horizontal="center" vertical="center"/>
    </xf>
    <xf numFmtId="0" fontId="10" fillId="0" borderId="6" xfId="0" applyFont="1" applyBorder="1" applyAlignment="1">
      <alignment vertical="center"/>
    </xf>
    <xf numFmtId="0" fontId="10" fillId="0" borderId="6" xfId="0" applyFont="1" applyBorder="1" applyAlignment="1">
      <alignment vertical="center" wrapText="1"/>
    </xf>
    <xf numFmtId="0" fontId="10" fillId="11" borderId="6" xfId="0" applyFont="1" applyFill="1" applyBorder="1" applyAlignment="1">
      <alignment horizontal="left" vertical="center"/>
    </xf>
    <xf numFmtId="0" fontId="9" fillId="10" borderId="6" xfId="0" applyFont="1" applyFill="1" applyBorder="1" applyAlignment="1">
      <alignment horizontal="left" vertical="center" wrapText="1"/>
    </xf>
    <xf numFmtId="0" fontId="9" fillId="10" borderId="6" xfId="0" applyFont="1" applyFill="1" applyBorder="1" applyAlignment="1">
      <alignment vertical="center" wrapText="1"/>
    </xf>
    <xf numFmtId="175" fontId="10" fillId="11" borderId="6" xfId="15" applyNumberFormat="1" applyFont="1" applyFill="1" applyBorder="1" applyAlignment="1">
      <alignment horizontal="center" vertical="center"/>
    </xf>
    <xf numFmtId="175" fontId="10" fillId="11" borderId="6" xfId="0" applyNumberFormat="1" applyFont="1" applyFill="1" applyBorder="1" applyAlignment="1">
      <alignment horizontal="center" vertical="center"/>
    </xf>
    <xf numFmtId="9" fontId="9" fillId="10" borderId="5" xfId="28" applyFont="1" applyFill="1" applyBorder="1" applyAlignment="1" applyProtection="1">
      <alignment horizontal="center" vertical="center" wrapText="1"/>
    </xf>
    <xf numFmtId="0" fontId="35" fillId="0" borderId="0" xfId="0" applyFont="1" applyAlignment="1">
      <alignment horizontal="center" vertical="center"/>
    </xf>
    <xf numFmtId="0" fontId="29" fillId="0" borderId="0" xfId="0" applyFont="1" applyAlignment="1">
      <alignment horizontal="center" vertical="center" wrapText="1"/>
    </xf>
    <xf numFmtId="0" fontId="0" fillId="0" borderId="0" xfId="0" applyAlignment="1">
      <alignment horizontal="center" vertical="center"/>
    </xf>
    <xf numFmtId="0" fontId="9" fillId="0" borderId="1" xfId="22" applyFont="1" applyBorder="1" applyAlignment="1">
      <alignment vertical="center" wrapText="1"/>
    </xf>
    <xf numFmtId="0" fontId="9" fillId="0" borderId="0" xfId="22" applyFont="1" applyAlignment="1">
      <alignment vertical="center" wrapText="1"/>
    </xf>
    <xf numFmtId="0" fontId="11" fillId="0" borderId="0" xfId="22" applyFont="1" applyAlignment="1">
      <alignment vertical="center" wrapText="1"/>
    </xf>
    <xf numFmtId="0" fontId="8" fillId="0" borderId="0" xfId="22" applyFont="1" applyAlignment="1">
      <alignment vertical="center" wrapText="1"/>
    </xf>
    <xf numFmtId="0" fontId="8" fillId="0" borderId="2" xfId="22" applyFont="1" applyBorder="1" applyAlignment="1">
      <alignment vertical="center" wrapText="1"/>
    </xf>
    <xf numFmtId="172" fontId="18" fillId="0" borderId="6" xfId="10" applyNumberFormat="1" applyFont="1" applyBorder="1" applyAlignment="1">
      <alignment vertical="center"/>
    </xf>
    <xf numFmtId="172" fontId="18" fillId="0" borderId="4" xfId="10" applyNumberFormat="1" applyFont="1" applyBorder="1" applyAlignment="1">
      <alignment vertical="center"/>
    </xf>
    <xf numFmtId="172" fontId="18" fillId="0" borderId="12" xfId="10" applyNumberFormat="1" applyFont="1" applyBorder="1" applyAlignment="1">
      <alignment vertical="center"/>
    </xf>
    <xf numFmtId="172" fontId="18" fillId="0" borderId="15" xfId="10" applyNumberFormat="1" applyFont="1" applyBorder="1" applyAlignment="1">
      <alignment vertical="center"/>
    </xf>
    <xf numFmtId="9" fontId="18" fillId="0" borderId="16" xfId="28" applyFont="1" applyBorder="1" applyAlignment="1">
      <alignment vertical="center"/>
    </xf>
    <xf numFmtId="0" fontId="3" fillId="10" borderId="3" xfId="0" applyFont="1" applyFill="1" applyBorder="1" applyAlignment="1">
      <alignment horizontal="center" vertical="center" wrapText="1"/>
    </xf>
    <xf numFmtId="49" fontId="3" fillId="10" borderId="3" xfId="0" applyNumberFormat="1" applyFont="1" applyFill="1" applyBorder="1" applyAlignment="1">
      <alignment horizontal="center" vertical="center" wrapText="1"/>
    </xf>
    <xf numFmtId="0" fontId="3" fillId="10" borderId="17" xfId="0" applyFont="1" applyFill="1" applyBorder="1" applyAlignment="1">
      <alignment horizontal="center" vertical="center" wrapText="1"/>
    </xf>
    <xf numFmtId="0" fontId="3" fillId="10" borderId="4" xfId="0" applyFont="1" applyFill="1" applyBorder="1" applyAlignment="1">
      <alignment horizontal="center" vertical="center" wrapText="1"/>
    </xf>
    <xf numFmtId="175" fontId="10" fillId="0" borderId="6" xfId="15" applyNumberFormat="1" applyFont="1" applyFill="1" applyBorder="1" applyAlignment="1">
      <alignment horizontal="center" vertical="center"/>
    </xf>
    <xf numFmtId="0" fontId="14" fillId="12" borderId="6" xfId="0" applyFont="1" applyFill="1" applyBorder="1" applyAlignment="1">
      <alignment horizontal="center" vertical="center"/>
    </xf>
    <xf numFmtId="0" fontId="10" fillId="12" borderId="6" xfId="0" applyFont="1" applyFill="1" applyBorder="1" applyAlignment="1">
      <alignment horizontal="center" vertical="center"/>
    </xf>
    <xf numFmtId="9" fontId="18" fillId="0" borderId="12" xfId="28" applyFont="1" applyBorder="1" applyAlignment="1">
      <alignment vertical="center"/>
    </xf>
    <xf numFmtId="0" fontId="9" fillId="10" borderId="12" xfId="0" applyFont="1" applyFill="1" applyBorder="1" applyAlignment="1">
      <alignment horizontal="center" vertical="center" wrapText="1"/>
    </xf>
    <xf numFmtId="9" fontId="32" fillId="10" borderId="6" xfId="28" applyFont="1" applyFill="1" applyBorder="1" applyAlignment="1">
      <alignment horizontal="center" vertical="center" wrapText="1"/>
    </xf>
    <xf numFmtId="9" fontId="30" fillId="0" borderId="0" xfId="28" applyFont="1" applyAlignment="1">
      <alignment vertical="center"/>
    </xf>
    <xf numFmtId="176" fontId="14" fillId="0" borderId="6" xfId="14" applyNumberFormat="1" applyFont="1" applyBorder="1" applyAlignment="1">
      <alignment vertical="center"/>
    </xf>
    <xf numFmtId="176" fontId="10" fillId="11" borderId="6" xfId="14" applyNumberFormat="1" applyFont="1" applyFill="1" applyBorder="1" applyAlignment="1">
      <alignment horizontal="center" vertical="center"/>
    </xf>
    <xf numFmtId="0" fontId="9" fillId="13" borderId="6" xfId="22" applyFont="1" applyFill="1" applyBorder="1" applyAlignment="1">
      <alignment horizontal="center" vertical="center" wrapText="1"/>
    </xf>
    <xf numFmtId="0" fontId="9" fillId="9" borderId="67" xfId="22" applyFont="1" applyFill="1" applyBorder="1" applyAlignment="1">
      <alignment vertical="center" wrapText="1"/>
    </xf>
    <xf numFmtId="0" fontId="9" fillId="9" borderId="68" xfId="22" applyFont="1" applyFill="1" applyBorder="1" applyAlignment="1">
      <alignment vertical="center" wrapText="1"/>
    </xf>
    <xf numFmtId="0" fontId="9" fillId="13" borderId="18" xfId="22" applyFont="1" applyFill="1" applyBorder="1" applyAlignment="1">
      <alignment horizontal="center" vertical="center" wrapText="1"/>
    </xf>
    <xf numFmtId="0" fontId="9" fillId="13" borderId="19" xfId="22" applyFont="1" applyFill="1" applyBorder="1" applyAlignment="1">
      <alignment horizontal="center" vertical="center" wrapText="1"/>
    </xf>
    <xf numFmtId="172" fontId="18" fillId="0" borderId="21" xfId="10" applyNumberFormat="1" applyFont="1" applyBorder="1" applyAlignment="1">
      <alignment vertical="center"/>
    </xf>
    <xf numFmtId="172" fontId="18" fillId="0" borderId="22" xfId="10" applyNumberFormat="1" applyFont="1" applyBorder="1" applyAlignment="1">
      <alignment vertical="center"/>
    </xf>
    <xf numFmtId="172" fontId="18" fillId="0" borderId="16" xfId="10" applyNumberFormat="1" applyFont="1" applyBorder="1" applyAlignment="1">
      <alignment vertical="center"/>
    </xf>
    <xf numFmtId="0" fontId="8" fillId="0" borderId="23" xfId="22" applyFont="1" applyBorder="1" applyAlignment="1">
      <alignment horizontal="left" vertical="center" wrapText="1"/>
    </xf>
    <xf numFmtId="168" fontId="9" fillId="0" borderId="5" xfId="11" applyFont="1" applyFill="1" applyBorder="1" applyAlignment="1" applyProtection="1">
      <alignment horizontal="center" vertical="center" wrapText="1"/>
    </xf>
    <xf numFmtId="9" fontId="9" fillId="0" borderId="6" xfId="22" applyNumberFormat="1" applyFont="1" applyBorder="1" applyAlignment="1">
      <alignment horizontal="center" vertical="center" wrapText="1"/>
    </xf>
    <xf numFmtId="9" fontId="9" fillId="0" borderId="5" xfId="22" applyNumberFormat="1" applyFont="1" applyBorder="1" applyAlignment="1">
      <alignment horizontal="center" vertical="center" wrapText="1"/>
    </xf>
    <xf numFmtId="0" fontId="9" fillId="13" borderId="24" xfId="22" applyFont="1" applyFill="1" applyBorder="1" applyAlignment="1">
      <alignment horizontal="center" vertical="center" wrapText="1"/>
    </xf>
    <xf numFmtId="0" fontId="9" fillId="13" borderId="25" xfId="22" applyFont="1" applyFill="1" applyBorder="1" applyAlignment="1">
      <alignment horizontal="center" vertical="center" wrapText="1"/>
    </xf>
    <xf numFmtId="0" fontId="9" fillId="13" borderId="26" xfId="22" applyFont="1" applyFill="1" applyBorder="1" applyAlignment="1">
      <alignment horizontal="center" vertical="center" wrapText="1"/>
    </xf>
    <xf numFmtId="172" fontId="18" fillId="0" borderId="5" xfId="10" applyNumberFormat="1" applyFont="1" applyBorder="1" applyAlignment="1">
      <alignment vertical="center"/>
    </xf>
    <xf numFmtId="9" fontId="18" fillId="0" borderId="28" xfId="28" applyFont="1" applyBorder="1" applyAlignment="1">
      <alignment vertical="center"/>
    </xf>
    <xf numFmtId="0" fontId="8" fillId="0" borderId="1" xfId="22" applyFont="1" applyBorder="1" applyAlignment="1">
      <alignment horizontal="left" vertical="center" wrapText="1"/>
    </xf>
    <xf numFmtId="3" fontId="9" fillId="0" borderId="0" xfId="22" applyNumberFormat="1" applyFont="1" applyAlignment="1">
      <alignment horizontal="center" vertical="center" wrapText="1"/>
    </xf>
    <xf numFmtId="168" fontId="9" fillId="0" borderId="0" xfId="11" applyFont="1" applyFill="1" applyBorder="1" applyAlignment="1" applyProtection="1">
      <alignment horizontal="center" vertical="center" wrapText="1"/>
    </xf>
    <xf numFmtId="0" fontId="31" fillId="0" borderId="0" xfId="22" applyFont="1" applyAlignment="1">
      <alignment horizontal="center" vertical="center" wrapText="1"/>
    </xf>
    <xf numFmtId="0" fontId="31" fillId="0" borderId="2" xfId="22" applyFont="1" applyBorder="1" applyAlignment="1">
      <alignment horizontal="center" vertical="center" wrapText="1"/>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15" xfId="0" applyFont="1" applyBorder="1" applyAlignment="1">
      <alignment horizontal="center" vertical="center"/>
    </xf>
    <xf numFmtId="0" fontId="15" fillId="0" borderId="22" xfId="0" applyFont="1" applyBorder="1" applyAlignment="1">
      <alignment horizontal="left" vertical="center" wrapText="1"/>
    </xf>
    <xf numFmtId="0" fontId="15" fillId="0" borderId="16" xfId="0" applyFont="1" applyBorder="1" applyAlignment="1">
      <alignment horizontal="left" vertical="center" wrapText="1"/>
    </xf>
    <xf numFmtId="0" fontId="36" fillId="0" borderId="28" xfId="0" applyFont="1" applyBorder="1" applyAlignment="1">
      <alignment horizontal="left" vertical="center" wrapText="1"/>
    </xf>
    <xf numFmtId="0" fontId="0" fillId="0" borderId="6" xfId="0" applyBorder="1"/>
    <xf numFmtId="0" fontId="0" fillId="0" borderId="13" xfId="0" applyBorder="1"/>
    <xf numFmtId="0" fontId="0" fillId="0" borderId="23" xfId="0" applyBorder="1"/>
    <xf numFmtId="0" fontId="0" fillId="0" borderId="5" xfId="0" applyBorder="1"/>
    <xf numFmtId="0" fontId="9" fillId="13" borderId="23" xfId="22" applyFont="1" applyFill="1" applyBorder="1" applyAlignment="1">
      <alignment horizontal="center" vertical="center" wrapText="1"/>
    </xf>
    <xf numFmtId="0" fontId="9" fillId="13" borderId="5" xfId="22" applyFont="1" applyFill="1" applyBorder="1" applyAlignment="1">
      <alignment horizontal="center" vertical="center" wrapText="1"/>
    </xf>
    <xf numFmtId="0" fontId="9" fillId="13" borderId="20" xfId="22" applyFont="1" applyFill="1" applyBorder="1" applyAlignment="1">
      <alignment vertical="center" wrapText="1"/>
    </xf>
    <xf numFmtId="0" fontId="9" fillId="13" borderId="13" xfId="22" applyFont="1" applyFill="1" applyBorder="1" applyAlignment="1">
      <alignment vertical="center" wrapText="1"/>
    </xf>
    <xf numFmtId="0" fontId="9" fillId="13" borderId="23" xfId="22" applyFont="1" applyFill="1" applyBorder="1" applyAlignment="1">
      <alignment vertical="center" wrapText="1"/>
    </xf>
    <xf numFmtId="0" fontId="9" fillId="13" borderId="31" xfId="22" applyFont="1" applyFill="1" applyBorder="1" applyAlignment="1">
      <alignment horizontal="center" vertical="center" wrapText="1"/>
    </xf>
    <xf numFmtId="0" fontId="9" fillId="12" borderId="0" xfId="22" applyFont="1" applyFill="1" applyAlignment="1">
      <alignment vertical="center" wrapText="1"/>
    </xf>
    <xf numFmtId="0" fontId="14" fillId="0" borderId="6" xfId="0" applyFont="1" applyBorder="1" applyAlignment="1">
      <alignment horizontal="center" vertical="center" wrapText="1"/>
    </xf>
    <xf numFmtId="9" fontId="9" fillId="0" borderId="3" xfId="28" applyFont="1" applyFill="1" applyBorder="1" applyAlignment="1" applyProtection="1">
      <alignment horizontal="center" vertical="center" wrapText="1"/>
    </xf>
    <xf numFmtId="1" fontId="9" fillId="10" borderId="5" xfId="28" applyNumberFormat="1" applyFont="1" applyFill="1" applyBorder="1" applyAlignment="1" applyProtection="1">
      <alignment horizontal="center" vertical="center" wrapText="1"/>
    </xf>
    <xf numFmtId="9" fontId="0" fillId="0" borderId="0" xfId="28" applyFont="1"/>
    <xf numFmtId="9" fontId="9" fillId="0" borderId="3" xfId="22" applyNumberFormat="1" applyFont="1" applyBorder="1" applyAlignment="1">
      <alignment horizontal="center" vertical="center" wrapText="1"/>
    </xf>
    <xf numFmtId="0" fontId="9" fillId="0" borderId="5" xfId="22" applyFont="1" applyBorder="1" applyAlignment="1">
      <alignment horizontal="center" vertical="center" wrapText="1"/>
    </xf>
    <xf numFmtId="172" fontId="18" fillId="0" borderId="20" xfId="10" applyNumberFormat="1" applyFont="1" applyFill="1" applyBorder="1" applyAlignment="1">
      <alignment vertical="center"/>
    </xf>
    <xf numFmtId="172" fontId="18" fillId="0" borderId="21" xfId="10" applyNumberFormat="1" applyFont="1" applyFill="1" applyBorder="1" applyAlignment="1">
      <alignment vertical="center"/>
    </xf>
    <xf numFmtId="172" fontId="18" fillId="0" borderId="13" xfId="10" applyNumberFormat="1" applyFont="1" applyFill="1" applyBorder="1" applyAlignment="1">
      <alignment vertical="center"/>
    </xf>
    <xf numFmtId="172" fontId="18" fillId="0" borderId="6" xfId="10" applyNumberFormat="1" applyFont="1" applyFill="1" applyBorder="1" applyAlignment="1">
      <alignment vertical="center"/>
    </xf>
    <xf numFmtId="172" fontId="18" fillId="0" borderId="23" xfId="10" applyNumberFormat="1" applyFont="1" applyFill="1" applyBorder="1" applyAlignment="1">
      <alignment vertical="center"/>
    </xf>
    <xf numFmtId="172" fontId="18" fillId="0" borderId="5" xfId="10" applyNumberFormat="1" applyFont="1" applyFill="1" applyBorder="1" applyAlignment="1">
      <alignment vertical="center"/>
    </xf>
    <xf numFmtId="172" fontId="18" fillId="0" borderId="14" xfId="10" applyNumberFormat="1" applyFont="1" applyFill="1" applyBorder="1" applyAlignment="1">
      <alignment vertical="center"/>
    </xf>
    <xf numFmtId="172" fontId="18" fillId="0" borderId="4" xfId="10" applyNumberFormat="1" applyFont="1" applyFill="1" applyBorder="1" applyAlignment="1">
      <alignment vertical="center"/>
    </xf>
    <xf numFmtId="3" fontId="9" fillId="0" borderId="1" xfId="22" applyNumberFormat="1" applyFont="1" applyBorder="1" applyAlignment="1">
      <alignment vertical="center" wrapText="1"/>
    </xf>
    <xf numFmtId="172" fontId="39" fillId="0" borderId="6" xfId="10" applyNumberFormat="1" applyFont="1" applyFill="1" applyBorder="1" applyAlignment="1">
      <alignment horizontal="right" vertical="center"/>
    </xf>
    <xf numFmtId="172" fontId="9" fillId="0" borderId="1" xfId="22" applyNumberFormat="1" applyFont="1" applyBorder="1" applyAlignment="1">
      <alignment vertical="center" wrapText="1"/>
    </xf>
    <xf numFmtId="9" fontId="9" fillId="0" borderId="3" xfId="28" applyFont="1" applyBorder="1" applyAlignment="1">
      <alignment horizontal="center" vertical="center" wrapText="1"/>
    </xf>
    <xf numFmtId="9" fontId="30" fillId="0" borderId="6" xfId="28" applyFont="1" applyFill="1" applyBorder="1" applyAlignment="1">
      <alignment vertical="center" wrapText="1"/>
    </xf>
    <xf numFmtId="172" fontId="9" fillId="0" borderId="3" xfId="10" applyNumberFormat="1" applyFont="1" applyBorder="1" applyAlignment="1">
      <alignment horizontal="center" vertical="center" wrapText="1"/>
    </xf>
    <xf numFmtId="172" fontId="9" fillId="0" borderId="3" xfId="10" applyNumberFormat="1" applyFont="1" applyFill="1" applyBorder="1" applyAlignment="1" applyProtection="1">
      <alignment horizontal="center" vertical="center" wrapText="1"/>
    </xf>
    <xf numFmtId="172" fontId="9" fillId="10" borderId="5" xfId="10" applyNumberFormat="1" applyFont="1" applyFill="1" applyBorder="1" applyAlignment="1" applyProtection="1">
      <alignment vertical="center" wrapText="1"/>
    </xf>
    <xf numFmtId="9" fontId="8" fillId="10" borderId="5" xfId="30" applyFont="1" applyFill="1" applyBorder="1" applyAlignment="1" applyProtection="1">
      <alignment horizontal="center" vertical="center" wrapText="1"/>
    </xf>
    <xf numFmtId="173" fontId="9" fillId="10" borderId="5" xfId="28" applyNumberFormat="1" applyFont="1" applyFill="1" applyBorder="1" applyAlignment="1" applyProtection="1">
      <alignment horizontal="center" vertical="center" wrapText="1"/>
    </xf>
    <xf numFmtId="172" fontId="8" fillId="10" borderId="5" xfId="10" applyNumberFormat="1" applyFont="1" applyFill="1" applyBorder="1" applyAlignment="1" applyProtection="1">
      <alignment vertical="center" wrapText="1"/>
    </xf>
    <xf numFmtId="172" fontId="40" fillId="0" borderId="6" xfId="10" applyNumberFormat="1" applyFont="1" applyFill="1" applyBorder="1" applyAlignment="1">
      <alignment horizontal="right" vertical="center"/>
    </xf>
    <xf numFmtId="172" fontId="8" fillId="10" borderId="5" xfId="10" applyNumberFormat="1" applyFont="1" applyFill="1" applyBorder="1" applyAlignment="1" applyProtection="1">
      <alignment horizontal="center" vertical="center" wrapText="1"/>
    </xf>
    <xf numFmtId="9" fontId="9" fillId="0" borderId="4" xfId="28" applyFont="1" applyFill="1" applyBorder="1" applyAlignment="1" applyProtection="1">
      <alignment horizontal="center" vertical="center" wrapText="1"/>
      <protection locked="0"/>
    </xf>
    <xf numFmtId="0" fontId="0" fillId="0" borderId="0" xfId="0" applyAlignment="1">
      <alignment horizontal="left" vertical="center"/>
    </xf>
    <xf numFmtId="0" fontId="29" fillId="0" borderId="0" xfId="0" applyFont="1" applyAlignment="1">
      <alignment horizontal="left" vertical="center"/>
    </xf>
    <xf numFmtId="172" fontId="9" fillId="10" borderId="5" xfId="10" applyNumberFormat="1" applyFont="1" applyFill="1" applyBorder="1" applyAlignment="1" applyProtection="1">
      <alignment horizontal="center" vertical="center" wrapText="1"/>
    </xf>
    <xf numFmtId="169" fontId="8" fillId="10" borderId="5" xfId="10" applyFont="1" applyFill="1" applyBorder="1" applyAlignment="1" applyProtection="1">
      <alignment vertical="center" wrapText="1"/>
    </xf>
    <xf numFmtId="9" fontId="9" fillId="0" borderId="15" xfId="22" applyNumberFormat="1" applyFont="1" applyBorder="1" applyAlignment="1">
      <alignment horizontal="center" vertical="center" wrapText="1"/>
    </xf>
    <xf numFmtId="173" fontId="9" fillId="0" borderId="12" xfId="22" applyNumberFormat="1" applyFont="1" applyBorder="1" applyAlignment="1">
      <alignment horizontal="center" vertical="center" wrapText="1"/>
    </xf>
    <xf numFmtId="9" fontId="9" fillId="0" borderId="12" xfId="22" applyNumberFormat="1" applyFont="1" applyBorder="1" applyAlignment="1">
      <alignment horizontal="center" vertical="center" wrapText="1"/>
    </xf>
    <xf numFmtId="9" fontId="8" fillId="10" borderId="12" xfId="28" applyFont="1" applyFill="1" applyBorder="1" applyAlignment="1" applyProtection="1">
      <alignment horizontal="center" vertical="center" wrapText="1"/>
      <protection locked="0"/>
    </xf>
    <xf numFmtId="9" fontId="8" fillId="10" borderId="27" xfId="28" applyFont="1" applyFill="1" applyBorder="1" applyAlignment="1" applyProtection="1">
      <alignment horizontal="center" vertical="center" wrapText="1"/>
      <protection locked="0"/>
    </xf>
    <xf numFmtId="173" fontId="9" fillId="0" borderId="5" xfId="22" applyNumberFormat="1" applyFont="1" applyBorder="1" applyAlignment="1">
      <alignment horizontal="center" vertical="center" wrapText="1"/>
    </xf>
    <xf numFmtId="172" fontId="39" fillId="0" borderId="39" xfId="10" applyNumberFormat="1" applyFont="1" applyFill="1" applyBorder="1" applyAlignment="1">
      <alignment horizontal="right" vertical="center"/>
    </xf>
    <xf numFmtId="0" fontId="9" fillId="13" borderId="69" xfId="22" applyFont="1" applyFill="1" applyBorder="1" applyAlignment="1">
      <alignment vertical="center" wrapText="1"/>
    </xf>
    <xf numFmtId="168" fontId="30" fillId="0" borderId="6" xfId="11" applyFont="1" applyFill="1" applyBorder="1" applyAlignment="1">
      <alignment horizontal="center" vertical="center" wrapText="1"/>
    </xf>
    <xf numFmtId="177" fontId="14" fillId="0" borderId="6" xfId="0" applyNumberFormat="1" applyFont="1" applyBorder="1" applyAlignment="1">
      <alignment vertical="center"/>
    </xf>
    <xf numFmtId="178" fontId="14" fillId="0" borderId="6" xfId="14" applyNumberFormat="1" applyFont="1" applyFill="1" applyBorder="1" applyAlignment="1">
      <alignment vertical="center"/>
    </xf>
    <xf numFmtId="14" fontId="42" fillId="0" borderId="14" xfId="0" applyNumberFormat="1" applyFont="1" applyBorder="1" applyAlignment="1">
      <alignment vertical="center"/>
    </xf>
    <xf numFmtId="0" fontId="42" fillId="0" borderId="4" xfId="0" applyFont="1" applyBorder="1" applyAlignment="1">
      <alignment vertical="center" wrapText="1"/>
    </xf>
    <xf numFmtId="179" fontId="10" fillId="11" borderId="6" xfId="15" applyNumberFormat="1" applyFont="1" applyFill="1" applyBorder="1" applyAlignment="1">
      <alignment horizontal="center" vertical="center"/>
    </xf>
    <xf numFmtId="180" fontId="10" fillId="11" borderId="6" xfId="14" applyNumberFormat="1" applyFont="1" applyFill="1" applyBorder="1" applyAlignment="1">
      <alignment horizontal="center" vertical="center"/>
    </xf>
    <xf numFmtId="9" fontId="18" fillId="0" borderId="6" xfId="28" applyFont="1" applyBorder="1" applyAlignment="1">
      <alignment vertical="center"/>
    </xf>
    <xf numFmtId="9" fontId="18" fillId="0" borderId="5" xfId="28" applyFont="1" applyBorder="1" applyAlignment="1">
      <alignment vertical="center"/>
    </xf>
    <xf numFmtId="9" fontId="18" fillId="0" borderId="27" xfId="28" applyFont="1" applyBorder="1" applyAlignment="1">
      <alignment vertical="center"/>
    </xf>
    <xf numFmtId="172" fontId="0" fillId="0" borderId="0" xfId="0" applyNumberFormat="1" applyAlignment="1">
      <alignment vertical="center"/>
    </xf>
    <xf numFmtId="0" fontId="9" fillId="0" borderId="3" xfId="22" applyFont="1" applyBorder="1" applyAlignment="1">
      <alignment horizontal="right" vertical="center" wrapText="1"/>
    </xf>
    <xf numFmtId="180" fontId="14" fillId="0" borderId="6" xfId="14" applyNumberFormat="1" applyFont="1" applyBorder="1" applyAlignment="1">
      <alignment vertical="center"/>
    </xf>
    <xf numFmtId="0" fontId="8" fillId="0" borderId="6" xfId="28" applyNumberFormat="1" applyFont="1" applyFill="1" applyBorder="1" applyAlignment="1">
      <alignment vertical="center" wrapText="1"/>
    </xf>
    <xf numFmtId="0" fontId="41" fillId="0" borderId="6" xfId="34" applyNumberFormat="1" applyFill="1" applyBorder="1" applyAlignment="1">
      <alignment vertical="center" wrapText="1"/>
    </xf>
    <xf numFmtId="0" fontId="8" fillId="0" borderId="6" xfId="0" applyFont="1" applyBorder="1" applyAlignment="1">
      <alignment vertical="center" wrapText="1"/>
    </xf>
    <xf numFmtId="0" fontId="30" fillId="0" borderId="6" xfId="0" applyFont="1" applyBorder="1" applyAlignment="1">
      <alignment vertical="center" wrapText="1"/>
    </xf>
    <xf numFmtId="9" fontId="8" fillId="0" borderId="6" xfId="28" applyFont="1" applyFill="1" applyBorder="1" applyAlignment="1">
      <alignment vertical="center" wrapText="1"/>
    </xf>
    <xf numFmtId="0" fontId="46" fillId="0" borderId="6" xfId="28" applyNumberFormat="1" applyFont="1" applyFill="1" applyBorder="1" applyAlignment="1">
      <alignment vertical="center" wrapText="1"/>
    </xf>
    <xf numFmtId="9" fontId="41" fillId="0" borderId="6" xfId="34" applyNumberFormat="1" applyFill="1" applyBorder="1" applyAlignment="1">
      <alignment vertical="center" wrapText="1"/>
    </xf>
    <xf numFmtId="0" fontId="8" fillId="0" borderId="6" xfId="28" applyNumberFormat="1" applyFont="1" applyFill="1" applyBorder="1" applyAlignment="1">
      <alignment vertical="top" wrapText="1"/>
    </xf>
    <xf numFmtId="0" fontId="41" fillId="0" borderId="6" xfId="34" applyNumberFormat="1" applyFill="1" applyBorder="1" applyAlignment="1">
      <alignment vertical="top" wrapText="1"/>
    </xf>
    <xf numFmtId="0" fontId="41" fillId="0" borderId="6" xfId="34" applyFill="1" applyBorder="1" applyAlignment="1">
      <alignment vertical="center" wrapText="1"/>
    </xf>
    <xf numFmtId="0" fontId="34" fillId="0" borderId="6" xfId="28" applyNumberFormat="1" applyFont="1" applyFill="1" applyBorder="1" applyAlignment="1">
      <alignment vertical="center" wrapText="1"/>
    </xf>
    <xf numFmtId="0" fontId="34" fillId="0" borderId="6" xfId="0" applyFont="1" applyBorder="1" applyAlignment="1">
      <alignment vertical="center" wrapText="1"/>
    </xf>
    <xf numFmtId="0" fontId="48" fillId="0" borderId="6" xfId="34" applyNumberFormat="1" applyFont="1" applyFill="1" applyBorder="1" applyAlignment="1">
      <alignment vertical="center" wrapText="1"/>
    </xf>
    <xf numFmtId="9" fontId="34" fillId="0" borderId="6" xfId="28" applyFont="1" applyFill="1" applyBorder="1" applyAlignment="1">
      <alignment vertical="center" wrapText="1"/>
    </xf>
    <xf numFmtId="0" fontId="30" fillId="0" borderId="6" xfId="0" applyFont="1" applyBorder="1" applyAlignment="1">
      <alignment horizontal="left" vertical="center" wrapText="1"/>
    </xf>
    <xf numFmtId="9" fontId="30" fillId="0" borderId="6" xfId="28" applyFont="1" applyFill="1" applyBorder="1" applyAlignment="1">
      <alignment horizontal="center" vertical="center" wrapText="1"/>
    </xf>
    <xf numFmtId="0" fontId="30" fillId="0" borderId="0" xfId="0" applyFont="1" applyAlignment="1">
      <alignment vertical="center" wrapText="1"/>
    </xf>
    <xf numFmtId="0" fontId="41" fillId="0" borderId="0" xfId="34" applyFill="1" applyAlignment="1">
      <alignment vertical="center" wrapText="1"/>
    </xf>
    <xf numFmtId="9" fontId="30" fillId="0" borderId="6" xfId="0" applyNumberFormat="1" applyFont="1" applyBorder="1" applyAlignment="1">
      <alignment vertical="center" wrapText="1"/>
    </xf>
    <xf numFmtId="9" fontId="8" fillId="0" borderId="6" xfId="0" applyNumberFormat="1" applyFont="1" applyBorder="1" applyAlignment="1">
      <alignment vertical="center" wrapText="1"/>
    </xf>
    <xf numFmtId="2" fontId="8" fillId="0" borderId="58" xfId="22" applyNumberFormat="1" applyFont="1" applyBorder="1" applyAlignment="1">
      <alignment horizontal="left" vertical="center" wrapText="1"/>
    </xf>
    <xf numFmtId="2" fontId="8" fillId="0" borderId="18" xfId="22" applyNumberFormat="1" applyFont="1" applyBorder="1" applyAlignment="1">
      <alignment horizontal="left" vertical="center" wrapText="1"/>
    </xf>
    <xf numFmtId="9" fontId="8" fillId="0" borderId="3" xfId="28" applyFont="1" applyFill="1" applyBorder="1" applyAlignment="1" applyProtection="1">
      <alignment horizontal="left" vertical="center" wrapText="1"/>
    </xf>
    <xf numFmtId="9" fontId="8" fillId="0" borderId="19" xfId="28" applyFont="1" applyFill="1" applyBorder="1" applyAlignment="1" applyProtection="1">
      <alignment horizontal="left" vertical="center" wrapText="1"/>
    </xf>
    <xf numFmtId="9" fontId="8" fillId="0" borderId="29" xfId="22" applyNumberFormat="1" applyFont="1" applyBorder="1" applyAlignment="1">
      <alignment horizontal="left" vertical="center" wrapText="1"/>
    </xf>
    <xf numFmtId="9" fontId="8" fillId="0" borderId="7" xfId="22" applyNumberFormat="1" applyFont="1" applyBorder="1" applyAlignment="1">
      <alignment horizontal="left" vertical="center" wrapText="1"/>
    </xf>
    <xf numFmtId="9" fontId="8" fillId="0" borderId="8" xfId="22" applyNumberFormat="1" applyFont="1" applyBorder="1" applyAlignment="1">
      <alignment horizontal="left" vertical="center" wrapText="1"/>
    </xf>
    <xf numFmtId="9" fontId="8" fillId="0" borderId="44" xfId="22" applyNumberFormat="1" applyFont="1" applyBorder="1" applyAlignment="1">
      <alignment horizontal="left" vertical="center" wrapText="1"/>
    </xf>
    <xf numFmtId="9" fontId="8" fillId="0" borderId="45" xfId="22" applyNumberFormat="1" applyFont="1" applyBorder="1" applyAlignment="1">
      <alignment horizontal="left" vertical="center" wrapText="1"/>
    </xf>
    <xf numFmtId="9" fontId="8" fillId="0" borderId="46" xfId="22" applyNumberFormat="1" applyFont="1" applyBorder="1" applyAlignment="1">
      <alignment horizontal="left" vertical="center" wrapText="1"/>
    </xf>
    <xf numFmtId="9" fontId="41" fillId="0" borderId="29" xfId="34" applyNumberFormat="1" applyBorder="1" applyAlignment="1">
      <alignment horizontal="left" vertical="center" wrapText="1"/>
    </xf>
    <xf numFmtId="9" fontId="8" fillId="0" borderId="59" xfId="22" applyNumberFormat="1" applyFont="1" applyBorder="1" applyAlignment="1">
      <alignment horizontal="left" vertical="center" wrapText="1"/>
    </xf>
    <xf numFmtId="9" fontId="8" fillId="0" borderId="48" xfId="22" applyNumberFormat="1" applyFont="1" applyBorder="1" applyAlignment="1">
      <alignment horizontal="left" vertical="center" wrapText="1"/>
    </xf>
    <xf numFmtId="2" fontId="8" fillId="0" borderId="14" xfId="22" applyNumberFormat="1" applyFont="1" applyBorder="1" applyAlignment="1">
      <alignment horizontal="left" vertical="center" wrapText="1"/>
    </xf>
    <xf numFmtId="2" fontId="8" fillId="0" borderId="13" xfId="22" applyNumberFormat="1" applyFont="1" applyBorder="1" applyAlignment="1">
      <alignment horizontal="left" vertical="center" wrapText="1"/>
    </xf>
    <xf numFmtId="9" fontId="8" fillId="0" borderId="17" xfId="28" applyFont="1" applyFill="1" applyBorder="1" applyAlignment="1" applyProtection="1">
      <alignment horizontal="left" vertical="center" wrapText="1"/>
    </xf>
    <xf numFmtId="9" fontId="8" fillId="0" borderId="4" xfId="28" applyFont="1" applyFill="1" applyBorder="1" applyAlignment="1" applyProtection="1">
      <alignment horizontal="left" vertical="center" wrapText="1"/>
    </xf>
    <xf numFmtId="9" fontId="8" fillId="0" borderId="15" xfId="22" applyNumberFormat="1" applyFont="1" applyBorder="1" applyAlignment="1">
      <alignment horizontal="left" vertical="center" wrapText="1"/>
    </xf>
    <xf numFmtId="9" fontId="8" fillId="0" borderId="10" xfId="22" applyNumberFormat="1" applyFont="1" applyBorder="1" applyAlignment="1">
      <alignment horizontal="left" vertical="center" wrapText="1"/>
    </xf>
    <xf numFmtId="9" fontId="8" fillId="0" borderId="11" xfId="22" applyNumberFormat="1" applyFont="1" applyBorder="1" applyAlignment="1">
      <alignment horizontal="left" vertical="center" wrapText="1"/>
    </xf>
    <xf numFmtId="9" fontId="8" fillId="0" borderId="60" xfId="22" applyNumberFormat="1" applyFont="1" applyBorder="1" applyAlignment="1">
      <alignment horizontal="left" vertical="center" wrapText="1"/>
    </xf>
    <xf numFmtId="9" fontId="8" fillId="0" borderId="6" xfId="30" applyFont="1" applyFill="1" applyBorder="1" applyAlignment="1" applyProtection="1">
      <alignment horizontal="left" vertical="center" wrapText="1"/>
    </xf>
    <xf numFmtId="9" fontId="8" fillId="0" borderId="16" xfId="30" applyFont="1" applyFill="1" applyBorder="1" applyAlignment="1" applyProtection="1">
      <alignment horizontal="left" vertical="center" wrapText="1"/>
    </xf>
    <xf numFmtId="9" fontId="8" fillId="0" borderId="5" xfId="30" applyFont="1" applyFill="1" applyBorder="1" applyAlignment="1" applyProtection="1">
      <alignment horizontal="left" vertical="center" wrapText="1"/>
    </xf>
    <xf numFmtId="9" fontId="8" fillId="0" borderId="28" xfId="30" applyFont="1" applyFill="1" applyBorder="1" applyAlignment="1" applyProtection="1">
      <alignment horizontal="left" vertical="center" wrapText="1"/>
    </xf>
    <xf numFmtId="0" fontId="9" fillId="0" borderId="35" xfId="22" applyFont="1" applyBorder="1" applyAlignment="1">
      <alignment horizontal="center" vertical="center" wrapText="1"/>
    </xf>
    <xf numFmtId="0" fontId="9" fillId="0" borderId="36" xfId="22" applyFont="1" applyBorder="1" applyAlignment="1">
      <alignment horizontal="center" vertical="center" wrapText="1"/>
    </xf>
    <xf numFmtId="0" fontId="9" fillId="0" borderId="37" xfId="22" applyFont="1" applyBorder="1" applyAlignment="1">
      <alignment horizontal="center" vertical="center" wrapText="1"/>
    </xf>
    <xf numFmtId="0" fontId="9" fillId="13" borderId="20" xfId="22" applyFont="1" applyFill="1" applyBorder="1" applyAlignment="1">
      <alignment horizontal="center" vertical="center" wrapText="1"/>
    </xf>
    <xf numFmtId="0" fontId="9" fillId="13" borderId="13" xfId="22" applyFont="1" applyFill="1" applyBorder="1" applyAlignment="1">
      <alignment horizontal="center" vertical="center" wrapText="1"/>
    </xf>
    <xf numFmtId="0" fontId="9" fillId="13" borderId="21" xfId="22" applyFont="1" applyFill="1" applyBorder="1" applyAlignment="1">
      <alignment horizontal="center" vertical="center" wrapText="1"/>
    </xf>
    <xf numFmtId="0" fontId="9" fillId="13" borderId="6" xfId="22" applyFont="1" applyFill="1" applyBorder="1" applyAlignment="1">
      <alignment horizontal="center" vertical="center" wrapText="1"/>
    </xf>
    <xf numFmtId="0" fontId="9" fillId="13" borderId="40" xfId="22" applyFont="1" applyFill="1" applyBorder="1" applyAlignment="1">
      <alignment horizontal="center" vertical="center" wrapText="1"/>
    </xf>
    <xf numFmtId="0" fontId="9" fillId="13" borderId="4" xfId="22" applyFont="1" applyFill="1" applyBorder="1" applyAlignment="1">
      <alignment horizontal="center" vertical="center" wrapText="1"/>
    </xf>
    <xf numFmtId="0" fontId="9" fillId="13" borderId="41" xfId="22" applyFont="1" applyFill="1" applyBorder="1" applyAlignment="1">
      <alignment horizontal="center" vertical="center" wrapText="1"/>
    </xf>
    <xf numFmtId="0" fontId="9" fillId="13" borderId="42" xfId="22" applyFont="1" applyFill="1" applyBorder="1" applyAlignment="1">
      <alignment horizontal="center" vertical="center" wrapText="1"/>
    </xf>
    <xf numFmtId="0" fontId="9" fillId="13" borderId="43" xfId="22" applyFont="1" applyFill="1" applyBorder="1" applyAlignment="1">
      <alignment horizontal="center" vertical="center" wrapText="1"/>
    </xf>
    <xf numFmtId="0" fontId="9" fillId="13" borderId="22" xfId="22" applyFont="1" applyFill="1" applyBorder="1" applyAlignment="1">
      <alignment horizontal="center" vertical="center" wrapText="1"/>
    </xf>
    <xf numFmtId="0" fontId="9" fillId="13" borderId="12" xfId="22" applyFont="1" applyFill="1" applyBorder="1" applyAlignment="1">
      <alignment horizontal="center" vertical="center" wrapText="1"/>
    </xf>
    <xf numFmtId="0" fontId="9" fillId="13" borderId="38" xfId="22" applyFont="1" applyFill="1" applyBorder="1" applyAlignment="1">
      <alignment horizontal="center" vertical="center" wrapText="1"/>
    </xf>
    <xf numFmtId="0" fontId="9" fillId="13" borderId="39" xfId="22" applyFont="1" applyFill="1" applyBorder="1" applyAlignment="1">
      <alignment horizontal="center" vertical="center" wrapText="1"/>
    </xf>
    <xf numFmtId="0" fontId="9" fillId="13" borderId="52" xfId="22" applyFont="1" applyFill="1" applyBorder="1" applyAlignment="1">
      <alignment horizontal="center" vertical="center" wrapText="1"/>
    </xf>
    <xf numFmtId="0" fontId="9" fillId="0" borderId="58" xfId="22" applyFont="1" applyBorder="1" applyAlignment="1">
      <alignment horizontal="center" vertical="center" wrapText="1"/>
    </xf>
    <xf numFmtId="0" fontId="9" fillId="0" borderId="18" xfId="22" applyFont="1" applyBorder="1" applyAlignment="1">
      <alignment horizontal="center" vertical="center" wrapText="1"/>
    </xf>
    <xf numFmtId="9" fontId="9" fillId="0" borderId="3" xfId="22" applyNumberFormat="1" applyFont="1" applyBorder="1" applyAlignment="1">
      <alignment horizontal="center" vertical="center" wrapText="1"/>
    </xf>
    <xf numFmtId="0" fontId="9" fillId="0" borderId="19" xfId="22" applyFont="1" applyBorder="1" applyAlignment="1">
      <alignment horizontal="center" vertical="center" wrapText="1"/>
    </xf>
    <xf numFmtId="9" fontId="8" fillId="0" borderId="29" xfId="30" applyFont="1" applyFill="1" applyBorder="1" applyAlignment="1" applyProtection="1">
      <alignment horizontal="left" vertical="center" wrapText="1"/>
    </xf>
    <xf numFmtId="9" fontId="8" fillId="0" borderId="7" xfId="30" applyFont="1" applyFill="1" applyBorder="1" applyAlignment="1" applyProtection="1">
      <alignment horizontal="left" vertical="center" wrapText="1"/>
    </xf>
    <xf numFmtId="9" fontId="8" fillId="0" borderId="8" xfId="30" applyFont="1" applyFill="1" applyBorder="1" applyAlignment="1" applyProtection="1">
      <alignment horizontal="left" vertical="center" wrapText="1"/>
    </xf>
    <xf numFmtId="9" fontId="8" fillId="0" borderId="44" xfId="30" applyFont="1" applyFill="1" applyBorder="1" applyAlignment="1" applyProtection="1">
      <alignment horizontal="left" vertical="center" wrapText="1"/>
    </xf>
    <xf numFmtId="9" fontId="8" fillId="0" borderId="45" xfId="30" applyFont="1" applyFill="1" applyBorder="1" applyAlignment="1" applyProtection="1">
      <alignment horizontal="left" vertical="center" wrapText="1"/>
    </xf>
    <xf numFmtId="9" fontId="8" fillId="0" borderId="46" xfId="30" applyFont="1" applyFill="1" applyBorder="1" applyAlignment="1" applyProtection="1">
      <alignment horizontal="left" vertical="center" wrapText="1"/>
    </xf>
    <xf numFmtId="3" fontId="9" fillId="0" borderId="5" xfId="22" applyNumberFormat="1" applyFont="1" applyBorder="1" applyAlignment="1">
      <alignment horizontal="center" vertical="center" wrapText="1"/>
    </xf>
    <xf numFmtId="0" fontId="31" fillId="0" borderId="5" xfId="22" applyFont="1" applyBorder="1" applyAlignment="1">
      <alignment horizontal="center" vertical="center" wrapText="1"/>
    </xf>
    <xf numFmtId="0" fontId="8" fillId="0" borderId="5" xfId="22" applyFont="1" applyBorder="1" applyAlignment="1">
      <alignment horizontal="left" vertical="center" wrapText="1"/>
    </xf>
    <xf numFmtId="0" fontId="31" fillId="0" borderId="5" xfId="22" applyFont="1" applyBorder="1" applyAlignment="1">
      <alignment horizontal="left" vertical="center" wrapText="1"/>
    </xf>
    <xf numFmtId="0" fontId="31" fillId="0" borderId="28" xfId="22" applyFont="1" applyBorder="1" applyAlignment="1">
      <alignment horizontal="left" vertical="center" wrapText="1"/>
    </xf>
    <xf numFmtId="0" fontId="8" fillId="13" borderId="6" xfId="22" applyFont="1" applyFill="1" applyBorder="1" applyAlignment="1">
      <alignment horizontal="center" vertical="center" wrapText="1"/>
    </xf>
    <xf numFmtId="0" fontId="9" fillId="13" borderId="16" xfId="22" applyFont="1" applyFill="1" applyBorder="1" applyAlignment="1">
      <alignment horizontal="center" vertical="center" wrapText="1"/>
    </xf>
    <xf numFmtId="0" fontId="9" fillId="9" borderId="20" xfId="22" applyFont="1" applyFill="1" applyBorder="1" applyAlignment="1">
      <alignment horizontal="center" vertical="center" wrapText="1"/>
    </xf>
    <xf numFmtId="0" fontId="9" fillId="9" borderId="21" xfId="22" applyFont="1" applyFill="1" applyBorder="1" applyAlignment="1">
      <alignment horizontal="center" vertical="center" wrapText="1"/>
    </xf>
    <xf numFmtId="0" fontId="9" fillId="9" borderId="22" xfId="22" applyFont="1" applyFill="1" applyBorder="1" applyAlignment="1">
      <alignment horizontal="center" vertical="center" wrapText="1"/>
    </xf>
    <xf numFmtId="0" fontId="9" fillId="9" borderId="45" xfId="22" applyFont="1" applyFill="1" applyBorder="1" applyAlignment="1">
      <alignment horizontal="left" vertical="center" wrapText="1"/>
    </xf>
    <xf numFmtId="0" fontId="9" fillId="13" borderId="32" xfId="22" applyFont="1" applyFill="1" applyBorder="1" applyAlignment="1">
      <alignment horizontal="left" vertical="center" wrapText="1"/>
    </xf>
    <xf numFmtId="0" fontId="9" fillId="13" borderId="34" xfId="22" applyFont="1" applyFill="1" applyBorder="1" applyAlignment="1">
      <alignment horizontal="left" vertical="center" wrapText="1"/>
    </xf>
    <xf numFmtId="0" fontId="9" fillId="0" borderId="32" xfId="22" applyFont="1" applyBorder="1" applyAlignment="1">
      <alignment horizontal="center" vertical="center" wrapText="1"/>
    </xf>
    <xf numFmtId="0" fontId="9" fillId="0" borderId="33" xfId="22" applyFont="1" applyBorder="1" applyAlignment="1">
      <alignment horizontal="center" vertical="center" wrapText="1"/>
    </xf>
    <xf numFmtId="0" fontId="9" fillId="0" borderId="34" xfId="22" applyFont="1" applyBorder="1" applyAlignment="1">
      <alignment horizontal="center" vertical="center" wrapText="1"/>
    </xf>
    <xf numFmtId="0" fontId="9" fillId="13" borderId="32" xfId="22" applyFont="1" applyFill="1" applyBorder="1" applyAlignment="1">
      <alignment horizontal="center" vertical="center" wrapText="1"/>
    </xf>
    <xf numFmtId="0" fontId="9" fillId="13" borderId="33" xfId="22" applyFont="1" applyFill="1" applyBorder="1" applyAlignment="1">
      <alignment horizontal="center" vertical="center" wrapText="1"/>
    </xf>
    <xf numFmtId="0" fontId="9" fillId="13" borderId="34" xfId="22" applyFont="1" applyFill="1" applyBorder="1" applyAlignment="1">
      <alignment horizontal="center" vertical="center" wrapText="1"/>
    </xf>
    <xf numFmtId="0" fontId="9" fillId="13" borderId="47" xfId="22" applyFont="1" applyFill="1" applyBorder="1" applyAlignment="1">
      <alignment horizontal="center" vertical="center" wrapText="1"/>
    </xf>
    <xf numFmtId="0" fontId="9" fillId="13" borderId="45" xfId="22" applyFont="1" applyFill="1" applyBorder="1" applyAlignment="1">
      <alignment horizontal="center" vertical="center" wrapText="1"/>
    </xf>
    <xf numFmtId="0" fontId="9" fillId="13" borderId="48" xfId="22" applyFont="1" applyFill="1" applyBorder="1" applyAlignment="1">
      <alignment horizontal="center" vertical="center" wrapText="1"/>
    </xf>
    <xf numFmtId="0" fontId="12" fillId="0" borderId="32" xfId="22" applyFont="1" applyBorder="1" applyAlignment="1">
      <alignment horizontal="center" vertical="center" wrapText="1"/>
    </xf>
    <xf numFmtId="0" fontId="12" fillId="0" borderId="33" xfId="22" applyFont="1" applyBorder="1" applyAlignment="1">
      <alignment horizontal="center" vertical="center" wrapText="1"/>
    </xf>
    <xf numFmtId="0" fontId="12" fillId="0" borderId="34" xfId="22" applyFont="1" applyBorder="1" applyAlignment="1">
      <alignment horizontal="center" vertical="center" wrapText="1"/>
    </xf>
    <xf numFmtId="0" fontId="9" fillId="0" borderId="24" xfId="22" applyFont="1" applyBorder="1" applyAlignment="1">
      <alignment horizontal="center" vertical="center" wrapText="1"/>
    </xf>
    <xf numFmtId="0" fontId="9" fillId="0" borderId="25" xfId="22" applyFont="1" applyBorder="1" applyAlignment="1">
      <alignment horizontal="center" vertical="center" wrapText="1"/>
    </xf>
    <xf numFmtId="0" fontId="9" fillId="0" borderId="26" xfId="22" applyFont="1" applyBorder="1" applyAlignment="1">
      <alignment horizontal="center"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29" fillId="0" borderId="51" xfId="0" applyFont="1" applyBorder="1" applyAlignment="1">
      <alignment horizontal="center" vertical="center" wrapText="1"/>
    </xf>
    <xf numFmtId="0" fontId="29" fillId="0" borderId="52" xfId="0" applyFont="1" applyBorder="1" applyAlignment="1">
      <alignment horizontal="center" vertical="center" wrapText="1"/>
    </xf>
    <xf numFmtId="0" fontId="0" fillId="0" borderId="51" xfId="0" applyBorder="1" applyAlignment="1">
      <alignment horizontal="center" vertical="center"/>
    </xf>
    <xf numFmtId="0" fontId="0" fillId="0" borderId="52" xfId="0" applyBorder="1" applyAlignment="1">
      <alignment horizontal="center" vertical="center"/>
    </xf>
    <xf numFmtId="0" fontId="29" fillId="0" borderId="53" xfId="0" applyFont="1" applyBorder="1" applyAlignment="1">
      <alignment horizontal="center" vertical="center" wrapText="1"/>
    </xf>
    <xf numFmtId="0" fontId="29"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0" fontId="9" fillId="13" borderId="35" xfId="22" applyFont="1" applyFill="1" applyBorder="1" applyAlignment="1">
      <alignment horizontal="left" vertical="center" wrapText="1"/>
    </xf>
    <xf numFmtId="0" fontId="9" fillId="13" borderId="37" xfId="22" applyFont="1" applyFill="1" applyBorder="1" applyAlignment="1">
      <alignment horizontal="left" vertical="center" wrapText="1"/>
    </xf>
    <xf numFmtId="0" fontId="9" fillId="13" borderId="1" xfId="22" applyFont="1" applyFill="1" applyBorder="1" applyAlignment="1">
      <alignment horizontal="left" vertical="center" wrapText="1"/>
    </xf>
    <xf numFmtId="0" fontId="9" fillId="13" borderId="2" xfId="22" applyFont="1" applyFill="1" applyBorder="1" applyAlignment="1">
      <alignment horizontal="left" vertical="center" wrapText="1"/>
    </xf>
    <xf numFmtId="0" fontId="9" fillId="13" borderId="47" xfId="22" applyFont="1" applyFill="1" applyBorder="1" applyAlignment="1">
      <alignment horizontal="left" vertical="center" wrapText="1"/>
    </xf>
    <xf numFmtId="0" fontId="9" fillId="13" borderId="48" xfId="22" applyFont="1" applyFill="1" applyBorder="1" applyAlignment="1">
      <alignment horizontal="left" vertical="center" wrapText="1"/>
    </xf>
    <xf numFmtId="0" fontId="9" fillId="0" borderId="1" xfId="22" applyFont="1" applyBorder="1" applyAlignment="1">
      <alignment horizontal="center" vertical="center" wrapText="1"/>
    </xf>
    <xf numFmtId="0" fontId="9" fillId="0" borderId="0" xfId="22" applyFont="1" applyAlignment="1">
      <alignment horizontal="center" vertical="center" wrapText="1"/>
    </xf>
    <xf numFmtId="0" fontId="9" fillId="0" borderId="2" xfId="22" applyFont="1" applyBorder="1" applyAlignment="1">
      <alignment horizontal="center" vertical="center" wrapText="1"/>
    </xf>
    <xf numFmtId="0" fontId="9" fillId="0" borderId="47" xfId="22" applyFont="1" applyBorder="1" applyAlignment="1">
      <alignment horizontal="center" vertical="center" wrapText="1"/>
    </xf>
    <xf numFmtId="0" fontId="9" fillId="0" borderId="45" xfId="22" applyFont="1" applyBorder="1" applyAlignment="1">
      <alignment horizontal="center" vertical="center" wrapText="1"/>
    </xf>
    <xf numFmtId="0" fontId="9" fillId="0" borderId="48" xfId="22" applyFont="1" applyBorder="1" applyAlignment="1">
      <alignment horizontal="center" vertical="center" wrapText="1"/>
    </xf>
    <xf numFmtId="0" fontId="37" fillId="0" borderId="55" xfId="0" applyFont="1" applyBorder="1" applyAlignment="1">
      <alignment horizontal="center" vertical="center"/>
    </xf>
    <xf numFmtId="0" fontId="37" fillId="0" borderId="56" xfId="0" applyFont="1" applyBorder="1" applyAlignment="1">
      <alignment horizontal="center" vertical="center"/>
    </xf>
    <xf numFmtId="0" fontId="37" fillId="0" borderId="57" xfId="0" applyFont="1" applyBorder="1" applyAlignment="1">
      <alignment horizontal="center" vertical="center"/>
    </xf>
    <xf numFmtId="0" fontId="9" fillId="13" borderId="36" xfId="22" applyFont="1" applyFill="1" applyBorder="1" applyAlignment="1">
      <alignment horizontal="left" vertical="center" wrapText="1"/>
    </xf>
    <xf numFmtId="0" fontId="9" fillId="13" borderId="0" xfId="22" applyFont="1" applyFill="1" applyAlignment="1">
      <alignment horizontal="left" vertical="center" wrapText="1"/>
    </xf>
    <xf numFmtId="0" fontId="9" fillId="13" borderId="45" xfId="22" applyFont="1" applyFill="1" applyBorder="1" applyAlignment="1">
      <alignment horizontal="left" vertical="center" wrapText="1"/>
    </xf>
    <xf numFmtId="14" fontId="35" fillId="0" borderId="35" xfId="0" applyNumberFormat="1" applyFont="1" applyBorder="1" applyAlignment="1">
      <alignment horizontal="center" vertical="center"/>
    </xf>
    <xf numFmtId="0" fontId="35" fillId="0" borderId="37" xfId="0" applyFont="1" applyBorder="1" applyAlignment="1">
      <alignment horizontal="center"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47" xfId="0" applyFont="1" applyBorder="1" applyAlignment="1">
      <alignment horizontal="center" vertical="center"/>
    </xf>
    <xf numFmtId="0" fontId="35" fillId="0" borderId="48" xfId="0" applyFont="1" applyBorder="1" applyAlignment="1">
      <alignment horizontal="center" vertical="center"/>
    </xf>
    <xf numFmtId="0" fontId="29" fillId="0" borderId="49" xfId="0" applyFont="1" applyBorder="1" applyAlignment="1">
      <alignment horizontal="center" vertical="center" wrapText="1"/>
    </xf>
    <xf numFmtId="0" fontId="29" fillId="0" borderId="50" xfId="0" applyFont="1" applyBorder="1" applyAlignment="1">
      <alignment horizontal="center" vertical="center" wrapText="1"/>
    </xf>
    <xf numFmtId="0" fontId="8" fillId="0" borderId="35"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47" xfId="22" applyFont="1" applyBorder="1" applyAlignment="1">
      <alignment horizontal="center" vertical="center" wrapText="1"/>
    </xf>
    <xf numFmtId="0" fontId="9" fillId="0" borderId="24" xfId="22" applyFont="1" applyBorder="1" applyAlignment="1">
      <alignment horizontal="center" vertical="center"/>
    </xf>
    <xf numFmtId="0" fontId="9" fillId="0" borderId="25" xfId="22" applyFont="1" applyBorder="1" applyAlignment="1">
      <alignment horizontal="center" vertical="center"/>
    </xf>
    <xf numFmtId="0" fontId="9" fillId="0" borderId="26" xfId="22" applyFont="1" applyBorder="1" applyAlignment="1">
      <alignment horizontal="center" vertical="center"/>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15" fillId="0" borderId="34" xfId="0" applyFont="1" applyBorder="1" applyAlignment="1">
      <alignment horizontal="left" vertical="center" wrapText="1"/>
    </xf>
    <xf numFmtId="0" fontId="9" fillId="0" borderId="20" xfId="22" applyFont="1" applyBorder="1" applyAlignment="1">
      <alignment horizontal="center" vertical="center" wrapText="1"/>
    </xf>
    <xf numFmtId="0" fontId="9" fillId="0" borderId="21" xfId="22" applyFont="1" applyBorder="1" applyAlignment="1">
      <alignment horizontal="center" vertical="center" wrapText="1"/>
    </xf>
    <xf numFmtId="0" fontId="9" fillId="0" borderId="22" xfId="22" applyFont="1" applyBorder="1" applyAlignment="1">
      <alignment horizontal="center" vertical="center" wrapText="1"/>
    </xf>
    <xf numFmtId="0" fontId="9" fillId="0" borderId="23" xfId="22" applyFont="1" applyBorder="1" applyAlignment="1">
      <alignment horizontal="center" vertical="center" wrapText="1"/>
    </xf>
    <xf numFmtId="0" fontId="9" fillId="0" borderId="5" xfId="22" applyFont="1" applyBorder="1" applyAlignment="1">
      <alignment horizontal="center" vertical="center" wrapText="1"/>
    </xf>
    <xf numFmtId="0" fontId="9" fillId="0" borderId="28" xfId="22" applyFont="1" applyBorder="1" applyAlignment="1">
      <alignment horizontal="center" vertical="center" wrapText="1"/>
    </xf>
    <xf numFmtId="0" fontId="36" fillId="0" borderId="32" xfId="0" applyFont="1" applyBorder="1" applyAlignment="1">
      <alignment horizontal="left" vertical="center" wrapText="1"/>
    </xf>
    <xf numFmtId="0" fontId="36" fillId="0" borderId="33" xfId="0" applyFont="1" applyBorder="1" applyAlignment="1">
      <alignment horizontal="left" vertical="center" wrapText="1"/>
    </xf>
    <xf numFmtId="0" fontId="36" fillId="0" borderId="34" xfId="0" applyFont="1" applyBorder="1" applyAlignment="1">
      <alignment horizontal="left" vertical="center" wrapText="1"/>
    </xf>
    <xf numFmtId="9" fontId="31" fillId="0" borderId="7" xfId="30" applyFont="1" applyFill="1" applyBorder="1" applyAlignment="1" applyProtection="1">
      <alignment horizontal="left" vertical="center" wrapText="1"/>
    </xf>
    <xf numFmtId="9" fontId="31" fillId="0" borderId="8" xfId="30" applyFont="1" applyFill="1" applyBorder="1" applyAlignment="1" applyProtection="1">
      <alignment horizontal="left" vertical="center" wrapText="1"/>
    </xf>
    <xf numFmtId="9" fontId="31" fillId="0" borderId="44" xfId="30" applyFont="1" applyFill="1" applyBorder="1" applyAlignment="1" applyProtection="1">
      <alignment horizontal="left" vertical="center" wrapText="1"/>
    </xf>
    <xf numFmtId="9" fontId="31" fillId="0" borderId="45" xfId="30" applyFont="1" applyFill="1" applyBorder="1" applyAlignment="1" applyProtection="1">
      <alignment horizontal="left" vertical="center" wrapText="1"/>
    </xf>
    <xf numFmtId="9" fontId="31" fillId="0" borderId="46" xfId="30" applyFont="1" applyFill="1" applyBorder="1" applyAlignment="1" applyProtection="1">
      <alignment horizontal="left" vertical="center" wrapText="1"/>
    </xf>
    <xf numFmtId="2" fontId="8" fillId="0" borderId="13" xfId="22" applyNumberFormat="1" applyFont="1" applyBorder="1" applyAlignment="1">
      <alignment vertical="center" wrapText="1"/>
    </xf>
    <xf numFmtId="2" fontId="8" fillId="0" borderId="23" xfId="22" applyNumberFormat="1" applyFont="1" applyBorder="1" applyAlignment="1">
      <alignment vertical="center" wrapText="1"/>
    </xf>
    <xf numFmtId="9" fontId="8" fillId="0" borderId="3" xfId="28" applyFont="1" applyFill="1" applyBorder="1" applyAlignment="1" applyProtection="1">
      <alignment horizontal="center" vertical="center" wrapText="1"/>
    </xf>
    <xf numFmtId="9" fontId="8" fillId="0" borderId="19" xfId="28" applyFont="1" applyFill="1" applyBorder="1" applyAlignment="1" applyProtection="1">
      <alignment horizontal="center" vertical="center" wrapText="1"/>
    </xf>
    <xf numFmtId="9" fontId="31" fillId="0" borderId="6" xfId="30" applyFont="1" applyFill="1" applyBorder="1" applyAlignment="1" applyProtection="1">
      <alignment horizontal="left" vertical="center" wrapText="1"/>
    </xf>
    <xf numFmtId="9" fontId="31" fillId="0" borderId="5" xfId="30" applyFont="1" applyFill="1" applyBorder="1" applyAlignment="1" applyProtection="1">
      <alignment horizontal="left" vertical="center" wrapText="1"/>
    </xf>
    <xf numFmtId="0" fontId="45" fillId="0" borderId="5" xfId="22" applyFont="1" applyBorder="1" applyAlignment="1">
      <alignment horizontal="left" vertical="center" wrapText="1"/>
    </xf>
    <xf numFmtId="0" fontId="8" fillId="0" borderId="28" xfId="22" applyFont="1" applyBorder="1" applyAlignment="1">
      <alignment horizontal="left" vertical="center" wrapText="1"/>
    </xf>
    <xf numFmtId="9" fontId="8" fillId="0" borderId="17" xfId="28" applyFont="1" applyFill="1" applyBorder="1" applyAlignment="1" applyProtection="1">
      <alignment horizontal="center" vertical="center" wrapText="1"/>
    </xf>
    <xf numFmtId="9" fontId="8" fillId="0" borderId="4" xfId="28" applyFont="1" applyFill="1" applyBorder="1" applyAlignment="1" applyProtection="1">
      <alignment horizontal="center" vertical="center" wrapText="1"/>
    </xf>
    <xf numFmtId="9" fontId="8" fillId="9" borderId="30" xfId="30" applyFont="1" applyFill="1" applyBorder="1" applyAlignment="1" applyProtection="1">
      <alignment horizontal="left" vertical="center" wrapText="1"/>
    </xf>
    <xf numFmtId="9" fontId="8" fillId="9" borderId="0" xfId="30" applyFont="1" applyFill="1" applyBorder="1" applyAlignment="1" applyProtection="1">
      <alignment horizontal="left" vertical="center" wrapText="1"/>
    </xf>
    <xf numFmtId="9" fontId="8" fillId="9" borderId="9" xfId="30" applyFont="1" applyFill="1" applyBorder="1" applyAlignment="1" applyProtection="1">
      <alignment horizontal="left" vertical="center" wrapText="1"/>
    </xf>
    <xf numFmtId="9" fontId="8" fillId="9" borderId="44" xfId="30" applyFont="1" applyFill="1" applyBorder="1" applyAlignment="1" applyProtection="1">
      <alignment horizontal="left" vertical="center" wrapText="1"/>
    </xf>
    <xf numFmtId="9" fontId="8" fillId="9" borderId="45" xfId="30" applyFont="1" applyFill="1" applyBorder="1" applyAlignment="1" applyProtection="1">
      <alignment horizontal="left" vertical="center" wrapText="1"/>
    </xf>
    <xf numFmtId="9" fontId="8" fillId="9" borderId="46" xfId="30" applyFont="1" applyFill="1" applyBorder="1" applyAlignment="1" applyProtection="1">
      <alignment horizontal="left" vertical="center" wrapText="1"/>
    </xf>
    <xf numFmtId="0" fontId="8" fillId="9" borderId="5" xfId="22" applyFont="1" applyFill="1" applyBorder="1" applyAlignment="1">
      <alignment horizontal="left" vertical="center" wrapText="1"/>
    </xf>
    <xf numFmtId="0" fontId="31" fillId="9" borderId="5" xfId="22" applyFont="1" applyFill="1" applyBorder="1" applyAlignment="1">
      <alignment horizontal="left" vertical="center" wrapText="1"/>
    </xf>
    <xf numFmtId="0" fontId="31" fillId="9" borderId="28" xfId="22" applyFont="1" applyFill="1" applyBorder="1" applyAlignment="1">
      <alignment horizontal="left" vertical="center" wrapText="1"/>
    </xf>
    <xf numFmtId="2" fontId="8" fillId="0" borderId="14" xfId="22" applyNumberFormat="1" applyFont="1" applyBorder="1" applyAlignment="1">
      <alignment vertical="center" wrapText="1"/>
    </xf>
    <xf numFmtId="2" fontId="8" fillId="0" borderId="58" xfId="22" applyNumberFormat="1" applyFont="1" applyBorder="1" applyAlignment="1">
      <alignment vertical="center" wrapText="1"/>
    </xf>
    <xf numFmtId="9" fontId="49" fillId="0" borderId="29" xfId="34" applyNumberFormat="1" applyFont="1" applyBorder="1" applyAlignment="1">
      <alignment horizontal="left" vertical="center" wrapText="1"/>
    </xf>
    <xf numFmtId="9" fontId="34" fillId="0" borderId="7" xfId="22" applyNumberFormat="1" applyFont="1" applyBorder="1" applyAlignment="1">
      <alignment horizontal="left" vertical="center" wrapText="1"/>
    </xf>
    <xf numFmtId="9" fontId="34" fillId="0" borderId="59" xfId="22" applyNumberFormat="1" applyFont="1" applyBorder="1" applyAlignment="1">
      <alignment horizontal="left" vertical="center" wrapText="1"/>
    </xf>
    <xf numFmtId="9" fontId="34" fillId="0" borderId="15" xfId="22" applyNumberFormat="1" applyFont="1" applyBorder="1" applyAlignment="1">
      <alignment horizontal="left" vertical="center" wrapText="1"/>
    </xf>
    <xf numFmtId="9" fontId="34" fillId="0" borderId="10" xfId="22" applyNumberFormat="1" applyFont="1" applyBorder="1" applyAlignment="1">
      <alignment horizontal="left" vertical="center" wrapText="1"/>
    </xf>
    <xf numFmtId="9" fontId="34" fillId="0" borderId="60" xfId="22" applyNumberFormat="1" applyFont="1" applyBorder="1" applyAlignment="1">
      <alignment horizontal="left" vertical="center" wrapText="1"/>
    </xf>
    <xf numFmtId="0" fontId="25" fillId="0" borderId="18" xfId="0" applyFont="1" applyBorder="1" applyAlignment="1">
      <alignment vertical="center" wrapText="1"/>
    </xf>
    <xf numFmtId="9" fontId="43" fillId="0" borderId="29" xfId="30" applyFont="1" applyFill="1" applyBorder="1" applyAlignment="1" applyProtection="1">
      <alignment horizontal="left" vertical="center" wrapText="1"/>
    </xf>
    <xf numFmtId="9" fontId="34" fillId="0" borderId="7" xfId="30" applyFont="1" applyFill="1" applyBorder="1" applyAlignment="1" applyProtection="1">
      <alignment horizontal="left" vertical="center" wrapText="1"/>
    </xf>
    <xf numFmtId="9" fontId="34" fillId="0" borderId="8" xfId="30" applyFont="1" applyFill="1" applyBorder="1" applyAlignment="1" applyProtection="1">
      <alignment horizontal="left" vertical="center" wrapText="1"/>
    </xf>
    <xf numFmtId="9" fontId="34" fillId="0" borderId="44" xfId="30" applyFont="1" applyFill="1" applyBorder="1" applyAlignment="1" applyProtection="1">
      <alignment horizontal="left" vertical="center" wrapText="1"/>
    </xf>
    <xf numFmtId="9" fontId="34" fillId="0" borderId="45" xfId="30" applyFont="1" applyFill="1" applyBorder="1" applyAlignment="1" applyProtection="1">
      <alignment horizontal="left" vertical="center" wrapText="1"/>
    </xf>
    <xf numFmtId="9" fontId="34" fillId="0" borderId="46" xfId="30" applyFont="1" applyFill="1" applyBorder="1" applyAlignment="1" applyProtection="1">
      <alignment horizontal="left" vertical="center" wrapText="1"/>
    </xf>
    <xf numFmtId="9" fontId="43" fillId="0" borderId="29" xfId="22" applyNumberFormat="1" applyFont="1" applyBorder="1" applyAlignment="1">
      <alignment horizontal="left" vertical="center" wrapText="1"/>
    </xf>
    <xf numFmtId="0" fontId="0" fillId="0" borderId="18" xfId="0" applyBorder="1" applyAlignment="1">
      <alignment horizontal="left" vertical="center" wrapText="1"/>
    </xf>
    <xf numFmtId="9" fontId="34" fillId="0" borderId="29" xfId="22" applyNumberFormat="1" applyFont="1" applyBorder="1" applyAlignment="1">
      <alignment horizontal="left" vertical="center" wrapText="1"/>
    </xf>
    <xf numFmtId="9" fontId="8" fillId="0" borderId="15" xfId="30" applyFont="1" applyFill="1" applyBorder="1" applyAlignment="1" applyProtection="1">
      <alignment horizontal="left" vertical="center" wrapText="1"/>
    </xf>
    <xf numFmtId="9" fontId="8" fillId="0" borderId="10" xfId="30" applyFont="1" applyFill="1" applyBorder="1" applyAlignment="1" applyProtection="1">
      <alignment horizontal="left" vertical="center" wrapText="1"/>
    </xf>
    <xf numFmtId="9" fontId="8" fillId="0" borderId="11" xfId="30" applyFont="1" applyFill="1" applyBorder="1" applyAlignment="1" applyProtection="1">
      <alignment horizontal="left" vertical="center" wrapText="1"/>
    </xf>
    <xf numFmtId="9" fontId="8" fillId="0" borderId="29" xfId="22" applyNumberFormat="1" applyFont="1" applyBorder="1" applyAlignment="1">
      <alignment vertical="center" wrapText="1"/>
    </xf>
    <xf numFmtId="9" fontId="8" fillId="0" borderId="7" xfId="22" applyNumberFormat="1" applyFont="1" applyBorder="1" applyAlignment="1">
      <alignment vertical="center" wrapText="1"/>
    </xf>
    <xf numFmtId="9" fontId="8" fillId="0" borderId="8" xfId="22" applyNumberFormat="1" applyFont="1" applyBorder="1" applyAlignment="1">
      <alignment vertical="center" wrapText="1"/>
    </xf>
    <xf numFmtId="9" fontId="8" fillId="0" borderId="44" xfId="22" applyNumberFormat="1" applyFont="1" applyBorder="1" applyAlignment="1">
      <alignment vertical="center" wrapText="1"/>
    </xf>
    <xf numFmtId="9" fontId="8" fillId="0" borderId="45" xfId="22" applyNumberFormat="1" applyFont="1" applyBorder="1" applyAlignment="1">
      <alignment vertical="center" wrapText="1"/>
    </xf>
    <xf numFmtId="9" fontId="8" fillId="0" borderId="46" xfId="22" applyNumberFormat="1" applyFont="1" applyBorder="1" applyAlignment="1">
      <alignment vertical="center" wrapText="1"/>
    </xf>
    <xf numFmtId="9" fontId="8" fillId="0" borderId="15" xfId="22" applyNumberFormat="1" applyFont="1" applyBorder="1" applyAlignment="1">
      <alignment vertical="center" wrapText="1"/>
    </xf>
    <xf numFmtId="9" fontId="8" fillId="0" borderId="10" xfId="22" applyNumberFormat="1" applyFont="1" applyBorder="1" applyAlignment="1">
      <alignment vertical="center" wrapText="1"/>
    </xf>
    <xf numFmtId="9" fontId="8" fillId="0" borderId="11" xfId="22" applyNumberFormat="1" applyFont="1" applyBorder="1" applyAlignment="1">
      <alignment vertical="center" wrapText="1"/>
    </xf>
    <xf numFmtId="9" fontId="9" fillId="0" borderId="3" xfId="28" applyFont="1" applyBorder="1" applyAlignment="1">
      <alignment horizontal="center" vertical="center" wrapText="1"/>
    </xf>
    <xf numFmtId="9" fontId="9" fillId="0" borderId="19" xfId="28" applyFont="1" applyBorder="1" applyAlignment="1">
      <alignment horizontal="center" vertical="center" wrapText="1"/>
    </xf>
    <xf numFmtId="0" fontId="31" fillId="0" borderId="28" xfId="22" applyFont="1" applyBorder="1" applyAlignment="1">
      <alignment horizontal="center" vertical="center" wrapText="1"/>
    </xf>
    <xf numFmtId="9" fontId="8" fillId="0" borderId="6" xfId="30" applyFont="1" applyFill="1" applyBorder="1" applyAlignment="1" applyProtection="1">
      <alignment vertical="center" wrapText="1"/>
    </xf>
    <xf numFmtId="9" fontId="8" fillId="0" borderId="16" xfId="30" applyFont="1" applyFill="1" applyBorder="1" applyAlignment="1" applyProtection="1">
      <alignment vertical="center" wrapText="1"/>
    </xf>
    <xf numFmtId="9" fontId="8" fillId="0" borderId="5" xfId="30" applyFont="1" applyFill="1" applyBorder="1" applyAlignment="1" applyProtection="1">
      <alignment vertical="center" wrapText="1"/>
    </xf>
    <xf numFmtId="9" fontId="8" fillId="0" borderId="28" xfId="30" applyFont="1" applyFill="1" applyBorder="1" applyAlignment="1" applyProtection="1">
      <alignment vertical="center" wrapText="1"/>
    </xf>
    <xf numFmtId="9" fontId="8" fillId="0" borderId="29" xfId="30" applyFont="1" applyFill="1" applyBorder="1" applyAlignment="1" applyProtection="1">
      <alignment vertical="center" wrapText="1"/>
    </xf>
    <xf numFmtId="9" fontId="8" fillId="0" borderId="7" xfId="30" applyFont="1" applyFill="1" applyBorder="1" applyAlignment="1" applyProtection="1">
      <alignment vertical="center" wrapText="1"/>
    </xf>
    <xf numFmtId="9" fontId="8" fillId="0" borderId="8" xfId="30" applyFont="1" applyFill="1" applyBorder="1" applyAlignment="1" applyProtection="1">
      <alignment vertical="center" wrapText="1"/>
    </xf>
    <xf numFmtId="9" fontId="8" fillId="0" borderId="44" xfId="30" applyFont="1" applyFill="1" applyBorder="1" applyAlignment="1" applyProtection="1">
      <alignment vertical="center" wrapText="1"/>
    </xf>
    <xf numFmtId="9" fontId="8" fillId="0" borderId="45" xfId="30" applyFont="1" applyFill="1" applyBorder="1" applyAlignment="1" applyProtection="1">
      <alignment vertical="center" wrapText="1"/>
    </xf>
    <xf numFmtId="9" fontId="8" fillId="0" borderId="46" xfId="30" applyFont="1" applyFill="1" applyBorder="1" applyAlignment="1" applyProtection="1">
      <alignment vertical="center" wrapText="1"/>
    </xf>
    <xf numFmtId="0" fontId="32" fillId="10" borderId="8" xfId="0" applyFont="1" applyFill="1" applyBorder="1" applyAlignment="1">
      <alignment horizontal="center" vertical="center"/>
    </xf>
    <xf numFmtId="0" fontId="32" fillId="10" borderId="9" xfId="0" applyFont="1" applyFill="1" applyBorder="1" applyAlignment="1">
      <alignment horizontal="center" vertical="center"/>
    </xf>
    <xf numFmtId="0" fontId="32" fillId="10" borderId="11" xfId="0" applyFont="1" applyFill="1" applyBorder="1" applyAlignment="1">
      <alignment horizontal="center" vertical="center"/>
    </xf>
    <xf numFmtId="0" fontId="32" fillId="0" borderId="6" xfId="0" applyFont="1" applyBorder="1" applyAlignment="1">
      <alignment horizontal="center" vertical="center" wrapText="1"/>
    </xf>
    <xf numFmtId="0" fontId="9" fillId="9" borderId="6" xfId="22" applyFont="1" applyFill="1" applyBorder="1" applyAlignment="1">
      <alignment horizontal="left" vertical="center" wrapText="1"/>
    </xf>
    <xf numFmtId="0" fontId="32" fillId="10" borderId="3" xfId="0" applyFont="1" applyFill="1" applyBorder="1" applyAlignment="1">
      <alignment horizontal="center" vertical="center" wrapText="1"/>
    </xf>
    <xf numFmtId="0" fontId="32" fillId="10" borderId="4" xfId="0" applyFont="1" applyFill="1" applyBorder="1" applyAlignment="1">
      <alignment horizontal="center" vertical="center" wrapText="1"/>
    </xf>
    <xf numFmtId="0" fontId="30" fillId="0" borderId="12" xfId="0" applyFont="1" applyBorder="1" applyAlignment="1">
      <alignment horizontal="left" vertical="center"/>
    </xf>
    <xf numFmtId="0" fontId="30" fillId="0" borderId="38" xfId="0" applyFont="1" applyBorder="1" applyAlignment="1">
      <alignment horizontal="left" vertical="center"/>
    </xf>
    <xf numFmtId="0" fontId="30" fillId="0" borderId="39" xfId="0" applyFont="1" applyBorder="1" applyAlignment="1">
      <alignment horizontal="left" vertical="center"/>
    </xf>
    <xf numFmtId="0" fontId="32" fillId="10" borderId="12" xfId="0" applyFont="1" applyFill="1" applyBorder="1" applyAlignment="1">
      <alignment horizontal="center" vertical="center" wrapText="1"/>
    </xf>
    <xf numFmtId="0" fontId="32" fillId="10" borderId="39" xfId="0" applyFont="1" applyFill="1" applyBorder="1" applyAlignment="1">
      <alignment horizontal="center" vertical="center" wrapText="1"/>
    </xf>
    <xf numFmtId="0" fontId="32" fillId="10" borderId="17" xfId="0" applyFont="1" applyFill="1" applyBorder="1" applyAlignment="1">
      <alignment horizontal="center" vertical="center" wrapText="1"/>
    </xf>
    <xf numFmtId="0" fontId="32" fillId="10" borderId="12" xfId="0" applyFont="1" applyFill="1" applyBorder="1" applyAlignment="1">
      <alignment horizontal="center" vertical="center"/>
    </xf>
    <xf numFmtId="0" fontId="32" fillId="10" borderId="38" xfId="0" applyFont="1" applyFill="1" applyBorder="1" applyAlignment="1">
      <alignment horizontal="center" vertical="center"/>
    </xf>
    <xf numFmtId="0" fontId="32" fillId="10" borderId="39" xfId="0" applyFont="1" applyFill="1" applyBorder="1" applyAlignment="1">
      <alignment horizontal="center" vertical="center"/>
    </xf>
    <xf numFmtId="0" fontId="32" fillId="10" borderId="29" xfId="0" applyFont="1" applyFill="1" applyBorder="1" applyAlignment="1">
      <alignment horizontal="center" vertical="center"/>
    </xf>
    <xf numFmtId="0" fontId="32" fillId="10" borderId="7" xfId="0" applyFont="1" applyFill="1" applyBorder="1" applyAlignment="1">
      <alignment horizontal="center" vertical="center"/>
    </xf>
    <xf numFmtId="0" fontId="32" fillId="10" borderId="30" xfId="0" applyFont="1" applyFill="1" applyBorder="1" applyAlignment="1">
      <alignment horizontal="center" vertical="center"/>
    </xf>
    <xf numFmtId="0" fontId="32" fillId="10" borderId="0" xfId="0" applyFont="1" applyFill="1" applyAlignment="1">
      <alignment horizontal="center" vertical="center"/>
    </xf>
    <xf numFmtId="0" fontId="32" fillId="10" borderId="15" xfId="0" applyFont="1" applyFill="1" applyBorder="1" applyAlignment="1">
      <alignment horizontal="center" vertical="center"/>
    </xf>
    <xf numFmtId="0" fontId="32" fillId="10" borderId="10" xfId="0" applyFont="1" applyFill="1" applyBorder="1" applyAlignment="1">
      <alignment horizontal="center" vertical="center"/>
    </xf>
    <xf numFmtId="0" fontId="9" fillId="0" borderId="43" xfId="0" applyFont="1" applyBorder="1" applyAlignment="1">
      <alignment horizontal="left" vertical="center" wrapText="1"/>
    </xf>
    <xf numFmtId="0" fontId="9" fillId="0" borderId="21" xfId="0" applyFont="1" applyBorder="1" applyAlignment="1">
      <alignment horizontal="left" vertical="center" wrapText="1"/>
    </xf>
    <xf numFmtId="0" fontId="9" fillId="0" borderId="39" xfId="0" applyFont="1" applyBorder="1" applyAlignment="1">
      <alignment horizontal="left" vertical="center" wrapText="1"/>
    </xf>
    <xf numFmtId="0" fontId="9" fillId="0" borderId="6" xfId="0" applyFont="1" applyBorder="1" applyAlignment="1">
      <alignment horizontal="left" vertical="center" wrapText="1"/>
    </xf>
    <xf numFmtId="0" fontId="32" fillId="0" borderId="6" xfId="0" applyFont="1" applyBorder="1" applyAlignment="1">
      <alignment horizontal="left" vertical="center" wrapText="1"/>
    </xf>
    <xf numFmtId="0" fontId="32" fillId="0" borderId="15" xfId="0" applyFont="1" applyBorder="1" applyAlignment="1">
      <alignment horizontal="center"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32" fillId="0" borderId="38" xfId="0" applyFont="1" applyBorder="1" applyAlignment="1">
      <alignment horizontal="center" vertical="center"/>
    </xf>
    <xf numFmtId="0" fontId="32" fillId="0" borderId="39" xfId="0" applyFont="1" applyBorder="1" applyAlignment="1">
      <alignment horizontal="center" vertical="center"/>
    </xf>
    <xf numFmtId="0" fontId="32" fillId="0" borderId="29"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32" fillId="12" borderId="6" xfId="22" applyFont="1" applyFill="1" applyBorder="1" applyAlignment="1">
      <alignment horizontal="center" vertical="center" wrapText="1"/>
    </xf>
    <xf numFmtId="0" fontId="9" fillId="12" borderId="6" xfId="22" applyFont="1" applyFill="1" applyBorder="1" applyAlignment="1">
      <alignment horizontal="center" vertical="center" wrapText="1"/>
    </xf>
    <xf numFmtId="0" fontId="32" fillId="10" borderId="6" xfId="0" applyFont="1" applyFill="1" applyBorder="1" applyAlignment="1">
      <alignment horizontal="center" vertical="center" wrapText="1"/>
    </xf>
    <xf numFmtId="0" fontId="32" fillId="10" borderId="38" xfId="0" applyFont="1" applyFill="1" applyBorder="1" applyAlignment="1">
      <alignment horizontal="center" vertical="center" wrapText="1"/>
    </xf>
    <xf numFmtId="14" fontId="38" fillId="0" borderId="6" xfId="0" applyNumberFormat="1" applyFont="1" applyBorder="1" applyAlignment="1">
      <alignment horizontal="center" vertical="center"/>
    </xf>
    <xf numFmtId="0" fontId="38" fillId="0" borderId="6" xfId="0" applyFont="1" applyBorder="1" applyAlignment="1">
      <alignment horizontal="center" vertical="center"/>
    </xf>
    <xf numFmtId="0" fontId="30" fillId="0" borderId="6" xfId="0" applyFont="1" applyBorder="1" applyAlignment="1">
      <alignment horizontal="center" vertical="center"/>
    </xf>
    <xf numFmtId="0" fontId="32" fillId="0" borderId="29" xfId="0" applyFont="1" applyBorder="1" applyAlignment="1">
      <alignment vertical="center" wrapText="1"/>
    </xf>
    <xf numFmtId="0" fontId="32" fillId="0" borderId="7" xfId="0" applyFont="1" applyBorder="1" applyAlignment="1">
      <alignment vertical="center" wrapText="1"/>
    </xf>
    <xf numFmtId="0" fontId="32" fillId="0" borderId="8" xfId="0" applyFont="1" applyBorder="1" applyAlignment="1">
      <alignment vertical="center" wrapText="1"/>
    </xf>
    <xf numFmtId="0" fontId="32" fillId="0" borderId="6" xfId="0" applyFont="1" applyBorder="1" applyAlignment="1">
      <alignment horizontal="center" vertical="center"/>
    </xf>
    <xf numFmtId="0" fontId="9" fillId="0" borderId="6" xfId="0" applyFont="1" applyBorder="1" applyAlignment="1">
      <alignment vertical="center" wrapText="1"/>
    </xf>
    <xf numFmtId="0" fontId="10" fillId="9" borderId="4" xfId="0" applyFont="1" applyFill="1" applyBorder="1" applyAlignment="1">
      <alignment horizontal="center" vertical="center"/>
    </xf>
    <xf numFmtId="0" fontId="10" fillId="9" borderId="6" xfId="0" applyFont="1" applyFill="1" applyBorder="1" applyAlignment="1">
      <alignment horizontal="center" vertical="center"/>
    </xf>
    <xf numFmtId="0" fontId="9" fillId="10" borderId="3"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9" fillId="10" borderId="12" xfId="0" applyFont="1" applyFill="1" applyBorder="1" applyAlignment="1">
      <alignment horizontal="center" vertical="center" wrapText="1"/>
    </xf>
    <xf numFmtId="0" fontId="9" fillId="10" borderId="39" xfId="0" applyFont="1" applyFill="1" applyBorder="1" applyAlignment="1">
      <alignment horizontal="center" vertical="center" wrapText="1"/>
    </xf>
    <xf numFmtId="0" fontId="9" fillId="10" borderId="6" xfId="0" applyFont="1" applyFill="1" applyBorder="1" applyAlignment="1">
      <alignment horizontal="center" vertical="center"/>
    </xf>
    <xf numFmtId="0" fontId="9" fillId="10" borderId="38" xfId="0" applyFont="1" applyFill="1" applyBorder="1" applyAlignment="1">
      <alignment horizontal="center" vertical="center" wrapText="1"/>
    </xf>
    <xf numFmtId="0" fontId="0" fillId="0" borderId="27" xfId="0" applyBorder="1" applyAlignment="1">
      <alignment horizontal="center"/>
    </xf>
    <xf numFmtId="0" fontId="0" fillId="0" borderId="61" xfId="0" applyBorder="1" applyAlignment="1">
      <alignment horizontal="center"/>
    </xf>
    <xf numFmtId="0" fontId="0" fillId="0" borderId="54" xfId="0" applyBorder="1" applyAlignment="1">
      <alignment horizontal="center"/>
    </xf>
    <xf numFmtId="0" fontId="9" fillId="13" borderId="49" xfId="22" applyFont="1" applyFill="1" applyBorder="1" applyAlignment="1">
      <alignment horizontal="center" vertical="center" wrapText="1"/>
    </xf>
    <xf numFmtId="0" fontId="9" fillId="13" borderId="50" xfId="22" applyFont="1" applyFill="1" applyBorder="1" applyAlignment="1">
      <alignment horizontal="center" vertical="center" wrapText="1"/>
    </xf>
    <xf numFmtId="0" fontId="0" fillId="0" borderId="12" xfId="0" applyBorder="1" applyAlignment="1">
      <alignment horizontal="center"/>
    </xf>
    <xf numFmtId="0" fontId="0" fillId="0" borderId="38" xfId="0" applyBorder="1" applyAlignment="1">
      <alignment horizontal="center"/>
    </xf>
    <xf numFmtId="0" fontId="0" fillId="0" borderId="52" xfId="0" applyBorder="1" applyAlignment="1">
      <alignment horizontal="center"/>
    </xf>
    <xf numFmtId="0" fontId="42" fillId="0" borderId="15" xfId="0" applyFont="1" applyBorder="1" applyAlignment="1">
      <alignment horizontal="left" vertical="center" wrapText="1"/>
    </xf>
    <xf numFmtId="0" fontId="42" fillId="0" borderId="10" xfId="0" applyFont="1" applyBorder="1" applyAlignment="1">
      <alignment horizontal="left" vertical="center"/>
    </xf>
    <xf numFmtId="0" fontId="42" fillId="0" borderId="60" xfId="0" applyFont="1" applyBorder="1" applyAlignment="1">
      <alignment horizontal="left" vertical="center"/>
    </xf>
    <xf numFmtId="0" fontId="8" fillId="0" borderId="20" xfId="22" applyFont="1" applyBorder="1" applyAlignment="1">
      <alignment horizontal="center" vertical="center" wrapText="1"/>
    </xf>
    <xf numFmtId="0" fontId="8" fillId="0" borderId="13" xfId="22" applyFont="1" applyBorder="1" applyAlignment="1">
      <alignment horizontal="center" vertical="center" wrapText="1"/>
    </xf>
    <xf numFmtId="0" fontId="8" fillId="0" borderId="23" xfId="22" applyFont="1" applyBorder="1" applyAlignment="1">
      <alignment horizontal="center" vertical="center" wrapText="1"/>
    </xf>
    <xf numFmtId="0" fontId="9" fillId="0" borderId="21" xfId="22" applyFont="1" applyBorder="1" applyAlignment="1">
      <alignment horizontal="center" vertical="center"/>
    </xf>
    <xf numFmtId="0" fontId="9" fillId="0" borderId="6" xfId="22" applyFont="1" applyBorder="1" applyAlignment="1">
      <alignment horizontal="center" vertical="center"/>
    </xf>
    <xf numFmtId="0" fontId="9" fillId="0" borderId="6" xfId="22" applyFont="1" applyBorder="1" applyAlignment="1">
      <alignment horizontal="center" vertical="center" wrapText="1"/>
    </xf>
    <xf numFmtId="0" fontId="9" fillId="13" borderId="5" xfId="22" applyFont="1" applyFill="1" applyBorder="1" applyAlignment="1">
      <alignment horizontal="center" vertical="center" wrapText="1"/>
    </xf>
    <xf numFmtId="0" fontId="9" fillId="13" borderId="28" xfId="22" applyFont="1" applyFill="1" applyBorder="1" applyAlignment="1">
      <alignment horizontal="center" vertical="center" wrapText="1"/>
    </xf>
    <xf numFmtId="41" fontId="30" fillId="0" borderId="29" xfId="12" applyFont="1" applyFill="1" applyBorder="1" applyAlignment="1">
      <alignment horizontal="left" vertical="center"/>
    </xf>
    <xf numFmtId="41" fontId="30" fillId="0" borderId="30" xfId="12" applyFont="1" applyFill="1" applyBorder="1" applyAlignment="1">
      <alignment horizontal="left" vertical="center"/>
    </xf>
    <xf numFmtId="41" fontId="30" fillId="0" borderId="15" xfId="12" applyFont="1" applyFill="1" applyBorder="1" applyAlignment="1">
      <alignment horizontal="left" vertical="center"/>
    </xf>
  </cellXfs>
  <cellStyles count="36">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4" builtinId="8"/>
    <cellStyle name="Millares" xfId="10" builtinId="3"/>
    <cellStyle name="Millares [0]" xfId="11" builtinId="6"/>
    <cellStyle name="Millares [0] 2" xfId="12" xr:uid="{00000000-0005-0000-0000-00000B000000}"/>
    <cellStyle name="Millares [0] 2 2" xfId="35" xr:uid="{162D73D2-9442-4C13-AD02-123F669D887F}"/>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ercent" xfId="28" xr:uid="{20D5D391-8005-4B02-AD65-471F89AA3D0E}"/>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F1011DF-3FAF-4839-8C4D-190EC09A02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D040CFD2-5E05-4799-AE35-459CA1F413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7B8F5B2F-0CDE-415C-B626-ABD8E5AE10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87511DA5-907A-4834-A578-776F723ABE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ECA5A71-59DA-41D8-99FB-9A77B6E4A4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A0318E78-733F-4A2B-B1CD-6A58163E6A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270BD6B3-8F96-4D16-9942-6DDFCFF2CC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3C36EE94-553B-469E-8AA1-F56A5033BD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787B74DD-227F-444D-A8E7-15D3511BA1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x:/g/personal/cvillareal_sdmujer_gov_co/EQmE-iPTt1ZEiwwfC50ngFsBlph5lUcsZL4kNzOwbHJxSQ?e=NW9xee" TargetMode="External"/><Relationship Id="rId7" Type="http://schemas.openxmlformats.org/officeDocument/2006/relationships/comments" Target="../comments1.xml"/><Relationship Id="rId2" Type="http://schemas.openxmlformats.org/officeDocument/2006/relationships/hyperlink" Target="../../../../../:x:/g/personal/cvillareal_sdmujer_gov_co/EZRtBncCBJRJn4vH671GtIgBy3sharJCAn0mgDrw3DqLvQ?e=LMFCvF" TargetMode="External"/><Relationship Id="rId1" Type="http://schemas.openxmlformats.org/officeDocument/2006/relationships/hyperlink" Target="../../../../../:b:/g/personal/cvillareal_sdmujer_gov_co/EV2FwCkdvhVNjcR-q07me4cBaxRz9GF_j6ewbXk3UrqwJQ?e=b8kdFO"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hyperlink" Target="../../../../../:x:/g/personal/cvillareal_sdmujer_gov_co/EZRtBncCBJRJn4vH671GtIgBy3sharJCAn0mgDrw3DqLvQ?e=ikO8EZ" TargetMode="External"/><Relationship Id="rId13" Type="http://schemas.openxmlformats.org/officeDocument/2006/relationships/hyperlink" Target="../../../../../:b:/g/personal/cvillareal_sdmujer_gov_co/EeAyON3LX1pCsdA-XHuoEoQBNjwYxKrt1KabOcxAlOTP6A?e=1sdDzI" TargetMode="External"/><Relationship Id="rId18" Type="http://schemas.openxmlformats.org/officeDocument/2006/relationships/hyperlink" Target="../../../../../:f:/g/personal/cvillareal_sdmujer_gov_co/Elrcj7NxjjZIkAE0DynbGKgBD_Jxm6PIXUGrqgdttf-Nsg?e=fKRYms" TargetMode="External"/><Relationship Id="rId26" Type="http://schemas.openxmlformats.org/officeDocument/2006/relationships/hyperlink" Target="../../../../../:f:/g/personal/cvillareal_sdmujer_gov_co/EkBZ7TAs8aNLoiYXg5Rfp6AB97ip8HBAzSwL_go-oK4UWA?e=brFHGX" TargetMode="External"/><Relationship Id="rId39" Type="http://schemas.openxmlformats.org/officeDocument/2006/relationships/hyperlink" Target="../../../../../:x:/g/personal/cvillareal_sdmujer_gov_co/EUbxj6D2ApxKtcX47vcPBMYBh09eqnCy6G6P2Pos5L3Mpg?e=xLTs0M" TargetMode="External"/><Relationship Id="rId3" Type="http://schemas.openxmlformats.org/officeDocument/2006/relationships/hyperlink" Target="../../../../../:f:/g/personal/cvillareal_sdmujer_gov_co/EplzFIDi5atKrRSkT3QznAIB_hsRdSuy40QiMaxuGaEgFQ?e=7vmvg8" TargetMode="External"/><Relationship Id="rId21" Type="http://schemas.openxmlformats.org/officeDocument/2006/relationships/hyperlink" Target="../../../../../:x:/g/personal/cvillareal_sdmujer_gov_co/Eftk7Lt5tfpGv8Q3wDFYLRcB7n5fHQqg_JtrBf19h7Xjqw?e=xPa6wo" TargetMode="External"/><Relationship Id="rId34" Type="http://schemas.openxmlformats.org/officeDocument/2006/relationships/hyperlink" Target="../../../../../:f:/g/personal/cvillareal_sdmujer_gov_co/Ehz5i3NMXKpAgE81enKfRsYBy1W9YnPfo1nGBezfvdobaw?e=ZzaRXn" TargetMode="External"/><Relationship Id="rId42" Type="http://schemas.openxmlformats.org/officeDocument/2006/relationships/hyperlink" Target="../../../../../:f:/g/personal/cvillareal_sdmujer_gov_co/EmunZqAeo21DuvMpnKC76D8BU1LLIX6zgf7T3p7P3Ravqw?e=GlLlil" TargetMode="External"/><Relationship Id="rId47" Type="http://schemas.openxmlformats.org/officeDocument/2006/relationships/comments" Target="../comments10.xml"/><Relationship Id="rId7" Type="http://schemas.openxmlformats.org/officeDocument/2006/relationships/hyperlink" Target="../../../../../:x:/g/personal/cvillareal_sdmujer_gov_co/EZRtBncCBJRJn4vH671GtIgBy3sharJCAn0mgDrw3DqLvQ?e=ikO8EZ" TargetMode="External"/><Relationship Id="rId12" Type="http://schemas.openxmlformats.org/officeDocument/2006/relationships/hyperlink" Target="../../../../../:b:/g/personal/cvillareal_sdmujer_gov_co/EeAyON3LX1pCsdA-XHuoEoQBNjwYxKrt1KabOcxAlOTP6A?e=1sdDzI" TargetMode="External"/><Relationship Id="rId17" Type="http://schemas.openxmlformats.org/officeDocument/2006/relationships/hyperlink" Target="../../../../../:f:/g/personal/cvillareal_sdmujer_gov_co/Elrcj7NxjjZIkAE0DynbGKgBD_Jxm6PIXUGrqgdttf-Nsg?e=fKRYms" TargetMode="External"/><Relationship Id="rId25" Type="http://schemas.openxmlformats.org/officeDocument/2006/relationships/hyperlink" Target="../../../../../:f:/g/personal/cvillareal_sdmujer_gov_co/EuavCIyqruFMjLbYxjtROmEB3GPjVtBWZdmBd9-tpO1YaA?e=7RooGg" TargetMode="External"/><Relationship Id="rId33" Type="http://schemas.openxmlformats.org/officeDocument/2006/relationships/hyperlink" Target="../../../../../:b:/g/personal/cvillareal_sdmujer_gov_co/EW37mje7ZbNJlRzPBHV4kZYBOfxe3j5d8t_RQlfFvf9x6w?e=PqxOoe" TargetMode="External"/><Relationship Id="rId38" Type="http://schemas.openxmlformats.org/officeDocument/2006/relationships/hyperlink" Target="../../../../../:x:/g/personal/cvillareal_sdmujer_gov_co/EUbxj6D2ApxKtcX47vcPBMYBh09eqnCy6G6P2Pos5L3Mpg?e=xLTs0M" TargetMode="External"/><Relationship Id="rId46" Type="http://schemas.openxmlformats.org/officeDocument/2006/relationships/vmlDrawing" Target="../drawings/vmlDrawing10.vml"/><Relationship Id="rId2" Type="http://schemas.openxmlformats.org/officeDocument/2006/relationships/hyperlink" Target="../../../../../:f:/g/personal/cvillareal_sdmujer_gov_co/EmzfAgm5S85OjuV-7fV4TFgBoE4w2JcrJ1xULV1um2SyuQ?e=2EkcoH" TargetMode="External"/><Relationship Id="rId16" Type="http://schemas.openxmlformats.org/officeDocument/2006/relationships/hyperlink" Target="../../../../../:f:/g/personal/cvillareal_sdmujer_gov_co/Elrcj7NxjjZIkAE0DynbGKgBD_Jxm6PIXUGrqgdttf-Nsg?e=fKRYms" TargetMode="External"/><Relationship Id="rId20" Type="http://schemas.openxmlformats.org/officeDocument/2006/relationships/hyperlink" Target="../../../../../:f:/g/personal/cvillareal_sdmujer_gov_co/EsayENQ-aA5Iumv_N5InZscBCclR2F-sMldzW22HZfK_Ow?e=wRzxaB" TargetMode="External"/><Relationship Id="rId29" Type="http://schemas.openxmlformats.org/officeDocument/2006/relationships/hyperlink" Target="../../../../../:f:/g/personal/cvillareal_sdmujer_gov_co/Eg8J8Tg4tf5Iufii2u2uvnwBFRcR3b4-UflUlaAklId3nw?e=nhxzGM" TargetMode="External"/><Relationship Id="rId41" Type="http://schemas.openxmlformats.org/officeDocument/2006/relationships/hyperlink" Target="../../../../../:f:/g/personal/cvillareal_sdmujer_gov_co/EhLXPjdZPDJEkneNeC-dcmsB-xvVrQIswPxWXXvXQqznIQ?e=WZtZaC" TargetMode="External"/><Relationship Id="rId1" Type="http://schemas.openxmlformats.org/officeDocument/2006/relationships/hyperlink" Target="../../../../../:x:/g/personal/cvillareal_sdmujer_gov_co/EXVTO9eNsEBNm7iAzDIVGN8BJwEtCD1tvMlTLtX8pY2llw?e=ZiCU38" TargetMode="External"/><Relationship Id="rId6" Type="http://schemas.openxmlformats.org/officeDocument/2006/relationships/hyperlink" Target="../../../../../:b:/g/personal/cvillareal_sdmujer_gov_co/EV2FwCkdvhVNjcR-q07me4cBaxRz9GF_j6ewbXk3UrqwJQ?e=b8kdFO" TargetMode="External"/><Relationship Id="rId11" Type="http://schemas.openxmlformats.org/officeDocument/2006/relationships/hyperlink" Target="../../../../../:x:/g/personal/cvillareal_sdmujer_gov_co/EQmE-iPTt1ZEiwwfC50ngFsBlph5lUcsZL4kNzOwbHJxSQ?e=g1Hgrf" TargetMode="External"/><Relationship Id="rId24" Type="http://schemas.openxmlformats.org/officeDocument/2006/relationships/hyperlink" Target="../../../../../:f:/g/personal/cvillareal_sdmujer_gov_co/EpLSOmUwD3RLuYw8ngJ2DU4BikjhFPoRIJjUNmxnXIH-lQ?e=nv0lIS" TargetMode="External"/><Relationship Id="rId32" Type="http://schemas.openxmlformats.org/officeDocument/2006/relationships/hyperlink" Target="../../../../../:f:/g/personal/cvillareal_sdmujer_gov_co/EmNasgKA3i5NqyUeColGrsgBdh6RBAFqEGShPixnFvvTHg?e=qjDWCq" TargetMode="External"/><Relationship Id="rId37" Type="http://schemas.openxmlformats.org/officeDocument/2006/relationships/hyperlink" Target="../../../../../:f:/g/personal/cvillareal_sdmujer_gov_co/EkaZTMwJSWZPvmjNG1fW4KgBgD9VkR6i00JXgfCTnIMSWA?e=GBdrbn" TargetMode="External"/><Relationship Id="rId40" Type="http://schemas.openxmlformats.org/officeDocument/2006/relationships/hyperlink" Target="../../../../../:f:/g/personal/cvillareal_sdmujer_gov_co/EhLXPjdZPDJEkneNeC-dcmsB-xvVrQIswPxWXXvXQqznIQ?e=WZtZaC" TargetMode="External"/><Relationship Id="rId45" Type="http://schemas.openxmlformats.org/officeDocument/2006/relationships/printerSettings" Target="../printerSettings/printerSettings10.bin"/><Relationship Id="rId5" Type="http://schemas.openxmlformats.org/officeDocument/2006/relationships/hyperlink" Target="../../../../../:f:/g/personal/cvillareal_sdmujer_gov_co/EoigM_Eo67dMgyJcsnDaUDkBRrCHe0BI5Z5e2bgjPDs09g?e=xzOYby" TargetMode="External"/><Relationship Id="rId15" Type="http://schemas.openxmlformats.org/officeDocument/2006/relationships/hyperlink" Target="../../../../../:f:/g/personal/cvillareal_sdmujer_gov_co/Elrcj7NxjjZIkAE0DynbGKgBD_Jxm6PIXUGrqgdttf-Nsg?e=fKRYms" TargetMode="External"/><Relationship Id="rId23" Type="http://schemas.openxmlformats.org/officeDocument/2006/relationships/hyperlink" Target="../../../../../:f:/g/personal/cvillareal_sdmujer_gov_co/EnHFa9xuc7lItSkY567KU6EBWFdpKOcvQoFpXM3vhAIRlA?e=c8czna" TargetMode="External"/><Relationship Id="rId28" Type="http://schemas.openxmlformats.org/officeDocument/2006/relationships/hyperlink" Target="../../../../../:b:/g/personal/cvillareal_sdmujer_gov_co/EcdJZQlEk3RNm-odOyjE2EYBFlzz6Rggo4xKitxSAtvxAQ?e=scvKb1" TargetMode="External"/><Relationship Id="rId36" Type="http://schemas.openxmlformats.org/officeDocument/2006/relationships/hyperlink" Target="../../../../../:f:/g/personal/cvillareal_sdmujer_gov_co/EvUOfuieVRRJlWBQ58sZJ18BPPtyTYKLBdCN8US6936w9Q?e=gGbgCF" TargetMode="External"/><Relationship Id="rId10" Type="http://schemas.openxmlformats.org/officeDocument/2006/relationships/hyperlink" Target="../../../../../:x:/g/personal/cvillareal_sdmujer_gov_co/EQmE-iPTt1ZEiwwfC50ngFsBlph5lUcsZL4kNzOwbHJxSQ?e=g1Hgrf" TargetMode="External"/><Relationship Id="rId19" Type="http://schemas.openxmlformats.org/officeDocument/2006/relationships/hyperlink" Target="../../../../../:f:/g/personal/cvillareal_sdmujer_gov_co/EpY2fWrf58pKnYJgsc_Ni5oBCWBu3cRK5ABdnfdXYd7HIw?e=bSFTd0" TargetMode="External"/><Relationship Id="rId31" Type="http://schemas.openxmlformats.org/officeDocument/2006/relationships/hyperlink" Target="../../../../../:f:/g/personal/cvillareal_sdmujer_gov_co/EryNezAfYLBDjI1Zammc8tABloUjc7ZC-8YwzpGTU7Ue9A?e=ijx4Kg" TargetMode="External"/><Relationship Id="rId44" Type="http://schemas.openxmlformats.org/officeDocument/2006/relationships/hyperlink" Target="../../../../../:f:/g/personal/cvillareal_sdmujer_gov_co/EgI9zfXLpMtFpZYnDqfLuOABUZqqRRTE095HkDlS6ikLIA?e=EjZFbv" TargetMode="External"/><Relationship Id="rId4" Type="http://schemas.openxmlformats.org/officeDocument/2006/relationships/hyperlink" Target="../../../../../:b:/g/personal/cvillareal_sdmujer_gov_co/EV2FwCkdvhVNjcR-q07me4cBaxRz9GF_j6ewbXk3UrqwJQ?e=b8kdFO" TargetMode="External"/><Relationship Id="rId9" Type="http://schemas.openxmlformats.org/officeDocument/2006/relationships/hyperlink" Target="../../../../../:x:/g/personal/cvillareal_sdmujer_gov_co/EQmE-iPTt1ZEiwwfC50ngFsBlph5lUcsZL4kNzOwbHJxSQ?e=g1Hgrf" TargetMode="External"/><Relationship Id="rId14" Type="http://schemas.openxmlformats.org/officeDocument/2006/relationships/hyperlink" Target="../../../../../:f:/g/personal/cvillareal_sdmujer_gov_co/Eu5CIV6ayxlHvevgusUb5o8BwZPvZDAg2L4QlwpdPlJpiQ?e=la33bc" TargetMode="External"/><Relationship Id="rId22" Type="http://schemas.openxmlformats.org/officeDocument/2006/relationships/hyperlink" Target="../../../../../:f:/g/personal/cvillareal_sdmujer_gov_co/Eu_JxByqhO5GobwpV4VIuxMBhtacfbk6WX3VTBbAeWq0yw?e=3DhQIT" TargetMode="External"/><Relationship Id="rId27" Type="http://schemas.openxmlformats.org/officeDocument/2006/relationships/hyperlink" Target="../../../../../:f:/g/personal/cvillareal_sdmujer_gov_co/EuavCIyqruFMjLbYxjtROmEB3GPjVtBWZdmBd9-tpO1YaA?e=7RooGg" TargetMode="External"/><Relationship Id="rId30" Type="http://schemas.openxmlformats.org/officeDocument/2006/relationships/hyperlink" Target="../../../../../:b:/g/personal/cvillareal_sdmujer_gov_co/EY3QAbZIeq1FrMRt72wYqEsBJXMXNl3E4UmD2bc9uX6d5Q?e=c3Mlmp" TargetMode="External"/><Relationship Id="rId35" Type="http://schemas.openxmlformats.org/officeDocument/2006/relationships/hyperlink" Target="../../../../../:f:/g/personal/cvillareal_sdmujer_gov_co/EotRf31Mjd1DruD7pdaC78ABfm0Bmpfj3v3tS5yHIJdCWQ?e=AGeGGC" TargetMode="External"/><Relationship Id="rId43" Type="http://schemas.openxmlformats.org/officeDocument/2006/relationships/hyperlink" Target="../../../../../:f:/g/personal/cvillareal_sdmujer_gov_co/EgI9zfXLpMtFpZYnDqfLuOABUZqqRRTE095HkDlS6ikLIA?e=EjZFbv"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b:/g/personal/cvillareal_sdmujer_gov_co/EeAyON3LX1pCsdA-XHuoEoQBNjwYxKrt1KabOcxAlOTP6A?e=FuLtEF"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f:/g/personal/cvillareal_sdmujer_gov_co/Eu5CIV6ayxlHvevgusUb5o8BwZPvZDAg2L4QlwpdPlJpiQ?e=j1d5XG" TargetMode="External"/><Relationship Id="rId1" Type="http://schemas.openxmlformats.org/officeDocument/2006/relationships/hyperlink" Target="../../../../../:f:/g/personal/cvillareal_sdmujer_gov_co/EkaZTMwJSWZPvmjNG1fW4KgBgD9VkR6i00JXgfCTnIMSWA?e=f1RWAn"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x:/g/personal/cvillareal_sdmujer_gov_co/EUbxj6D2ApxKtcX47vcPBMYBh09eqnCy6G6P2Pos5L3Mpg?e=jBErM1" TargetMode="External"/><Relationship Id="rId1" Type="http://schemas.openxmlformats.org/officeDocument/2006/relationships/hyperlink" Target="../../../../../:f:/g/personal/cvillareal_sdmujer_gov_co/Elrcj7NxjjZIkAE0DynbGKgBD_Jxm6PIXUGrqgdttf-Nsg?e=fKRYms" TargetMode="External"/><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b:/g/personal/cvillareal_sdmujer_gov_co/EY3QAbZIeq1FrMRt72wYqEsBJXMXNl3E4UmD2bc9uX6d5Q?e=LZySZd" TargetMode="External"/><Relationship Id="rId1" Type="http://schemas.openxmlformats.org/officeDocument/2006/relationships/hyperlink" Target="../../../../../:f:/g/personal/cvillareal_sdmujer_gov_co/Em_nujzbNcVEqtn83_mmXqsBDSwS3VuVILeVEzaDUlIZkw?e=YXMZ2d" TargetMode="External"/><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8" Type="http://schemas.openxmlformats.org/officeDocument/2006/relationships/comments" Target="../comments6.xml"/><Relationship Id="rId3" Type="http://schemas.openxmlformats.org/officeDocument/2006/relationships/hyperlink" Target="../../../../../:f:/g/personal/cvillareal_sdmujer_gov_co/EryNezAfYLBDjI1Zammc8tABloUjc7ZC-8YwzpGTU7Ue9A?e=eG3hUF" TargetMode="External"/><Relationship Id="rId7" Type="http://schemas.openxmlformats.org/officeDocument/2006/relationships/vmlDrawing" Target="../drawings/vmlDrawing6.vml"/><Relationship Id="rId2" Type="http://schemas.openxmlformats.org/officeDocument/2006/relationships/hyperlink" Target="../../../../../:f:/g/personal/cvillareal_sdmujer_gov_co/EkBZ7TAs8aNLoiYXg5Rfp6AB97ip8HBAzSwL_go-oK4UWA?e=brFHGX" TargetMode="External"/><Relationship Id="rId1" Type="http://schemas.openxmlformats.org/officeDocument/2006/relationships/hyperlink" Target="../../../../../:f:/g/personal/cvillareal_sdmujer_gov_co/EuavCIyqruFMjLbYxjtROmEB3GPjVtBWZdmBd9-tpO1YaA?e=7RooGg" TargetMode="External"/><Relationship Id="rId6" Type="http://schemas.openxmlformats.org/officeDocument/2006/relationships/drawing" Target="../drawings/drawing6.xml"/><Relationship Id="rId5" Type="http://schemas.openxmlformats.org/officeDocument/2006/relationships/printerSettings" Target="../printerSettings/printerSettings6.bin"/><Relationship Id="rId4" Type="http://schemas.openxmlformats.org/officeDocument/2006/relationships/hyperlink" Target="../../../../../:f:/g/personal/cvillareal_sdmujer_gov_co/EvUOfuieVRRJlWBQ58sZJ18BPPtyTYKLBdCN8US6936w9Q?e=gGbgCF"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x:/g/personal/cvillareal_sdmujer_gov_co/Eftk7Lt5tfpGv8Q3wDFYLRcB7n5fHQqg_JtrBf19h7Xjqw?e=xPa6wo" TargetMode="External"/><Relationship Id="rId7" Type="http://schemas.openxmlformats.org/officeDocument/2006/relationships/comments" Target="../comments7.xml"/><Relationship Id="rId2" Type="http://schemas.openxmlformats.org/officeDocument/2006/relationships/hyperlink" Target="../../../../../:f:/g/personal/cvillareal_sdmujer_gov_co/EpY2fWrf58pKnYJgsc_Ni5oBCWBu3cRK5ABdnfdXYd7HIw?e=bSFTd0" TargetMode="External"/><Relationship Id="rId1" Type="http://schemas.openxmlformats.org/officeDocument/2006/relationships/hyperlink" Target="../../../../../:f:/g/personal/cvillareal_sdmujer_gov_co/EsayENQ-aA5Iumv_N5InZscBCclR2F-sMldzW22HZfK_Ow?e=wRzxaB" TargetMode="External"/><Relationship Id="rId6" Type="http://schemas.openxmlformats.org/officeDocument/2006/relationships/vmlDrawing" Target="../drawings/vmlDrawing7.vm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f:/g/personal/cvillareal_sdmujer_gov_co/EmNasgKA3i5NqyUeColGrsgBdh6RBAFqEGShPixnFvvTHg?e=6jZgGj" TargetMode="External"/><Relationship Id="rId1" Type="http://schemas.openxmlformats.org/officeDocument/2006/relationships/hyperlink" Target="../../../../../:b:/g/personal/cvillareal_sdmujer_gov_co/EW37mje7ZbNJlRzPBHV4kZYBOfxe3j5d8t_RQlfFvf9x6w?e=otawEF" TargetMode="External"/><Relationship Id="rId6" Type="http://schemas.openxmlformats.org/officeDocument/2006/relationships/comments" Target="../comments8.xml"/><Relationship Id="rId5" Type="http://schemas.openxmlformats.org/officeDocument/2006/relationships/vmlDrawing" Target="../drawings/vmlDrawing8.vm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hyperlink" Target="../../../../../:f:/g/personal/cvillareal_sdmujer_gov_co/EhLXPjdZPDJEkneNeC-dcmsB-xvVrQIswPxWXXvXQqznIQ?e=Hh132F" TargetMode="External"/><Relationship Id="rId7" Type="http://schemas.openxmlformats.org/officeDocument/2006/relationships/comments" Target="../comments9.xml"/><Relationship Id="rId2" Type="http://schemas.openxmlformats.org/officeDocument/2006/relationships/hyperlink" Target="../../../../../:f:/g/personal/cvillareal_sdmujer_gov_co/EnHFa9xuc7lItSkY567KU6EBWFdpKOcvQoFpXM3vhAIRlA?e=c8czna" TargetMode="External"/><Relationship Id="rId1" Type="http://schemas.openxmlformats.org/officeDocument/2006/relationships/hyperlink" Target="../../../../../:f:/g/personal/cvillareal_sdmujer_gov_co/Eu_JxByqhO5GobwpV4VIuxMBhtacfbk6WX3VTBbAeWq0yw?e=3DhQIT" TargetMode="External"/><Relationship Id="rId6" Type="http://schemas.openxmlformats.org/officeDocument/2006/relationships/vmlDrawing" Target="../drawings/vmlDrawing9.vml"/><Relationship Id="rId5" Type="http://schemas.openxmlformats.org/officeDocument/2006/relationships/drawing" Target="../drawings/drawing9.x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A573F-0BDE-48BD-914E-FCFDE80ADD5B}">
  <sheetPr>
    <tabColor theme="7" tint="0.39997558519241921"/>
    <pageSetUpPr fitToPage="1"/>
  </sheetPr>
  <dimension ref="A1:AO46"/>
  <sheetViews>
    <sheetView showGridLines="0" topLeftCell="O34" zoomScale="60" zoomScaleNormal="60" workbookViewId="0">
      <selection activeCell="Q45" sqref="Q45:X46"/>
    </sheetView>
  </sheetViews>
  <sheetFormatPr baseColWidth="10" defaultColWidth="10.85546875" defaultRowHeight="15" x14ac:dyDescent="0.25"/>
  <cols>
    <col min="1" max="1" width="38.42578125" style="2" customWidth="1"/>
    <col min="2" max="2" width="20.5703125" style="2" customWidth="1"/>
    <col min="3" max="14" width="20.7109375" style="2" customWidth="1"/>
    <col min="15" max="15" width="20.5703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5.5703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324"/>
      <c r="B1" s="327" t="s">
        <v>0</v>
      </c>
      <c r="C1" s="328"/>
      <c r="D1" s="328"/>
      <c r="E1" s="328"/>
      <c r="F1" s="328"/>
      <c r="G1" s="328"/>
      <c r="H1" s="328"/>
      <c r="I1" s="328"/>
      <c r="J1" s="328"/>
      <c r="K1" s="328"/>
      <c r="L1" s="328"/>
      <c r="M1" s="328"/>
      <c r="N1" s="328"/>
      <c r="O1" s="328"/>
      <c r="P1" s="328"/>
      <c r="Q1" s="328"/>
      <c r="R1" s="328"/>
      <c r="S1" s="328"/>
      <c r="T1" s="328"/>
      <c r="U1" s="328"/>
      <c r="V1" s="328"/>
      <c r="W1" s="328"/>
      <c r="X1" s="328"/>
      <c r="Y1" s="328"/>
      <c r="Z1" s="328"/>
      <c r="AA1" s="329"/>
      <c r="AB1" s="330" t="s">
        <v>1</v>
      </c>
      <c r="AC1" s="331"/>
      <c r="AD1" s="331"/>
      <c r="AE1" s="332"/>
    </row>
    <row r="2" spans="1:31" ht="30.75" customHeight="1" thickBot="1" x14ac:dyDescent="0.3">
      <c r="A2" s="325"/>
      <c r="B2" s="327" t="s">
        <v>2</v>
      </c>
      <c r="C2" s="328"/>
      <c r="D2" s="328"/>
      <c r="E2" s="328"/>
      <c r="F2" s="328"/>
      <c r="G2" s="328"/>
      <c r="H2" s="328"/>
      <c r="I2" s="328"/>
      <c r="J2" s="328"/>
      <c r="K2" s="328"/>
      <c r="L2" s="328"/>
      <c r="M2" s="328"/>
      <c r="N2" s="328"/>
      <c r="O2" s="328"/>
      <c r="P2" s="328"/>
      <c r="Q2" s="328"/>
      <c r="R2" s="328"/>
      <c r="S2" s="328"/>
      <c r="T2" s="328"/>
      <c r="U2" s="328"/>
      <c r="V2" s="328"/>
      <c r="W2" s="328"/>
      <c r="X2" s="328"/>
      <c r="Y2" s="328"/>
      <c r="Z2" s="328"/>
      <c r="AA2" s="329"/>
      <c r="AB2" s="330" t="s">
        <v>3</v>
      </c>
      <c r="AC2" s="331"/>
      <c r="AD2" s="331"/>
      <c r="AE2" s="332"/>
    </row>
    <row r="3" spans="1:31" ht="24" customHeight="1" thickBot="1" x14ac:dyDescent="0.3">
      <c r="A3" s="325"/>
      <c r="B3" s="333" t="s">
        <v>4</v>
      </c>
      <c r="C3" s="334"/>
      <c r="D3" s="334"/>
      <c r="E3" s="334"/>
      <c r="F3" s="334"/>
      <c r="G3" s="334"/>
      <c r="H3" s="334"/>
      <c r="I3" s="334"/>
      <c r="J3" s="334"/>
      <c r="K3" s="334"/>
      <c r="L3" s="334"/>
      <c r="M3" s="334"/>
      <c r="N3" s="334"/>
      <c r="O3" s="334"/>
      <c r="P3" s="334"/>
      <c r="Q3" s="334"/>
      <c r="R3" s="334"/>
      <c r="S3" s="334"/>
      <c r="T3" s="334"/>
      <c r="U3" s="334"/>
      <c r="V3" s="334"/>
      <c r="W3" s="334"/>
      <c r="X3" s="334"/>
      <c r="Y3" s="334"/>
      <c r="Z3" s="334"/>
      <c r="AA3" s="335"/>
      <c r="AB3" s="330" t="s">
        <v>5</v>
      </c>
      <c r="AC3" s="331"/>
      <c r="AD3" s="331"/>
      <c r="AE3" s="332"/>
    </row>
    <row r="4" spans="1:31" ht="21.75" customHeight="1" thickBot="1" x14ac:dyDescent="0.3">
      <c r="A4" s="326"/>
      <c r="B4" s="336"/>
      <c r="C4" s="337"/>
      <c r="D4" s="337"/>
      <c r="E4" s="337"/>
      <c r="F4" s="337"/>
      <c r="G4" s="337"/>
      <c r="H4" s="337"/>
      <c r="I4" s="337"/>
      <c r="J4" s="337"/>
      <c r="K4" s="337"/>
      <c r="L4" s="337"/>
      <c r="M4" s="337"/>
      <c r="N4" s="337"/>
      <c r="O4" s="337"/>
      <c r="P4" s="337"/>
      <c r="Q4" s="337"/>
      <c r="R4" s="337"/>
      <c r="S4" s="337"/>
      <c r="T4" s="337"/>
      <c r="U4" s="337"/>
      <c r="V4" s="337"/>
      <c r="W4" s="337"/>
      <c r="X4" s="337"/>
      <c r="Y4" s="337"/>
      <c r="Z4" s="337"/>
      <c r="AA4" s="338"/>
      <c r="AB4" s="339" t="s">
        <v>6</v>
      </c>
      <c r="AC4" s="340"/>
      <c r="AD4" s="340"/>
      <c r="AE4" s="341"/>
    </row>
    <row r="5" spans="1:31" ht="9" customHeight="1" thickBot="1" x14ac:dyDescent="0.3">
      <c r="A5" s="3"/>
      <c r="B5" s="97"/>
      <c r="C5" s="98"/>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298" t="s">
        <v>7</v>
      </c>
      <c r="B7" s="299"/>
      <c r="C7" s="310" t="s">
        <v>8</v>
      </c>
      <c r="D7" s="298" t="s">
        <v>9</v>
      </c>
      <c r="E7" s="313"/>
      <c r="F7" s="313"/>
      <c r="G7" s="313"/>
      <c r="H7" s="299"/>
      <c r="I7" s="316">
        <v>45387</v>
      </c>
      <c r="J7" s="317"/>
      <c r="K7" s="298" t="s">
        <v>10</v>
      </c>
      <c r="L7" s="299"/>
      <c r="M7" s="322" t="s">
        <v>11</v>
      </c>
      <c r="N7" s="323"/>
      <c r="O7" s="288"/>
      <c r="P7" s="289"/>
      <c r="Q7" s="4"/>
      <c r="R7" s="4"/>
      <c r="S7" s="4"/>
      <c r="T7" s="4"/>
      <c r="U7" s="4"/>
      <c r="V7" s="4"/>
      <c r="W7" s="4"/>
      <c r="X7" s="4"/>
      <c r="Y7" s="4"/>
      <c r="Z7" s="5"/>
      <c r="AA7" s="4"/>
      <c r="AB7" s="4"/>
      <c r="AD7" s="7"/>
      <c r="AE7" s="8"/>
    </row>
    <row r="8" spans="1:31" x14ac:dyDescent="0.25">
      <c r="A8" s="300"/>
      <c r="B8" s="301"/>
      <c r="C8" s="311"/>
      <c r="D8" s="300"/>
      <c r="E8" s="314"/>
      <c r="F8" s="314"/>
      <c r="G8" s="314"/>
      <c r="H8" s="301"/>
      <c r="I8" s="318"/>
      <c r="J8" s="319"/>
      <c r="K8" s="300"/>
      <c r="L8" s="301"/>
      <c r="M8" s="290" t="s">
        <v>12</v>
      </c>
      <c r="N8" s="291"/>
      <c r="O8" s="292"/>
      <c r="P8" s="293"/>
      <c r="Q8" s="4"/>
      <c r="R8" s="4"/>
      <c r="S8" s="4"/>
      <c r="T8" s="4"/>
      <c r="U8" s="4"/>
      <c r="V8" s="4"/>
      <c r="W8" s="4"/>
      <c r="X8" s="4"/>
      <c r="Y8" s="4"/>
      <c r="Z8" s="5"/>
      <c r="AA8" s="4"/>
      <c r="AB8" s="4"/>
      <c r="AD8" s="7"/>
      <c r="AE8" s="8"/>
    </row>
    <row r="9" spans="1:31" ht="15.75" thickBot="1" x14ac:dyDescent="0.3">
      <c r="A9" s="302"/>
      <c r="B9" s="303"/>
      <c r="C9" s="312"/>
      <c r="D9" s="302"/>
      <c r="E9" s="315"/>
      <c r="F9" s="315"/>
      <c r="G9" s="315"/>
      <c r="H9" s="303"/>
      <c r="I9" s="320"/>
      <c r="J9" s="321"/>
      <c r="K9" s="302"/>
      <c r="L9" s="303"/>
      <c r="M9" s="294" t="s">
        <v>13</v>
      </c>
      <c r="N9" s="295"/>
      <c r="O9" s="296" t="s">
        <v>14</v>
      </c>
      <c r="P9" s="297"/>
      <c r="Q9" s="4"/>
      <c r="R9" s="4"/>
      <c r="S9" s="4"/>
      <c r="T9" s="4"/>
      <c r="U9" s="4"/>
      <c r="V9" s="4"/>
      <c r="W9" s="4"/>
      <c r="X9" s="4"/>
      <c r="Y9" s="4"/>
      <c r="Z9" s="5"/>
      <c r="AA9" s="4"/>
      <c r="AB9" s="4"/>
      <c r="AD9" s="7"/>
      <c r="AE9" s="8"/>
    </row>
    <row r="10" spans="1:31" ht="15" customHeight="1" thickBot="1" x14ac:dyDescent="0.3">
      <c r="A10" s="73"/>
      <c r="B10" s="74"/>
      <c r="C10" s="74"/>
      <c r="D10" s="9"/>
      <c r="E10" s="9"/>
      <c r="F10" s="9"/>
      <c r="G10" s="9"/>
      <c r="H10" s="9"/>
      <c r="I10" s="70"/>
      <c r="J10" s="70"/>
      <c r="K10" s="9"/>
      <c r="L10" s="9"/>
      <c r="M10" s="71"/>
      <c r="N10" s="71"/>
      <c r="O10" s="72"/>
      <c r="P10" s="72"/>
      <c r="Q10" s="74"/>
      <c r="R10" s="74"/>
      <c r="S10" s="74"/>
      <c r="T10" s="74"/>
      <c r="U10" s="74"/>
      <c r="V10" s="74"/>
      <c r="W10" s="74"/>
      <c r="X10" s="74"/>
      <c r="Y10" s="74"/>
      <c r="Z10" s="75"/>
      <c r="AA10" s="74"/>
      <c r="AB10" s="74"/>
      <c r="AD10" s="76"/>
      <c r="AE10" s="77"/>
    </row>
    <row r="11" spans="1:31" ht="15" customHeight="1" x14ac:dyDescent="0.25">
      <c r="A11" s="298" t="s">
        <v>15</v>
      </c>
      <c r="B11" s="299"/>
      <c r="C11" s="233" t="s">
        <v>16</v>
      </c>
      <c r="D11" s="234"/>
      <c r="E11" s="234"/>
      <c r="F11" s="234"/>
      <c r="G11" s="234"/>
      <c r="H11" s="234"/>
      <c r="I11" s="234"/>
      <c r="J11" s="234"/>
      <c r="K11" s="234"/>
      <c r="L11" s="234"/>
      <c r="M11" s="234"/>
      <c r="N11" s="234"/>
      <c r="O11" s="234"/>
      <c r="P11" s="234"/>
      <c r="Q11" s="234"/>
      <c r="R11" s="234"/>
      <c r="S11" s="234"/>
      <c r="T11" s="234"/>
      <c r="U11" s="234"/>
      <c r="V11" s="234"/>
      <c r="W11" s="234"/>
      <c r="X11" s="234"/>
      <c r="Y11" s="234"/>
      <c r="Z11" s="234"/>
      <c r="AA11" s="234"/>
      <c r="AB11" s="234"/>
      <c r="AC11" s="234"/>
      <c r="AD11" s="234"/>
      <c r="AE11" s="235"/>
    </row>
    <row r="12" spans="1:31" ht="15" customHeight="1" x14ac:dyDescent="0.25">
      <c r="A12" s="300"/>
      <c r="B12" s="301"/>
      <c r="C12" s="304"/>
      <c r="D12" s="305"/>
      <c r="E12" s="305"/>
      <c r="F12" s="305"/>
      <c r="G12" s="305"/>
      <c r="H12" s="305"/>
      <c r="I12" s="305"/>
      <c r="J12" s="305"/>
      <c r="K12" s="305"/>
      <c r="L12" s="305"/>
      <c r="M12" s="305"/>
      <c r="N12" s="305"/>
      <c r="O12" s="305"/>
      <c r="P12" s="305"/>
      <c r="Q12" s="305"/>
      <c r="R12" s="305"/>
      <c r="S12" s="305"/>
      <c r="T12" s="305"/>
      <c r="U12" s="305"/>
      <c r="V12" s="305"/>
      <c r="W12" s="305"/>
      <c r="X12" s="305"/>
      <c r="Y12" s="305"/>
      <c r="Z12" s="305"/>
      <c r="AA12" s="305"/>
      <c r="AB12" s="305"/>
      <c r="AC12" s="305"/>
      <c r="AD12" s="305"/>
      <c r="AE12" s="306"/>
    </row>
    <row r="13" spans="1:31" ht="15" customHeight="1" thickBot="1" x14ac:dyDescent="0.3">
      <c r="A13" s="302"/>
      <c r="B13" s="303"/>
      <c r="C13" s="307"/>
      <c r="D13" s="308"/>
      <c r="E13" s="308"/>
      <c r="F13" s="308"/>
      <c r="G13" s="308"/>
      <c r="H13" s="308"/>
      <c r="I13" s="308"/>
      <c r="J13" s="308"/>
      <c r="K13" s="308"/>
      <c r="L13" s="308"/>
      <c r="M13" s="308"/>
      <c r="N13" s="308"/>
      <c r="O13" s="308"/>
      <c r="P13" s="308"/>
      <c r="Q13" s="308"/>
      <c r="R13" s="308"/>
      <c r="S13" s="308"/>
      <c r="T13" s="308"/>
      <c r="U13" s="308"/>
      <c r="V13" s="308"/>
      <c r="W13" s="308"/>
      <c r="X13" s="308"/>
      <c r="Y13" s="308"/>
      <c r="Z13" s="308"/>
      <c r="AA13" s="308"/>
      <c r="AB13" s="308"/>
      <c r="AC13" s="308"/>
      <c r="AD13" s="308"/>
      <c r="AE13" s="309"/>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71" t="s">
        <v>17</v>
      </c>
      <c r="B15" s="272"/>
      <c r="C15" s="282" t="s">
        <v>18</v>
      </c>
      <c r="D15" s="283"/>
      <c r="E15" s="283"/>
      <c r="F15" s="283"/>
      <c r="G15" s="283"/>
      <c r="H15" s="283"/>
      <c r="I15" s="283"/>
      <c r="J15" s="283"/>
      <c r="K15" s="284"/>
      <c r="L15" s="276" t="s">
        <v>19</v>
      </c>
      <c r="M15" s="277"/>
      <c r="N15" s="277"/>
      <c r="O15" s="277"/>
      <c r="P15" s="277"/>
      <c r="Q15" s="278"/>
      <c r="R15" s="285" t="s">
        <v>20</v>
      </c>
      <c r="S15" s="286"/>
      <c r="T15" s="286"/>
      <c r="U15" s="286"/>
      <c r="V15" s="286"/>
      <c r="W15" s="286"/>
      <c r="X15" s="287"/>
      <c r="Y15" s="276" t="s">
        <v>21</v>
      </c>
      <c r="Z15" s="278"/>
      <c r="AA15" s="273" t="s">
        <v>22</v>
      </c>
      <c r="AB15" s="274"/>
      <c r="AC15" s="274"/>
      <c r="AD15" s="274"/>
      <c r="AE15" s="275"/>
    </row>
    <row r="16" spans="1:31" ht="9" customHeight="1" thickBot="1" x14ac:dyDescent="0.3">
      <c r="A16" s="6"/>
      <c r="B16" s="4"/>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270"/>
      <c r="AB16" s="270"/>
      <c r="AD16" s="7"/>
      <c r="AE16" s="8"/>
    </row>
    <row r="17" spans="1:35" s="16" customFormat="1" ht="37.5" customHeight="1" thickBot="1" x14ac:dyDescent="0.3">
      <c r="A17" s="271" t="s">
        <v>23</v>
      </c>
      <c r="B17" s="272"/>
      <c r="C17" s="273" t="s">
        <v>24</v>
      </c>
      <c r="D17" s="274"/>
      <c r="E17" s="274"/>
      <c r="F17" s="274"/>
      <c r="G17" s="274"/>
      <c r="H17" s="274"/>
      <c r="I17" s="274"/>
      <c r="J17" s="274"/>
      <c r="K17" s="274"/>
      <c r="L17" s="274"/>
      <c r="M17" s="274"/>
      <c r="N17" s="274"/>
      <c r="O17" s="274"/>
      <c r="P17" s="274"/>
      <c r="Q17" s="274"/>
      <c r="R17" s="274"/>
      <c r="S17" s="274"/>
      <c r="T17" s="274"/>
      <c r="U17" s="274"/>
      <c r="V17" s="274"/>
      <c r="W17" s="274"/>
      <c r="X17" s="274"/>
      <c r="Y17" s="274"/>
      <c r="Z17" s="274"/>
      <c r="AA17" s="274"/>
      <c r="AB17" s="274"/>
      <c r="AC17" s="274"/>
      <c r="AD17" s="274"/>
      <c r="AE17" s="275"/>
    </row>
    <row r="18" spans="1:35"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5" ht="32.1" customHeight="1" thickBot="1" x14ac:dyDescent="0.3">
      <c r="A19" s="276" t="s">
        <v>25</v>
      </c>
      <c r="B19" s="277"/>
      <c r="C19" s="277"/>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8"/>
      <c r="AF19" s="20"/>
    </row>
    <row r="20" spans="1:35" ht="32.1" customHeight="1" thickBot="1" x14ac:dyDescent="0.3">
      <c r="A20" s="99" t="s">
        <v>26</v>
      </c>
      <c r="B20" s="279" t="s">
        <v>27</v>
      </c>
      <c r="C20" s="280"/>
      <c r="D20" s="280"/>
      <c r="E20" s="280"/>
      <c r="F20" s="280"/>
      <c r="G20" s="280"/>
      <c r="H20" s="280"/>
      <c r="I20" s="280"/>
      <c r="J20" s="280"/>
      <c r="K20" s="280"/>
      <c r="L20" s="280"/>
      <c r="M20" s="280"/>
      <c r="N20" s="280"/>
      <c r="O20" s="281"/>
      <c r="P20" s="276" t="s">
        <v>28</v>
      </c>
      <c r="Q20" s="277"/>
      <c r="R20" s="277"/>
      <c r="S20" s="277"/>
      <c r="T20" s="277"/>
      <c r="U20" s="277"/>
      <c r="V20" s="277"/>
      <c r="W20" s="277"/>
      <c r="X20" s="277"/>
      <c r="Y20" s="277"/>
      <c r="Z20" s="277"/>
      <c r="AA20" s="277"/>
      <c r="AB20" s="277"/>
      <c r="AC20" s="277"/>
      <c r="AD20" s="277"/>
      <c r="AE20" s="278"/>
      <c r="AF20" s="20"/>
    </row>
    <row r="21" spans="1:35" ht="32.1" customHeight="1" thickBot="1" x14ac:dyDescent="0.3">
      <c r="A21" s="149">
        <v>2041627027</v>
      </c>
      <c r="B21" s="108" t="s">
        <v>29</v>
      </c>
      <c r="C21" s="109" t="s">
        <v>30</v>
      </c>
      <c r="D21" s="109" t="s">
        <v>8</v>
      </c>
      <c r="E21" s="109" t="s">
        <v>31</v>
      </c>
      <c r="F21" s="109" t="s">
        <v>32</v>
      </c>
      <c r="G21" s="109" t="s">
        <v>33</v>
      </c>
      <c r="H21" s="109" t="s">
        <v>34</v>
      </c>
      <c r="I21" s="109" t="s">
        <v>35</v>
      </c>
      <c r="J21" s="109" t="s">
        <v>36</v>
      </c>
      <c r="K21" s="109" t="s">
        <v>37</v>
      </c>
      <c r="L21" s="109" t="s">
        <v>38</v>
      </c>
      <c r="M21" s="109" t="s">
        <v>39</v>
      </c>
      <c r="N21" s="109" t="s">
        <v>40</v>
      </c>
      <c r="O21" s="110" t="s">
        <v>41</v>
      </c>
      <c r="P21" s="134"/>
      <c r="Q21" s="99" t="s">
        <v>29</v>
      </c>
      <c r="R21" s="100" t="s">
        <v>30</v>
      </c>
      <c r="S21" s="100" t="s">
        <v>8</v>
      </c>
      <c r="T21" s="100" t="s">
        <v>31</v>
      </c>
      <c r="U21" s="100" t="s">
        <v>32</v>
      </c>
      <c r="V21" s="100" t="s">
        <v>33</v>
      </c>
      <c r="W21" s="100" t="s">
        <v>34</v>
      </c>
      <c r="X21" s="100" t="s">
        <v>35</v>
      </c>
      <c r="Y21" s="100" t="s">
        <v>36</v>
      </c>
      <c r="Z21" s="100" t="s">
        <v>37</v>
      </c>
      <c r="AA21" s="100" t="s">
        <v>38</v>
      </c>
      <c r="AB21" s="100" t="s">
        <v>39</v>
      </c>
      <c r="AC21" s="100" t="s">
        <v>40</v>
      </c>
      <c r="AD21" s="133" t="s">
        <v>42</v>
      </c>
      <c r="AE21" s="133" t="s">
        <v>43</v>
      </c>
      <c r="AF21" s="1"/>
    </row>
    <row r="22" spans="1:35" ht="32.1" customHeight="1" x14ac:dyDescent="0.25">
      <c r="A22" s="130" t="s">
        <v>44</v>
      </c>
      <c r="B22" s="147">
        <v>876445728</v>
      </c>
      <c r="C22" s="148">
        <v>876445728</v>
      </c>
      <c r="D22" s="148">
        <v>288735571</v>
      </c>
      <c r="E22" s="148"/>
      <c r="F22" s="148"/>
      <c r="G22" s="148"/>
      <c r="H22" s="148"/>
      <c r="I22" s="148"/>
      <c r="J22" s="148"/>
      <c r="K22" s="148"/>
      <c r="L22" s="148"/>
      <c r="M22" s="148"/>
      <c r="N22" s="79">
        <f>SUM(B22:M22)</f>
        <v>2041627027</v>
      </c>
      <c r="O22" s="81"/>
      <c r="P22" s="130" t="s">
        <v>45</v>
      </c>
      <c r="Q22" s="141">
        <v>3620819689</v>
      </c>
      <c r="R22" s="142"/>
      <c r="S22" s="142"/>
      <c r="T22" s="142"/>
      <c r="U22" s="142">
        <v>6455061511</v>
      </c>
      <c r="V22" s="142"/>
      <c r="W22" s="142"/>
      <c r="X22" s="142"/>
      <c r="Y22" s="142"/>
      <c r="Z22" s="142"/>
      <c r="AA22" s="142"/>
      <c r="AB22" s="142"/>
      <c r="AC22" s="101">
        <f>SUM(Q22:AB22)</f>
        <v>10075881200</v>
      </c>
      <c r="AE22" s="102"/>
      <c r="AF22" s="185"/>
      <c r="AG22" s="1"/>
      <c r="AI22" s="185"/>
    </row>
    <row r="23" spans="1:35" ht="32.1" customHeight="1" x14ac:dyDescent="0.25">
      <c r="A23" s="131" t="s">
        <v>46</v>
      </c>
      <c r="B23" s="143"/>
      <c r="C23" s="144"/>
      <c r="D23" s="144">
        <v>0</v>
      </c>
      <c r="E23" s="144"/>
      <c r="F23" s="144"/>
      <c r="G23" s="144"/>
      <c r="H23" s="144"/>
      <c r="I23" s="144"/>
      <c r="J23" s="144"/>
      <c r="K23" s="144"/>
      <c r="L23" s="144"/>
      <c r="M23" s="144"/>
      <c r="N23" s="78">
        <f>SUM(B23:M23)</f>
        <v>0</v>
      </c>
      <c r="O23" s="90" t="str">
        <f>IFERROR(N23/(SUMIF(B23:M23,"&gt;0",B22:M22))," ")</f>
        <v xml:space="preserve"> </v>
      </c>
      <c r="P23" s="131" t="s">
        <v>47</v>
      </c>
      <c r="Q23" s="143">
        <v>3620819689</v>
      </c>
      <c r="R23" s="144">
        <v>0</v>
      </c>
      <c r="S23" s="144">
        <v>0</v>
      </c>
      <c r="T23" s="144"/>
      <c r="U23" s="144"/>
      <c r="V23" s="144"/>
      <c r="W23" s="144"/>
      <c r="X23" s="144"/>
      <c r="Y23" s="144"/>
      <c r="Z23" s="144"/>
      <c r="AA23" s="144"/>
      <c r="AB23" s="144"/>
      <c r="AC23" s="78">
        <f>SUM(Q23:AB23)</f>
        <v>3620819689</v>
      </c>
      <c r="AD23" s="182">
        <f>AC23/SUM(Q22:S22)</f>
        <v>1</v>
      </c>
      <c r="AE23" s="82">
        <f>AC23/AC22</f>
        <v>0.35935513898278199</v>
      </c>
      <c r="AF23" s="185"/>
      <c r="AG23" s="1"/>
      <c r="AI23" s="185"/>
    </row>
    <row r="24" spans="1:35" ht="32.1" customHeight="1" x14ac:dyDescent="0.25">
      <c r="A24" s="131" t="s">
        <v>48</v>
      </c>
      <c r="B24" s="143">
        <f>+A21-B23</f>
        <v>2041627027</v>
      </c>
      <c r="C24" s="144">
        <f>+B24-C23</f>
        <v>2041627027</v>
      </c>
      <c r="D24" s="144">
        <f>+C24-D23</f>
        <v>2041627027</v>
      </c>
      <c r="E24" s="144"/>
      <c r="F24" s="144"/>
      <c r="G24" s="144"/>
      <c r="H24" s="144"/>
      <c r="I24" s="144"/>
      <c r="J24" s="144"/>
      <c r="K24" s="144"/>
      <c r="L24" s="144"/>
      <c r="M24" s="144"/>
      <c r="N24" s="78">
        <f>MIN(B24:M24)</f>
        <v>2041627027</v>
      </c>
      <c r="O24" s="80"/>
      <c r="P24" s="131" t="s">
        <v>44</v>
      </c>
      <c r="Q24" s="143"/>
      <c r="R24" s="144"/>
      <c r="S24" s="144">
        <v>688653244</v>
      </c>
      <c r="T24" s="144">
        <v>977388815</v>
      </c>
      <c r="U24" s="144">
        <v>977388815</v>
      </c>
      <c r="V24" s="144">
        <v>977388815</v>
      </c>
      <c r="W24" s="144">
        <v>977388815</v>
      </c>
      <c r="X24" s="144">
        <v>977388815</v>
      </c>
      <c r="Y24" s="144">
        <v>977388815</v>
      </c>
      <c r="Z24" s="144">
        <v>977388815</v>
      </c>
      <c r="AA24" s="144">
        <v>977388815</v>
      </c>
      <c r="AB24" s="144">
        <v>1568117436</v>
      </c>
      <c r="AC24" s="78">
        <f>SUM(Q24:AB24)</f>
        <v>10075881200</v>
      </c>
      <c r="AD24" s="78"/>
      <c r="AE24" s="103"/>
      <c r="AF24" s="185"/>
      <c r="AG24" s="1"/>
      <c r="AI24" s="185"/>
    </row>
    <row r="25" spans="1:35" ht="32.1" customHeight="1" thickBot="1" x14ac:dyDescent="0.3">
      <c r="A25" s="132" t="s">
        <v>49</v>
      </c>
      <c r="B25" s="145">
        <v>876445728</v>
      </c>
      <c r="C25" s="146">
        <v>876445728</v>
      </c>
      <c r="D25" s="146">
        <v>288735571</v>
      </c>
      <c r="E25" s="146"/>
      <c r="F25" s="146"/>
      <c r="G25" s="146"/>
      <c r="H25" s="146"/>
      <c r="I25" s="146"/>
      <c r="J25" s="146"/>
      <c r="K25" s="146"/>
      <c r="L25" s="146"/>
      <c r="M25" s="146"/>
      <c r="N25" s="111">
        <f>SUM(B25:M25)</f>
        <v>2041627027</v>
      </c>
      <c r="O25" s="184">
        <f>+N25/N24</f>
        <v>1</v>
      </c>
      <c r="P25" s="132" t="s">
        <v>49</v>
      </c>
      <c r="Q25" s="145">
        <v>0</v>
      </c>
      <c r="R25" s="146">
        <v>0</v>
      </c>
      <c r="S25" s="146">
        <v>688653244</v>
      </c>
      <c r="T25" s="146"/>
      <c r="U25" s="146"/>
      <c r="V25" s="146"/>
      <c r="W25" s="146"/>
      <c r="X25" s="146"/>
      <c r="Y25" s="146"/>
      <c r="Z25" s="146"/>
      <c r="AA25" s="146"/>
      <c r="AB25" s="146"/>
      <c r="AC25" s="111">
        <f>SUM(Q25:AB25)</f>
        <v>688653244</v>
      </c>
      <c r="AD25" s="183">
        <f ca="1">AD25/SUM(Q24:S24)</f>
        <v>0</v>
      </c>
      <c r="AE25" s="112">
        <f>AC25/AC24</f>
        <v>6.8346701427960468E-2</v>
      </c>
      <c r="AF25" s="185"/>
      <c r="AG25" s="1"/>
      <c r="AI25" s="185"/>
    </row>
    <row r="26" spans="1:35" customFormat="1" ht="16.5" customHeight="1" thickBot="1" x14ac:dyDescent="0.3"/>
    <row r="27" spans="1:35" ht="33.950000000000003" customHeight="1" x14ac:dyDescent="0.25">
      <c r="A27" s="267" t="s">
        <v>50</v>
      </c>
      <c r="B27" s="268"/>
      <c r="C27" s="268"/>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8"/>
      <c r="AD27" s="268"/>
      <c r="AE27" s="269"/>
    </row>
    <row r="28" spans="1:35" ht="15" customHeight="1" x14ac:dyDescent="0.25">
      <c r="A28" s="237" t="s">
        <v>51</v>
      </c>
      <c r="B28" s="239" t="s">
        <v>52</v>
      </c>
      <c r="C28" s="239"/>
      <c r="D28" s="239" t="s">
        <v>53</v>
      </c>
      <c r="E28" s="239"/>
      <c r="F28" s="239"/>
      <c r="G28" s="239"/>
      <c r="H28" s="239"/>
      <c r="I28" s="239"/>
      <c r="J28" s="239"/>
      <c r="K28" s="239"/>
      <c r="L28" s="239"/>
      <c r="M28" s="239"/>
      <c r="N28" s="239"/>
      <c r="O28" s="239"/>
      <c r="P28" s="239" t="s">
        <v>40</v>
      </c>
      <c r="Q28" s="239" t="s">
        <v>54</v>
      </c>
      <c r="R28" s="239"/>
      <c r="S28" s="239"/>
      <c r="T28" s="239"/>
      <c r="U28" s="239"/>
      <c r="V28" s="239"/>
      <c r="W28" s="239"/>
      <c r="X28" s="239"/>
      <c r="Y28" s="239" t="s">
        <v>55</v>
      </c>
      <c r="Z28" s="239"/>
      <c r="AA28" s="239"/>
      <c r="AB28" s="239"/>
      <c r="AC28" s="239"/>
      <c r="AD28" s="239"/>
      <c r="AE28" s="266"/>
    </row>
    <row r="29" spans="1:35" ht="27" customHeight="1" x14ac:dyDescent="0.25">
      <c r="A29" s="237"/>
      <c r="B29" s="239"/>
      <c r="C29" s="239"/>
      <c r="D29" s="96" t="s">
        <v>29</v>
      </c>
      <c r="E29" s="96" t="s">
        <v>30</v>
      </c>
      <c r="F29" s="96" t="s">
        <v>8</v>
      </c>
      <c r="G29" s="96" t="s">
        <v>31</v>
      </c>
      <c r="H29" s="96" t="s">
        <v>32</v>
      </c>
      <c r="I29" s="96" t="s">
        <v>33</v>
      </c>
      <c r="J29" s="96" t="s">
        <v>34</v>
      </c>
      <c r="K29" s="96" t="s">
        <v>35</v>
      </c>
      <c r="L29" s="96" t="s">
        <v>36</v>
      </c>
      <c r="M29" s="96" t="s">
        <v>37</v>
      </c>
      <c r="N29" s="96" t="s">
        <v>38</v>
      </c>
      <c r="O29" s="96" t="s">
        <v>39</v>
      </c>
      <c r="P29" s="239"/>
      <c r="Q29" s="239"/>
      <c r="R29" s="239"/>
      <c r="S29" s="239"/>
      <c r="T29" s="239"/>
      <c r="U29" s="239"/>
      <c r="V29" s="239"/>
      <c r="W29" s="239"/>
      <c r="X29" s="239"/>
      <c r="Y29" s="239"/>
      <c r="Z29" s="239"/>
      <c r="AA29" s="239"/>
      <c r="AB29" s="239"/>
      <c r="AC29" s="239"/>
      <c r="AD29" s="239"/>
      <c r="AE29" s="266"/>
    </row>
    <row r="30" spans="1:35" ht="62.25" customHeight="1" thickBot="1" x14ac:dyDescent="0.3">
      <c r="A30" s="104" t="s">
        <v>24</v>
      </c>
      <c r="B30" s="260"/>
      <c r="C30" s="260"/>
      <c r="D30" s="140"/>
      <c r="E30" s="140"/>
      <c r="F30" s="140"/>
      <c r="G30" s="140"/>
      <c r="H30" s="140"/>
      <c r="I30" s="140"/>
      <c r="J30" s="140"/>
      <c r="K30" s="140"/>
      <c r="L30" s="140"/>
      <c r="M30" s="140"/>
      <c r="N30" s="140"/>
      <c r="O30" s="140"/>
      <c r="P30" s="105">
        <f>SUM(D30:O30)</f>
        <v>0</v>
      </c>
      <c r="Q30" s="261"/>
      <c r="R30" s="261"/>
      <c r="S30" s="261"/>
      <c r="T30" s="261"/>
      <c r="U30" s="261"/>
      <c r="V30" s="261"/>
      <c r="W30" s="261"/>
      <c r="X30" s="261"/>
      <c r="Y30" s="262" t="s">
        <v>56</v>
      </c>
      <c r="Z30" s="263"/>
      <c r="AA30" s="263"/>
      <c r="AB30" s="263"/>
      <c r="AC30" s="263"/>
      <c r="AD30" s="263"/>
      <c r="AE30" s="264"/>
    </row>
    <row r="31" spans="1:35" ht="12" customHeight="1" thickBot="1" x14ac:dyDescent="0.3">
      <c r="A31" s="113"/>
      <c r="B31" s="114"/>
      <c r="C31" s="114"/>
      <c r="D31" s="9"/>
      <c r="E31" s="9"/>
      <c r="F31" s="9"/>
      <c r="G31" s="9"/>
      <c r="H31" s="9"/>
      <c r="I31" s="9"/>
      <c r="J31" s="9"/>
      <c r="K31" s="9"/>
      <c r="L31" s="9"/>
      <c r="M31" s="9"/>
      <c r="N31" s="9"/>
      <c r="O31" s="9"/>
      <c r="P31" s="115"/>
      <c r="Q31" s="116"/>
      <c r="R31" s="116"/>
      <c r="S31" s="116"/>
      <c r="T31" s="116"/>
      <c r="U31" s="116"/>
      <c r="V31" s="116"/>
      <c r="W31" s="116"/>
      <c r="X31" s="116"/>
      <c r="Y31" s="116"/>
      <c r="Z31" s="116"/>
      <c r="AA31" s="116"/>
      <c r="AB31" s="116"/>
      <c r="AC31" s="116"/>
      <c r="AD31" s="116"/>
      <c r="AE31" s="117"/>
    </row>
    <row r="32" spans="1:35" ht="45" customHeight="1" x14ac:dyDescent="0.25">
      <c r="A32" s="233" t="s">
        <v>57</v>
      </c>
      <c r="B32" s="234"/>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5"/>
    </row>
    <row r="33" spans="1:41" ht="23.1" customHeight="1" x14ac:dyDescent="0.25">
      <c r="A33" s="237" t="s">
        <v>58</v>
      </c>
      <c r="B33" s="239" t="s">
        <v>59</v>
      </c>
      <c r="C33" s="239" t="s">
        <v>52</v>
      </c>
      <c r="D33" s="239" t="s">
        <v>60</v>
      </c>
      <c r="E33" s="239"/>
      <c r="F33" s="239"/>
      <c r="G33" s="239"/>
      <c r="H33" s="239"/>
      <c r="I33" s="239"/>
      <c r="J33" s="239"/>
      <c r="K33" s="239"/>
      <c r="L33" s="239"/>
      <c r="M33" s="239"/>
      <c r="N33" s="239"/>
      <c r="O33" s="239"/>
      <c r="P33" s="239"/>
      <c r="Q33" s="239" t="s">
        <v>61</v>
      </c>
      <c r="R33" s="239"/>
      <c r="S33" s="239"/>
      <c r="T33" s="239"/>
      <c r="U33" s="239"/>
      <c r="V33" s="239"/>
      <c r="W33" s="239"/>
      <c r="X33" s="239"/>
      <c r="Y33" s="239"/>
      <c r="Z33" s="239"/>
      <c r="AA33" s="239"/>
      <c r="AB33" s="239"/>
      <c r="AC33" s="239"/>
      <c r="AD33" s="239"/>
      <c r="AE33" s="266"/>
      <c r="AG33" s="21"/>
      <c r="AH33" s="21"/>
      <c r="AI33" s="21"/>
      <c r="AJ33" s="21"/>
      <c r="AK33" s="21"/>
      <c r="AL33" s="21"/>
      <c r="AM33" s="21"/>
      <c r="AN33" s="21"/>
      <c r="AO33" s="21"/>
    </row>
    <row r="34" spans="1:41" ht="27" customHeight="1" x14ac:dyDescent="0.25">
      <c r="A34" s="237"/>
      <c r="B34" s="239"/>
      <c r="C34" s="265"/>
      <c r="D34" s="96" t="s">
        <v>29</v>
      </c>
      <c r="E34" s="96" t="s">
        <v>30</v>
      </c>
      <c r="F34" s="96" t="s">
        <v>8</v>
      </c>
      <c r="G34" s="96" t="s">
        <v>31</v>
      </c>
      <c r="H34" s="96" t="s">
        <v>32</v>
      </c>
      <c r="I34" s="96" t="s">
        <v>33</v>
      </c>
      <c r="J34" s="96" t="s">
        <v>34</v>
      </c>
      <c r="K34" s="96" t="s">
        <v>35</v>
      </c>
      <c r="L34" s="96" t="s">
        <v>36</v>
      </c>
      <c r="M34" s="96" t="s">
        <v>37</v>
      </c>
      <c r="N34" s="96" t="s">
        <v>38</v>
      </c>
      <c r="O34" s="96" t="s">
        <v>39</v>
      </c>
      <c r="P34" s="96" t="s">
        <v>40</v>
      </c>
      <c r="Q34" s="246" t="s">
        <v>62</v>
      </c>
      <c r="R34" s="247"/>
      <c r="S34" s="247"/>
      <c r="T34" s="248"/>
      <c r="U34" s="239" t="s">
        <v>63</v>
      </c>
      <c r="V34" s="239"/>
      <c r="W34" s="239"/>
      <c r="X34" s="239"/>
      <c r="Y34" s="239" t="s">
        <v>64</v>
      </c>
      <c r="Z34" s="239"/>
      <c r="AA34" s="239"/>
      <c r="AB34" s="239"/>
      <c r="AC34" s="239" t="s">
        <v>65</v>
      </c>
      <c r="AD34" s="239"/>
      <c r="AE34" s="266"/>
      <c r="AG34" s="21"/>
      <c r="AH34" s="21"/>
      <c r="AI34" s="21"/>
      <c r="AJ34" s="21"/>
      <c r="AK34" s="21"/>
      <c r="AL34" s="21"/>
      <c r="AM34" s="21"/>
      <c r="AN34" s="21"/>
      <c r="AO34" s="21"/>
    </row>
    <row r="35" spans="1:41" ht="170.45" customHeight="1" x14ac:dyDescent="0.25">
      <c r="A35" s="250" t="s">
        <v>24</v>
      </c>
      <c r="B35" s="252">
        <f>SUM(B41:B46)</f>
        <v>0.1</v>
      </c>
      <c r="C35" s="23" t="s">
        <v>66</v>
      </c>
      <c r="D35" s="154">
        <v>2000</v>
      </c>
      <c r="E35" s="154">
        <v>3000</v>
      </c>
      <c r="F35" s="154">
        <v>3000</v>
      </c>
      <c r="G35" s="154">
        <f>12000/4</f>
        <v>3000</v>
      </c>
      <c r="H35" s="154">
        <f>12000/4</f>
        <v>3000</v>
      </c>
      <c r="I35" s="154">
        <v>0</v>
      </c>
      <c r="J35" s="154">
        <v>0</v>
      </c>
      <c r="K35" s="154">
        <v>0</v>
      </c>
      <c r="L35" s="154">
        <v>0</v>
      </c>
      <c r="M35" s="154">
        <v>0</v>
      </c>
      <c r="N35" s="154">
        <v>0</v>
      </c>
      <c r="O35" s="154">
        <v>0</v>
      </c>
      <c r="P35" s="155">
        <f>SUM(D35:O35)</f>
        <v>14000</v>
      </c>
      <c r="Q35" s="254" t="s">
        <v>67</v>
      </c>
      <c r="R35" s="255"/>
      <c r="S35" s="255"/>
      <c r="T35" s="256"/>
      <c r="U35" s="229" t="s">
        <v>68</v>
      </c>
      <c r="V35" s="229"/>
      <c r="W35" s="229"/>
      <c r="X35" s="229"/>
      <c r="Y35" s="229" t="s">
        <v>69</v>
      </c>
      <c r="Z35" s="229"/>
      <c r="AA35" s="229"/>
      <c r="AB35" s="229"/>
      <c r="AC35" s="229" t="s">
        <v>70</v>
      </c>
      <c r="AD35" s="229"/>
      <c r="AE35" s="230"/>
      <c r="AG35" s="21"/>
      <c r="AH35" s="21"/>
      <c r="AI35" s="21"/>
      <c r="AJ35" s="21"/>
      <c r="AK35" s="21"/>
      <c r="AL35" s="21"/>
      <c r="AM35" s="21"/>
      <c r="AN35" s="21"/>
      <c r="AO35" s="21"/>
    </row>
    <row r="36" spans="1:41" ht="213.75" customHeight="1" thickBot="1" x14ac:dyDescent="0.3">
      <c r="A36" s="251"/>
      <c r="B36" s="253"/>
      <c r="C36" s="24" t="s">
        <v>71</v>
      </c>
      <c r="D36" s="159">
        <v>3248</v>
      </c>
      <c r="E36" s="159">
        <v>3423</v>
      </c>
      <c r="F36" s="159">
        <v>3608</v>
      </c>
      <c r="G36" s="156"/>
      <c r="H36" s="156"/>
      <c r="I36" s="156"/>
      <c r="J36" s="156"/>
      <c r="K36" s="156"/>
      <c r="L36" s="156"/>
      <c r="M36" s="156"/>
      <c r="N36" s="156"/>
      <c r="O36" s="156"/>
      <c r="P36" s="156">
        <f>SUM(D36:O36)</f>
        <v>10279</v>
      </c>
      <c r="Q36" s="257"/>
      <c r="R36" s="258"/>
      <c r="S36" s="258"/>
      <c r="T36" s="259"/>
      <c r="U36" s="231"/>
      <c r="V36" s="231"/>
      <c r="W36" s="231"/>
      <c r="X36" s="231"/>
      <c r="Y36" s="231"/>
      <c r="Z36" s="231"/>
      <c r="AA36" s="231"/>
      <c r="AB36" s="231"/>
      <c r="AC36" s="231"/>
      <c r="AD36" s="231"/>
      <c r="AE36" s="232"/>
      <c r="AG36" s="21"/>
      <c r="AH36" s="21"/>
      <c r="AI36" s="21"/>
      <c r="AJ36" s="21"/>
      <c r="AK36" s="21"/>
      <c r="AL36" s="21"/>
      <c r="AM36" s="21"/>
      <c r="AN36" s="21"/>
      <c r="AO36" s="21"/>
    </row>
    <row r="37" spans="1:41" customFormat="1" ht="17.25" customHeight="1" thickBot="1" x14ac:dyDescent="0.3"/>
    <row r="38" spans="1:41" ht="45" customHeight="1" thickBot="1" x14ac:dyDescent="0.3">
      <c r="A38" s="233" t="s">
        <v>72</v>
      </c>
      <c r="B38" s="234"/>
      <c r="C38" s="234"/>
      <c r="D38" s="234"/>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5"/>
      <c r="AG38" s="21"/>
      <c r="AH38" s="21"/>
      <c r="AI38" s="21"/>
      <c r="AJ38" s="21"/>
      <c r="AK38" s="21"/>
      <c r="AL38" s="21"/>
      <c r="AM38" s="21"/>
      <c r="AN38" s="21"/>
      <c r="AO38" s="21"/>
    </row>
    <row r="39" spans="1:41" ht="26.1" customHeight="1" x14ac:dyDescent="0.25">
      <c r="A39" s="236" t="s">
        <v>73</v>
      </c>
      <c r="B39" s="238" t="s">
        <v>74</v>
      </c>
      <c r="C39" s="240" t="s">
        <v>75</v>
      </c>
      <c r="D39" s="242" t="s">
        <v>76</v>
      </c>
      <c r="E39" s="243"/>
      <c r="F39" s="243"/>
      <c r="G39" s="243"/>
      <c r="H39" s="243"/>
      <c r="I39" s="243"/>
      <c r="J39" s="243"/>
      <c r="K39" s="243"/>
      <c r="L39" s="243"/>
      <c r="M39" s="243"/>
      <c r="N39" s="243"/>
      <c r="O39" s="243"/>
      <c r="P39" s="244"/>
      <c r="Q39" s="238" t="s">
        <v>77</v>
      </c>
      <c r="R39" s="238"/>
      <c r="S39" s="238"/>
      <c r="T39" s="238"/>
      <c r="U39" s="238"/>
      <c r="V39" s="238"/>
      <c r="W39" s="238"/>
      <c r="X39" s="238"/>
      <c r="Y39" s="238"/>
      <c r="Z39" s="238"/>
      <c r="AA39" s="238"/>
      <c r="AB39" s="238"/>
      <c r="AC39" s="238"/>
      <c r="AD39" s="238"/>
      <c r="AE39" s="245"/>
      <c r="AG39" s="21"/>
      <c r="AH39" s="21"/>
      <c r="AI39" s="21"/>
      <c r="AJ39" s="21"/>
      <c r="AK39" s="21"/>
      <c r="AL39" s="21"/>
      <c r="AM39" s="21"/>
      <c r="AN39" s="21"/>
      <c r="AO39" s="21"/>
    </row>
    <row r="40" spans="1:41" ht="26.1" customHeight="1" x14ac:dyDescent="0.25">
      <c r="A40" s="237"/>
      <c r="B40" s="239"/>
      <c r="C40" s="241"/>
      <c r="D40" s="96" t="s">
        <v>78</v>
      </c>
      <c r="E40" s="96" t="s">
        <v>79</v>
      </c>
      <c r="F40" s="96" t="s">
        <v>80</v>
      </c>
      <c r="G40" s="96" t="s">
        <v>81</v>
      </c>
      <c r="H40" s="96" t="s">
        <v>82</v>
      </c>
      <c r="I40" s="96" t="s">
        <v>83</v>
      </c>
      <c r="J40" s="96" t="s">
        <v>84</v>
      </c>
      <c r="K40" s="96" t="s">
        <v>85</v>
      </c>
      <c r="L40" s="96" t="s">
        <v>86</v>
      </c>
      <c r="M40" s="96" t="s">
        <v>87</v>
      </c>
      <c r="N40" s="96" t="s">
        <v>88</v>
      </c>
      <c r="O40" s="96" t="s">
        <v>89</v>
      </c>
      <c r="P40" s="96" t="s">
        <v>90</v>
      </c>
      <c r="Q40" s="246" t="s">
        <v>91</v>
      </c>
      <c r="R40" s="247"/>
      <c r="S40" s="247"/>
      <c r="T40" s="247"/>
      <c r="U40" s="247"/>
      <c r="V40" s="247"/>
      <c r="W40" s="247"/>
      <c r="X40" s="248"/>
      <c r="Y40" s="246" t="s">
        <v>92</v>
      </c>
      <c r="Z40" s="247"/>
      <c r="AA40" s="247"/>
      <c r="AB40" s="247"/>
      <c r="AC40" s="247"/>
      <c r="AD40" s="247"/>
      <c r="AE40" s="249"/>
      <c r="AG40" s="25"/>
      <c r="AH40" s="25"/>
      <c r="AI40" s="25"/>
      <c r="AJ40" s="25"/>
      <c r="AK40" s="25"/>
      <c r="AL40" s="25"/>
      <c r="AM40" s="25"/>
      <c r="AN40" s="25"/>
      <c r="AO40" s="25"/>
    </row>
    <row r="41" spans="1:41" s="163" customFormat="1" ht="117" customHeight="1" x14ac:dyDescent="0.25">
      <c r="A41" s="221" t="s">
        <v>93</v>
      </c>
      <c r="B41" s="223">
        <v>0.03</v>
      </c>
      <c r="C41" s="23" t="s">
        <v>66</v>
      </c>
      <c r="D41" s="162">
        <v>0.2</v>
      </c>
      <c r="E41" s="162">
        <v>0.2</v>
      </c>
      <c r="F41" s="162">
        <v>0.2</v>
      </c>
      <c r="G41" s="162">
        <v>0.2</v>
      </c>
      <c r="H41" s="162">
        <v>0.2</v>
      </c>
      <c r="I41" s="152">
        <v>0</v>
      </c>
      <c r="J41" s="152">
        <v>0</v>
      </c>
      <c r="K41" s="152">
        <v>0</v>
      </c>
      <c r="L41" s="152">
        <v>0</v>
      </c>
      <c r="M41" s="152">
        <v>0</v>
      </c>
      <c r="N41" s="152">
        <v>0</v>
      </c>
      <c r="O41" s="152">
        <v>0</v>
      </c>
      <c r="P41" s="167">
        <f t="shared" ref="P41:P46" si="0">SUM(D41:O41)</f>
        <v>1</v>
      </c>
      <c r="Q41" s="212" t="s">
        <v>94</v>
      </c>
      <c r="R41" s="213"/>
      <c r="S41" s="213"/>
      <c r="T41" s="213"/>
      <c r="U41" s="213"/>
      <c r="V41" s="213"/>
      <c r="W41" s="213"/>
      <c r="X41" s="214"/>
      <c r="Y41" s="218" t="s">
        <v>95</v>
      </c>
      <c r="Z41" s="213"/>
      <c r="AA41" s="213"/>
      <c r="AB41" s="213"/>
      <c r="AC41" s="213"/>
      <c r="AD41" s="213"/>
      <c r="AE41" s="219"/>
      <c r="AG41" s="164"/>
      <c r="AH41" s="164"/>
      <c r="AI41" s="164"/>
      <c r="AJ41" s="164"/>
      <c r="AK41" s="164"/>
      <c r="AL41" s="164"/>
      <c r="AM41" s="164"/>
      <c r="AN41" s="164"/>
      <c r="AO41" s="164"/>
    </row>
    <row r="42" spans="1:41" s="163" customFormat="1" ht="117" customHeight="1" x14ac:dyDescent="0.25">
      <c r="A42" s="222"/>
      <c r="B42" s="224"/>
      <c r="C42" s="27" t="s">
        <v>71</v>
      </c>
      <c r="D42" s="28">
        <v>0.2</v>
      </c>
      <c r="E42" s="28">
        <v>0.2</v>
      </c>
      <c r="F42" s="28">
        <v>0.2</v>
      </c>
      <c r="G42" s="28"/>
      <c r="H42" s="28"/>
      <c r="I42" s="28"/>
      <c r="J42" s="28"/>
      <c r="K42" s="28"/>
      <c r="L42" s="28"/>
      <c r="M42" s="28"/>
      <c r="N42" s="28"/>
      <c r="O42" s="28"/>
      <c r="P42" s="168">
        <f t="shared" si="0"/>
        <v>0.60000000000000009</v>
      </c>
      <c r="Q42" s="225"/>
      <c r="R42" s="226"/>
      <c r="S42" s="226"/>
      <c r="T42" s="226"/>
      <c r="U42" s="226"/>
      <c r="V42" s="226"/>
      <c r="W42" s="226"/>
      <c r="X42" s="227"/>
      <c r="Y42" s="225"/>
      <c r="Z42" s="226"/>
      <c r="AA42" s="226"/>
      <c r="AB42" s="226"/>
      <c r="AC42" s="226"/>
      <c r="AD42" s="226"/>
      <c r="AE42" s="228"/>
    </row>
    <row r="43" spans="1:41" s="163" customFormat="1" ht="139.5" customHeight="1" x14ac:dyDescent="0.25">
      <c r="A43" s="208" t="s">
        <v>96</v>
      </c>
      <c r="B43" s="210">
        <v>0.04</v>
      </c>
      <c r="C43" s="29" t="s">
        <v>66</v>
      </c>
      <c r="D43" s="162">
        <v>0.2</v>
      </c>
      <c r="E43" s="162">
        <v>0.2</v>
      </c>
      <c r="F43" s="162">
        <v>0.2</v>
      </c>
      <c r="G43" s="162">
        <v>0.2</v>
      </c>
      <c r="H43" s="162">
        <v>0.2</v>
      </c>
      <c r="I43" s="152">
        <v>0</v>
      </c>
      <c r="J43" s="152">
        <v>0</v>
      </c>
      <c r="K43" s="152">
        <v>0</v>
      </c>
      <c r="L43" s="152">
        <v>0</v>
      </c>
      <c r="M43" s="152">
        <v>0</v>
      </c>
      <c r="N43" s="152">
        <v>0</v>
      </c>
      <c r="O43" s="152">
        <v>0</v>
      </c>
      <c r="P43" s="169">
        <f t="shared" si="0"/>
        <v>1</v>
      </c>
      <c r="Q43" s="212" t="s">
        <v>97</v>
      </c>
      <c r="R43" s="213"/>
      <c r="S43" s="213"/>
      <c r="T43" s="213"/>
      <c r="U43" s="213"/>
      <c r="V43" s="213"/>
      <c r="W43" s="213"/>
      <c r="X43" s="214"/>
      <c r="Y43" s="218" t="s">
        <v>98</v>
      </c>
      <c r="Z43" s="213"/>
      <c r="AA43" s="213"/>
      <c r="AB43" s="213"/>
      <c r="AC43" s="213"/>
      <c r="AD43" s="213"/>
      <c r="AE43" s="219"/>
    </row>
    <row r="44" spans="1:41" s="163" customFormat="1" ht="139.5" customHeight="1" x14ac:dyDescent="0.25">
      <c r="A44" s="221"/>
      <c r="B44" s="224"/>
      <c r="C44" s="27" t="s">
        <v>71</v>
      </c>
      <c r="D44" s="28">
        <v>0.2</v>
      </c>
      <c r="E44" s="28">
        <v>0.2</v>
      </c>
      <c r="F44" s="28">
        <v>0.2</v>
      </c>
      <c r="G44" s="28"/>
      <c r="H44" s="28"/>
      <c r="I44" s="28"/>
      <c r="J44" s="28"/>
      <c r="K44" s="28"/>
      <c r="L44" s="28"/>
      <c r="M44" s="28"/>
      <c r="N44" s="170"/>
      <c r="O44" s="170"/>
      <c r="P44" s="168">
        <f t="shared" si="0"/>
        <v>0.60000000000000009</v>
      </c>
      <c r="Q44" s="225"/>
      <c r="R44" s="226"/>
      <c r="S44" s="226"/>
      <c r="T44" s="226"/>
      <c r="U44" s="226"/>
      <c r="V44" s="226"/>
      <c r="W44" s="226"/>
      <c r="X44" s="227"/>
      <c r="Y44" s="225"/>
      <c r="Z44" s="226"/>
      <c r="AA44" s="226"/>
      <c r="AB44" s="226"/>
      <c r="AC44" s="226"/>
      <c r="AD44" s="226"/>
      <c r="AE44" s="228"/>
    </row>
    <row r="45" spans="1:41" s="163" customFormat="1" ht="143.25" customHeight="1" x14ac:dyDescent="0.25">
      <c r="A45" s="208" t="s">
        <v>99</v>
      </c>
      <c r="B45" s="210">
        <v>0.03</v>
      </c>
      <c r="C45" s="29" t="s">
        <v>66</v>
      </c>
      <c r="D45" s="162">
        <v>0.2</v>
      </c>
      <c r="E45" s="162">
        <v>0.2</v>
      </c>
      <c r="F45" s="162">
        <v>0.2</v>
      </c>
      <c r="G45" s="162">
        <v>0.2</v>
      </c>
      <c r="H45" s="162">
        <v>0.2</v>
      </c>
      <c r="I45" s="152">
        <v>0</v>
      </c>
      <c r="J45" s="152">
        <v>0</v>
      </c>
      <c r="K45" s="152">
        <v>0</v>
      </c>
      <c r="L45" s="152">
        <v>0</v>
      </c>
      <c r="M45" s="152">
        <v>0</v>
      </c>
      <c r="N45" s="152">
        <v>0</v>
      </c>
      <c r="O45" s="152">
        <v>0</v>
      </c>
      <c r="P45" s="106">
        <f t="shared" si="0"/>
        <v>1</v>
      </c>
      <c r="Q45" s="212" t="s">
        <v>100</v>
      </c>
      <c r="R45" s="213"/>
      <c r="S45" s="213"/>
      <c r="T45" s="213"/>
      <c r="U45" s="213"/>
      <c r="V45" s="213"/>
      <c r="W45" s="213"/>
      <c r="X45" s="214"/>
      <c r="Y45" s="218" t="s">
        <v>101</v>
      </c>
      <c r="Z45" s="213"/>
      <c r="AA45" s="213"/>
      <c r="AB45" s="213"/>
      <c r="AC45" s="213"/>
      <c r="AD45" s="213"/>
      <c r="AE45" s="219"/>
    </row>
    <row r="46" spans="1:41" s="163" customFormat="1" ht="143.25" customHeight="1" thickBot="1" x14ac:dyDescent="0.3">
      <c r="A46" s="209"/>
      <c r="B46" s="211"/>
      <c r="C46" s="24" t="s">
        <v>71</v>
      </c>
      <c r="D46" s="30">
        <v>0.2</v>
      </c>
      <c r="E46" s="30">
        <v>0.2</v>
      </c>
      <c r="F46" s="30">
        <v>0.2</v>
      </c>
      <c r="G46" s="30"/>
      <c r="H46" s="30"/>
      <c r="I46" s="30"/>
      <c r="J46" s="30"/>
      <c r="K46" s="30"/>
      <c r="L46" s="30"/>
      <c r="M46" s="30"/>
      <c r="N46" s="171"/>
      <c r="O46" s="171"/>
      <c r="P46" s="172">
        <f t="shared" si="0"/>
        <v>0.60000000000000009</v>
      </c>
      <c r="Q46" s="215"/>
      <c r="R46" s="216"/>
      <c r="S46" s="216"/>
      <c r="T46" s="216"/>
      <c r="U46" s="216"/>
      <c r="V46" s="216"/>
      <c r="W46" s="216"/>
      <c r="X46" s="217"/>
      <c r="Y46" s="215"/>
      <c r="Z46" s="216"/>
      <c r="AA46" s="216"/>
      <c r="AB46" s="216"/>
      <c r="AC46" s="216"/>
      <c r="AD46" s="216"/>
      <c r="AE46" s="220"/>
    </row>
  </sheetData>
  <mergeCells count="79">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5:A46"/>
    <mergeCell ref="B45:B46"/>
    <mergeCell ref="Q45:X46"/>
    <mergeCell ref="Y45:AE46"/>
    <mergeCell ref="A41:A42"/>
    <mergeCell ref="B41:B42"/>
    <mergeCell ref="Q41:X42"/>
    <mergeCell ref="Y41:AE42"/>
    <mergeCell ref="A43:A44"/>
    <mergeCell ref="B43:B44"/>
    <mergeCell ref="Q43:X44"/>
    <mergeCell ref="Y43:AE44"/>
  </mergeCells>
  <dataValidations count="3">
    <dataValidation type="list" allowBlank="1" showInputMessage="1" showErrorMessage="1" sqref="C7:C9" xr:uid="{68224685-F434-4407-8755-A2A2DC5C2D2B}">
      <formula1>$B$21:$M$21</formula1>
    </dataValidation>
    <dataValidation type="textLength" operator="lessThanOrEqual" allowBlank="1" showInputMessage="1" showErrorMessage="1" errorTitle="Máximo 2.000 caracteres" error="Máximo 2.000 caracteres" promptTitle="2.000 caracteres" sqref="Q30:Q31" xr:uid="{0F04455A-ADC4-46FB-8C3E-223C1068CD1A}">
      <formula1>2000</formula1>
    </dataValidation>
    <dataValidation type="textLength" operator="lessThanOrEqual" allowBlank="1" showInputMessage="1" showErrorMessage="1" errorTitle="Máximo 2.000 caracteres" error="Máximo 2.000 caracteres" sqref="Q45 Q43 Q41 AC35 Y35 Q35" xr:uid="{67AEA296-B5AB-442B-9674-67DDB60DE3DB}">
      <formula1>2000</formula1>
    </dataValidation>
  </dataValidations>
  <hyperlinks>
    <hyperlink ref="Y41" r:id="rId1" xr:uid="{9FF3EC9D-04C9-4838-88D3-FA58F25D2B5C}"/>
    <hyperlink ref="Y43" r:id="rId2" xr:uid="{4B244866-E982-48E3-8E0C-FF01E60A030F}"/>
    <hyperlink ref="Y45" r:id="rId3" xr:uid="{A72F2B22-B220-401E-91F8-D176DA8AE7F6}"/>
  </hyperlinks>
  <pageMargins left="0.25" right="0.25" top="0.75" bottom="0.75" header="0.3" footer="0.3"/>
  <pageSetup scale="20" orientation="landscape" r:id="rId4"/>
  <drawing r:id="rId5"/>
  <legacy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tabColor theme="7" tint="0.39997558519241921"/>
  </sheetPr>
  <dimension ref="A1:B13"/>
  <sheetViews>
    <sheetView workbookViewId="0">
      <selection activeCell="B3" sqref="B3"/>
    </sheetView>
  </sheetViews>
  <sheetFormatPr baseColWidth="10" defaultColWidth="10.85546875" defaultRowHeight="15" x14ac:dyDescent="0.25"/>
  <sheetData>
    <row r="1" spans="1:2" x14ac:dyDescent="0.25">
      <c r="A1" t="s">
        <v>190</v>
      </c>
      <c r="B1" t="s">
        <v>191</v>
      </c>
    </row>
    <row r="2" spans="1:2" x14ac:dyDescent="0.25">
      <c r="A2" t="s">
        <v>192</v>
      </c>
      <c r="B2" t="s">
        <v>193</v>
      </c>
    </row>
    <row r="3" spans="1:2" x14ac:dyDescent="0.25">
      <c r="A3" t="s">
        <v>194</v>
      </c>
      <c r="B3" t="s">
        <v>195</v>
      </c>
    </row>
    <row r="4" spans="1:2" x14ac:dyDescent="0.25">
      <c r="A4" t="s">
        <v>196</v>
      </c>
    </row>
    <row r="5" spans="1:2" x14ac:dyDescent="0.25">
      <c r="A5" t="s">
        <v>197</v>
      </c>
    </row>
    <row r="6" spans="1:2" x14ac:dyDescent="0.25">
      <c r="A6" t="s">
        <v>198</v>
      </c>
    </row>
    <row r="7" spans="1:2" x14ac:dyDescent="0.25">
      <c r="A7" t="s">
        <v>199</v>
      </c>
    </row>
    <row r="8" spans="1:2" x14ac:dyDescent="0.25">
      <c r="A8" t="s">
        <v>200</v>
      </c>
    </row>
    <row r="9" spans="1:2" x14ac:dyDescent="0.25">
      <c r="A9" t="s">
        <v>201</v>
      </c>
    </row>
    <row r="10" spans="1:2" x14ac:dyDescent="0.25">
      <c r="A10" t="s">
        <v>202</v>
      </c>
    </row>
    <row r="11" spans="1:2" x14ac:dyDescent="0.25">
      <c r="A11" t="s">
        <v>203</v>
      </c>
    </row>
    <row r="12" spans="1:2" x14ac:dyDescent="0.25">
      <c r="A12" t="s">
        <v>204</v>
      </c>
    </row>
    <row r="13" spans="1:2" x14ac:dyDescent="0.25">
      <c r="A13"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XFD63"/>
  <sheetViews>
    <sheetView tabSelected="1" zoomScale="80" zoomScaleNormal="80" workbookViewId="0">
      <pane xSplit="7" ySplit="12" topLeftCell="AP43" activePane="bottomRight" state="frozen"/>
      <selection pane="topRight" activeCell="H1" sqref="H1"/>
      <selection pane="bottomLeft" activeCell="A13" sqref="A13"/>
      <selection pane="bottomRight" activeCell="AU44" sqref="AU44"/>
    </sheetView>
  </sheetViews>
  <sheetFormatPr baseColWidth="10" defaultColWidth="10.85546875" defaultRowHeight="15" x14ac:dyDescent="0.25"/>
  <cols>
    <col min="1" max="1" width="15" style="31" customWidth="1"/>
    <col min="2" max="2" width="8.28515625" style="31" customWidth="1"/>
    <col min="3" max="3" width="11.42578125" style="31" customWidth="1"/>
    <col min="4" max="4" width="14.7109375" style="31" customWidth="1"/>
    <col min="5" max="5" width="15.85546875" style="31" customWidth="1"/>
    <col min="6" max="8" width="29.28515625" style="31" customWidth="1"/>
    <col min="9" max="9" width="20.5703125" style="31" customWidth="1"/>
    <col min="10" max="10" width="18.85546875" style="31" customWidth="1"/>
    <col min="11" max="11" width="15.28515625" style="31" customWidth="1"/>
    <col min="12" max="12" width="41.85546875" style="31" customWidth="1"/>
    <col min="13" max="13" width="21.140625" style="31" customWidth="1"/>
    <col min="14" max="14" width="9.5703125" style="31" customWidth="1"/>
    <col min="15" max="17" width="10.42578125" style="31" customWidth="1"/>
    <col min="18" max="18" width="10" style="31" customWidth="1"/>
    <col min="19" max="19" width="22.28515625" style="31" customWidth="1"/>
    <col min="20" max="20" width="22.42578125" style="31" customWidth="1"/>
    <col min="21" max="32" width="7.42578125" style="31" customWidth="1"/>
    <col min="33" max="43" width="8.140625" style="31" customWidth="1"/>
    <col min="44" max="44" width="5.85546875" style="31" customWidth="1"/>
    <col min="45" max="45" width="17.140625" style="31" customWidth="1"/>
    <col min="46" max="46" width="15.85546875" style="93" customWidth="1"/>
    <col min="47" max="47" width="56.140625" style="31" customWidth="1"/>
    <col min="48" max="51" width="46" style="31" customWidth="1"/>
    <col min="52" max="16382" width="10.85546875" style="31"/>
    <col min="16383" max="16383" width="9" style="31" customWidth="1"/>
    <col min="16384" max="16384" width="10.85546875" style="31"/>
  </cols>
  <sheetData>
    <row r="1" spans="1:51 16384:16384" ht="15.95" customHeight="1" x14ac:dyDescent="0.25">
      <c r="A1" s="436" t="s">
        <v>0</v>
      </c>
      <c r="B1" s="437"/>
      <c r="C1" s="437"/>
      <c r="D1" s="437"/>
      <c r="E1" s="437"/>
      <c r="F1" s="437"/>
      <c r="G1" s="437"/>
      <c r="H1" s="437"/>
      <c r="I1" s="437"/>
      <c r="J1" s="437"/>
      <c r="K1" s="437"/>
      <c r="L1" s="437"/>
      <c r="M1" s="437"/>
      <c r="N1" s="437"/>
      <c r="O1" s="437"/>
      <c r="P1" s="437"/>
      <c r="Q1" s="437"/>
      <c r="R1" s="437"/>
      <c r="S1" s="437"/>
      <c r="T1" s="437"/>
      <c r="U1" s="437"/>
      <c r="V1" s="437"/>
      <c r="W1" s="437"/>
      <c r="X1" s="437"/>
      <c r="Y1" s="437"/>
      <c r="Z1" s="437"/>
      <c r="AA1" s="437"/>
      <c r="AB1" s="437"/>
      <c r="AC1" s="437"/>
      <c r="AD1" s="437"/>
      <c r="AE1" s="437"/>
      <c r="AF1" s="437"/>
      <c r="AG1" s="437"/>
      <c r="AH1" s="437"/>
      <c r="AI1" s="437"/>
      <c r="AJ1" s="437"/>
      <c r="AK1" s="437"/>
      <c r="AL1" s="437"/>
      <c r="AM1" s="437"/>
      <c r="AN1" s="437"/>
      <c r="AO1" s="437"/>
      <c r="AP1" s="437"/>
      <c r="AQ1" s="437"/>
      <c r="AR1" s="437"/>
      <c r="AS1" s="437"/>
      <c r="AT1" s="437"/>
      <c r="AU1" s="437"/>
      <c r="AV1" s="437"/>
      <c r="AW1" s="438"/>
      <c r="AX1" s="431" t="s">
        <v>1</v>
      </c>
      <c r="AY1" s="432"/>
    </row>
    <row r="2" spans="1:51 16384:16384" ht="15.95" customHeight="1" x14ac:dyDescent="0.25">
      <c r="A2" s="439" t="s">
        <v>2</v>
      </c>
      <c r="B2" s="440"/>
      <c r="C2" s="440"/>
      <c r="D2" s="440"/>
      <c r="E2" s="440"/>
      <c r="F2" s="440"/>
      <c r="G2" s="440"/>
      <c r="H2" s="440"/>
      <c r="I2" s="440"/>
      <c r="J2" s="440"/>
      <c r="K2" s="440"/>
      <c r="L2" s="440"/>
      <c r="M2" s="440"/>
      <c r="N2" s="440"/>
      <c r="O2" s="440"/>
      <c r="P2" s="440"/>
      <c r="Q2" s="440"/>
      <c r="R2" s="440"/>
      <c r="S2" s="440"/>
      <c r="T2" s="440"/>
      <c r="U2" s="440"/>
      <c r="V2" s="440"/>
      <c r="W2" s="440"/>
      <c r="X2" s="440"/>
      <c r="Y2" s="440"/>
      <c r="Z2" s="440"/>
      <c r="AA2" s="440"/>
      <c r="AB2" s="440"/>
      <c r="AC2" s="440"/>
      <c r="AD2" s="440"/>
      <c r="AE2" s="440"/>
      <c r="AF2" s="440"/>
      <c r="AG2" s="440"/>
      <c r="AH2" s="440"/>
      <c r="AI2" s="440"/>
      <c r="AJ2" s="440"/>
      <c r="AK2" s="440"/>
      <c r="AL2" s="440"/>
      <c r="AM2" s="440"/>
      <c r="AN2" s="440"/>
      <c r="AO2" s="440"/>
      <c r="AP2" s="440"/>
      <c r="AQ2" s="440"/>
      <c r="AR2" s="440"/>
      <c r="AS2" s="440"/>
      <c r="AT2" s="440"/>
      <c r="AU2" s="440"/>
      <c r="AV2" s="440"/>
      <c r="AW2" s="441"/>
      <c r="AX2" s="433" t="s">
        <v>3</v>
      </c>
      <c r="AY2" s="434"/>
    </row>
    <row r="3" spans="1:51 16384:16384" ht="15" customHeight="1" x14ac:dyDescent="0.25">
      <c r="A3" s="442" t="s">
        <v>206</v>
      </c>
      <c r="B3" s="443"/>
      <c r="C3" s="443"/>
      <c r="D3" s="443"/>
      <c r="E3" s="443"/>
      <c r="F3" s="443"/>
      <c r="G3" s="443"/>
      <c r="H3" s="443"/>
      <c r="I3" s="443"/>
      <c r="J3" s="443"/>
      <c r="K3" s="443"/>
      <c r="L3" s="443"/>
      <c r="M3" s="443"/>
      <c r="N3" s="443"/>
      <c r="O3" s="443"/>
      <c r="P3" s="443"/>
      <c r="Q3" s="443"/>
      <c r="R3" s="443"/>
      <c r="S3" s="443"/>
      <c r="T3" s="443"/>
      <c r="U3" s="443"/>
      <c r="V3" s="443"/>
      <c r="W3" s="443"/>
      <c r="X3" s="443"/>
      <c r="Y3" s="443"/>
      <c r="Z3" s="443"/>
      <c r="AA3" s="443"/>
      <c r="AB3" s="443"/>
      <c r="AC3" s="443"/>
      <c r="AD3" s="443"/>
      <c r="AE3" s="443"/>
      <c r="AF3" s="443"/>
      <c r="AG3" s="443"/>
      <c r="AH3" s="443"/>
      <c r="AI3" s="443"/>
      <c r="AJ3" s="443"/>
      <c r="AK3" s="443"/>
      <c r="AL3" s="443"/>
      <c r="AM3" s="443"/>
      <c r="AN3" s="443"/>
      <c r="AO3" s="443"/>
      <c r="AP3" s="443"/>
      <c r="AQ3" s="443"/>
      <c r="AR3" s="443"/>
      <c r="AS3" s="443"/>
      <c r="AT3" s="443"/>
      <c r="AU3" s="443"/>
      <c r="AV3" s="443"/>
      <c r="AW3" s="444"/>
      <c r="AX3" s="433" t="s">
        <v>5</v>
      </c>
      <c r="AY3" s="434"/>
    </row>
    <row r="4" spans="1:51 16384:16384" ht="15.95" customHeight="1" x14ac:dyDescent="0.25">
      <c r="A4" s="436"/>
      <c r="B4" s="437"/>
      <c r="C4" s="437"/>
      <c r="D4" s="437"/>
      <c r="E4" s="437"/>
      <c r="F4" s="437"/>
      <c r="G4" s="437"/>
      <c r="H4" s="437"/>
      <c r="I4" s="437"/>
      <c r="J4" s="437"/>
      <c r="K4" s="437"/>
      <c r="L4" s="437"/>
      <c r="M4" s="437"/>
      <c r="N4" s="437"/>
      <c r="O4" s="437"/>
      <c r="P4" s="437"/>
      <c r="Q4" s="437"/>
      <c r="R4" s="437"/>
      <c r="S4" s="437"/>
      <c r="T4" s="437"/>
      <c r="U4" s="437"/>
      <c r="V4" s="437"/>
      <c r="W4" s="437"/>
      <c r="X4" s="437"/>
      <c r="Y4" s="437"/>
      <c r="Z4" s="437"/>
      <c r="AA4" s="437"/>
      <c r="AB4" s="437"/>
      <c r="AC4" s="437"/>
      <c r="AD4" s="437"/>
      <c r="AE4" s="437"/>
      <c r="AF4" s="437"/>
      <c r="AG4" s="437"/>
      <c r="AH4" s="437"/>
      <c r="AI4" s="437"/>
      <c r="AJ4" s="437"/>
      <c r="AK4" s="437"/>
      <c r="AL4" s="437"/>
      <c r="AM4" s="437"/>
      <c r="AN4" s="437"/>
      <c r="AO4" s="437"/>
      <c r="AP4" s="437"/>
      <c r="AQ4" s="437"/>
      <c r="AR4" s="437"/>
      <c r="AS4" s="437"/>
      <c r="AT4" s="437"/>
      <c r="AU4" s="437"/>
      <c r="AV4" s="437"/>
      <c r="AW4" s="438"/>
      <c r="AX4" s="435" t="s">
        <v>207</v>
      </c>
      <c r="AY4" s="435"/>
    </row>
    <row r="5" spans="1:51 16384:16384" ht="15" customHeight="1" x14ac:dyDescent="0.25">
      <c r="A5" s="422" t="s">
        <v>208</v>
      </c>
      <c r="B5" s="423"/>
      <c r="C5" s="423"/>
      <c r="D5" s="423"/>
      <c r="E5" s="423"/>
      <c r="F5" s="423"/>
      <c r="G5" s="423"/>
      <c r="H5" s="423"/>
      <c r="I5" s="423"/>
      <c r="J5" s="423"/>
      <c r="K5" s="423"/>
      <c r="L5" s="423"/>
      <c r="M5" s="423"/>
      <c r="N5" s="423"/>
      <c r="O5" s="423"/>
      <c r="P5" s="423"/>
      <c r="Q5" s="423"/>
      <c r="R5" s="423"/>
      <c r="S5" s="423"/>
      <c r="T5" s="423"/>
      <c r="U5" s="423"/>
      <c r="V5" s="423"/>
      <c r="W5" s="423"/>
      <c r="X5" s="423"/>
      <c r="Y5" s="423"/>
      <c r="Z5" s="423"/>
      <c r="AA5" s="423"/>
      <c r="AB5" s="423"/>
      <c r="AC5" s="423"/>
      <c r="AD5" s="423"/>
      <c r="AE5" s="423"/>
      <c r="AF5" s="424"/>
      <c r="AG5" s="425" t="s">
        <v>13</v>
      </c>
      <c r="AH5" s="426"/>
      <c r="AI5" s="426"/>
      <c r="AJ5" s="426"/>
      <c r="AK5" s="426"/>
      <c r="AL5" s="426"/>
      <c r="AM5" s="426"/>
      <c r="AN5" s="426"/>
      <c r="AO5" s="426"/>
      <c r="AP5" s="426"/>
      <c r="AQ5" s="426"/>
      <c r="AR5" s="426"/>
      <c r="AS5" s="426"/>
      <c r="AT5" s="409"/>
      <c r="AU5" s="414" t="s">
        <v>209</v>
      </c>
      <c r="AV5" s="414" t="s">
        <v>210</v>
      </c>
      <c r="AW5" s="414" t="s">
        <v>211</v>
      </c>
      <c r="AX5" s="414" t="s">
        <v>212</v>
      </c>
      <c r="AY5" s="414" t="s">
        <v>213</v>
      </c>
    </row>
    <row r="6" spans="1:51 16384:16384" ht="15" customHeight="1" x14ac:dyDescent="0.25">
      <c r="A6" s="447" t="s">
        <v>9</v>
      </c>
      <c r="B6" s="449">
        <v>45387</v>
      </c>
      <c r="C6" s="450"/>
      <c r="D6" s="409"/>
      <c r="E6" s="412" t="s">
        <v>11</v>
      </c>
      <c r="F6" s="412"/>
      <c r="G6" s="39"/>
      <c r="H6" s="118"/>
      <c r="I6" s="425"/>
      <c r="J6" s="426"/>
      <c r="K6" s="426"/>
      <c r="L6" s="426"/>
      <c r="M6" s="426"/>
      <c r="N6" s="426"/>
      <c r="O6" s="426"/>
      <c r="P6" s="426"/>
      <c r="Q6" s="426"/>
      <c r="R6" s="426"/>
      <c r="S6" s="426"/>
      <c r="T6" s="426"/>
      <c r="U6" s="32"/>
      <c r="V6" s="32"/>
      <c r="W6" s="32"/>
      <c r="X6" s="32"/>
      <c r="Y6" s="32"/>
      <c r="Z6" s="32"/>
      <c r="AA6" s="32"/>
      <c r="AB6" s="32"/>
      <c r="AC6" s="32"/>
      <c r="AD6" s="32"/>
      <c r="AE6" s="32"/>
      <c r="AF6" s="33"/>
      <c r="AG6" s="427"/>
      <c r="AH6" s="428"/>
      <c r="AI6" s="428"/>
      <c r="AJ6" s="428"/>
      <c r="AK6" s="428"/>
      <c r="AL6" s="428"/>
      <c r="AM6" s="428"/>
      <c r="AN6" s="428"/>
      <c r="AO6" s="428"/>
      <c r="AP6" s="428"/>
      <c r="AQ6" s="428"/>
      <c r="AR6" s="428"/>
      <c r="AS6" s="428"/>
      <c r="AT6" s="410"/>
      <c r="AU6" s="421"/>
      <c r="AV6" s="421"/>
      <c r="AW6" s="421"/>
      <c r="AX6" s="421"/>
      <c r="AY6" s="421"/>
    </row>
    <row r="7" spans="1:51 16384:16384" ht="15" customHeight="1" x14ac:dyDescent="0.25">
      <c r="A7" s="447"/>
      <c r="B7" s="450"/>
      <c r="C7" s="450"/>
      <c r="D7" s="410"/>
      <c r="E7" s="412" t="s">
        <v>12</v>
      </c>
      <c r="F7" s="412"/>
      <c r="G7" s="39"/>
      <c r="H7" s="119"/>
      <c r="I7" s="427"/>
      <c r="J7" s="428"/>
      <c r="K7" s="428"/>
      <c r="L7" s="428"/>
      <c r="M7" s="428"/>
      <c r="N7" s="428"/>
      <c r="O7" s="428"/>
      <c r="P7" s="428"/>
      <c r="Q7" s="428"/>
      <c r="R7" s="428"/>
      <c r="S7" s="428"/>
      <c r="T7" s="428"/>
      <c r="U7" s="34"/>
      <c r="V7" s="34"/>
      <c r="W7" s="34"/>
      <c r="X7" s="34"/>
      <c r="Y7" s="34"/>
      <c r="Z7" s="34"/>
      <c r="AA7" s="34"/>
      <c r="AB7" s="34"/>
      <c r="AC7" s="34"/>
      <c r="AD7" s="34"/>
      <c r="AE7" s="34"/>
      <c r="AF7" s="35"/>
      <c r="AG7" s="427"/>
      <c r="AH7" s="428"/>
      <c r="AI7" s="428"/>
      <c r="AJ7" s="428"/>
      <c r="AK7" s="428"/>
      <c r="AL7" s="428"/>
      <c r="AM7" s="428"/>
      <c r="AN7" s="428"/>
      <c r="AO7" s="428"/>
      <c r="AP7" s="428"/>
      <c r="AQ7" s="428"/>
      <c r="AR7" s="428"/>
      <c r="AS7" s="428"/>
      <c r="AT7" s="410"/>
      <c r="AU7" s="421"/>
      <c r="AV7" s="421"/>
      <c r="AW7" s="421"/>
      <c r="AX7" s="421"/>
      <c r="AY7" s="421"/>
    </row>
    <row r="8" spans="1:51 16384:16384" ht="15" customHeight="1" x14ac:dyDescent="0.25">
      <c r="A8" s="447"/>
      <c r="B8" s="450"/>
      <c r="C8" s="450"/>
      <c r="D8" s="411"/>
      <c r="E8" s="412" t="s">
        <v>13</v>
      </c>
      <c r="F8" s="412"/>
      <c r="G8" s="39" t="s">
        <v>14</v>
      </c>
      <c r="H8" s="120"/>
      <c r="I8" s="429"/>
      <c r="J8" s="430"/>
      <c r="K8" s="430"/>
      <c r="L8" s="430"/>
      <c r="M8" s="430"/>
      <c r="N8" s="430"/>
      <c r="O8" s="430"/>
      <c r="P8" s="430"/>
      <c r="Q8" s="430"/>
      <c r="R8" s="430"/>
      <c r="S8" s="430"/>
      <c r="T8" s="430"/>
      <c r="U8" s="36"/>
      <c r="V8" s="36"/>
      <c r="W8" s="36"/>
      <c r="X8" s="36"/>
      <c r="Y8" s="36"/>
      <c r="Z8" s="36"/>
      <c r="AA8" s="36"/>
      <c r="AB8" s="36"/>
      <c r="AC8" s="36"/>
      <c r="AD8" s="36"/>
      <c r="AE8" s="36"/>
      <c r="AF8" s="37"/>
      <c r="AG8" s="427"/>
      <c r="AH8" s="428"/>
      <c r="AI8" s="428"/>
      <c r="AJ8" s="428"/>
      <c r="AK8" s="428"/>
      <c r="AL8" s="428"/>
      <c r="AM8" s="428"/>
      <c r="AN8" s="428"/>
      <c r="AO8" s="428"/>
      <c r="AP8" s="428"/>
      <c r="AQ8" s="428"/>
      <c r="AR8" s="428"/>
      <c r="AS8" s="428"/>
      <c r="AT8" s="410"/>
      <c r="AU8" s="421"/>
      <c r="AV8" s="421"/>
      <c r="AW8" s="421"/>
      <c r="AX8" s="421"/>
      <c r="AY8" s="421"/>
    </row>
    <row r="9" spans="1:51 16384:16384" ht="15" customHeight="1" x14ac:dyDescent="0.25">
      <c r="A9" s="422" t="s">
        <v>214</v>
      </c>
      <c r="B9" s="423"/>
      <c r="C9" s="423"/>
      <c r="D9" s="423"/>
      <c r="E9" s="451" t="s">
        <v>215</v>
      </c>
      <c r="F9" s="451"/>
      <c r="G9" s="451"/>
      <c r="H9" s="451"/>
      <c r="I9" s="451"/>
      <c r="J9" s="451"/>
      <c r="K9" s="451"/>
      <c r="L9" s="451"/>
      <c r="M9" s="451"/>
      <c r="N9" s="451"/>
      <c r="O9" s="451"/>
      <c r="P9" s="451"/>
      <c r="Q9" s="451"/>
      <c r="R9" s="451"/>
      <c r="S9" s="451"/>
      <c r="T9" s="451"/>
      <c r="U9" s="451"/>
      <c r="V9" s="451"/>
      <c r="W9" s="451"/>
      <c r="X9" s="451"/>
      <c r="Y9" s="451"/>
      <c r="Z9" s="451"/>
      <c r="AA9" s="451"/>
      <c r="AB9" s="451"/>
      <c r="AC9" s="451"/>
      <c r="AD9" s="451"/>
      <c r="AE9" s="451"/>
      <c r="AF9" s="451"/>
      <c r="AG9" s="427"/>
      <c r="AH9" s="428"/>
      <c r="AI9" s="428"/>
      <c r="AJ9" s="428"/>
      <c r="AK9" s="428"/>
      <c r="AL9" s="428"/>
      <c r="AM9" s="428"/>
      <c r="AN9" s="428"/>
      <c r="AO9" s="428"/>
      <c r="AP9" s="428"/>
      <c r="AQ9" s="428"/>
      <c r="AR9" s="428"/>
      <c r="AS9" s="428"/>
      <c r="AT9" s="410"/>
      <c r="AU9" s="421"/>
      <c r="AV9" s="421"/>
      <c r="AW9" s="421"/>
      <c r="AX9" s="421"/>
      <c r="AY9" s="421"/>
    </row>
    <row r="10" spans="1:51 16384:16384" ht="15" customHeight="1" x14ac:dyDescent="0.25">
      <c r="A10" s="422" t="s">
        <v>216</v>
      </c>
      <c r="B10" s="423"/>
      <c r="C10" s="423"/>
      <c r="D10" s="423"/>
      <c r="E10" s="451" t="s">
        <v>217</v>
      </c>
      <c r="F10" s="451"/>
      <c r="G10" s="451"/>
      <c r="H10" s="451"/>
      <c r="I10" s="451"/>
      <c r="J10" s="451"/>
      <c r="K10" s="451"/>
      <c r="L10" s="451"/>
      <c r="M10" s="451"/>
      <c r="N10" s="451"/>
      <c r="O10" s="451"/>
      <c r="P10" s="451"/>
      <c r="Q10" s="451"/>
      <c r="R10" s="451"/>
      <c r="S10" s="451"/>
      <c r="T10" s="451"/>
      <c r="U10" s="451"/>
      <c r="V10" s="451"/>
      <c r="W10" s="451"/>
      <c r="X10" s="451"/>
      <c r="Y10" s="451"/>
      <c r="Z10" s="451"/>
      <c r="AA10" s="451"/>
      <c r="AB10" s="451"/>
      <c r="AC10" s="451"/>
      <c r="AD10" s="451"/>
      <c r="AE10" s="451"/>
      <c r="AF10" s="451"/>
      <c r="AG10" s="429"/>
      <c r="AH10" s="430"/>
      <c r="AI10" s="430"/>
      <c r="AJ10" s="430"/>
      <c r="AK10" s="430"/>
      <c r="AL10" s="430"/>
      <c r="AM10" s="430"/>
      <c r="AN10" s="430"/>
      <c r="AO10" s="430"/>
      <c r="AP10" s="430"/>
      <c r="AQ10" s="430"/>
      <c r="AR10" s="430"/>
      <c r="AS10" s="430"/>
      <c r="AT10" s="411"/>
      <c r="AU10" s="421"/>
      <c r="AV10" s="421"/>
      <c r="AW10" s="421"/>
      <c r="AX10" s="421"/>
      <c r="AY10" s="421"/>
    </row>
    <row r="11" spans="1:51 16384:16384" ht="39.950000000000003" customHeight="1" x14ac:dyDescent="0.25">
      <c r="A11" s="419" t="s">
        <v>218</v>
      </c>
      <c r="B11" s="448"/>
      <c r="C11" s="448"/>
      <c r="D11" s="448"/>
      <c r="E11" s="420"/>
      <c r="F11" s="414" t="s">
        <v>219</v>
      </c>
      <c r="G11" s="414" t="s">
        <v>220</v>
      </c>
      <c r="H11" s="414" t="s">
        <v>221</v>
      </c>
      <c r="I11" s="414" t="s">
        <v>222</v>
      </c>
      <c r="J11" s="414" t="s">
        <v>223</v>
      </c>
      <c r="K11" s="414" t="s">
        <v>224</v>
      </c>
      <c r="L11" s="414" t="s">
        <v>225</v>
      </c>
      <c r="M11" s="414" t="s">
        <v>226</v>
      </c>
      <c r="N11" s="419" t="s">
        <v>227</v>
      </c>
      <c r="O11" s="448"/>
      <c r="P11" s="448"/>
      <c r="Q11" s="448"/>
      <c r="R11" s="420"/>
      <c r="S11" s="414" t="s">
        <v>228</v>
      </c>
      <c r="T11" s="414" t="s">
        <v>229</v>
      </c>
      <c r="U11" s="422" t="s">
        <v>230</v>
      </c>
      <c r="V11" s="423"/>
      <c r="W11" s="423"/>
      <c r="X11" s="423"/>
      <c r="Y11" s="423"/>
      <c r="Z11" s="423"/>
      <c r="AA11" s="423"/>
      <c r="AB11" s="423"/>
      <c r="AC11" s="423"/>
      <c r="AD11" s="423"/>
      <c r="AE11" s="423"/>
      <c r="AF11" s="424"/>
      <c r="AG11" s="422" t="s">
        <v>231</v>
      </c>
      <c r="AH11" s="423"/>
      <c r="AI11" s="423"/>
      <c r="AJ11" s="423"/>
      <c r="AK11" s="423"/>
      <c r="AL11" s="423"/>
      <c r="AM11" s="423"/>
      <c r="AN11" s="423"/>
      <c r="AO11" s="423"/>
      <c r="AP11" s="423"/>
      <c r="AQ11" s="423"/>
      <c r="AR11" s="424"/>
      <c r="AS11" s="419" t="s">
        <v>40</v>
      </c>
      <c r="AT11" s="420"/>
      <c r="AU11" s="421"/>
      <c r="AV11" s="421"/>
      <c r="AW11" s="421"/>
      <c r="AX11" s="421"/>
      <c r="AY11" s="421"/>
    </row>
    <row r="12" spans="1:51 16384:16384" ht="28.5" x14ac:dyDescent="0.25">
      <c r="A12" s="38" t="s">
        <v>232</v>
      </c>
      <c r="B12" s="38" t="s">
        <v>233</v>
      </c>
      <c r="C12" s="38" t="s">
        <v>234</v>
      </c>
      <c r="D12" s="38" t="s">
        <v>235</v>
      </c>
      <c r="E12" s="38" t="s">
        <v>236</v>
      </c>
      <c r="F12" s="415"/>
      <c r="G12" s="415"/>
      <c r="H12" s="415"/>
      <c r="I12" s="415"/>
      <c r="J12" s="415"/>
      <c r="K12" s="415"/>
      <c r="L12" s="415"/>
      <c r="M12" s="415"/>
      <c r="N12" s="38">
        <v>2020</v>
      </c>
      <c r="O12" s="38">
        <v>2021</v>
      </c>
      <c r="P12" s="38">
        <v>2022</v>
      </c>
      <c r="Q12" s="38">
        <v>2023</v>
      </c>
      <c r="R12" s="38">
        <v>2024</v>
      </c>
      <c r="S12" s="415"/>
      <c r="T12" s="415"/>
      <c r="U12" s="42" t="s">
        <v>29</v>
      </c>
      <c r="V12" s="42" t="s">
        <v>30</v>
      </c>
      <c r="W12" s="42" t="s">
        <v>8</v>
      </c>
      <c r="X12" s="42" t="s">
        <v>31</v>
      </c>
      <c r="Y12" s="42" t="s">
        <v>32</v>
      </c>
      <c r="Z12" s="42" t="s">
        <v>33</v>
      </c>
      <c r="AA12" s="42" t="s">
        <v>34</v>
      </c>
      <c r="AB12" s="42" t="s">
        <v>35</v>
      </c>
      <c r="AC12" s="42" t="s">
        <v>36</v>
      </c>
      <c r="AD12" s="42" t="s">
        <v>37</v>
      </c>
      <c r="AE12" s="42" t="s">
        <v>38</v>
      </c>
      <c r="AF12" s="42" t="s">
        <v>39</v>
      </c>
      <c r="AG12" s="42" t="s">
        <v>29</v>
      </c>
      <c r="AH12" s="42" t="s">
        <v>30</v>
      </c>
      <c r="AI12" s="42" t="s">
        <v>8</v>
      </c>
      <c r="AJ12" s="42" t="s">
        <v>31</v>
      </c>
      <c r="AK12" s="42" t="s">
        <v>32</v>
      </c>
      <c r="AL12" s="42" t="s">
        <v>33</v>
      </c>
      <c r="AM12" s="42" t="s">
        <v>34</v>
      </c>
      <c r="AN12" s="42" t="s">
        <v>35</v>
      </c>
      <c r="AO12" s="42" t="s">
        <v>36</v>
      </c>
      <c r="AP12" s="42" t="s">
        <v>37</v>
      </c>
      <c r="AQ12" s="42" t="s">
        <v>38</v>
      </c>
      <c r="AR12" s="42" t="s">
        <v>39</v>
      </c>
      <c r="AS12" s="38" t="s">
        <v>237</v>
      </c>
      <c r="AT12" s="92" t="s">
        <v>238</v>
      </c>
      <c r="AU12" s="415"/>
      <c r="AV12" s="415"/>
      <c r="AW12" s="415"/>
      <c r="AX12" s="415"/>
      <c r="AY12" s="415"/>
    </row>
    <row r="13" spans="1:51 16384:16384" s="204" customFormat="1" ht="152.44999999999999" customHeight="1" x14ac:dyDescent="0.25">
      <c r="A13" s="40">
        <v>304</v>
      </c>
      <c r="B13" s="40"/>
      <c r="C13" s="40"/>
      <c r="D13" s="40"/>
      <c r="E13" s="40"/>
      <c r="F13" s="202" t="s">
        <v>239</v>
      </c>
      <c r="G13" s="202" t="s">
        <v>240</v>
      </c>
      <c r="H13" s="202" t="s">
        <v>241</v>
      </c>
      <c r="I13" s="40" t="s">
        <v>242</v>
      </c>
      <c r="J13" s="203">
        <v>0.8</v>
      </c>
      <c r="K13" s="40" t="s">
        <v>243</v>
      </c>
      <c r="L13" s="202" t="s">
        <v>244</v>
      </c>
      <c r="M13" s="202" t="s">
        <v>245</v>
      </c>
      <c r="N13" s="203">
        <v>0.8</v>
      </c>
      <c r="O13" s="203">
        <v>0.8</v>
      </c>
      <c r="P13" s="203">
        <v>0.8</v>
      </c>
      <c r="Q13" s="203">
        <v>0.8</v>
      </c>
      <c r="R13" s="203">
        <v>0.8</v>
      </c>
      <c r="S13" s="175" t="s">
        <v>246</v>
      </c>
      <c r="T13" s="175" t="s">
        <v>247</v>
      </c>
      <c r="U13" s="153">
        <v>0.8</v>
      </c>
      <c r="V13" s="153">
        <v>0.8</v>
      </c>
      <c r="W13" s="153">
        <v>0.8</v>
      </c>
      <c r="X13" s="153">
        <v>0.8</v>
      </c>
      <c r="Y13" s="153">
        <v>0.8</v>
      </c>
      <c r="Z13" s="153"/>
      <c r="AA13" s="153"/>
      <c r="AB13" s="153"/>
      <c r="AC13" s="153"/>
      <c r="AD13" s="153"/>
      <c r="AE13" s="153"/>
      <c r="AF13" s="153"/>
      <c r="AG13" s="153">
        <v>0.91</v>
      </c>
      <c r="AH13" s="153">
        <v>0.92</v>
      </c>
      <c r="AI13" s="153">
        <v>0.9</v>
      </c>
      <c r="AJ13" s="153"/>
      <c r="AK13" s="153"/>
      <c r="AL13" s="153"/>
      <c r="AM13" s="153"/>
      <c r="AN13" s="153"/>
      <c r="AO13" s="153"/>
      <c r="AP13" s="153"/>
      <c r="AQ13" s="153"/>
      <c r="AR13" s="153"/>
      <c r="AS13" s="153">
        <f>IF(I13="suma",SUM(AG13:AR13),IF(I13="creciente",MAX(AG13:AR13),IF(I13="DECRECIENTE",Q13-MIN(AG13:AR13),IF(I13="CONSTANTE",AVERAGE(AG13:AR13)," "))))</f>
        <v>0.91</v>
      </c>
      <c r="AT13" s="153">
        <f>IF(I13="suma",AS13/R13,IF(I13="creciente",AS13/(MAX(U13:AF13)),IF(I13="DECRECIENTE",AS13/(Q13-(MIN(U13:AF13))),IF(I13="CONSTANTE",AS13/AVERAGE(U13:AF13)," "))))</f>
        <v>1.1375</v>
      </c>
      <c r="AU13" s="188" t="s">
        <v>248</v>
      </c>
      <c r="AV13" s="189" t="s">
        <v>249</v>
      </c>
      <c r="AW13" s="188" t="s">
        <v>250</v>
      </c>
      <c r="AX13" s="188" t="s">
        <v>69</v>
      </c>
      <c r="AY13" s="190" t="s">
        <v>251</v>
      </c>
      <c r="XFD13" s="204" t="s">
        <v>252</v>
      </c>
    </row>
    <row r="14" spans="1:51 16384:16384" s="204" customFormat="1" ht="128.25" customHeight="1" x14ac:dyDescent="0.25">
      <c r="A14" s="40">
        <v>305</v>
      </c>
      <c r="B14" s="40"/>
      <c r="C14" s="40"/>
      <c r="D14" s="40"/>
      <c r="E14" s="40"/>
      <c r="F14" s="202" t="s">
        <v>253</v>
      </c>
      <c r="G14" s="202" t="s">
        <v>254</v>
      </c>
      <c r="H14" s="202" t="s">
        <v>255</v>
      </c>
      <c r="I14" s="40" t="s">
        <v>256</v>
      </c>
      <c r="J14" s="40">
        <v>6</v>
      </c>
      <c r="K14" s="40" t="s">
        <v>193</v>
      </c>
      <c r="L14" s="202" t="s">
        <v>257</v>
      </c>
      <c r="M14" s="202" t="s">
        <v>245</v>
      </c>
      <c r="N14" s="175">
        <v>5</v>
      </c>
      <c r="O14" s="175">
        <v>6</v>
      </c>
      <c r="P14" s="175">
        <v>6</v>
      </c>
      <c r="Q14" s="175">
        <v>6</v>
      </c>
      <c r="R14" s="175">
        <v>6</v>
      </c>
      <c r="S14" s="175" t="s">
        <v>246</v>
      </c>
      <c r="T14" s="175" t="s">
        <v>258</v>
      </c>
      <c r="U14" s="191">
        <v>6</v>
      </c>
      <c r="V14" s="191">
        <v>6</v>
      </c>
      <c r="W14" s="191">
        <v>6</v>
      </c>
      <c r="X14" s="191">
        <v>6</v>
      </c>
      <c r="Y14" s="191">
        <v>6</v>
      </c>
      <c r="Z14" s="191"/>
      <c r="AA14" s="191"/>
      <c r="AB14" s="191"/>
      <c r="AC14" s="191"/>
      <c r="AD14" s="191"/>
      <c r="AE14" s="191"/>
      <c r="AF14" s="191"/>
      <c r="AG14" s="191">
        <v>6</v>
      </c>
      <c r="AH14" s="191">
        <v>6</v>
      </c>
      <c r="AI14" s="191">
        <v>6</v>
      </c>
      <c r="AJ14" s="191"/>
      <c r="AK14" s="191"/>
      <c r="AL14" s="191"/>
      <c r="AM14" s="191"/>
      <c r="AN14" s="191"/>
      <c r="AO14" s="191"/>
      <c r="AP14" s="191"/>
      <c r="AQ14" s="191"/>
      <c r="AR14" s="191"/>
      <c r="AS14" s="191">
        <f t="shared" ref="AS14:AS59" si="0">IF(I14="suma",SUM(AG14:AR14),IF(I14="creciente",MAX(AG14:AR14),IF(I14="DECRECIENTE",Q14-MIN(AG14:AR14),IF(I14="CONSTANTE",AVERAGE(AG14:AR14)," "))))</f>
        <v>6</v>
      </c>
      <c r="AT14" s="153">
        <f t="shared" ref="AT14:AT59" si="1">IF(I14="suma",AS14/R14,IF(I14="creciente",AS14/(MAX(U14:AF14)),IF(I14="DECRECIENTE",AS14/(Q14-(MIN(U14:AF14))),IF(I14="CONSTANTE",AS14/AVERAGE(U14:AF14)," "))))</f>
        <v>1</v>
      </c>
      <c r="AU14" s="192" t="s">
        <v>259</v>
      </c>
      <c r="AV14" s="189" t="s">
        <v>777</v>
      </c>
      <c r="AW14" s="192" t="s">
        <v>260</v>
      </c>
      <c r="AX14" s="188" t="s">
        <v>69</v>
      </c>
      <c r="AY14" s="190" t="s">
        <v>251</v>
      </c>
    </row>
    <row r="15" spans="1:51 16384:16384" s="204" customFormat="1" ht="409.5" customHeight="1" x14ac:dyDescent="0.25">
      <c r="A15" s="40">
        <v>309</v>
      </c>
      <c r="B15" s="40"/>
      <c r="C15" s="40"/>
      <c r="D15" s="40"/>
      <c r="E15" s="40"/>
      <c r="F15" s="202" t="s">
        <v>261</v>
      </c>
      <c r="G15" s="202" t="s">
        <v>262</v>
      </c>
      <c r="H15" s="202" t="s">
        <v>263</v>
      </c>
      <c r="I15" s="40" t="s">
        <v>242</v>
      </c>
      <c r="J15" s="40">
        <v>5</v>
      </c>
      <c r="K15" s="40" t="s">
        <v>193</v>
      </c>
      <c r="L15" s="202" t="s">
        <v>264</v>
      </c>
      <c r="M15" s="202" t="s">
        <v>245</v>
      </c>
      <c r="N15" s="175">
        <v>5</v>
      </c>
      <c r="O15" s="175">
        <v>5</v>
      </c>
      <c r="P15" s="175">
        <v>5</v>
      </c>
      <c r="Q15" s="175">
        <v>5</v>
      </c>
      <c r="R15" s="175">
        <v>5</v>
      </c>
      <c r="S15" s="175" t="s">
        <v>246</v>
      </c>
      <c r="T15" s="175" t="s">
        <v>265</v>
      </c>
      <c r="U15" s="191">
        <v>5</v>
      </c>
      <c r="V15" s="191">
        <v>5</v>
      </c>
      <c r="W15" s="191">
        <v>5</v>
      </c>
      <c r="X15" s="191">
        <v>5</v>
      </c>
      <c r="Y15" s="191">
        <v>5</v>
      </c>
      <c r="Z15" s="191"/>
      <c r="AA15" s="191"/>
      <c r="AB15" s="191"/>
      <c r="AC15" s="191"/>
      <c r="AD15" s="191"/>
      <c r="AE15" s="191"/>
      <c r="AF15" s="191"/>
      <c r="AG15" s="191">
        <v>0</v>
      </c>
      <c r="AH15" s="191">
        <v>4</v>
      </c>
      <c r="AI15" s="191">
        <v>5</v>
      </c>
      <c r="AJ15" s="191"/>
      <c r="AK15" s="191"/>
      <c r="AL15" s="191"/>
      <c r="AM15" s="191"/>
      <c r="AN15" s="191"/>
      <c r="AO15" s="191"/>
      <c r="AP15" s="191"/>
      <c r="AQ15" s="191"/>
      <c r="AR15" s="191"/>
      <c r="AS15" s="191">
        <v>5</v>
      </c>
      <c r="AT15" s="153">
        <f>IF(I15="suma",AS15/R15,IF(I15="creciente",AS15/(MAX(U15:AF15)),IF(I15="DECRECIENTE",AS15/(Q15-(MIN(U15:AF15))),IF(I15="CONSTANTE",AS15/AVERAGE(U15:AF15)," "))))</f>
        <v>1</v>
      </c>
      <c r="AU15" s="193" t="s">
        <v>752</v>
      </c>
      <c r="AV15" s="189" t="s">
        <v>765</v>
      </c>
      <c r="AW15" s="188" t="s">
        <v>751</v>
      </c>
      <c r="AX15" s="190" t="s">
        <v>69</v>
      </c>
      <c r="AY15" s="190" t="s">
        <v>251</v>
      </c>
    </row>
    <row r="16" spans="1:51 16384:16384" s="204" customFormat="1" ht="132.94999999999999" customHeight="1" x14ac:dyDescent="0.25">
      <c r="A16" s="40"/>
      <c r="B16" s="40">
        <v>6</v>
      </c>
      <c r="C16" s="40"/>
      <c r="D16" s="40"/>
      <c r="E16" s="40"/>
      <c r="F16" s="202" t="s">
        <v>266</v>
      </c>
      <c r="G16" s="202" t="s">
        <v>267</v>
      </c>
      <c r="H16" s="202" t="s">
        <v>268</v>
      </c>
      <c r="I16" s="40" t="s">
        <v>269</v>
      </c>
      <c r="J16" s="40">
        <v>1300</v>
      </c>
      <c r="K16" s="40" t="s">
        <v>193</v>
      </c>
      <c r="L16" s="202" t="s">
        <v>270</v>
      </c>
      <c r="M16" s="202" t="s">
        <v>245</v>
      </c>
      <c r="N16" s="175" t="s">
        <v>271</v>
      </c>
      <c r="O16" s="175" t="s">
        <v>271</v>
      </c>
      <c r="P16" s="175" t="s">
        <v>271</v>
      </c>
      <c r="Q16" s="175" t="s">
        <v>271</v>
      </c>
      <c r="R16" s="175">
        <v>1300</v>
      </c>
      <c r="S16" s="175" t="s">
        <v>246</v>
      </c>
      <c r="T16" s="175" t="s">
        <v>272</v>
      </c>
      <c r="U16" s="191"/>
      <c r="V16" s="191"/>
      <c r="W16" s="191"/>
      <c r="X16" s="191"/>
      <c r="Y16" s="191"/>
      <c r="Z16" s="191"/>
      <c r="AA16" s="191"/>
      <c r="AB16" s="191"/>
      <c r="AC16" s="191"/>
      <c r="AD16" s="191"/>
      <c r="AE16" s="191"/>
      <c r="AF16" s="191"/>
      <c r="AG16" s="191">
        <v>77</v>
      </c>
      <c r="AH16" s="191">
        <v>74</v>
      </c>
      <c r="AI16" s="191">
        <v>97</v>
      </c>
      <c r="AJ16" s="191"/>
      <c r="AK16" s="191"/>
      <c r="AL16" s="191"/>
      <c r="AM16" s="191"/>
      <c r="AN16" s="191"/>
      <c r="AO16" s="191"/>
      <c r="AP16" s="191"/>
      <c r="AQ16" s="191"/>
      <c r="AR16" s="191"/>
      <c r="AS16" s="191">
        <f t="shared" si="0"/>
        <v>248</v>
      </c>
      <c r="AT16" s="153">
        <f t="shared" si="1"/>
        <v>0.19076923076923077</v>
      </c>
      <c r="AU16" s="192" t="s">
        <v>273</v>
      </c>
      <c r="AV16" s="189" t="s">
        <v>274</v>
      </c>
      <c r="AW16" s="192" t="s">
        <v>275</v>
      </c>
      <c r="AX16" s="188" t="s">
        <v>69</v>
      </c>
      <c r="AY16" s="190" t="s">
        <v>251</v>
      </c>
    </row>
    <row r="17" spans="1:51" s="204" customFormat="1" ht="326.25" customHeight="1" x14ac:dyDescent="0.25">
      <c r="A17" s="40"/>
      <c r="B17" s="40">
        <v>7</v>
      </c>
      <c r="C17" s="40"/>
      <c r="D17" s="40"/>
      <c r="E17" s="40"/>
      <c r="F17" s="202" t="s">
        <v>266</v>
      </c>
      <c r="G17" s="202" t="s">
        <v>276</v>
      </c>
      <c r="H17" s="202" t="s">
        <v>277</v>
      </c>
      <c r="I17" s="40" t="s">
        <v>269</v>
      </c>
      <c r="J17" s="40">
        <v>1563</v>
      </c>
      <c r="K17" s="40" t="s">
        <v>193</v>
      </c>
      <c r="L17" s="202" t="s">
        <v>278</v>
      </c>
      <c r="M17" s="202" t="s">
        <v>245</v>
      </c>
      <c r="N17" s="175" t="s">
        <v>271</v>
      </c>
      <c r="O17" s="175" t="s">
        <v>271</v>
      </c>
      <c r="P17" s="175" t="s">
        <v>271</v>
      </c>
      <c r="Q17" s="175" t="s">
        <v>271</v>
      </c>
      <c r="R17" s="175">
        <v>1563</v>
      </c>
      <c r="S17" s="175" t="s">
        <v>246</v>
      </c>
      <c r="T17" s="175" t="s">
        <v>272</v>
      </c>
      <c r="U17" s="191"/>
      <c r="V17" s="191"/>
      <c r="W17" s="191"/>
      <c r="X17" s="191"/>
      <c r="Y17" s="191"/>
      <c r="Z17" s="191"/>
      <c r="AA17" s="191"/>
      <c r="AB17" s="191"/>
      <c r="AC17" s="191"/>
      <c r="AD17" s="191"/>
      <c r="AE17" s="191"/>
      <c r="AF17" s="191"/>
      <c r="AG17" s="191" t="s">
        <v>271</v>
      </c>
      <c r="AH17" s="191">
        <v>127</v>
      </c>
      <c r="AI17" s="191">
        <f>216+143</f>
        <v>359</v>
      </c>
      <c r="AJ17" s="191"/>
      <c r="AK17" s="191"/>
      <c r="AL17" s="191"/>
      <c r="AM17" s="191"/>
      <c r="AN17" s="191"/>
      <c r="AO17" s="191"/>
      <c r="AP17" s="191"/>
      <c r="AQ17" s="191"/>
      <c r="AR17" s="191"/>
      <c r="AS17" s="191">
        <f t="shared" si="0"/>
        <v>486</v>
      </c>
      <c r="AT17" s="153">
        <f t="shared" si="1"/>
        <v>0.31094049904030713</v>
      </c>
      <c r="AU17" s="192" t="s">
        <v>279</v>
      </c>
      <c r="AV17" s="194" t="s">
        <v>280</v>
      </c>
      <c r="AW17" s="192" t="s">
        <v>179</v>
      </c>
      <c r="AX17" s="188" t="s">
        <v>69</v>
      </c>
      <c r="AY17" s="190" t="s">
        <v>251</v>
      </c>
    </row>
    <row r="18" spans="1:51" s="204" customFormat="1" ht="408.75" customHeight="1" x14ac:dyDescent="0.25">
      <c r="A18" s="40"/>
      <c r="B18" s="40">
        <v>5</v>
      </c>
      <c r="C18" s="40"/>
      <c r="D18" s="40"/>
      <c r="E18" s="40"/>
      <c r="F18" s="202" t="s">
        <v>266</v>
      </c>
      <c r="G18" s="202" t="s">
        <v>281</v>
      </c>
      <c r="H18" s="202" t="s">
        <v>282</v>
      </c>
      <c r="I18" s="40" t="s">
        <v>269</v>
      </c>
      <c r="J18" s="40">
        <v>13440</v>
      </c>
      <c r="K18" s="40" t="s">
        <v>193</v>
      </c>
      <c r="L18" s="202" t="s">
        <v>283</v>
      </c>
      <c r="M18" s="202" t="s">
        <v>245</v>
      </c>
      <c r="N18" s="175" t="s">
        <v>271</v>
      </c>
      <c r="O18" s="175" t="s">
        <v>271</v>
      </c>
      <c r="P18" s="175" t="s">
        <v>271</v>
      </c>
      <c r="Q18" s="175" t="s">
        <v>271</v>
      </c>
      <c r="R18" s="175">
        <v>13440</v>
      </c>
      <c r="S18" s="175" t="s">
        <v>246</v>
      </c>
      <c r="T18" s="175" t="s">
        <v>284</v>
      </c>
      <c r="U18" s="191"/>
      <c r="V18" s="191"/>
      <c r="W18" s="191"/>
      <c r="X18" s="191"/>
      <c r="Y18" s="191"/>
      <c r="Z18" s="191"/>
      <c r="AA18" s="191"/>
      <c r="AB18" s="191"/>
      <c r="AC18" s="191"/>
      <c r="AD18" s="191"/>
      <c r="AE18" s="191"/>
      <c r="AF18" s="191"/>
      <c r="AG18" s="191" t="s">
        <v>271</v>
      </c>
      <c r="AH18" s="191">
        <v>63</v>
      </c>
      <c r="AI18" s="191">
        <v>3730</v>
      </c>
      <c r="AJ18" s="191"/>
      <c r="AK18" s="191"/>
      <c r="AL18" s="191"/>
      <c r="AM18" s="191"/>
      <c r="AN18" s="191"/>
      <c r="AO18" s="191"/>
      <c r="AP18" s="191"/>
      <c r="AQ18" s="191"/>
      <c r="AR18" s="191"/>
      <c r="AS18" s="191">
        <f t="shared" si="0"/>
        <v>3793</v>
      </c>
      <c r="AT18" s="153">
        <f t="shared" si="1"/>
        <v>0.28221726190476193</v>
      </c>
      <c r="AU18" s="195" t="s">
        <v>285</v>
      </c>
      <c r="AV18" s="196" t="s">
        <v>286</v>
      </c>
      <c r="AW18" s="195" t="s">
        <v>287</v>
      </c>
      <c r="AX18" s="188" t="s">
        <v>69</v>
      </c>
      <c r="AY18" s="190" t="s">
        <v>251</v>
      </c>
    </row>
    <row r="19" spans="1:51" s="204" customFormat="1" ht="114.6" customHeight="1" x14ac:dyDescent="0.25">
      <c r="A19" s="40"/>
      <c r="B19" s="40">
        <v>2</v>
      </c>
      <c r="C19" s="40"/>
      <c r="D19" s="40"/>
      <c r="E19" s="40"/>
      <c r="F19" s="202" t="s">
        <v>266</v>
      </c>
      <c r="G19" s="202" t="s">
        <v>288</v>
      </c>
      <c r="H19" s="202" t="s">
        <v>289</v>
      </c>
      <c r="I19" s="40" t="s">
        <v>269</v>
      </c>
      <c r="J19" s="40">
        <v>14000</v>
      </c>
      <c r="K19" s="40" t="s">
        <v>193</v>
      </c>
      <c r="L19" s="202" t="s">
        <v>290</v>
      </c>
      <c r="M19" s="202" t="s">
        <v>245</v>
      </c>
      <c r="N19" s="175" t="s">
        <v>271</v>
      </c>
      <c r="O19" s="175" t="s">
        <v>271</v>
      </c>
      <c r="P19" s="175" t="s">
        <v>271</v>
      </c>
      <c r="Q19" s="175" t="s">
        <v>271</v>
      </c>
      <c r="R19" s="175">
        <v>14000</v>
      </c>
      <c r="S19" s="175" t="s">
        <v>246</v>
      </c>
      <c r="T19" s="175" t="s">
        <v>272</v>
      </c>
      <c r="U19" s="191"/>
      <c r="V19" s="191"/>
      <c r="W19" s="191"/>
      <c r="X19" s="191"/>
      <c r="Y19" s="191"/>
      <c r="Z19" s="191"/>
      <c r="AA19" s="191"/>
      <c r="AB19" s="191"/>
      <c r="AC19" s="191"/>
      <c r="AD19" s="191"/>
      <c r="AE19" s="191"/>
      <c r="AF19" s="191"/>
      <c r="AG19" s="191">
        <v>3248</v>
      </c>
      <c r="AH19" s="191">
        <v>3423</v>
      </c>
      <c r="AI19" s="191">
        <v>3608</v>
      </c>
      <c r="AJ19" s="191"/>
      <c r="AK19" s="191"/>
      <c r="AL19" s="191"/>
      <c r="AM19" s="191"/>
      <c r="AN19" s="191"/>
      <c r="AO19" s="191"/>
      <c r="AP19" s="191"/>
      <c r="AQ19" s="191"/>
      <c r="AR19" s="191"/>
      <c r="AS19" s="191">
        <f t="shared" si="0"/>
        <v>10279</v>
      </c>
      <c r="AT19" s="153">
        <f t="shared" si="1"/>
        <v>0.73421428571428571</v>
      </c>
      <c r="AU19" s="188" t="s">
        <v>291</v>
      </c>
      <c r="AV19" s="197" t="s">
        <v>95</v>
      </c>
      <c r="AW19" s="188" t="s">
        <v>292</v>
      </c>
      <c r="AX19" s="188" t="s">
        <v>69</v>
      </c>
      <c r="AY19" s="190" t="s">
        <v>251</v>
      </c>
    </row>
    <row r="20" spans="1:51" s="204" customFormat="1" ht="207.75" customHeight="1" x14ac:dyDescent="0.25">
      <c r="A20" s="40"/>
      <c r="B20" s="40">
        <v>4</v>
      </c>
      <c r="C20" s="40"/>
      <c r="D20" s="40"/>
      <c r="E20" s="40"/>
      <c r="F20" s="202" t="s">
        <v>266</v>
      </c>
      <c r="G20" s="202" t="s">
        <v>293</v>
      </c>
      <c r="H20" s="202" t="s">
        <v>294</v>
      </c>
      <c r="I20" s="40" t="s">
        <v>269</v>
      </c>
      <c r="J20" s="40">
        <v>2100</v>
      </c>
      <c r="K20" s="40" t="s">
        <v>193</v>
      </c>
      <c r="L20" s="202" t="s">
        <v>295</v>
      </c>
      <c r="M20" s="202" t="s">
        <v>245</v>
      </c>
      <c r="N20" s="175" t="s">
        <v>271</v>
      </c>
      <c r="O20" s="175" t="s">
        <v>271</v>
      </c>
      <c r="P20" s="175" t="s">
        <v>271</v>
      </c>
      <c r="Q20" s="175" t="s">
        <v>271</v>
      </c>
      <c r="R20" s="175">
        <v>2100</v>
      </c>
      <c r="S20" s="175" t="s">
        <v>246</v>
      </c>
      <c r="T20" s="175" t="s">
        <v>296</v>
      </c>
      <c r="U20" s="191"/>
      <c r="V20" s="191"/>
      <c r="W20" s="191"/>
      <c r="X20" s="191"/>
      <c r="Y20" s="191"/>
      <c r="Z20" s="191"/>
      <c r="AA20" s="191"/>
      <c r="AB20" s="191"/>
      <c r="AC20" s="191"/>
      <c r="AD20" s="191"/>
      <c r="AE20" s="191"/>
      <c r="AF20" s="191"/>
      <c r="AG20" s="191" t="s">
        <v>271</v>
      </c>
      <c r="AH20" s="191">
        <v>2</v>
      </c>
      <c r="AI20" s="191">
        <v>172</v>
      </c>
      <c r="AJ20" s="191"/>
      <c r="AK20" s="191"/>
      <c r="AL20" s="191"/>
      <c r="AM20" s="191"/>
      <c r="AN20" s="191"/>
      <c r="AO20" s="191"/>
      <c r="AP20" s="191"/>
      <c r="AQ20" s="191"/>
      <c r="AR20" s="191"/>
      <c r="AS20" s="191">
        <f t="shared" si="0"/>
        <v>174</v>
      </c>
      <c r="AT20" s="153">
        <f t="shared" si="1"/>
        <v>8.2857142857142851E-2</v>
      </c>
      <c r="AU20" s="188" t="s">
        <v>297</v>
      </c>
      <c r="AV20" s="189" t="s">
        <v>150</v>
      </c>
      <c r="AW20" s="188" t="s">
        <v>298</v>
      </c>
      <c r="AX20" s="188" t="s">
        <v>299</v>
      </c>
      <c r="AY20" s="190" t="s">
        <v>300</v>
      </c>
    </row>
    <row r="21" spans="1:51" s="204" customFormat="1" ht="161.25" customHeight="1" x14ac:dyDescent="0.25">
      <c r="A21" s="40"/>
      <c r="B21" s="40">
        <v>8</v>
      </c>
      <c r="C21" s="40"/>
      <c r="D21" s="40"/>
      <c r="E21" s="40"/>
      <c r="F21" s="202" t="s">
        <v>266</v>
      </c>
      <c r="G21" s="202" t="s">
        <v>301</v>
      </c>
      <c r="H21" s="202" t="s">
        <v>302</v>
      </c>
      <c r="I21" s="40" t="s">
        <v>269</v>
      </c>
      <c r="J21" s="40">
        <v>7600</v>
      </c>
      <c r="K21" s="40" t="s">
        <v>193</v>
      </c>
      <c r="L21" s="202" t="s">
        <v>303</v>
      </c>
      <c r="M21" s="202" t="s">
        <v>245</v>
      </c>
      <c r="N21" s="175" t="s">
        <v>271</v>
      </c>
      <c r="O21" s="175" t="s">
        <v>271</v>
      </c>
      <c r="P21" s="175" t="s">
        <v>271</v>
      </c>
      <c r="Q21" s="175" t="s">
        <v>271</v>
      </c>
      <c r="R21" s="175">
        <v>7600</v>
      </c>
      <c r="S21" s="175" t="s">
        <v>246</v>
      </c>
      <c r="T21" s="175" t="s">
        <v>272</v>
      </c>
      <c r="U21" s="191"/>
      <c r="V21" s="191"/>
      <c r="W21" s="191"/>
      <c r="X21" s="191"/>
      <c r="Y21" s="191"/>
      <c r="Z21" s="191"/>
      <c r="AA21" s="191"/>
      <c r="AB21" s="191"/>
      <c r="AC21" s="191"/>
      <c r="AD21" s="191"/>
      <c r="AE21" s="191"/>
      <c r="AF21" s="191"/>
      <c r="AG21" s="191" t="s">
        <v>271</v>
      </c>
      <c r="AH21" s="191" t="s">
        <v>271</v>
      </c>
      <c r="AI21" s="191">
        <v>92</v>
      </c>
      <c r="AJ21" s="191"/>
      <c r="AK21" s="191"/>
      <c r="AL21" s="191"/>
      <c r="AM21" s="191"/>
      <c r="AN21" s="191"/>
      <c r="AO21" s="191"/>
      <c r="AP21" s="191"/>
      <c r="AQ21" s="191"/>
      <c r="AR21" s="191"/>
      <c r="AS21" s="191">
        <f t="shared" si="0"/>
        <v>92</v>
      </c>
      <c r="AT21" s="153">
        <f t="shared" si="1"/>
        <v>1.2105263157894737E-2</v>
      </c>
      <c r="AU21" s="198" t="s">
        <v>304</v>
      </c>
      <c r="AV21" s="189" t="s">
        <v>760</v>
      </c>
      <c r="AW21" s="198" t="s">
        <v>305</v>
      </c>
      <c r="AX21" s="198" t="s">
        <v>69</v>
      </c>
      <c r="AY21" s="199" t="s">
        <v>251</v>
      </c>
    </row>
    <row r="22" spans="1:51" s="204" customFormat="1" ht="126.75" customHeight="1" x14ac:dyDescent="0.25">
      <c r="A22" s="40"/>
      <c r="B22" s="40"/>
      <c r="C22" s="40">
        <v>1</v>
      </c>
      <c r="D22" s="40"/>
      <c r="E22" s="40"/>
      <c r="F22" s="202" t="s">
        <v>306</v>
      </c>
      <c r="G22" s="202" t="s">
        <v>307</v>
      </c>
      <c r="H22" s="202" t="s">
        <v>308</v>
      </c>
      <c r="I22" s="40" t="s">
        <v>269</v>
      </c>
      <c r="J22" s="40" t="s">
        <v>309</v>
      </c>
      <c r="K22" s="40" t="s">
        <v>193</v>
      </c>
      <c r="L22" s="202" t="s">
        <v>310</v>
      </c>
      <c r="M22" s="202" t="s">
        <v>245</v>
      </c>
      <c r="N22" s="175"/>
      <c r="O22" s="175"/>
      <c r="P22" s="175"/>
      <c r="Q22" s="175"/>
      <c r="R22" s="175"/>
      <c r="S22" s="175" t="s">
        <v>246</v>
      </c>
      <c r="T22" s="175" t="s">
        <v>272</v>
      </c>
      <c r="U22" s="191"/>
      <c r="V22" s="191"/>
      <c r="W22" s="191"/>
      <c r="X22" s="191"/>
      <c r="Y22" s="191"/>
      <c r="Z22" s="191"/>
      <c r="AA22" s="191"/>
      <c r="AB22" s="191"/>
      <c r="AC22" s="191"/>
      <c r="AD22" s="191"/>
      <c r="AE22" s="191"/>
      <c r="AF22" s="191"/>
      <c r="AG22" s="191">
        <v>1879</v>
      </c>
      <c r="AH22" s="191">
        <v>1723</v>
      </c>
      <c r="AI22" s="191">
        <v>1692</v>
      </c>
      <c r="AJ22" s="191"/>
      <c r="AK22" s="191"/>
      <c r="AL22" s="191"/>
      <c r="AM22" s="191"/>
      <c r="AN22" s="191"/>
      <c r="AO22" s="191"/>
      <c r="AP22" s="191"/>
      <c r="AQ22" s="191"/>
      <c r="AR22" s="191"/>
      <c r="AS22" s="191">
        <f t="shared" si="0"/>
        <v>5294</v>
      </c>
      <c r="AT22" s="153" t="e">
        <f t="shared" si="1"/>
        <v>#DIV/0!</v>
      </c>
      <c r="AU22" s="188" t="s">
        <v>311</v>
      </c>
      <c r="AV22" s="189" t="s">
        <v>95</v>
      </c>
      <c r="AW22" s="188" t="s">
        <v>312</v>
      </c>
      <c r="AX22" s="188" t="s">
        <v>69</v>
      </c>
      <c r="AY22" s="188" t="s">
        <v>251</v>
      </c>
    </row>
    <row r="23" spans="1:51" s="204" customFormat="1" ht="96" customHeight="1" x14ac:dyDescent="0.25">
      <c r="A23" s="40"/>
      <c r="B23" s="40"/>
      <c r="C23" s="40">
        <v>2</v>
      </c>
      <c r="D23" s="40"/>
      <c r="E23" s="40"/>
      <c r="F23" s="202" t="s">
        <v>306</v>
      </c>
      <c r="G23" s="202" t="s">
        <v>313</v>
      </c>
      <c r="H23" s="202" t="s">
        <v>314</v>
      </c>
      <c r="I23" s="40" t="s">
        <v>269</v>
      </c>
      <c r="J23" s="40" t="s">
        <v>309</v>
      </c>
      <c r="K23" s="40" t="s">
        <v>193</v>
      </c>
      <c r="L23" s="202" t="s">
        <v>315</v>
      </c>
      <c r="M23" s="202" t="s">
        <v>245</v>
      </c>
      <c r="N23" s="175"/>
      <c r="O23" s="175"/>
      <c r="P23" s="175"/>
      <c r="Q23" s="175"/>
      <c r="R23" s="175"/>
      <c r="S23" s="175" t="s">
        <v>246</v>
      </c>
      <c r="T23" s="175" t="s">
        <v>272</v>
      </c>
      <c r="U23" s="191"/>
      <c r="V23" s="191"/>
      <c r="W23" s="191"/>
      <c r="X23" s="191"/>
      <c r="Y23" s="191"/>
      <c r="Z23" s="191"/>
      <c r="AA23" s="191"/>
      <c r="AB23" s="191"/>
      <c r="AC23" s="191"/>
      <c r="AD23" s="191"/>
      <c r="AE23" s="191"/>
      <c r="AF23" s="191"/>
      <c r="AG23" s="191">
        <v>797</v>
      </c>
      <c r="AH23" s="191">
        <v>820</v>
      </c>
      <c r="AI23" s="191">
        <v>988</v>
      </c>
      <c r="AJ23" s="191"/>
      <c r="AK23" s="191"/>
      <c r="AL23" s="191"/>
      <c r="AM23" s="191"/>
      <c r="AN23" s="191"/>
      <c r="AO23" s="191"/>
      <c r="AP23" s="191"/>
      <c r="AQ23" s="191"/>
      <c r="AR23" s="191"/>
      <c r="AS23" s="191">
        <f t="shared" si="0"/>
        <v>2605</v>
      </c>
      <c r="AT23" s="153" t="e">
        <f t="shared" si="1"/>
        <v>#DIV/0!</v>
      </c>
      <c r="AU23" s="188" t="s">
        <v>316</v>
      </c>
      <c r="AV23" s="189" t="s">
        <v>317</v>
      </c>
      <c r="AW23" s="188" t="s">
        <v>318</v>
      </c>
      <c r="AX23" s="188" t="s">
        <v>69</v>
      </c>
      <c r="AY23" s="188" t="s">
        <v>251</v>
      </c>
    </row>
    <row r="24" spans="1:51" s="204" customFormat="1" ht="157.5" customHeight="1" x14ac:dyDescent="0.25">
      <c r="A24" s="40"/>
      <c r="B24" s="40"/>
      <c r="C24" s="40">
        <v>2</v>
      </c>
      <c r="D24" s="40"/>
      <c r="E24" s="40"/>
      <c r="F24" s="202" t="s">
        <v>306</v>
      </c>
      <c r="G24" s="202" t="s">
        <v>319</v>
      </c>
      <c r="H24" s="202" t="s">
        <v>320</v>
      </c>
      <c r="I24" s="40" t="s">
        <v>269</v>
      </c>
      <c r="J24" s="40" t="s">
        <v>309</v>
      </c>
      <c r="K24" s="40" t="s">
        <v>193</v>
      </c>
      <c r="L24" s="202" t="s">
        <v>321</v>
      </c>
      <c r="M24" s="202" t="s">
        <v>245</v>
      </c>
      <c r="N24" s="175"/>
      <c r="O24" s="175"/>
      <c r="P24" s="175"/>
      <c r="Q24" s="175"/>
      <c r="R24" s="175"/>
      <c r="S24" s="175" t="s">
        <v>246</v>
      </c>
      <c r="T24" s="175" t="s">
        <v>272</v>
      </c>
      <c r="U24" s="191"/>
      <c r="V24" s="191"/>
      <c r="W24" s="191"/>
      <c r="X24" s="191"/>
      <c r="Y24" s="191"/>
      <c r="Z24" s="191"/>
      <c r="AA24" s="191"/>
      <c r="AB24" s="191"/>
      <c r="AC24" s="191"/>
      <c r="AD24" s="191"/>
      <c r="AE24" s="191"/>
      <c r="AF24" s="191"/>
      <c r="AG24" s="191">
        <v>564</v>
      </c>
      <c r="AH24" s="191">
        <v>573</v>
      </c>
      <c r="AI24" s="191">
        <v>696</v>
      </c>
      <c r="AJ24" s="191"/>
      <c r="AK24" s="191"/>
      <c r="AL24" s="191"/>
      <c r="AM24" s="191"/>
      <c r="AN24" s="191"/>
      <c r="AO24" s="191"/>
      <c r="AP24" s="191"/>
      <c r="AQ24" s="191"/>
      <c r="AR24" s="191"/>
      <c r="AS24" s="191">
        <f t="shared" si="0"/>
        <v>1833</v>
      </c>
      <c r="AT24" s="153" t="e">
        <f t="shared" si="1"/>
        <v>#DIV/0!</v>
      </c>
      <c r="AU24" s="188" t="s">
        <v>322</v>
      </c>
      <c r="AV24" s="189" t="s">
        <v>317</v>
      </c>
      <c r="AW24" s="188" t="s">
        <v>323</v>
      </c>
      <c r="AX24" s="188" t="s">
        <v>69</v>
      </c>
      <c r="AY24" s="188" t="s">
        <v>251</v>
      </c>
    </row>
    <row r="25" spans="1:51" s="204" customFormat="1" ht="120.75" customHeight="1" x14ac:dyDescent="0.25">
      <c r="A25" s="40"/>
      <c r="B25" s="40"/>
      <c r="C25" s="40">
        <v>3</v>
      </c>
      <c r="D25" s="40"/>
      <c r="E25" s="40"/>
      <c r="F25" s="202" t="s">
        <v>306</v>
      </c>
      <c r="G25" s="202" t="s">
        <v>324</v>
      </c>
      <c r="H25" s="202" t="s">
        <v>325</v>
      </c>
      <c r="I25" s="40" t="s">
        <v>269</v>
      </c>
      <c r="J25" s="40" t="s">
        <v>309</v>
      </c>
      <c r="K25" s="40" t="s">
        <v>193</v>
      </c>
      <c r="L25" s="202" t="s">
        <v>326</v>
      </c>
      <c r="M25" s="202" t="s">
        <v>245</v>
      </c>
      <c r="N25" s="175"/>
      <c r="O25" s="175"/>
      <c r="P25" s="175"/>
      <c r="Q25" s="175"/>
      <c r="R25" s="175"/>
      <c r="S25" s="175" t="s">
        <v>246</v>
      </c>
      <c r="T25" s="175" t="s">
        <v>272</v>
      </c>
      <c r="U25" s="191"/>
      <c r="V25" s="191"/>
      <c r="W25" s="191"/>
      <c r="X25" s="191"/>
      <c r="Y25" s="191"/>
      <c r="Z25" s="191"/>
      <c r="AA25" s="191"/>
      <c r="AB25" s="191"/>
      <c r="AC25" s="191"/>
      <c r="AD25" s="191"/>
      <c r="AE25" s="191"/>
      <c r="AF25" s="191"/>
      <c r="AG25" s="191">
        <v>228</v>
      </c>
      <c r="AH25" s="191">
        <v>258</v>
      </c>
      <c r="AI25" s="191">
        <v>268</v>
      </c>
      <c r="AJ25" s="191"/>
      <c r="AK25" s="191"/>
      <c r="AL25" s="191"/>
      <c r="AM25" s="191"/>
      <c r="AN25" s="191"/>
      <c r="AO25" s="191"/>
      <c r="AP25" s="191"/>
      <c r="AQ25" s="191"/>
      <c r="AR25" s="191"/>
      <c r="AS25" s="191">
        <f t="shared" si="0"/>
        <v>754</v>
      </c>
      <c r="AT25" s="153" t="e">
        <f t="shared" si="1"/>
        <v>#DIV/0!</v>
      </c>
      <c r="AU25" s="188" t="s">
        <v>327</v>
      </c>
      <c r="AV25" s="189" t="s">
        <v>328</v>
      </c>
      <c r="AW25" s="188" t="s">
        <v>329</v>
      </c>
      <c r="AX25" s="188" t="s">
        <v>69</v>
      </c>
      <c r="AY25" s="188" t="s">
        <v>251</v>
      </c>
    </row>
    <row r="26" spans="1:51" s="204" customFormat="1" ht="102" customHeight="1" x14ac:dyDescent="0.25">
      <c r="A26" s="40"/>
      <c r="B26" s="40"/>
      <c r="C26" s="40">
        <v>3</v>
      </c>
      <c r="D26" s="40"/>
      <c r="E26" s="40"/>
      <c r="F26" s="202" t="s">
        <v>306</v>
      </c>
      <c r="G26" s="202" t="s">
        <v>330</v>
      </c>
      <c r="H26" s="202" t="s">
        <v>331</v>
      </c>
      <c r="I26" s="40" t="s">
        <v>269</v>
      </c>
      <c r="J26" s="40" t="s">
        <v>309</v>
      </c>
      <c r="K26" s="40" t="s">
        <v>193</v>
      </c>
      <c r="L26" s="202" t="s">
        <v>332</v>
      </c>
      <c r="M26" s="202" t="s">
        <v>245</v>
      </c>
      <c r="N26" s="175"/>
      <c r="O26" s="175"/>
      <c r="P26" s="175"/>
      <c r="Q26" s="175"/>
      <c r="R26" s="175"/>
      <c r="S26" s="175" t="s">
        <v>246</v>
      </c>
      <c r="T26" s="175" t="s">
        <v>272</v>
      </c>
      <c r="U26" s="191"/>
      <c r="V26" s="191"/>
      <c r="W26" s="191"/>
      <c r="X26" s="191"/>
      <c r="Y26" s="191"/>
      <c r="Z26" s="191"/>
      <c r="AA26" s="191"/>
      <c r="AB26" s="191"/>
      <c r="AC26" s="191"/>
      <c r="AD26" s="191"/>
      <c r="AE26" s="191"/>
      <c r="AF26" s="191"/>
      <c r="AG26" s="191">
        <v>123</v>
      </c>
      <c r="AH26" s="191">
        <v>115</v>
      </c>
      <c r="AI26" s="191">
        <v>109</v>
      </c>
      <c r="AJ26" s="191"/>
      <c r="AK26" s="191"/>
      <c r="AL26" s="191"/>
      <c r="AM26" s="191"/>
      <c r="AN26" s="191"/>
      <c r="AO26" s="191"/>
      <c r="AP26" s="191"/>
      <c r="AQ26" s="191"/>
      <c r="AR26" s="191"/>
      <c r="AS26" s="191">
        <f t="shared" si="0"/>
        <v>347</v>
      </c>
      <c r="AT26" s="153" t="e">
        <f t="shared" si="1"/>
        <v>#DIV/0!</v>
      </c>
      <c r="AU26" s="188" t="s">
        <v>333</v>
      </c>
      <c r="AV26" s="189" t="s">
        <v>328</v>
      </c>
      <c r="AW26" s="188" t="s">
        <v>334</v>
      </c>
      <c r="AX26" s="188" t="s">
        <v>69</v>
      </c>
      <c r="AY26" s="188" t="s">
        <v>251</v>
      </c>
    </row>
    <row r="27" spans="1:51" s="204" customFormat="1" ht="125.25" customHeight="1" x14ac:dyDescent="0.25">
      <c r="A27" s="40"/>
      <c r="B27" s="40"/>
      <c r="C27" s="40">
        <v>3</v>
      </c>
      <c r="D27" s="40"/>
      <c r="E27" s="40"/>
      <c r="F27" s="202" t="s">
        <v>306</v>
      </c>
      <c r="G27" s="202" t="s">
        <v>335</v>
      </c>
      <c r="H27" s="202" t="s">
        <v>336</v>
      </c>
      <c r="I27" s="40" t="s">
        <v>269</v>
      </c>
      <c r="J27" s="40" t="s">
        <v>309</v>
      </c>
      <c r="K27" s="40" t="s">
        <v>193</v>
      </c>
      <c r="L27" s="202" t="s">
        <v>337</v>
      </c>
      <c r="M27" s="202" t="s">
        <v>245</v>
      </c>
      <c r="N27" s="175"/>
      <c r="O27" s="175"/>
      <c r="P27" s="175"/>
      <c r="Q27" s="175"/>
      <c r="R27" s="175"/>
      <c r="S27" s="175" t="s">
        <v>246</v>
      </c>
      <c r="T27" s="175" t="s">
        <v>272</v>
      </c>
      <c r="U27" s="191"/>
      <c r="V27" s="191"/>
      <c r="W27" s="191"/>
      <c r="X27" s="191"/>
      <c r="Y27" s="191"/>
      <c r="Z27" s="191"/>
      <c r="AA27" s="191"/>
      <c r="AB27" s="191"/>
      <c r="AC27" s="191"/>
      <c r="AD27" s="191"/>
      <c r="AE27" s="191"/>
      <c r="AF27" s="191"/>
      <c r="AG27" s="191">
        <v>105</v>
      </c>
      <c r="AH27" s="191">
        <v>143</v>
      </c>
      <c r="AI27" s="191">
        <v>159</v>
      </c>
      <c r="AJ27" s="191"/>
      <c r="AK27" s="191"/>
      <c r="AL27" s="191"/>
      <c r="AM27" s="191"/>
      <c r="AN27" s="191"/>
      <c r="AO27" s="191"/>
      <c r="AP27" s="191"/>
      <c r="AQ27" s="191"/>
      <c r="AR27" s="191"/>
      <c r="AS27" s="191">
        <f t="shared" si="0"/>
        <v>407</v>
      </c>
      <c r="AT27" s="153" t="e">
        <f t="shared" si="1"/>
        <v>#DIV/0!</v>
      </c>
      <c r="AU27" s="188" t="s">
        <v>338</v>
      </c>
      <c r="AV27" s="189" t="s">
        <v>328</v>
      </c>
      <c r="AW27" s="188" t="s">
        <v>339</v>
      </c>
      <c r="AX27" s="188" t="s">
        <v>69</v>
      </c>
      <c r="AY27" s="188" t="s">
        <v>251</v>
      </c>
    </row>
    <row r="28" spans="1:51" s="204" customFormat="1" ht="156" customHeight="1" x14ac:dyDescent="0.25">
      <c r="A28" s="40"/>
      <c r="B28" s="40"/>
      <c r="C28" s="40">
        <v>4</v>
      </c>
      <c r="D28" s="40"/>
      <c r="E28" s="40"/>
      <c r="F28" s="202" t="s">
        <v>340</v>
      </c>
      <c r="G28" s="202" t="s">
        <v>341</v>
      </c>
      <c r="H28" s="202" t="s">
        <v>342</v>
      </c>
      <c r="I28" s="40" t="s">
        <v>269</v>
      </c>
      <c r="J28" s="40" t="s">
        <v>309</v>
      </c>
      <c r="K28" s="40" t="s">
        <v>193</v>
      </c>
      <c r="L28" s="202" t="s">
        <v>343</v>
      </c>
      <c r="M28" s="202" t="s">
        <v>245</v>
      </c>
      <c r="N28" s="175"/>
      <c r="O28" s="175"/>
      <c r="P28" s="175"/>
      <c r="Q28" s="175"/>
      <c r="R28" s="175"/>
      <c r="S28" s="175" t="s">
        <v>246</v>
      </c>
      <c r="T28" s="175" t="s">
        <v>272</v>
      </c>
      <c r="U28" s="191"/>
      <c r="V28" s="191"/>
      <c r="W28" s="191"/>
      <c r="X28" s="191"/>
      <c r="Y28" s="191"/>
      <c r="Z28" s="191"/>
      <c r="AA28" s="191"/>
      <c r="AB28" s="191"/>
      <c r="AC28" s="191"/>
      <c r="AD28" s="191"/>
      <c r="AE28" s="191"/>
      <c r="AF28" s="191"/>
      <c r="AG28" s="191">
        <v>949</v>
      </c>
      <c r="AH28" s="191">
        <v>969</v>
      </c>
      <c r="AI28" s="191">
        <v>965</v>
      </c>
      <c r="AJ28" s="191"/>
      <c r="AK28" s="191"/>
      <c r="AL28" s="191"/>
      <c r="AM28" s="191"/>
      <c r="AN28" s="191"/>
      <c r="AO28" s="191"/>
      <c r="AP28" s="191"/>
      <c r="AQ28" s="191"/>
      <c r="AR28" s="191"/>
      <c r="AS28" s="191">
        <f t="shared" si="0"/>
        <v>2883</v>
      </c>
      <c r="AT28" s="153" t="e">
        <f t="shared" si="1"/>
        <v>#DIV/0!</v>
      </c>
      <c r="AU28" s="188" t="s">
        <v>344</v>
      </c>
      <c r="AV28" s="189" t="s">
        <v>345</v>
      </c>
      <c r="AW28" s="188" t="s">
        <v>346</v>
      </c>
      <c r="AX28" s="188" t="s">
        <v>69</v>
      </c>
      <c r="AY28" s="190" t="s">
        <v>251</v>
      </c>
    </row>
    <row r="29" spans="1:51" s="204" customFormat="1" ht="104.1" customHeight="1" x14ac:dyDescent="0.25">
      <c r="A29" s="40"/>
      <c r="B29" s="40"/>
      <c r="C29" s="40">
        <v>4</v>
      </c>
      <c r="D29" s="40"/>
      <c r="E29" s="40"/>
      <c r="F29" s="202" t="s">
        <v>340</v>
      </c>
      <c r="G29" s="202" t="s">
        <v>347</v>
      </c>
      <c r="H29" s="202" t="s">
        <v>348</v>
      </c>
      <c r="I29" s="40" t="s">
        <v>269</v>
      </c>
      <c r="J29" s="40" t="s">
        <v>309</v>
      </c>
      <c r="K29" s="40" t="s">
        <v>193</v>
      </c>
      <c r="L29" s="202" t="s">
        <v>349</v>
      </c>
      <c r="M29" s="202" t="s">
        <v>245</v>
      </c>
      <c r="N29" s="175"/>
      <c r="O29" s="175"/>
      <c r="P29" s="175"/>
      <c r="Q29" s="175"/>
      <c r="R29" s="175"/>
      <c r="S29" s="175" t="s">
        <v>246</v>
      </c>
      <c r="T29" s="175" t="s">
        <v>272</v>
      </c>
      <c r="U29" s="191"/>
      <c r="V29" s="191"/>
      <c r="W29" s="191"/>
      <c r="X29" s="191"/>
      <c r="Y29" s="191"/>
      <c r="Z29" s="191"/>
      <c r="AA29" s="191"/>
      <c r="AB29" s="191"/>
      <c r="AC29" s="191"/>
      <c r="AD29" s="191"/>
      <c r="AE29" s="191"/>
      <c r="AF29" s="191"/>
      <c r="AG29" s="191">
        <v>689</v>
      </c>
      <c r="AH29" s="191">
        <v>709</v>
      </c>
      <c r="AI29" s="191">
        <v>740</v>
      </c>
      <c r="AJ29" s="191"/>
      <c r="AK29" s="191"/>
      <c r="AL29" s="191"/>
      <c r="AM29" s="191"/>
      <c r="AN29" s="191"/>
      <c r="AO29" s="191"/>
      <c r="AP29" s="191"/>
      <c r="AQ29" s="191"/>
      <c r="AR29" s="191"/>
      <c r="AS29" s="191">
        <f t="shared" si="0"/>
        <v>2138</v>
      </c>
      <c r="AT29" s="153" t="e">
        <f t="shared" si="1"/>
        <v>#DIV/0!</v>
      </c>
      <c r="AU29" s="188" t="s">
        <v>350</v>
      </c>
      <c r="AV29" s="189" t="s">
        <v>345</v>
      </c>
      <c r="AW29" s="188" t="s">
        <v>351</v>
      </c>
      <c r="AX29" s="188" t="s">
        <v>69</v>
      </c>
      <c r="AY29" s="190" t="s">
        <v>251</v>
      </c>
    </row>
    <row r="30" spans="1:51" s="204" customFormat="1" ht="167.25" customHeight="1" x14ac:dyDescent="0.25">
      <c r="A30" s="40"/>
      <c r="B30" s="40"/>
      <c r="C30" s="40">
        <v>5</v>
      </c>
      <c r="D30" s="40"/>
      <c r="E30" s="40"/>
      <c r="F30" s="202" t="s">
        <v>352</v>
      </c>
      <c r="G30" s="202" t="s">
        <v>353</v>
      </c>
      <c r="H30" s="202" t="s">
        <v>354</v>
      </c>
      <c r="I30" s="40" t="s">
        <v>269</v>
      </c>
      <c r="J30" s="40" t="s">
        <v>309</v>
      </c>
      <c r="K30" s="40" t="s">
        <v>193</v>
      </c>
      <c r="L30" s="202" t="s">
        <v>355</v>
      </c>
      <c r="M30" s="202" t="s">
        <v>245</v>
      </c>
      <c r="N30" s="175"/>
      <c r="O30" s="175"/>
      <c r="P30" s="175"/>
      <c r="Q30" s="175"/>
      <c r="R30" s="175"/>
      <c r="S30" s="175" t="s">
        <v>246</v>
      </c>
      <c r="T30" s="175" t="s">
        <v>356</v>
      </c>
      <c r="U30" s="191"/>
      <c r="V30" s="191"/>
      <c r="W30" s="191"/>
      <c r="X30" s="191"/>
      <c r="Y30" s="191"/>
      <c r="Z30" s="191"/>
      <c r="AA30" s="191"/>
      <c r="AB30" s="191"/>
      <c r="AC30" s="191"/>
      <c r="AD30" s="191"/>
      <c r="AE30" s="191"/>
      <c r="AF30" s="191"/>
      <c r="AG30" s="191">
        <v>46</v>
      </c>
      <c r="AH30" s="191">
        <v>42</v>
      </c>
      <c r="AI30" s="191">
        <v>59</v>
      </c>
      <c r="AJ30" s="191"/>
      <c r="AK30" s="191"/>
      <c r="AL30" s="191"/>
      <c r="AM30" s="191"/>
      <c r="AN30" s="191"/>
      <c r="AO30" s="191"/>
      <c r="AP30" s="191"/>
      <c r="AQ30" s="191"/>
      <c r="AR30" s="191"/>
      <c r="AS30" s="191">
        <f t="shared" si="0"/>
        <v>147</v>
      </c>
      <c r="AT30" s="153" t="e">
        <f t="shared" si="1"/>
        <v>#DIV/0!</v>
      </c>
      <c r="AU30" s="192" t="s">
        <v>357</v>
      </c>
      <c r="AV30" s="189" t="s">
        <v>778</v>
      </c>
      <c r="AW30" s="192" t="s">
        <v>358</v>
      </c>
      <c r="AX30" s="188" t="s">
        <v>69</v>
      </c>
      <c r="AY30" s="190" t="s">
        <v>251</v>
      </c>
    </row>
    <row r="31" spans="1:51" s="204" customFormat="1" ht="174.75" customHeight="1" x14ac:dyDescent="0.25">
      <c r="A31" s="40"/>
      <c r="B31" s="40"/>
      <c r="C31" s="40">
        <v>6</v>
      </c>
      <c r="D31" s="40"/>
      <c r="E31" s="40"/>
      <c r="F31" s="202" t="s">
        <v>352</v>
      </c>
      <c r="G31" s="202" t="s">
        <v>359</v>
      </c>
      <c r="H31" s="202" t="s">
        <v>360</v>
      </c>
      <c r="I31" s="40" t="s">
        <v>269</v>
      </c>
      <c r="J31" s="40" t="s">
        <v>309</v>
      </c>
      <c r="K31" s="40" t="s">
        <v>193</v>
      </c>
      <c r="L31" s="202" t="s">
        <v>361</v>
      </c>
      <c r="M31" s="202" t="s">
        <v>245</v>
      </c>
      <c r="N31" s="175"/>
      <c r="O31" s="175"/>
      <c r="P31" s="175"/>
      <c r="Q31" s="175"/>
      <c r="R31" s="175"/>
      <c r="S31" s="175" t="s">
        <v>246</v>
      </c>
      <c r="T31" s="175" t="s">
        <v>356</v>
      </c>
      <c r="U31" s="191"/>
      <c r="V31" s="191"/>
      <c r="W31" s="191"/>
      <c r="X31" s="191"/>
      <c r="Y31" s="191"/>
      <c r="Z31" s="191"/>
      <c r="AA31" s="191"/>
      <c r="AB31" s="191"/>
      <c r="AC31" s="191"/>
      <c r="AD31" s="191"/>
      <c r="AE31" s="191"/>
      <c r="AF31" s="191"/>
      <c r="AG31" s="191">
        <v>13</v>
      </c>
      <c r="AH31" s="191">
        <v>37</v>
      </c>
      <c r="AI31" s="191">
        <v>50</v>
      </c>
      <c r="AJ31" s="191"/>
      <c r="AK31" s="191"/>
      <c r="AL31" s="191"/>
      <c r="AM31" s="191"/>
      <c r="AN31" s="191"/>
      <c r="AO31" s="191"/>
      <c r="AP31" s="191"/>
      <c r="AQ31" s="191"/>
      <c r="AR31" s="191"/>
      <c r="AS31" s="191">
        <f t="shared" si="0"/>
        <v>100</v>
      </c>
      <c r="AT31" s="153" t="e">
        <f t="shared" si="1"/>
        <v>#DIV/0!</v>
      </c>
      <c r="AU31" s="192" t="s">
        <v>362</v>
      </c>
      <c r="AV31" s="189" t="s">
        <v>122</v>
      </c>
      <c r="AW31" s="192" t="s">
        <v>363</v>
      </c>
      <c r="AX31" s="188" t="s">
        <v>69</v>
      </c>
      <c r="AY31" s="190" t="s">
        <v>251</v>
      </c>
    </row>
    <row r="32" spans="1:51" s="204" customFormat="1" ht="108" customHeight="1" x14ac:dyDescent="0.25">
      <c r="A32" s="40"/>
      <c r="B32" s="40"/>
      <c r="C32" s="40">
        <v>7</v>
      </c>
      <c r="D32" s="40"/>
      <c r="E32" s="40"/>
      <c r="F32" s="202" t="s">
        <v>364</v>
      </c>
      <c r="G32" s="202" t="s">
        <v>365</v>
      </c>
      <c r="H32" s="202" t="s">
        <v>366</v>
      </c>
      <c r="I32" s="40" t="s">
        <v>269</v>
      </c>
      <c r="J32" s="40" t="s">
        <v>309</v>
      </c>
      <c r="K32" s="40" t="s">
        <v>193</v>
      </c>
      <c r="L32" s="202" t="s">
        <v>367</v>
      </c>
      <c r="M32" s="202" t="s">
        <v>245</v>
      </c>
      <c r="N32" s="175"/>
      <c r="O32" s="175"/>
      <c r="P32" s="175"/>
      <c r="Q32" s="175"/>
      <c r="R32" s="175"/>
      <c r="S32" s="175" t="s">
        <v>246</v>
      </c>
      <c r="T32" s="175" t="s">
        <v>272</v>
      </c>
      <c r="U32" s="191"/>
      <c r="V32" s="191"/>
      <c r="W32" s="191"/>
      <c r="X32" s="191"/>
      <c r="Y32" s="191"/>
      <c r="Z32" s="191"/>
      <c r="AA32" s="191"/>
      <c r="AB32" s="191"/>
      <c r="AC32" s="191"/>
      <c r="AD32" s="191"/>
      <c r="AE32" s="191"/>
      <c r="AF32" s="191"/>
      <c r="AG32" s="191">
        <v>44</v>
      </c>
      <c r="AH32" s="191">
        <v>45</v>
      </c>
      <c r="AI32" s="39">
        <v>53</v>
      </c>
      <c r="AJ32" s="191"/>
      <c r="AK32" s="191"/>
      <c r="AL32" s="191"/>
      <c r="AM32" s="191"/>
      <c r="AN32" s="191"/>
      <c r="AO32" s="191"/>
      <c r="AP32" s="191"/>
      <c r="AQ32" s="191"/>
      <c r="AR32" s="191"/>
      <c r="AS32" s="191">
        <f t="shared" si="0"/>
        <v>142</v>
      </c>
      <c r="AT32" s="153" t="e">
        <f t="shared" si="1"/>
        <v>#DIV/0!</v>
      </c>
      <c r="AU32" s="192" t="s">
        <v>368</v>
      </c>
      <c r="AV32" s="189" t="s">
        <v>779</v>
      </c>
      <c r="AW32" s="192" t="s">
        <v>369</v>
      </c>
      <c r="AX32" s="188" t="s">
        <v>69</v>
      </c>
      <c r="AY32" s="190" t="s">
        <v>251</v>
      </c>
    </row>
    <row r="33" spans="1:51" s="204" customFormat="1" ht="105" customHeight="1" x14ac:dyDescent="0.25">
      <c r="A33" s="40"/>
      <c r="B33" s="40"/>
      <c r="C33" s="40">
        <v>7</v>
      </c>
      <c r="D33" s="40"/>
      <c r="E33" s="40"/>
      <c r="F33" s="202" t="s">
        <v>364</v>
      </c>
      <c r="G33" s="202" t="s">
        <v>370</v>
      </c>
      <c r="H33" s="202" t="s">
        <v>371</v>
      </c>
      <c r="I33" s="40" t="s">
        <v>269</v>
      </c>
      <c r="J33" s="40" t="s">
        <v>309</v>
      </c>
      <c r="K33" s="40" t="s">
        <v>193</v>
      </c>
      <c r="L33" s="202" t="s">
        <v>372</v>
      </c>
      <c r="M33" s="202" t="s">
        <v>245</v>
      </c>
      <c r="N33" s="175"/>
      <c r="O33" s="175"/>
      <c r="P33" s="175"/>
      <c r="Q33" s="175"/>
      <c r="R33" s="175"/>
      <c r="S33" s="175" t="s">
        <v>246</v>
      </c>
      <c r="T33" s="175" t="s">
        <v>272</v>
      </c>
      <c r="U33" s="191"/>
      <c r="V33" s="191"/>
      <c r="W33" s="191"/>
      <c r="X33" s="191"/>
      <c r="Y33" s="191"/>
      <c r="Z33" s="191"/>
      <c r="AA33" s="191"/>
      <c r="AB33" s="191"/>
      <c r="AC33" s="191"/>
      <c r="AD33" s="191"/>
      <c r="AE33" s="191"/>
      <c r="AF33" s="191"/>
      <c r="AG33" s="191">
        <v>33</v>
      </c>
      <c r="AH33" s="191">
        <v>34</v>
      </c>
      <c r="AI33" s="39">
        <v>46</v>
      </c>
      <c r="AJ33" s="191"/>
      <c r="AK33" s="191"/>
      <c r="AL33" s="191"/>
      <c r="AM33" s="191"/>
      <c r="AN33" s="191"/>
      <c r="AO33" s="191"/>
      <c r="AP33" s="191"/>
      <c r="AQ33" s="191"/>
      <c r="AR33" s="191"/>
      <c r="AS33" s="191">
        <f t="shared" si="0"/>
        <v>113</v>
      </c>
      <c r="AT33" s="153" t="e">
        <f t="shared" si="1"/>
        <v>#DIV/0!</v>
      </c>
      <c r="AU33" s="192" t="s">
        <v>373</v>
      </c>
      <c r="AV33" s="189" t="s">
        <v>779</v>
      </c>
      <c r="AW33" s="192" t="s">
        <v>374</v>
      </c>
      <c r="AX33" s="188" t="s">
        <v>69</v>
      </c>
      <c r="AY33" s="190" t="s">
        <v>251</v>
      </c>
    </row>
    <row r="34" spans="1:51" s="204" customFormat="1" ht="105.95" customHeight="1" x14ac:dyDescent="0.25">
      <c r="A34" s="40"/>
      <c r="B34" s="40"/>
      <c r="C34" s="40">
        <v>8</v>
      </c>
      <c r="D34" s="40"/>
      <c r="E34" s="40"/>
      <c r="F34" s="202" t="s">
        <v>364</v>
      </c>
      <c r="G34" s="202" t="s">
        <v>375</v>
      </c>
      <c r="H34" s="202" t="s">
        <v>376</v>
      </c>
      <c r="I34" s="40" t="s">
        <v>269</v>
      </c>
      <c r="J34" s="40" t="s">
        <v>309</v>
      </c>
      <c r="K34" s="40" t="s">
        <v>193</v>
      </c>
      <c r="L34" s="202" t="s">
        <v>377</v>
      </c>
      <c r="M34" s="202" t="s">
        <v>245</v>
      </c>
      <c r="N34" s="175"/>
      <c r="O34" s="175"/>
      <c r="P34" s="175"/>
      <c r="Q34" s="175"/>
      <c r="R34" s="175"/>
      <c r="S34" s="175" t="s">
        <v>246</v>
      </c>
      <c r="T34" s="175" t="s">
        <v>272</v>
      </c>
      <c r="U34" s="191"/>
      <c r="V34" s="191"/>
      <c r="W34" s="191"/>
      <c r="X34" s="191"/>
      <c r="Y34" s="191"/>
      <c r="Z34" s="191"/>
      <c r="AA34" s="191"/>
      <c r="AB34" s="191"/>
      <c r="AC34" s="191"/>
      <c r="AD34" s="191"/>
      <c r="AE34" s="191"/>
      <c r="AF34" s="191"/>
      <c r="AG34" s="191">
        <v>51</v>
      </c>
      <c r="AH34" s="191">
        <v>54</v>
      </c>
      <c r="AI34" s="39">
        <v>51</v>
      </c>
      <c r="AJ34" s="191"/>
      <c r="AK34" s="191"/>
      <c r="AL34" s="191"/>
      <c r="AM34" s="191"/>
      <c r="AN34" s="191"/>
      <c r="AO34" s="191"/>
      <c r="AP34" s="191"/>
      <c r="AQ34" s="191"/>
      <c r="AR34" s="191"/>
      <c r="AS34" s="191">
        <f t="shared" si="0"/>
        <v>156</v>
      </c>
      <c r="AT34" s="153" t="e">
        <f t="shared" si="1"/>
        <v>#DIV/0!</v>
      </c>
      <c r="AU34" s="192" t="s">
        <v>378</v>
      </c>
      <c r="AV34" s="189" t="s">
        <v>119</v>
      </c>
      <c r="AW34" s="192" t="s">
        <v>379</v>
      </c>
      <c r="AX34" s="188" t="s">
        <v>69</v>
      </c>
      <c r="AY34" s="190" t="s">
        <v>251</v>
      </c>
    </row>
    <row r="35" spans="1:51" s="204" customFormat="1" ht="145.5" customHeight="1" x14ac:dyDescent="0.25">
      <c r="A35" s="40"/>
      <c r="B35" s="40"/>
      <c r="C35" s="40">
        <v>8</v>
      </c>
      <c r="D35" s="40"/>
      <c r="E35" s="40"/>
      <c r="F35" s="202" t="s">
        <v>364</v>
      </c>
      <c r="G35" s="202" t="s">
        <v>380</v>
      </c>
      <c r="H35" s="202" t="s">
        <v>381</v>
      </c>
      <c r="I35" s="40" t="s">
        <v>269</v>
      </c>
      <c r="J35" s="40" t="s">
        <v>309</v>
      </c>
      <c r="K35" s="40" t="s">
        <v>193</v>
      </c>
      <c r="L35" s="202" t="s">
        <v>382</v>
      </c>
      <c r="M35" s="202" t="s">
        <v>245</v>
      </c>
      <c r="N35" s="175"/>
      <c r="O35" s="175"/>
      <c r="P35" s="175"/>
      <c r="Q35" s="175"/>
      <c r="R35" s="175"/>
      <c r="S35" s="175" t="s">
        <v>246</v>
      </c>
      <c r="T35" s="175" t="s">
        <v>272</v>
      </c>
      <c r="U35" s="191"/>
      <c r="V35" s="191"/>
      <c r="W35" s="191"/>
      <c r="X35" s="191"/>
      <c r="Y35" s="191"/>
      <c r="Z35" s="191"/>
      <c r="AA35" s="191"/>
      <c r="AB35" s="191"/>
      <c r="AC35" s="191"/>
      <c r="AD35" s="191"/>
      <c r="AE35" s="191"/>
      <c r="AF35" s="191"/>
      <c r="AG35" s="191">
        <v>15</v>
      </c>
      <c r="AH35" s="191">
        <v>12</v>
      </c>
      <c r="AI35" s="39">
        <v>35</v>
      </c>
      <c r="AJ35" s="191"/>
      <c r="AK35" s="191"/>
      <c r="AL35" s="191"/>
      <c r="AM35" s="191"/>
      <c r="AN35" s="191"/>
      <c r="AO35" s="191"/>
      <c r="AP35" s="191"/>
      <c r="AQ35" s="191"/>
      <c r="AR35" s="191"/>
      <c r="AS35" s="191">
        <f t="shared" si="0"/>
        <v>62</v>
      </c>
      <c r="AT35" s="153" t="e">
        <f t="shared" si="1"/>
        <v>#DIV/0!</v>
      </c>
      <c r="AU35" s="192" t="s">
        <v>383</v>
      </c>
      <c r="AV35" s="189" t="s">
        <v>119</v>
      </c>
      <c r="AW35" s="192" t="s">
        <v>384</v>
      </c>
      <c r="AX35" s="188" t="s">
        <v>69</v>
      </c>
      <c r="AY35" s="190" t="s">
        <v>251</v>
      </c>
    </row>
    <row r="36" spans="1:51" s="204" customFormat="1" ht="145.5" customHeight="1" x14ac:dyDescent="0.25">
      <c r="A36" s="40"/>
      <c r="B36" s="40"/>
      <c r="C36" s="40">
        <v>8</v>
      </c>
      <c r="D36" s="40"/>
      <c r="E36" s="40"/>
      <c r="F36" s="202" t="s">
        <v>364</v>
      </c>
      <c r="G36" s="202" t="s">
        <v>385</v>
      </c>
      <c r="H36" s="202" t="s">
        <v>386</v>
      </c>
      <c r="I36" s="40" t="s">
        <v>269</v>
      </c>
      <c r="J36" s="40" t="s">
        <v>309</v>
      </c>
      <c r="K36" s="40" t="s">
        <v>193</v>
      </c>
      <c r="L36" s="202" t="s">
        <v>387</v>
      </c>
      <c r="M36" s="202" t="s">
        <v>245</v>
      </c>
      <c r="N36" s="175"/>
      <c r="O36" s="175"/>
      <c r="P36" s="175"/>
      <c r="Q36" s="175"/>
      <c r="R36" s="175"/>
      <c r="S36" s="175" t="s">
        <v>246</v>
      </c>
      <c r="T36" s="175" t="s">
        <v>272</v>
      </c>
      <c r="U36" s="191"/>
      <c r="V36" s="191"/>
      <c r="W36" s="191"/>
      <c r="X36" s="191"/>
      <c r="Y36" s="191"/>
      <c r="Z36" s="191"/>
      <c r="AA36" s="191"/>
      <c r="AB36" s="191"/>
      <c r="AC36" s="191"/>
      <c r="AD36" s="191"/>
      <c r="AE36" s="191"/>
      <c r="AF36" s="191"/>
      <c r="AG36" s="191">
        <v>11</v>
      </c>
      <c r="AH36" s="191">
        <v>8</v>
      </c>
      <c r="AI36" s="39">
        <v>11</v>
      </c>
      <c r="AJ36" s="191"/>
      <c r="AK36" s="191"/>
      <c r="AL36" s="191"/>
      <c r="AM36" s="191"/>
      <c r="AN36" s="191"/>
      <c r="AO36" s="191"/>
      <c r="AP36" s="191"/>
      <c r="AQ36" s="191"/>
      <c r="AR36" s="191"/>
      <c r="AS36" s="191">
        <f t="shared" si="0"/>
        <v>30</v>
      </c>
      <c r="AT36" s="153" t="e">
        <f t="shared" si="1"/>
        <v>#DIV/0!</v>
      </c>
      <c r="AU36" s="192" t="s">
        <v>388</v>
      </c>
      <c r="AV36" s="189" t="s">
        <v>119</v>
      </c>
      <c r="AW36" s="192" t="s">
        <v>389</v>
      </c>
      <c r="AX36" s="188" t="s">
        <v>69</v>
      </c>
      <c r="AY36" s="190" t="s">
        <v>251</v>
      </c>
    </row>
    <row r="37" spans="1:51" s="204" customFormat="1" ht="118.5" customHeight="1" x14ac:dyDescent="0.25">
      <c r="A37" s="40"/>
      <c r="B37" s="40"/>
      <c r="C37" s="40">
        <v>8</v>
      </c>
      <c r="D37" s="40"/>
      <c r="E37" s="40"/>
      <c r="F37" s="202" t="s">
        <v>364</v>
      </c>
      <c r="G37" s="202" t="s">
        <v>390</v>
      </c>
      <c r="H37" s="202" t="s">
        <v>391</v>
      </c>
      <c r="I37" s="40" t="s">
        <v>269</v>
      </c>
      <c r="J37" s="40" t="s">
        <v>309</v>
      </c>
      <c r="K37" s="40" t="s">
        <v>193</v>
      </c>
      <c r="L37" s="202" t="s">
        <v>392</v>
      </c>
      <c r="M37" s="202" t="s">
        <v>245</v>
      </c>
      <c r="N37" s="175"/>
      <c r="O37" s="175"/>
      <c r="P37" s="175"/>
      <c r="Q37" s="175"/>
      <c r="R37" s="175"/>
      <c r="S37" s="175" t="s">
        <v>246</v>
      </c>
      <c r="T37" s="175" t="s">
        <v>272</v>
      </c>
      <c r="U37" s="191"/>
      <c r="V37" s="191"/>
      <c r="W37" s="191"/>
      <c r="X37" s="191"/>
      <c r="Y37" s="191"/>
      <c r="Z37" s="191"/>
      <c r="AA37" s="191"/>
      <c r="AB37" s="191"/>
      <c r="AC37" s="191"/>
      <c r="AD37" s="191"/>
      <c r="AE37" s="191"/>
      <c r="AF37" s="191"/>
      <c r="AG37" s="191">
        <v>77</v>
      </c>
      <c r="AH37" s="191">
        <v>74</v>
      </c>
      <c r="AI37" s="39">
        <v>97</v>
      </c>
      <c r="AJ37" s="191"/>
      <c r="AK37" s="191"/>
      <c r="AL37" s="191"/>
      <c r="AM37" s="191"/>
      <c r="AN37" s="191"/>
      <c r="AO37" s="191"/>
      <c r="AP37" s="191"/>
      <c r="AQ37" s="191"/>
      <c r="AR37" s="191"/>
      <c r="AS37" s="191">
        <f t="shared" si="0"/>
        <v>248</v>
      </c>
      <c r="AT37" s="153" t="e">
        <f t="shared" si="1"/>
        <v>#DIV/0!</v>
      </c>
      <c r="AU37" s="192" t="s">
        <v>393</v>
      </c>
      <c r="AV37" s="189" t="s">
        <v>119</v>
      </c>
      <c r="AW37" s="192" t="s">
        <v>394</v>
      </c>
      <c r="AX37" s="188" t="s">
        <v>69</v>
      </c>
      <c r="AY37" s="190" t="s">
        <v>251</v>
      </c>
    </row>
    <row r="38" spans="1:51" s="204" customFormat="1" ht="150.75" customHeight="1" x14ac:dyDescent="0.25">
      <c r="A38" s="40"/>
      <c r="B38" s="40"/>
      <c r="C38" s="40">
        <v>9</v>
      </c>
      <c r="D38" s="40"/>
      <c r="E38" s="40"/>
      <c r="F38" s="202" t="s">
        <v>395</v>
      </c>
      <c r="G38" s="202" t="s">
        <v>396</v>
      </c>
      <c r="H38" s="202" t="s">
        <v>397</v>
      </c>
      <c r="I38" s="40" t="s">
        <v>269</v>
      </c>
      <c r="J38" s="40" t="s">
        <v>309</v>
      </c>
      <c r="K38" s="40" t="s">
        <v>193</v>
      </c>
      <c r="L38" s="202" t="s">
        <v>398</v>
      </c>
      <c r="M38" s="202" t="s">
        <v>245</v>
      </c>
      <c r="N38" s="175"/>
      <c r="O38" s="175"/>
      <c r="P38" s="175"/>
      <c r="Q38" s="175"/>
      <c r="R38" s="175"/>
      <c r="S38" s="175" t="s">
        <v>246</v>
      </c>
      <c r="T38" s="175" t="s">
        <v>399</v>
      </c>
      <c r="U38" s="191"/>
      <c r="V38" s="191"/>
      <c r="W38" s="191"/>
      <c r="X38" s="191"/>
      <c r="Y38" s="191"/>
      <c r="Z38" s="191"/>
      <c r="AA38" s="191"/>
      <c r="AB38" s="191"/>
      <c r="AC38" s="191"/>
      <c r="AD38" s="191"/>
      <c r="AE38" s="191"/>
      <c r="AF38" s="191"/>
      <c r="AG38" s="191">
        <v>0</v>
      </c>
      <c r="AH38" s="191">
        <v>53</v>
      </c>
      <c r="AI38" s="191">
        <v>432</v>
      </c>
      <c r="AJ38" s="191"/>
      <c r="AK38" s="191"/>
      <c r="AL38" s="191"/>
      <c r="AM38" s="191"/>
      <c r="AN38" s="191"/>
      <c r="AO38" s="191"/>
      <c r="AP38" s="191"/>
      <c r="AQ38" s="191"/>
      <c r="AR38" s="191"/>
      <c r="AS38" s="191">
        <f t="shared" si="0"/>
        <v>485</v>
      </c>
      <c r="AT38" s="153" t="e">
        <f t="shared" si="1"/>
        <v>#DIV/0!</v>
      </c>
      <c r="AU38" s="190" t="s">
        <v>400</v>
      </c>
      <c r="AV38" s="197" t="s">
        <v>766</v>
      </c>
      <c r="AW38" s="190" t="s">
        <v>401</v>
      </c>
      <c r="AX38" s="190" t="s">
        <v>69</v>
      </c>
      <c r="AY38" s="190" t="s">
        <v>251</v>
      </c>
    </row>
    <row r="39" spans="1:51" s="204" customFormat="1" ht="130.5" customHeight="1" x14ac:dyDescent="0.25">
      <c r="A39" s="40"/>
      <c r="B39" s="40"/>
      <c r="C39" s="40">
        <v>10</v>
      </c>
      <c r="D39" s="40"/>
      <c r="E39" s="40"/>
      <c r="F39" s="202" t="s">
        <v>395</v>
      </c>
      <c r="G39" s="202" t="s">
        <v>402</v>
      </c>
      <c r="H39" s="202" t="s">
        <v>403</v>
      </c>
      <c r="I39" s="40" t="s">
        <v>269</v>
      </c>
      <c r="J39" s="40" t="s">
        <v>309</v>
      </c>
      <c r="K39" s="40" t="s">
        <v>193</v>
      </c>
      <c r="L39" s="202" t="s">
        <v>404</v>
      </c>
      <c r="M39" s="202" t="s">
        <v>245</v>
      </c>
      <c r="N39" s="175"/>
      <c r="O39" s="175"/>
      <c r="P39" s="175"/>
      <c r="Q39" s="175"/>
      <c r="R39" s="175"/>
      <c r="S39" s="175" t="s">
        <v>246</v>
      </c>
      <c r="T39" s="175" t="s">
        <v>399</v>
      </c>
      <c r="U39" s="191"/>
      <c r="V39" s="191"/>
      <c r="W39" s="191"/>
      <c r="X39" s="191"/>
      <c r="Y39" s="191"/>
      <c r="Z39" s="191"/>
      <c r="AA39" s="191"/>
      <c r="AB39" s="191"/>
      <c r="AC39" s="191"/>
      <c r="AD39" s="191"/>
      <c r="AE39" s="191"/>
      <c r="AF39" s="191"/>
      <c r="AG39" s="191" t="s">
        <v>271</v>
      </c>
      <c r="AH39" s="191">
        <v>2</v>
      </c>
      <c r="AI39" s="191">
        <v>0</v>
      </c>
      <c r="AJ39" s="191"/>
      <c r="AK39" s="191"/>
      <c r="AL39" s="191"/>
      <c r="AM39" s="191"/>
      <c r="AN39" s="191"/>
      <c r="AO39" s="191"/>
      <c r="AP39" s="191"/>
      <c r="AQ39" s="191"/>
      <c r="AR39" s="191"/>
      <c r="AS39" s="191">
        <f t="shared" si="0"/>
        <v>2</v>
      </c>
      <c r="AT39" s="153" t="e">
        <f t="shared" si="1"/>
        <v>#DIV/0!</v>
      </c>
      <c r="AU39" s="198" t="s">
        <v>405</v>
      </c>
      <c r="AV39" s="200" t="s">
        <v>271</v>
      </c>
      <c r="AW39" s="198" t="s">
        <v>406</v>
      </c>
      <c r="AX39" s="190" t="s">
        <v>69</v>
      </c>
      <c r="AY39" s="190" t="s">
        <v>251</v>
      </c>
    </row>
    <row r="40" spans="1:51" s="204" customFormat="1" ht="159.75" customHeight="1" x14ac:dyDescent="0.25">
      <c r="A40" s="40"/>
      <c r="B40" s="40"/>
      <c r="C40" s="40">
        <v>11</v>
      </c>
      <c r="D40" s="40"/>
      <c r="E40" s="40"/>
      <c r="F40" s="202" t="s">
        <v>395</v>
      </c>
      <c r="G40" s="202" t="s">
        <v>407</v>
      </c>
      <c r="H40" s="202" t="s">
        <v>408</v>
      </c>
      <c r="I40" s="40" t="s">
        <v>269</v>
      </c>
      <c r="J40" s="40" t="s">
        <v>309</v>
      </c>
      <c r="K40" s="40" t="s">
        <v>193</v>
      </c>
      <c r="L40" s="202" t="s">
        <v>409</v>
      </c>
      <c r="M40" s="202" t="s">
        <v>245</v>
      </c>
      <c r="N40" s="175"/>
      <c r="O40" s="175"/>
      <c r="P40" s="175"/>
      <c r="Q40" s="175"/>
      <c r="R40" s="175"/>
      <c r="S40" s="175" t="s">
        <v>246</v>
      </c>
      <c r="T40" s="175" t="s">
        <v>399</v>
      </c>
      <c r="U40" s="191"/>
      <c r="V40" s="191"/>
      <c r="W40" s="191"/>
      <c r="X40" s="191"/>
      <c r="Y40" s="191"/>
      <c r="Z40" s="191"/>
      <c r="AA40" s="191"/>
      <c r="AB40" s="191"/>
      <c r="AC40" s="191"/>
      <c r="AD40" s="191"/>
      <c r="AE40" s="191"/>
      <c r="AF40" s="191"/>
      <c r="AG40" s="191">
        <v>1</v>
      </c>
      <c r="AH40" s="191">
        <v>1</v>
      </c>
      <c r="AI40" s="199">
        <v>1</v>
      </c>
      <c r="AJ40" s="199"/>
      <c r="AK40" s="199"/>
      <c r="AL40" s="199"/>
      <c r="AM40" s="199"/>
      <c r="AN40" s="199"/>
      <c r="AO40" s="199"/>
      <c r="AP40" s="199"/>
      <c r="AQ40" s="199"/>
      <c r="AR40" s="199"/>
      <c r="AS40" s="199">
        <f t="shared" si="0"/>
        <v>3</v>
      </c>
      <c r="AT40" s="201" t="e">
        <f t="shared" si="1"/>
        <v>#DIV/0!</v>
      </c>
      <c r="AU40" s="198" t="s">
        <v>410</v>
      </c>
      <c r="AV40" s="189" t="s">
        <v>767</v>
      </c>
      <c r="AW40" s="198" t="s">
        <v>411</v>
      </c>
      <c r="AX40" s="190" t="s">
        <v>69</v>
      </c>
      <c r="AY40" s="190" t="s">
        <v>251</v>
      </c>
    </row>
    <row r="41" spans="1:51" s="204" customFormat="1" ht="162.75" customHeight="1" x14ac:dyDescent="0.25">
      <c r="A41" s="40"/>
      <c r="B41" s="40"/>
      <c r="C41" s="40">
        <v>12</v>
      </c>
      <c r="D41" s="40"/>
      <c r="E41" s="40"/>
      <c r="F41" s="202" t="s">
        <v>412</v>
      </c>
      <c r="G41" s="202" t="s">
        <v>413</v>
      </c>
      <c r="H41" s="202" t="s">
        <v>414</v>
      </c>
      <c r="I41" s="40" t="s">
        <v>269</v>
      </c>
      <c r="J41" s="40" t="s">
        <v>309</v>
      </c>
      <c r="K41" s="40" t="s">
        <v>193</v>
      </c>
      <c r="L41" s="202" t="s">
        <v>295</v>
      </c>
      <c r="M41" s="202" t="s">
        <v>245</v>
      </c>
      <c r="N41" s="175"/>
      <c r="O41" s="175"/>
      <c r="P41" s="175"/>
      <c r="Q41" s="175"/>
      <c r="R41" s="175"/>
      <c r="S41" s="175" t="s">
        <v>246</v>
      </c>
      <c r="T41" s="175" t="s">
        <v>296</v>
      </c>
      <c r="U41" s="191"/>
      <c r="V41" s="191"/>
      <c r="W41" s="191"/>
      <c r="X41" s="191"/>
      <c r="Y41" s="191"/>
      <c r="Z41" s="191"/>
      <c r="AA41" s="191"/>
      <c r="AB41" s="191"/>
      <c r="AC41" s="191"/>
      <c r="AD41" s="191"/>
      <c r="AE41" s="191"/>
      <c r="AF41" s="191"/>
      <c r="AG41" s="191" t="s">
        <v>271</v>
      </c>
      <c r="AH41" s="191">
        <v>2</v>
      </c>
      <c r="AI41" s="191">
        <v>172</v>
      </c>
      <c r="AJ41" s="191"/>
      <c r="AK41" s="191"/>
      <c r="AL41" s="191"/>
      <c r="AM41" s="191"/>
      <c r="AN41" s="191"/>
      <c r="AO41" s="191"/>
      <c r="AP41" s="191"/>
      <c r="AQ41" s="191"/>
      <c r="AR41" s="191"/>
      <c r="AS41" s="191">
        <f t="shared" si="0"/>
        <v>174</v>
      </c>
      <c r="AT41" s="153" t="e">
        <f t="shared" si="1"/>
        <v>#DIV/0!</v>
      </c>
      <c r="AU41" s="188" t="s">
        <v>297</v>
      </c>
      <c r="AV41" s="189" t="s">
        <v>150</v>
      </c>
      <c r="AW41" s="188" t="s">
        <v>298</v>
      </c>
      <c r="AX41" s="188" t="s">
        <v>299</v>
      </c>
      <c r="AY41" s="190" t="s">
        <v>415</v>
      </c>
    </row>
    <row r="42" spans="1:51" s="204" customFormat="1" ht="105.75" customHeight="1" x14ac:dyDescent="0.25">
      <c r="A42" s="40"/>
      <c r="B42" s="40"/>
      <c r="C42" s="40">
        <v>13</v>
      </c>
      <c r="D42" s="40"/>
      <c r="E42" s="40"/>
      <c r="F42" s="202" t="s">
        <v>412</v>
      </c>
      <c r="G42" s="202" t="s">
        <v>416</v>
      </c>
      <c r="H42" s="202" t="s">
        <v>417</v>
      </c>
      <c r="I42" s="40" t="s">
        <v>269</v>
      </c>
      <c r="J42" s="40" t="s">
        <v>309</v>
      </c>
      <c r="K42" s="40" t="s">
        <v>193</v>
      </c>
      <c r="L42" s="202" t="s">
        <v>418</v>
      </c>
      <c r="M42" s="202" t="s">
        <v>245</v>
      </c>
      <c r="N42" s="175"/>
      <c r="O42" s="175"/>
      <c r="P42" s="175"/>
      <c r="Q42" s="175"/>
      <c r="R42" s="175"/>
      <c r="S42" s="175" t="s">
        <v>246</v>
      </c>
      <c r="T42" s="175" t="s">
        <v>296</v>
      </c>
      <c r="U42" s="191"/>
      <c r="V42" s="191"/>
      <c r="W42" s="191"/>
      <c r="X42" s="191"/>
      <c r="Y42" s="191"/>
      <c r="Z42" s="191"/>
      <c r="AA42" s="191"/>
      <c r="AB42" s="191"/>
      <c r="AC42" s="191"/>
      <c r="AD42" s="191"/>
      <c r="AE42" s="191"/>
      <c r="AF42" s="191"/>
      <c r="AG42" s="191" t="s">
        <v>271</v>
      </c>
      <c r="AH42" s="191" t="s">
        <v>271</v>
      </c>
      <c r="AI42" s="191">
        <v>12</v>
      </c>
      <c r="AJ42" s="191"/>
      <c r="AK42" s="191"/>
      <c r="AL42" s="191"/>
      <c r="AM42" s="191"/>
      <c r="AN42" s="191"/>
      <c r="AO42" s="191"/>
      <c r="AP42" s="191"/>
      <c r="AQ42" s="191"/>
      <c r="AR42" s="191"/>
      <c r="AS42" s="191">
        <f t="shared" si="0"/>
        <v>12</v>
      </c>
      <c r="AT42" s="153" t="e">
        <f t="shared" si="1"/>
        <v>#DIV/0!</v>
      </c>
      <c r="AU42" s="188" t="s">
        <v>419</v>
      </c>
      <c r="AV42" s="189" t="s">
        <v>152</v>
      </c>
      <c r="AW42" s="188" t="s">
        <v>420</v>
      </c>
      <c r="AX42" s="188" t="s">
        <v>421</v>
      </c>
      <c r="AY42" s="190" t="s">
        <v>422</v>
      </c>
    </row>
    <row r="43" spans="1:51" s="204" customFormat="1" ht="165.75" customHeight="1" x14ac:dyDescent="0.25">
      <c r="A43" s="40"/>
      <c r="B43" s="40"/>
      <c r="C43" s="40">
        <v>14</v>
      </c>
      <c r="D43" s="40"/>
      <c r="E43" s="40"/>
      <c r="F43" s="202" t="s">
        <v>412</v>
      </c>
      <c r="G43" s="202" t="s">
        <v>423</v>
      </c>
      <c r="H43" s="202" t="s">
        <v>424</v>
      </c>
      <c r="I43" s="40" t="s">
        <v>269</v>
      </c>
      <c r="J43" s="40" t="s">
        <v>309</v>
      </c>
      <c r="K43" s="40" t="s">
        <v>193</v>
      </c>
      <c r="L43" s="202" t="s">
        <v>425</v>
      </c>
      <c r="M43" s="202" t="s">
        <v>245</v>
      </c>
      <c r="N43" s="175"/>
      <c r="O43" s="175"/>
      <c r="P43" s="175"/>
      <c r="Q43" s="175"/>
      <c r="R43" s="175"/>
      <c r="S43" s="175" t="s">
        <v>246</v>
      </c>
      <c r="T43" s="175" t="s">
        <v>272</v>
      </c>
      <c r="U43" s="191"/>
      <c r="V43" s="191"/>
      <c r="W43" s="191"/>
      <c r="X43" s="191"/>
      <c r="Y43" s="191"/>
      <c r="Z43" s="191"/>
      <c r="AA43" s="191"/>
      <c r="AB43" s="191"/>
      <c r="AC43" s="191"/>
      <c r="AD43" s="191"/>
      <c r="AE43" s="191"/>
      <c r="AF43" s="191"/>
      <c r="AG43" s="191" t="s">
        <v>271</v>
      </c>
      <c r="AH43" s="191" t="s">
        <v>271</v>
      </c>
      <c r="AI43" s="191">
        <v>196</v>
      </c>
      <c r="AJ43" s="191"/>
      <c r="AK43" s="191"/>
      <c r="AL43" s="191"/>
      <c r="AM43" s="191"/>
      <c r="AN43" s="191"/>
      <c r="AO43" s="191"/>
      <c r="AP43" s="191"/>
      <c r="AQ43" s="191"/>
      <c r="AR43" s="191"/>
      <c r="AS43" s="191">
        <f t="shared" si="0"/>
        <v>196</v>
      </c>
      <c r="AT43" s="153" t="e">
        <f t="shared" si="1"/>
        <v>#DIV/0!</v>
      </c>
      <c r="AU43" s="198" t="s">
        <v>762</v>
      </c>
      <c r="AV43" s="189" t="s">
        <v>764</v>
      </c>
      <c r="AW43" s="188" t="s">
        <v>763</v>
      </c>
      <c r="AX43" s="190" t="s">
        <v>69</v>
      </c>
      <c r="AY43" s="190" t="s">
        <v>251</v>
      </c>
    </row>
    <row r="44" spans="1:51" s="204" customFormat="1" ht="171" customHeight="1" x14ac:dyDescent="0.25">
      <c r="A44" s="40"/>
      <c r="B44" s="40"/>
      <c r="C44" s="40">
        <v>15</v>
      </c>
      <c r="D44" s="40"/>
      <c r="E44" s="40"/>
      <c r="F44" s="202" t="s">
        <v>412</v>
      </c>
      <c r="G44" s="202" t="s">
        <v>426</v>
      </c>
      <c r="H44" s="202" t="s">
        <v>427</v>
      </c>
      <c r="I44" s="40" t="s">
        <v>269</v>
      </c>
      <c r="J44" s="40" t="s">
        <v>309</v>
      </c>
      <c r="K44" s="40" t="s">
        <v>193</v>
      </c>
      <c r="L44" s="202" t="s">
        <v>428</v>
      </c>
      <c r="M44" s="202" t="s">
        <v>245</v>
      </c>
      <c r="N44" s="175"/>
      <c r="O44" s="175"/>
      <c r="P44" s="175"/>
      <c r="Q44" s="175"/>
      <c r="R44" s="175"/>
      <c r="S44" s="175" t="s">
        <v>246</v>
      </c>
      <c r="T44" s="175" t="s">
        <v>429</v>
      </c>
      <c r="U44" s="191"/>
      <c r="V44" s="191"/>
      <c r="W44" s="191"/>
      <c r="X44" s="191"/>
      <c r="Y44" s="191"/>
      <c r="Z44" s="191"/>
      <c r="AA44" s="191"/>
      <c r="AB44" s="191"/>
      <c r="AC44" s="191"/>
      <c r="AD44" s="191"/>
      <c r="AE44" s="191"/>
      <c r="AF44" s="191"/>
      <c r="AG44" s="191" t="s">
        <v>271</v>
      </c>
      <c r="AH44" s="191" t="s">
        <v>271</v>
      </c>
      <c r="AI44" s="191">
        <v>6</v>
      </c>
      <c r="AJ44" s="191"/>
      <c r="AK44" s="191"/>
      <c r="AL44" s="191"/>
      <c r="AM44" s="191"/>
      <c r="AN44" s="191"/>
      <c r="AO44" s="191"/>
      <c r="AP44" s="191"/>
      <c r="AQ44" s="191"/>
      <c r="AR44" s="191"/>
      <c r="AS44" s="191">
        <f t="shared" si="0"/>
        <v>6</v>
      </c>
      <c r="AT44" s="153" t="e">
        <f t="shared" si="1"/>
        <v>#DIV/0!</v>
      </c>
      <c r="AU44" s="188" t="s">
        <v>783</v>
      </c>
      <c r="AV44" s="189" t="s">
        <v>768</v>
      </c>
      <c r="AW44" s="198" t="s">
        <v>784</v>
      </c>
      <c r="AX44" s="190" t="s">
        <v>69</v>
      </c>
      <c r="AY44" s="190" t="s">
        <v>251</v>
      </c>
    </row>
    <row r="45" spans="1:51" s="204" customFormat="1" ht="130.5" customHeight="1" x14ac:dyDescent="0.25">
      <c r="A45" s="40"/>
      <c r="B45" s="40"/>
      <c r="C45" s="40">
        <v>16</v>
      </c>
      <c r="D45" s="40"/>
      <c r="E45" s="40"/>
      <c r="F45" s="202" t="s">
        <v>430</v>
      </c>
      <c r="G45" s="202" t="s">
        <v>431</v>
      </c>
      <c r="H45" s="202" t="s">
        <v>432</v>
      </c>
      <c r="I45" s="40" t="s">
        <v>269</v>
      </c>
      <c r="J45" s="40" t="s">
        <v>309</v>
      </c>
      <c r="K45" s="40" t="s">
        <v>193</v>
      </c>
      <c r="L45" s="202" t="s">
        <v>433</v>
      </c>
      <c r="M45" s="202" t="s">
        <v>245</v>
      </c>
      <c r="N45" s="175"/>
      <c r="O45" s="175"/>
      <c r="P45" s="175"/>
      <c r="Q45" s="175"/>
      <c r="R45" s="175"/>
      <c r="S45" s="175" t="s">
        <v>246</v>
      </c>
      <c r="T45" s="175" t="s">
        <v>284</v>
      </c>
      <c r="U45" s="191"/>
      <c r="V45" s="191"/>
      <c r="W45" s="191"/>
      <c r="X45" s="191"/>
      <c r="Y45" s="191"/>
      <c r="Z45" s="191"/>
      <c r="AA45" s="191"/>
      <c r="AB45" s="191"/>
      <c r="AC45" s="191"/>
      <c r="AD45" s="191"/>
      <c r="AE45" s="191"/>
      <c r="AF45" s="191"/>
      <c r="AG45" s="191" t="s">
        <v>271</v>
      </c>
      <c r="AH45" s="191">
        <v>0</v>
      </c>
      <c r="AI45" s="191">
        <v>3</v>
      </c>
      <c r="AJ45" s="191"/>
      <c r="AK45" s="191"/>
      <c r="AL45" s="191"/>
      <c r="AM45" s="191"/>
      <c r="AN45" s="191"/>
      <c r="AO45" s="191"/>
      <c r="AP45" s="191"/>
      <c r="AQ45" s="191"/>
      <c r="AR45" s="191"/>
      <c r="AS45" s="191">
        <f t="shared" si="0"/>
        <v>3</v>
      </c>
      <c r="AT45" s="153" t="e">
        <f t="shared" si="1"/>
        <v>#DIV/0!</v>
      </c>
      <c r="AU45" s="188" t="s">
        <v>434</v>
      </c>
      <c r="AV45" s="189" t="s">
        <v>161</v>
      </c>
      <c r="AW45" s="188" t="s">
        <v>435</v>
      </c>
      <c r="AX45" s="190" t="s">
        <v>69</v>
      </c>
      <c r="AY45" s="190" t="s">
        <v>251</v>
      </c>
    </row>
    <row r="46" spans="1:51" s="204" customFormat="1" ht="160.5" customHeight="1" x14ac:dyDescent="0.25">
      <c r="A46" s="40"/>
      <c r="B46" s="40"/>
      <c r="C46" s="40">
        <v>17</v>
      </c>
      <c r="D46" s="40"/>
      <c r="E46" s="40"/>
      <c r="F46" s="202" t="s">
        <v>430</v>
      </c>
      <c r="G46" s="202" t="s">
        <v>436</v>
      </c>
      <c r="H46" s="202" t="s">
        <v>437</v>
      </c>
      <c r="I46" s="40" t="s">
        <v>269</v>
      </c>
      <c r="J46" s="40" t="s">
        <v>309</v>
      </c>
      <c r="K46" s="40" t="s">
        <v>193</v>
      </c>
      <c r="L46" s="202" t="s">
        <v>438</v>
      </c>
      <c r="M46" s="202" t="s">
        <v>245</v>
      </c>
      <c r="N46" s="175"/>
      <c r="O46" s="175"/>
      <c r="P46" s="175"/>
      <c r="Q46" s="175"/>
      <c r="R46" s="175"/>
      <c r="S46" s="175" t="s">
        <v>246</v>
      </c>
      <c r="T46" s="175" t="s">
        <v>284</v>
      </c>
      <c r="U46" s="191"/>
      <c r="V46" s="191"/>
      <c r="W46" s="191"/>
      <c r="X46" s="191"/>
      <c r="Y46" s="191"/>
      <c r="Z46" s="191"/>
      <c r="AA46" s="191"/>
      <c r="AB46" s="191"/>
      <c r="AC46" s="191"/>
      <c r="AD46" s="191"/>
      <c r="AE46" s="191"/>
      <c r="AF46" s="191"/>
      <c r="AG46" s="191" t="s">
        <v>271</v>
      </c>
      <c r="AH46" s="191">
        <v>5</v>
      </c>
      <c r="AI46" s="191">
        <v>16</v>
      </c>
      <c r="AJ46" s="191"/>
      <c r="AK46" s="191"/>
      <c r="AL46" s="191"/>
      <c r="AM46" s="191"/>
      <c r="AN46" s="191"/>
      <c r="AO46" s="191"/>
      <c r="AP46" s="191"/>
      <c r="AQ46" s="191"/>
      <c r="AR46" s="191"/>
      <c r="AS46" s="191">
        <f t="shared" si="0"/>
        <v>21</v>
      </c>
      <c r="AT46" s="153" t="e">
        <f t="shared" si="1"/>
        <v>#DIV/0!</v>
      </c>
      <c r="AU46" s="188" t="s">
        <v>439</v>
      </c>
      <c r="AV46" s="189" t="s">
        <v>164</v>
      </c>
      <c r="AW46" s="188" t="s">
        <v>440</v>
      </c>
      <c r="AX46" s="188" t="s">
        <v>69</v>
      </c>
      <c r="AY46" s="190" t="s">
        <v>251</v>
      </c>
    </row>
    <row r="47" spans="1:51" s="204" customFormat="1" ht="123" customHeight="1" x14ac:dyDescent="0.25">
      <c r="A47" s="40"/>
      <c r="B47" s="40"/>
      <c r="C47" s="40">
        <v>18</v>
      </c>
      <c r="D47" s="40"/>
      <c r="E47" s="40"/>
      <c r="F47" s="202" t="s">
        <v>430</v>
      </c>
      <c r="G47" s="202" t="s">
        <v>441</v>
      </c>
      <c r="H47" s="202" t="s">
        <v>442</v>
      </c>
      <c r="I47" s="40" t="s">
        <v>269</v>
      </c>
      <c r="J47" s="40" t="s">
        <v>309</v>
      </c>
      <c r="K47" s="40" t="s">
        <v>193</v>
      </c>
      <c r="L47" s="202" t="s">
        <v>443</v>
      </c>
      <c r="M47" s="202" t="s">
        <v>245</v>
      </c>
      <c r="N47" s="175"/>
      <c r="O47" s="175"/>
      <c r="P47" s="175"/>
      <c r="Q47" s="175"/>
      <c r="R47" s="175"/>
      <c r="S47" s="175" t="s">
        <v>246</v>
      </c>
      <c r="T47" s="175" t="s">
        <v>284</v>
      </c>
      <c r="U47" s="191"/>
      <c r="V47" s="191"/>
      <c r="W47" s="191"/>
      <c r="X47" s="191"/>
      <c r="Y47" s="191"/>
      <c r="Z47" s="191"/>
      <c r="AA47" s="191"/>
      <c r="AB47" s="191"/>
      <c r="AC47" s="191"/>
      <c r="AD47" s="191"/>
      <c r="AE47" s="191"/>
      <c r="AF47" s="191"/>
      <c r="AG47" s="191" t="s">
        <v>271</v>
      </c>
      <c r="AH47" s="191">
        <v>3</v>
      </c>
      <c r="AI47" s="191">
        <v>45</v>
      </c>
      <c r="AJ47" s="191"/>
      <c r="AK47" s="191"/>
      <c r="AL47" s="191"/>
      <c r="AM47" s="191"/>
      <c r="AN47" s="191"/>
      <c r="AO47" s="191"/>
      <c r="AP47" s="191"/>
      <c r="AQ47" s="191"/>
      <c r="AR47" s="191"/>
      <c r="AS47" s="191">
        <f t="shared" si="0"/>
        <v>48</v>
      </c>
      <c r="AT47" s="153" t="e">
        <f t="shared" si="1"/>
        <v>#DIV/0!</v>
      </c>
      <c r="AU47" s="188" t="s">
        <v>444</v>
      </c>
      <c r="AV47" s="205" t="s">
        <v>167</v>
      </c>
      <c r="AW47" s="188" t="s">
        <v>445</v>
      </c>
      <c r="AX47" s="188" t="s">
        <v>69</v>
      </c>
      <c r="AY47" s="190" t="s">
        <v>251</v>
      </c>
    </row>
    <row r="48" spans="1:51" s="204" customFormat="1" ht="274.5" customHeight="1" x14ac:dyDescent="0.25">
      <c r="A48" s="40"/>
      <c r="B48" s="40"/>
      <c r="C48" s="40">
        <v>19</v>
      </c>
      <c r="D48" s="40"/>
      <c r="E48" s="40"/>
      <c r="F48" s="202" t="s">
        <v>446</v>
      </c>
      <c r="G48" s="202" t="s">
        <v>447</v>
      </c>
      <c r="H48" s="202" t="s">
        <v>448</v>
      </c>
      <c r="I48" s="40" t="s">
        <v>269</v>
      </c>
      <c r="J48" s="40" t="s">
        <v>309</v>
      </c>
      <c r="K48" s="40" t="s">
        <v>193</v>
      </c>
      <c r="L48" s="202" t="s">
        <v>449</v>
      </c>
      <c r="M48" s="202" t="s">
        <v>245</v>
      </c>
      <c r="N48" s="175"/>
      <c r="O48" s="175"/>
      <c r="P48" s="175"/>
      <c r="Q48" s="175"/>
      <c r="R48" s="175"/>
      <c r="S48" s="175" t="s">
        <v>246</v>
      </c>
      <c r="T48" s="175" t="s">
        <v>272</v>
      </c>
      <c r="U48" s="191"/>
      <c r="V48" s="191"/>
      <c r="W48" s="191"/>
      <c r="X48" s="191"/>
      <c r="Y48" s="191"/>
      <c r="Z48" s="191"/>
      <c r="AA48" s="191"/>
      <c r="AB48" s="191"/>
      <c r="AC48" s="191"/>
      <c r="AD48" s="191"/>
      <c r="AE48" s="191"/>
      <c r="AF48" s="191"/>
      <c r="AG48" s="191" t="s">
        <v>271</v>
      </c>
      <c r="AH48" s="191">
        <v>35</v>
      </c>
      <c r="AI48" s="191">
        <f>166+64</f>
        <v>230</v>
      </c>
      <c r="AJ48" s="191"/>
      <c r="AK48" s="191"/>
      <c r="AL48" s="191"/>
      <c r="AM48" s="191"/>
      <c r="AN48" s="191"/>
      <c r="AO48" s="191"/>
      <c r="AP48" s="191"/>
      <c r="AQ48" s="191"/>
      <c r="AR48" s="191"/>
      <c r="AS48" s="191">
        <f t="shared" si="0"/>
        <v>265</v>
      </c>
      <c r="AT48" s="153" t="e">
        <f t="shared" si="1"/>
        <v>#DIV/0!</v>
      </c>
      <c r="AU48" s="198" t="s">
        <v>450</v>
      </c>
      <c r="AV48" s="189" t="s">
        <v>769</v>
      </c>
      <c r="AW48" s="198" t="s">
        <v>451</v>
      </c>
      <c r="AX48" s="188" t="s">
        <v>69</v>
      </c>
      <c r="AY48" s="190" t="s">
        <v>251</v>
      </c>
    </row>
    <row r="49" spans="1:51 16384:16384" s="204" customFormat="1" ht="211.5" customHeight="1" x14ac:dyDescent="0.25">
      <c r="A49" s="40"/>
      <c r="B49" s="40"/>
      <c r="C49" s="40">
        <v>20</v>
      </c>
      <c r="D49" s="40"/>
      <c r="E49" s="40"/>
      <c r="F49" s="202" t="s">
        <v>446</v>
      </c>
      <c r="G49" s="202" t="s">
        <v>452</v>
      </c>
      <c r="H49" s="202" t="s">
        <v>453</v>
      </c>
      <c r="I49" s="40" t="s">
        <v>269</v>
      </c>
      <c r="J49" s="40" t="s">
        <v>309</v>
      </c>
      <c r="K49" s="40" t="s">
        <v>193</v>
      </c>
      <c r="L49" s="202" t="s">
        <v>454</v>
      </c>
      <c r="M49" s="202" t="s">
        <v>245</v>
      </c>
      <c r="N49" s="175"/>
      <c r="O49" s="175"/>
      <c r="P49" s="175"/>
      <c r="Q49" s="175"/>
      <c r="R49" s="175"/>
      <c r="S49" s="175" t="s">
        <v>246</v>
      </c>
      <c r="T49" s="175" t="s">
        <v>399</v>
      </c>
      <c r="U49" s="191"/>
      <c r="V49" s="191"/>
      <c r="W49" s="191"/>
      <c r="X49" s="191"/>
      <c r="Y49" s="191"/>
      <c r="Z49" s="191"/>
      <c r="AA49" s="191"/>
      <c r="AB49" s="191"/>
      <c r="AC49" s="191"/>
      <c r="AD49" s="191"/>
      <c r="AE49" s="191"/>
      <c r="AF49" s="191"/>
      <c r="AG49" s="191" t="s">
        <v>271</v>
      </c>
      <c r="AH49" s="191">
        <v>1</v>
      </c>
      <c r="AI49" s="191">
        <v>1</v>
      </c>
      <c r="AJ49" s="191"/>
      <c r="AK49" s="191"/>
      <c r="AL49" s="191"/>
      <c r="AM49" s="191"/>
      <c r="AN49" s="191"/>
      <c r="AO49" s="191"/>
      <c r="AP49" s="191"/>
      <c r="AQ49" s="191"/>
      <c r="AR49" s="191"/>
      <c r="AS49" s="191">
        <f t="shared" si="0"/>
        <v>2</v>
      </c>
      <c r="AT49" s="153" t="e">
        <f t="shared" si="1"/>
        <v>#DIV/0!</v>
      </c>
      <c r="AU49" s="188" t="s">
        <v>455</v>
      </c>
      <c r="AV49" s="189" t="s">
        <v>770</v>
      </c>
      <c r="AW49" s="198" t="s">
        <v>456</v>
      </c>
      <c r="AX49" s="188" t="s">
        <v>69</v>
      </c>
      <c r="AY49" s="190" t="s">
        <v>251</v>
      </c>
    </row>
    <row r="50" spans="1:51 16384:16384" s="204" customFormat="1" ht="145.5" customHeight="1" x14ac:dyDescent="0.25">
      <c r="A50" s="40"/>
      <c r="B50" s="40"/>
      <c r="C50" s="40">
        <v>21</v>
      </c>
      <c r="D50" s="40"/>
      <c r="E50" s="40"/>
      <c r="F50" s="202" t="s">
        <v>457</v>
      </c>
      <c r="G50" s="202" t="s">
        <v>458</v>
      </c>
      <c r="H50" s="202" t="s">
        <v>459</v>
      </c>
      <c r="I50" s="40" t="s">
        <v>269</v>
      </c>
      <c r="J50" s="40" t="s">
        <v>309</v>
      </c>
      <c r="K50" s="40" t="s">
        <v>193</v>
      </c>
      <c r="L50" s="202" t="s">
        <v>460</v>
      </c>
      <c r="M50" s="202" t="s">
        <v>245</v>
      </c>
      <c r="N50" s="175"/>
      <c r="O50" s="175"/>
      <c r="P50" s="175"/>
      <c r="Q50" s="175"/>
      <c r="R50" s="175"/>
      <c r="S50" s="175" t="s">
        <v>246</v>
      </c>
      <c r="T50" s="175" t="s">
        <v>461</v>
      </c>
      <c r="U50" s="191"/>
      <c r="V50" s="191"/>
      <c r="W50" s="191"/>
      <c r="X50" s="191"/>
      <c r="Y50" s="191"/>
      <c r="Z50" s="191"/>
      <c r="AA50" s="191"/>
      <c r="AB50" s="191"/>
      <c r="AC50" s="191"/>
      <c r="AD50" s="191"/>
      <c r="AE50" s="191"/>
      <c r="AF50" s="191"/>
      <c r="AG50" s="191" t="s">
        <v>271</v>
      </c>
      <c r="AH50" s="191">
        <v>26</v>
      </c>
      <c r="AI50" s="191">
        <v>54</v>
      </c>
      <c r="AJ50" s="191"/>
      <c r="AK50" s="191"/>
      <c r="AL50" s="191"/>
      <c r="AM50" s="191"/>
      <c r="AN50" s="191"/>
      <c r="AO50" s="191"/>
      <c r="AP50" s="191"/>
      <c r="AQ50" s="191"/>
      <c r="AR50" s="191"/>
      <c r="AS50" s="191">
        <f t="shared" si="0"/>
        <v>80</v>
      </c>
      <c r="AT50" s="153" t="e">
        <f t="shared" si="1"/>
        <v>#DIV/0!</v>
      </c>
      <c r="AU50" s="188" t="s">
        <v>462</v>
      </c>
      <c r="AV50" s="189" t="s">
        <v>780</v>
      </c>
      <c r="AW50" s="188" t="s">
        <v>463</v>
      </c>
      <c r="AX50" s="188" t="s">
        <v>464</v>
      </c>
      <c r="AY50" s="190" t="s">
        <v>465</v>
      </c>
    </row>
    <row r="51" spans="1:51 16384:16384" s="204" customFormat="1" ht="93" customHeight="1" x14ac:dyDescent="0.25">
      <c r="A51" s="40"/>
      <c r="B51" s="40"/>
      <c r="C51" s="40">
        <v>21</v>
      </c>
      <c r="D51" s="40"/>
      <c r="E51" s="40"/>
      <c r="F51" s="202" t="s">
        <v>457</v>
      </c>
      <c r="G51" s="202" t="s">
        <v>466</v>
      </c>
      <c r="H51" s="202" t="s">
        <v>467</v>
      </c>
      <c r="I51" s="40" t="s">
        <v>269</v>
      </c>
      <c r="J51" s="40" t="s">
        <v>309</v>
      </c>
      <c r="K51" s="40" t="s">
        <v>193</v>
      </c>
      <c r="L51" s="202" t="s">
        <v>468</v>
      </c>
      <c r="M51" s="202" t="s">
        <v>245</v>
      </c>
      <c r="N51" s="175"/>
      <c r="O51" s="175"/>
      <c r="P51" s="175"/>
      <c r="Q51" s="175"/>
      <c r="R51" s="175"/>
      <c r="S51" s="175" t="s">
        <v>246</v>
      </c>
      <c r="T51" s="175" t="s">
        <v>272</v>
      </c>
      <c r="U51" s="191"/>
      <c r="V51" s="191"/>
      <c r="W51" s="191"/>
      <c r="X51" s="191"/>
      <c r="Y51" s="191"/>
      <c r="Z51" s="191"/>
      <c r="AA51" s="191"/>
      <c r="AB51" s="191"/>
      <c r="AC51" s="191"/>
      <c r="AD51" s="191"/>
      <c r="AE51" s="191"/>
      <c r="AF51" s="191"/>
      <c r="AG51" s="191" t="s">
        <v>271</v>
      </c>
      <c r="AH51" s="191">
        <v>22</v>
      </c>
      <c r="AI51" s="191">
        <v>35</v>
      </c>
      <c r="AJ51" s="191"/>
      <c r="AK51" s="191"/>
      <c r="AL51" s="191"/>
      <c r="AM51" s="191"/>
      <c r="AN51" s="191"/>
      <c r="AO51" s="191"/>
      <c r="AP51" s="191"/>
      <c r="AQ51" s="191"/>
      <c r="AR51" s="191"/>
      <c r="AS51" s="191">
        <f t="shared" si="0"/>
        <v>57</v>
      </c>
      <c r="AT51" s="153" t="e">
        <f t="shared" si="1"/>
        <v>#DIV/0!</v>
      </c>
      <c r="AU51" s="188" t="s">
        <v>469</v>
      </c>
      <c r="AV51" s="189" t="s">
        <v>780</v>
      </c>
      <c r="AW51" s="188" t="s">
        <v>470</v>
      </c>
      <c r="AX51" s="188" t="s">
        <v>69</v>
      </c>
      <c r="AY51" s="190" t="s">
        <v>251</v>
      </c>
    </row>
    <row r="52" spans="1:51 16384:16384" s="204" customFormat="1" ht="257.25" customHeight="1" x14ac:dyDescent="0.25">
      <c r="A52" s="40"/>
      <c r="B52" s="40"/>
      <c r="C52" s="40">
        <v>22</v>
      </c>
      <c r="D52" s="40"/>
      <c r="E52" s="40"/>
      <c r="F52" s="202" t="s">
        <v>457</v>
      </c>
      <c r="G52" s="202" t="s">
        <v>471</v>
      </c>
      <c r="H52" s="202" t="s">
        <v>472</v>
      </c>
      <c r="I52" s="40" t="s">
        <v>269</v>
      </c>
      <c r="J52" s="40" t="s">
        <v>309</v>
      </c>
      <c r="K52" s="40" t="s">
        <v>193</v>
      </c>
      <c r="L52" s="202" t="s">
        <v>473</v>
      </c>
      <c r="M52" s="202" t="s">
        <v>245</v>
      </c>
      <c r="N52" s="175"/>
      <c r="O52" s="175"/>
      <c r="P52" s="175"/>
      <c r="Q52" s="175"/>
      <c r="R52" s="175"/>
      <c r="S52" s="175" t="s">
        <v>246</v>
      </c>
      <c r="T52" s="175" t="s">
        <v>272</v>
      </c>
      <c r="U52" s="191"/>
      <c r="V52" s="191"/>
      <c r="W52" s="191"/>
      <c r="X52" s="191"/>
      <c r="Y52" s="191"/>
      <c r="Z52" s="191"/>
      <c r="AA52" s="191"/>
      <c r="AB52" s="191"/>
      <c r="AC52" s="191"/>
      <c r="AD52" s="191"/>
      <c r="AE52" s="191"/>
      <c r="AF52" s="191"/>
      <c r="AG52" s="191" t="s">
        <v>271</v>
      </c>
      <c r="AH52" s="191">
        <v>105</v>
      </c>
      <c r="AI52" s="191">
        <f>181+89</f>
        <v>270</v>
      </c>
      <c r="AJ52" s="191"/>
      <c r="AK52" s="191"/>
      <c r="AL52" s="191"/>
      <c r="AM52" s="191"/>
      <c r="AN52" s="191"/>
      <c r="AO52" s="191"/>
      <c r="AP52" s="191"/>
      <c r="AQ52" s="191"/>
      <c r="AR52" s="191"/>
      <c r="AS52" s="191">
        <f t="shared" si="0"/>
        <v>375</v>
      </c>
      <c r="AT52" s="153" t="e">
        <f t="shared" si="1"/>
        <v>#DIV/0!</v>
      </c>
      <c r="AU52" s="188" t="s">
        <v>474</v>
      </c>
      <c r="AV52" s="189" t="s">
        <v>186</v>
      </c>
      <c r="AW52" s="188" t="s">
        <v>475</v>
      </c>
      <c r="AX52" s="188" t="s">
        <v>476</v>
      </c>
      <c r="AY52" s="190" t="s">
        <v>465</v>
      </c>
    </row>
    <row r="53" spans="1:51 16384:16384" s="204" customFormat="1" ht="320.25" customHeight="1" x14ac:dyDescent="0.25">
      <c r="A53" s="40"/>
      <c r="B53" s="40"/>
      <c r="C53" s="40">
        <v>23</v>
      </c>
      <c r="D53" s="40"/>
      <c r="E53" s="40"/>
      <c r="F53" s="202" t="s">
        <v>457</v>
      </c>
      <c r="G53" s="202" t="s">
        <v>477</v>
      </c>
      <c r="H53" s="202" t="s">
        <v>478</v>
      </c>
      <c r="I53" s="40" t="s">
        <v>269</v>
      </c>
      <c r="J53" s="40" t="s">
        <v>309</v>
      </c>
      <c r="K53" s="40" t="s">
        <v>193</v>
      </c>
      <c r="L53" s="202" t="s">
        <v>278</v>
      </c>
      <c r="M53" s="202" t="s">
        <v>245</v>
      </c>
      <c r="N53" s="191"/>
      <c r="O53" s="191"/>
      <c r="P53" s="191"/>
      <c r="Q53" s="191"/>
      <c r="R53" s="191"/>
      <c r="S53" s="40" t="s">
        <v>246</v>
      </c>
      <c r="T53" s="40" t="s">
        <v>272</v>
      </c>
      <c r="U53" s="191"/>
      <c r="V53" s="191"/>
      <c r="W53" s="191"/>
      <c r="X53" s="191"/>
      <c r="Y53" s="191"/>
      <c r="Z53" s="191"/>
      <c r="AA53" s="191"/>
      <c r="AB53" s="191"/>
      <c r="AC53" s="191"/>
      <c r="AD53" s="191"/>
      <c r="AE53" s="191"/>
      <c r="AF53" s="191"/>
      <c r="AG53" s="191" t="s">
        <v>271</v>
      </c>
      <c r="AH53" s="191">
        <v>127</v>
      </c>
      <c r="AI53" s="191">
        <f>216+143</f>
        <v>359</v>
      </c>
      <c r="AJ53" s="191"/>
      <c r="AK53" s="191"/>
      <c r="AL53" s="191"/>
      <c r="AM53" s="191"/>
      <c r="AN53" s="191"/>
      <c r="AO53" s="191"/>
      <c r="AP53" s="191"/>
      <c r="AQ53" s="191"/>
      <c r="AR53" s="191"/>
      <c r="AS53" s="191">
        <f t="shared" si="0"/>
        <v>486</v>
      </c>
      <c r="AT53" s="153" t="e">
        <f t="shared" si="1"/>
        <v>#DIV/0!</v>
      </c>
      <c r="AU53" s="192" t="s">
        <v>479</v>
      </c>
      <c r="AV53" s="194" t="s">
        <v>189</v>
      </c>
      <c r="AW53" s="192" t="s">
        <v>179</v>
      </c>
      <c r="AX53" s="188" t="s">
        <v>480</v>
      </c>
      <c r="AY53" s="190" t="s">
        <v>465</v>
      </c>
      <c r="XFD53" s="204" t="s">
        <v>481</v>
      </c>
    </row>
    <row r="54" spans="1:51 16384:16384" s="204" customFormat="1" ht="167.25" customHeight="1" x14ac:dyDescent="0.25">
      <c r="A54" s="40"/>
      <c r="B54" s="40"/>
      <c r="C54" s="40"/>
      <c r="D54" s="40" t="s">
        <v>482</v>
      </c>
      <c r="E54" s="40"/>
      <c r="F54" s="202" t="s">
        <v>483</v>
      </c>
      <c r="G54" s="202" t="s">
        <v>484</v>
      </c>
      <c r="H54" s="202" t="s">
        <v>485</v>
      </c>
      <c r="I54" s="40" t="s">
        <v>242</v>
      </c>
      <c r="J54" s="40" t="s">
        <v>271</v>
      </c>
      <c r="K54" s="40" t="s">
        <v>243</v>
      </c>
      <c r="L54" s="202" t="s">
        <v>486</v>
      </c>
      <c r="M54" s="202" t="s">
        <v>245</v>
      </c>
      <c r="N54" s="191"/>
      <c r="O54" s="191"/>
      <c r="P54" s="191"/>
      <c r="Q54" s="191"/>
      <c r="R54" s="153">
        <v>1</v>
      </c>
      <c r="S54" s="40" t="s">
        <v>487</v>
      </c>
      <c r="T54" s="40" t="s">
        <v>488</v>
      </c>
      <c r="U54" s="153"/>
      <c r="V54" s="153"/>
      <c r="W54" s="153">
        <v>1</v>
      </c>
      <c r="X54" s="153"/>
      <c r="Y54" s="153"/>
      <c r="Z54" s="153">
        <v>1</v>
      </c>
      <c r="AA54" s="153"/>
      <c r="AB54" s="153"/>
      <c r="AC54" s="153">
        <v>1</v>
      </c>
      <c r="AD54" s="153"/>
      <c r="AE54" s="153"/>
      <c r="AF54" s="153">
        <v>1</v>
      </c>
      <c r="AG54" s="191" t="s">
        <v>489</v>
      </c>
      <c r="AH54" s="191" t="s">
        <v>489</v>
      </c>
      <c r="AI54" s="191">
        <v>0</v>
      </c>
      <c r="AJ54" s="191"/>
      <c r="AK54" s="191"/>
      <c r="AL54" s="191"/>
      <c r="AM54" s="191"/>
      <c r="AN54" s="191"/>
      <c r="AO54" s="191"/>
      <c r="AP54" s="191"/>
      <c r="AQ54" s="191"/>
      <c r="AR54" s="191"/>
      <c r="AS54" s="191">
        <f t="shared" si="0"/>
        <v>0</v>
      </c>
      <c r="AT54" s="153">
        <f t="shared" si="1"/>
        <v>0</v>
      </c>
      <c r="AU54" s="192" t="s">
        <v>490</v>
      </c>
      <c r="AV54" s="192" t="s">
        <v>271</v>
      </c>
      <c r="AW54" s="192" t="s">
        <v>490</v>
      </c>
      <c r="AX54" s="192" t="s">
        <v>491</v>
      </c>
      <c r="AY54" s="190" t="s">
        <v>492</v>
      </c>
      <c r="XFD54" s="204" t="s">
        <v>493</v>
      </c>
    </row>
    <row r="55" spans="1:51 16384:16384" s="204" customFormat="1" ht="255" customHeight="1" x14ac:dyDescent="0.25">
      <c r="A55" s="40"/>
      <c r="B55" s="40"/>
      <c r="C55" s="40"/>
      <c r="D55" s="40" t="s">
        <v>482</v>
      </c>
      <c r="E55" s="40"/>
      <c r="F55" s="202" t="s">
        <v>494</v>
      </c>
      <c r="G55" s="202" t="s">
        <v>495</v>
      </c>
      <c r="H55" s="202" t="s">
        <v>496</v>
      </c>
      <c r="I55" s="40" t="s">
        <v>242</v>
      </c>
      <c r="J55" s="40" t="s">
        <v>271</v>
      </c>
      <c r="K55" s="40" t="s">
        <v>243</v>
      </c>
      <c r="L55" s="202" t="s">
        <v>497</v>
      </c>
      <c r="M55" s="202" t="s">
        <v>245</v>
      </c>
      <c r="N55" s="191"/>
      <c r="O55" s="191"/>
      <c r="P55" s="191"/>
      <c r="Q55" s="191"/>
      <c r="R55" s="153">
        <v>1</v>
      </c>
      <c r="S55" s="40" t="s">
        <v>487</v>
      </c>
      <c r="T55" s="40" t="s">
        <v>488</v>
      </c>
      <c r="U55" s="153"/>
      <c r="V55" s="153"/>
      <c r="W55" s="153">
        <v>1</v>
      </c>
      <c r="X55" s="153"/>
      <c r="Y55" s="153"/>
      <c r="Z55" s="153">
        <v>1</v>
      </c>
      <c r="AA55" s="153"/>
      <c r="AB55" s="153"/>
      <c r="AC55" s="153">
        <v>1</v>
      </c>
      <c r="AD55" s="153"/>
      <c r="AE55" s="153"/>
      <c r="AF55" s="153">
        <v>1</v>
      </c>
      <c r="AG55" s="191" t="s">
        <v>489</v>
      </c>
      <c r="AH55" s="191" t="s">
        <v>489</v>
      </c>
      <c r="AI55" s="206">
        <v>1</v>
      </c>
      <c r="AJ55" s="191"/>
      <c r="AK55" s="191"/>
      <c r="AL55" s="191"/>
      <c r="AM55" s="191"/>
      <c r="AN55" s="191"/>
      <c r="AO55" s="191"/>
      <c r="AP55" s="191"/>
      <c r="AQ55" s="191"/>
      <c r="AR55" s="191"/>
      <c r="AS55" s="192">
        <f t="shared" si="0"/>
        <v>1</v>
      </c>
      <c r="AT55" s="192">
        <f>IF(I55="suma",AS55/R55,IF(I55="creciente",AS55/(MAX(U55:AF55)),IF(I55="DECRECIENTE",AS55/(Q55-(MIN(U55:AF55))),IF(I55="CONSTANTE",AS55/AVERAGE(U55:AF55)," "))))</f>
        <v>1</v>
      </c>
      <c r="AU55" s="207" t="s">
        <v>754</v>
      </c>
      <c r="AV55" s="194" t="s">
        <v>771</v>
      </c>
      <c r="AW55" s="207" t="s">
        <v>754</v>
      </c>
      <c r="AX55" s="190" t="s">
        <v>69</v>
      </c>
      <c r="AY55" s="190" t="s">
        <v>251</v>
      </c>
      <c r="XFD55" s="204" t="s">
        <v>498</v>
      </c>
    </row>
    <row r="56" spans="1:51 16384:16384" s="204" customFormat="1" ht="283.5" customHeight="1" x14ac:dyDescent="0.25">
      <c r="A56" s="40"/>
      <c r="B56" s="40"/>
      <c r="C56" s="40"/>
      <c r="D56" s="40" t="s">
        <v>482</v>
      </c>
      <c r="E56" s="40"/>
      <c r="F56" s="202" t="s">
        <v>499</v>
      </c>
      <c r="G56" s="202" t="s">
        <v>500</v>
      </c>
      <c r="H56" s="202" t="s">
        <v>501</v>
      </c>
      <c r="I56" s="40" t="s">
        <v>269</v>
      </c>
      <c r="J56" s="40" t="s">
        <v>271</v>
      </c>
      <c r="K56" s="40" t="s">
        <v>193</v>
      </c>
      <c r="L56" s="202" t="s">
        <v>502</v>
      </c>
      <c r="M56" s="202" t="s">
        <v>245</v>
      </c>
      <c r="N56" s="191"/>
      <c r="O56" s="191"/>
      <c r="P56" s="191"/>
      <c r="Q56" s="191"/>
      <c r="R56" s="191">
        <v>28</v>
      </c>
      <c r="S56" s="40" t="s">
        <v>487</v>
      </c>
      <c r="T56" s="40" t="s">
        <v>503</v>
      </c>
      <c r="U56" s="191"/>
      <c r="V56" s="191"/>
      <c r="W56" s="191">
        <v>7</v>
      </c>
      <c r="X56" s="191"/>
      <c r="Y56" s="191"/>
      <c r="Z56" s="191">
        <v>7</v>
      </c>
      <c r="AA56" s="191"/>
      <c r="AB56" s="191"/>
      <c r="AC56" s="191">
        <v>7</v>
      </c>
      <c r="AD56" s="191"/>
      <c r="AE56" s="191"/>
      <c r="AF56" s="191">
        <v>7</v>
      </c>
      <c r="AG56" s="191" t="s">
        <v>489</v>
      </c>
      <c r="AH56" s="191" t="s">
        <v>489</v>
      </c>
      <c r="AI56" s="191">
        <v>5</v>
      </c>
      <c r="AJ56" s="191"/>
      <c r="AK56" s="191"/>
      <c r="AL56" s="191"/>
      <c r="AM56" s="191"/>
      <c r="AN56" s="191"/>
      <c r="AO56" s="191"/>
      <c r="AP56" s="191"/>
      <c r="AQ56" s="191"/>
      <c r="AR56" s="191"/>
      <c r="AS56" s="191">
        <f t="shared" si="0"/>
        <v>5</v>
      </c>
      <c r="AT56" s="153">
        <f t="shared" si="1"/>
        <v>0.17857142857142858</v>
      </c>
      <c r="AU56" s="192" t="s">
        <v>504</v>
      </c>
      <c r="AV56" s="194" t="s">
        <v>505</v>
      </c>
      <c r="AW56" s="192" t="s">
        <v>504</v>
      </c>
      <c r="AX56" s="188" t="s">
        <v>69</v>
      </c>
      <c r="AY56" s="190" t="s">
        <v>251</v>
      </c>
    </row>
    <row r="57" spans="1:51 16384:16384" s="204" customFormat="1" ht="255" customHeight="1" x14ac:dyDescent="0.25">
      <c r="A57" s="40"/>
      <c r="B57" s="40"/>
      <c r="C57" s="40"/>
      <c r="D57" s="40" t="s">
        <v>482</v>
      </c>
      <c r="E57" s="40"/>
      <c r="F57" s="202" t="s">
        <v>506</v>
      </c>
      <c r="G57" s="202" t="s">
        <v>507</v>
      </c>
      <c r="H57" s="202" t="s">
        <v>508</v>
      </c>
      <c r="I57" s="40" t="s">
        <v>269</v>
      </c>
      <c r="J57" s="40" t="s">
        <v>271</v>
      </c>
      <c r="K57" s="40" t="s">
        <v>193</v>
      </c>
      <c r="L57" s="202" t="s">
        <v>509</v>
      </c>
      <c r="M57" s="202" t="s">
        <v>245</v>
      </c>
      <c r="N57" s="191"/>
      <c r="O57" s="191"/>
      <c r="P57" s="191"/>
      <c r="Q57" s="191"/>
      <c r="R57" s="191">
        <v>80</v>
      </c>
      <c r="S57" s="40" t="s">
        <v>487</v>
      </c>
      <c r="T57" s="40" t="s">
        <v>510</v>
      </c>
      <c r="U57" s="191"/>
      <c r="V57" s="191"/>
      <c r="W57" s="191">
        <v>20</v>
      </c>
      <c r="X57" s="191"/>
      <c r="Y57" s="191"/>
      <c r="Z57" s="191">
        <v>20</v>
      </c>
      <c r="AA57" s="191"/>
      <c r="AB57" s="191"/>
      <c r="AC57" s="191">
        <v>20</v>
      </c>
      <c r="AD57" s="191"/>
      <c r="AE57" s="191"/>
      <c r="AF57" s="191">
        <v>20</v>
      </c>
      <c r="AG57" s="191" t="s">
        <v>489</v>
      </c>
      <c r="AH57" s="191" t="s">
        <v>489</v>
      </c>
      <c r="AI57" s="191">
        <v>20</v>
      </c>
      <c r="AJ57" s="191"/>
      <c r="AK57" s="191"/>
      <c r="AL57" s="191"/>
      <c r="AM57" s="191"/>
      <c r="AN57" s="191"/>
      <c r="AO57" s="191"/>
      <c r="AP57" s="191"/>
      <c r="AQ57" s="191"/>
      <c r="AR57" s="191"/>
      <c r="AS57" s="191">
        <f>IF(I57="suma",SUM(AG57:AR57),IF(I57="creciente",MAX(AG57:AR57),IF(I57="DECRECIENTE",Q57-MIN(AG57:AR57),IF(I57="CONSTANTE",AVERAGE(AG57:AR57)," "))))</f>
        <v>20</v>
      </c>
      <c r="AT57" s="153">
        <f t="shared" si="1"/>
        <v>0.25</v>
      </c>
      <c r="AU57" s="153" t="s">
        <v>511</v>
      </c>
      <c r="AV57" s="194" t="s">
        <v>781</v>
      </c>
      <c r="AW57" s="153" t="s">
        <v>511</v>
      </c>
      <c r="AX57" s="192" t="s">
        <v>271</v>
      </c>
      <c r="AY57" s="190" t="s">
        <v>271</v>
      </c>
    </row>
    <row r="58" spans="1:51 16384:16384" s="204" customFormat="1" ht="168" customHeight="1" x14ac:dyDescent="0.25">
      <c r="A58" s="40"/>
      <c r="B58" s="40"/>
      <c r="C58" s="40"/>
      <c r="D58" s="40" t="s">
        <v>482</v>
      </c>
      <c r="E58" s="40"/>
      <c r="F58" s="202" t="s">
        <v>512</v>
      </c>
      <c r="G58" s="202" t="s">
        <v>513</v>
      </c>
      <c r="H58" s="202" t="s">
        <v>514</v>
      </c>
      <c r="I58" s="40" t="s">
        <v>242</v>
      </c>
      <c r="J58" s="40" t="s">
        <v>271</v>
      </c>
      <c r="K58" s="40" t="s">
        <v>243</v>
      </c>
      <c r="L58" s="202" t="s">
        <v>515</v>
      </c>
      <c r="M58" s="202" t="s">
        <v>245</v>
      </c>
      <c r="N58" s="191"/>
      <c r="O58" s="191"/>
      <c r="P58" s="191"/>
      <c r="Q58" s="191"/>
      <c r="R58" s="153">
        <v>1</v>
      </c>
      <c r="S58" s="40" t="s">
        <v>487</v>
      </c>
      <c r="T58" s="40" t="s">
        <v>296</v>
      </c>
      <c r="U58" s="153"/>
      <c r="V58" s="153"/>
      <c r="W58" s="153">
        <v>1</v>
      </c>
      <c r="X58" s="153"/>
      <c r="Y58" s="153"/>
      <c r="Z58" s="153">
        <v>1</v>
      </c>
      <c r="AA58" s="153"/>
      <c r="AB58" s="153"/>
      <c r="AC58" s="153">
        <v>1</v>
      </c>
      <c r="AD58" s="153"/>
      <c r="AE58" s="153"/>
      <c r="AF58" s="153">
        <v>1</v>
      </c>
      <c r="AG58" s="191" t="s">
        <v>489</v>
      </c>
      <c r="AH58" s="191" t="s">
        <v>489</v>
      </c>
      <c r="AI58" s="153">
        <v>1</v>
      </c>
      <c r="AJ58" s="153"/>
      <c r="AK58" s="153"/>
      <c r="AL58" s="153"/>
      <c r="AM58" s="153"/>
      <c r="AN58" s="153"/>
      <c r="AO58" s="153"/>
      <c r="AP58" s="153"/>
      <c r="AQ58" s="153"/>
      <c r="AR58" s="153"/>
      <c r="AS58" s="153">
        <f t="shared" si="0"/>
        <v>1</v>
      </c>
      <c r="AT58" s="153">
        <f t="shared" si="1"/>
        <v>1</v>
      </c>
      <c r="AU58" s="192" t="s">
        <v>750</v>
      </c>
      <c r="AV58" s="194" t="s">
        <v>772</v>
      </c>
      <c r="AW58" s="192" t="s">
        <v>750</v>
      </c>
      <c r="AX58" s="192" t="s">
        <v>516</v>
      </c>
      <c r="AY58" s="190" t="s">
        <v>271</v>
      </c>
    </row>
    <row r="59" spans="1:51 16384:16384" s="204" customFormat="1" ht="143.25" customHeight="1" x14ac:dyDescent="0.25">
      <c r="A59" s="40"/>
      <c r="B59" s="40"/>
      <c r="C59" s="40"/>
      <c r="D59" s="40" t="s">
        <v>482</v>
      </c>
      <c r="E59" s="40"/>
      <c r="F59" s="202" t="s">
        <v>517</v>
      </c>
      <c r="G59" s="202" t="s">
        <v>518</v>
      </c>
      <c r="H59" s="202" t="s">
        <v>519</v>
      </c>
      <c r="I59" s="40" t="s">
        <v>242</v>
      </c>
      <c r="J59" s="40" t="s">
        <v>271</v>
      </c>
      <c r="K59" s="40" t="s">
        <v>243</v>
      </c>
      <c r="L59" s="202" t="s">
        <v>520</v>
      </c>
      <c r="M59" s="202" t="s">
        <v>245</v>
      </c>
      <c r="N59" s="191"/>
      <c r="O59" s="191"/>
      <c r="P59" s="191"/>
      <c r="Q59" s="191"/>
      <c r="R59" s="153">
        <v>1</v>
      </c>
      <c r="S59" s="40" t="s">
        <v>487</v>
      </c>
      <c r="T59" s="40" t="s">
        <v>296</v>
      </c>
      <c r="U59" s="153"/>
      <c r="V59" s="153"/>
      <c r="W59" s="153">
        <v>1</v>
      </c>
      <c r="X59" s="153"/>
      <c r="Y59" s="153"/>
      <c r="Z59" s="153">
        <v>1</v>
      </c>
      <c r="AA59" s="153"/>
      <c r="AB59" s="153"/>
      <c r="AC59" s="153">
        <v>1</v>
      </c>
      <c r="AD59" s="153"/>
      <c r="AE59" s="153"/>
      <c r="AF59" s="153">
        <v>1</v>
      </c>
      <c r="AG59" s="191" t="s">
        <v>489</v>
      </c>
      <c r="AH59" s="191" t="s">
        <v>489</v>
      </c>
      <c r="AI59" s="153">
        <v>1.1599999999999999</v>
      </c>
      <c r="AJ59" s="153"/>
      <c r="AK59" s="153"/>
      <c r="AL59" s="153"/>
      <c r="AM59" s="153"/>
      <c r="AN59" s="153"/>
      <c r="AO59" s="153"/>
      <c r="AP59" s="153"/>
      <c r="AQ59" s="153"/>
      <c r="AR59" s="153"/>
      <c r="AS59" s="153">
        <f t="shared" si="0"/>
        <v>1.1599999999999999</v>
      </c>
      <c r="AT59" s="153">
        <f t="shared" si="1"/>
        <v>1.1599999999999999</v>
      </c>
      <c r="AU59" s="192" t="s">
        <v>521</v>
      </c>
      <c r="AV59" s="194" t="s">
        <v>772</v>
      </c>
      <c r="AW59" s="192" t="s">
        <v>522</v>
      </c>
      <c r="AX59" s="192" t="s">
        <v>516</v>
      </c>
      <c r="AY59" s="190" t="s">
        <v>271</v>
      </c>
    </row>
    <row r="60" spans="1:51 16384:16384" x14ac:dyDescent="0.25">
      <c r="A60" s="416" t="s">
        <v>523</v>
      </c>
      <c r="B60" s="417"/>
      <c r="C60" s="417"/>
      <c r="D60" s="417"/>
      <c r="E60" s="417"/>
      <c r="F60" s="417"/>
      <c r="G60" s="417"/>
      <c r="H60" s="417"/>
      <c r="I60" s="417"/>
      <c r="J60" s="417"/>
      <c r="K60" s="417"/>
      <c r="L60" s="417"/>
      <c r="M60" s="417"/>
      <c r="N60" s="417"/>
      <c r="O60" s="417"/>
      <c r="P60" s="417"/>
      <c r="Q60" s="417"/>
      <c r="R60" s="417"/>
      <c r="S60" s="417"/>
      <c r="T60" s="417"/>
      <c r="U60" s="417"/>
      <c r="V60" s="417"/>
      <c r="W60" s="417"/>
      <c r="X60" s="417"/>
      <c r="Y60" s="417"/>
      <c r="Z60" s="417"/>
      <c r="AA60" s="417"/>
      <c r="AB60" s="417"/>
      <c r="AC60" s="417"/>
      <c r="AD60" s="417"/>
      <c r="AE60" s="417"/>
      <c r="AF60" s="417"/>
      <c r="AG60" s="417"/>
      <c r="AH60" s="417"/>
      <c r="AI60" s="417"/>
      <c r="AJ60" s="417"/>
      <c r="AK60" s="417"/>
      <c r="AL60" s="417"/>
      <c r="AM60" s="417"/>
      <c r="AN60" s="417"/>
      <c r="AO60" s="417"/>
      <c r="AP60" s="417"/>
      <c r="AQ60" s="417"/>
      <c r="AR60" s="417"/>
      <c r="AS60" s="417"/>
      <c r="AT60" s="417"/>
      <c r="AU60" s="417"/>
      <c r="AV60" s="417"/>
      <c r="AW60" s="417"/>
      <c r="AX60" s="417"/>
      <c r="AY60" s="418"/>
    </row>
    <row r="61" spans="1:51 16384:16384" ht="40.5" customHeight="1" x14ac:dyDescent="0.25">
      <c r="A61" s="445" t="s">
        <v>524</v>
      </c>
      <c r="B61" s="413" t="s">
        <v>525</v>
      </c>
      <c r="C61" s="413"/>
      <c r="D61" s="413"/>
      <c r="E61" s="413"/>
      <c r="F61" s="413"/>
      <c r="G61" s="446" t="s">
        <v>526</v>
      </c>
      <c r="H61" s="446"/>
      <c r="I61" s="446"/>
      <c r="J61" s="446"/>
      <c r="K61" s="446"/>
      <c r="L61" s="446"/>
      <c r="M61" s="446"/>
      <c r="N61" s="446"/>
      <c r="O61" s="413" t="s">
        <v>527</v>
      </c>
      <c r="P61" s="413"/>
      <c r="Q61" s="413"/>
      <c r="R61" s="413"/>
      <c r="S61" s="413"/>
      <c r="T61" s="413"/>
      <c r="U61" s="413" t="s">
        <v>525</v>
      </c>
      <c r="V61" s="413"/>
      <c r="W61" s="413"/>
      <c r="X61" s="413"/>
      <c r="Y61" s="413"/>
      <c r="Z61" s="413"/>
      <c r="AA61" s="413"/>
      <c r="AB61" s="413"/>
      <c r="AC61" s="413" t="s">
        <v>525</v>
      </c>
      <c r="AD61" s="413"/>
      <c r="AE61" s="413"/>
      <c r="AF61" s="413"/>
      <c r="AG61" s="413"/>
      <c r="AH61" s="413"/>
      <c r="AI61" s="413"/>
      <c r="AJ61" s="413"/>
      <c r="AK61" s="413"/>
      <c r="AL61" s="413"/>
      <c r="AM61" s="413"/>
      <c r="AN61" s="413"/>
      <c r="AO61" s="446" t="s">
        <v>528</v>
      </c>
      <c r="AP61" s="446"/>
      <c r="AQ61" s="446"/>
      <c r="AR61" s="446"/>
      <c r="AS61" s="413" t="s">
        <v>529</v>
      </c>
      <c r="AT61" s="413"/>
      <c r="AU61" s="413"/>
      <c r="AV61" s="413"/>
      <c r="AW61" s="413"/>
      <c r="AX61" s="413"/>
      <c r="AY61" s="413"/>
    </row>
    <row r="62" spans="1:51 16384:16384" ht="40.5" customHeight="1" x14ac:dyDescent="0.25">
      <c r="A62" s="445"/>
      <c r="B62" s="413" t="s">
        <v>530</v>
      </c>
      <c r="C62" s="413"/>
      <c r="D62" s="413"/>
      <c r="E62" s="413"/>
      <c r="F62" s="413"/>
      <c r="G62" s="446"/>
      <c r="H62" s="446"/>
      <c r="I62" s="446"/>
      <c r="J62" s="446"/>
      <c r="K62" s="446"/>
      <c r="L62" s="446"/>
      <c r="M62" s="446"/>
      <c r="N62" s="446"/>
      <c r="O62" s="413" t="s">
        <v>531</v>
      </c>
      <c r="P62" s="413"/>
      <c r="Q62" s="413"/>
      <c r="R62" s="413"/>
      <c r="S62" s="413"/>
      <c r="T62" s="413"/>
      <c r="U62" s="413" t="s">
        <v>532</v>
      </c>
      <c r="V62" s="413"/>
      <c r="W62" s="413"/>
      <c r="X62" s="413"/>
      <c r="Y62" s="413"/>
      <c r="Z62" s="413"/>
      <c r="AA62" s="413"/>
      <c r="AB62" s="413"/>
      <c r="AC62" s="413" t="s">
        <v>533</v>
      </c>
      <c r="AD62" s="413"/>
      <c r="AE62" s="413"/>
      <c r="AF62" s="413"/>
      <c r="AG62" s="413"/>
      <c r="AH62" s="413"/>
      <c r="AI62" s="413"/>
      <c r="AJ62" s="413"/>
      <c r="AK62" s="413"/>
      <c r="AL62" s="413"/>
      <c r="AM62" s="413"/>
      <c r="AN62" s="413"/>
      <c r="AO62" s="446"/>
      <c r="AP62" s="446"/>
      <c r="AQ62" s="446"/>
      <c r="AR62" s="446"/>
      <c r="AS62" s="413" t="s">
        <v>534</v>
      </c>
      <c r="AT62" s="413"/>
      <c r="AU62" s="413"/>
      <c r="AV62" s="413"/>
      <c r="AW62" s="413"/>
      <c r="AX62" s="413"/>
      <c r="AY62" s="413"/>
    </row>
    <row r="63" spans="1:51 16384:16384" ht="40.5" customHeight="1" x14ac:dyDescent="0.25">
      <c r="A63" s="445"/>
      <c r="B63" s="413" t="s">
        <v>535</v>
      </c>
      <c r="C63" s="413"/>
      <c r="D63" s="413"/>
      <c r="E63" s="413"/>
      <c r="F63" s="413"/>
      <c r="G63" s="446"/>
      <c r="H63" s="446"/>
      <c r="I63" s="446"/>
      <c r="J63" s="446"/>
      <c r="K63" s="446"/>
      <c r="L63" s="446"/>
      <c r="M63" s="446"/>
      <c r="N63" s="446"/>
      <c r="O63" s="413" t="s">
        <v>536</v>
      </c>
      <c r="P63" s="413"/>
      <c r="Q63" s="413"/>
      <c r="R63" s="413"/>
      <c r="S63" s="413"/>
      <c r="T63" s="413"/>
      <c r="U63" s="413" t="s">
        <v>537</v>
      </c>
      <c r="V63" s="413"/>
      <c r="W63" s="413"/>
      <c r="X63" s="413"/>
      <c r="Y63" s="413"/>
      <c r="Z63" s="413"/>
      <c r="AA63" s="413"/>
      <c r="AB63" s="413"/>
      <c r="AC63" s="413" t="s">
        <v>538</v>
      </c>
      <c r="AD63" s="413"/>
      <c r="AE63" s="413"/>
      <c r="AF63" s="413"/>
      <c r="AG63" s="413"/>
      <c r="AH63" s="413"/>
      <c r="AI63" s="413"/>
      <c r="AJ63" s="413"/>
      <c r="AK63" s="413"/>
      <c r="AL63" s="413"/>
      <c r="AM63" s="413"/>
      <c r="AN63" s="413"/>
      <c r="AO63" s="446"/>
      <c r="AP63" s="446"/>
      <c r="AQ63" s="446"/>
      <c r="AR63" s="446"/>
      <c r="AS63" s="413" t="s">
        <v>539</v>
      </c>
      <c r="AT63" s="413"/>
      <c r="AU63" s="413"/>
      <c r="AV63" s="413"/>
      <c r="AW63" s="413"/>
      <c r="AX63" s="413"/>
      <c r="AY63" s="413"/>
    </row>
  </sheetData>
  <mergeCells count="59">
    <mergeCell ref="T11:T12"/>
    <mergeCell ref="N11:R11"/>
    <mergeCell ref="H11:H12"/>
    <mergeCell ref="M11:M12"/>
    <mergeCell ref="S11:S12"/>
    <mergeCell ref="L11:L12"/>
    <mergeCell ref="AU5:AU12"/>
    <mergeCell ref="A5:AF5"/>
    <mergeCell ref="A6:A8"/>
    <mergeCell ref="J11:J12"/>
    <mergeCell ref="U11:AF11"/>
    <mergeCell ref="F11:F12"/>
    <mergeCell ref="G11:G12"/>
    <mergeCell ref="A11:E11"/>
    <mergeCell ref="A9:D9"/>
    <mergeCell ref="A10:D10"/>
    <mergeCell ref="I6:T8"/>
    <mergeCell ref="E7:F7"/>
    <mergeCell ref="E8:F8"/>
    <mergeCell ref="B6:C8"/>
    <mergeCell ref="E9:AF9"/>
    <mergeCell ref="E10:AF10"/>
    <mergeCell ref="A61:A63"/>
    <mergeCell ref="G61:N63"/>
    <mergeCell ref="AS62:AY62"/>
    <mergeCell ref="AS61:AY61"/>
    <mergeCell ref="AO61:AR63"/>
    <mergeCell ref="O61:T61"/>
    <mergeCell ref="O62:T62"/>
    <mergeCell ref="B61:F61"/>
    <mergeCell ref="B63:F63"/>
    <mergeCell ref="AC62:AN62"/>
    <mergeCell ref="AC63:AN63"/>
    <mergeCell ref="AS63:AY63"/>
    <mergeCell ref="AC61:AN61"/>
    <mergeCell ref="U62:AB62"/>
    <mergeCell ref="AX1:AY1"/>
    <mergeCell ref="AX2:AY2"/>
    <mergeCell ref="AX3:AY3"/>
    <mergeCell ref="AX4:AY4"/>
    <mergeCell ref="A1:AW1"/>
    <mergeCell ref="A2:AW2"/>
    <mergeCell ref="A3:AW4"/>
    <mergeCell ref="D6:D8"/>
    <mergeCell ref="E6:F6"/>
    <mergeCell ref="O63:T63"/>
    <mergeCell ref="U61:AB61"/>
    <mergeCell ref="U63:AB63"/>
    <mergeCell ref="I11:I12"/>
    <mergeCell ref="B62:F62"/>
    <mergeCell ref="K11:K12"/>
    <mergeCell ref="A60:AY60"/>
    <mergeCell ref="AS11:AT11"/>
    <mergeCell ref="AV5:AV12"/>
    <mergeCell ref="AX5:AX12"/>
    <mergeCell ref="AY5:AY12"/>
    <mergeCell ref="AG11:AR11"/>
    <mergeCell ref="AW5:AW12"/>
    <mergeCell ref="AG5:AT10"/>
  </mergeCells>
  <dataValidations count="1">
    <dataValidation type="list" allowBlank="1" showInputMessage="1" showErrorMessage="1" sqref="I13:I59" xr:uid="{F83759CA-FB2C-4653-840E-85B7CBAE384F}">
      <formula1>$XFD$13:$XFD$56</formula1>
    </dataValidation>
  </dataValidations>
  <hyperlinks>
    <hyperlink ref="AV13" r:id="rId1" xr:uid="{55AA66C2-0F85-4212-A94F-6526278B3575}"/>
    <hyperlink ref="AV16" r:id="rId2" xr:uid="{458AED03-2532-492E-B014-43566F7A9B20}"/>
    <hyperlink ref="AV17" r:id="rId3" xr:uid="{3D939945-68E1-416A-A31F-CDC6C80D8546}"/>
    <hyperlink ref="AV19" r:id="rId4" xr:uid="{24CD0E0A-CB4C-4361-86AC-11075664EDEF}"/>
    <hyperlink ref="AV18" r:id="rId5" xr:uid="{DD3F61F7-00D5-4A46-9C26-58E8CEF09899}"/>
    <hyperlink ref="AV22" r:id="rId6" xr:uid="{726EAD77-62DD-4153-9EEF-59C400181CE7}"/>
    <hyperlink ref="AV23" r:id="rId7" xr:uid="{CCD09549-488F-4D6A-9612-E0D9DF185B77}"/>
    <hyperlink ref="AV24" r:id="rId8" xr:uid="{091BFFCB-9954-45FD-91E6-ABFF39098B5C}"/>
    <hyperlink ref="AV25" r:id="rId9" xr:uid="{3B7CB8F6-0A7A-4103-A240-81772176EC88}"/>
    <hyperlink ref="AV26" r:id="rId10" xr:uid="{9435880D-C772-4042-8B8B-55C7398C40FC}"/>
    <hyperlink ref="AV27" r:id="rId11" xr:uid="{FC6D2E8D-E65C-4928-B339-540CFC198FF3}"/>
    <hyperlink ref="AV28" r:id="rId12" xr:uid="{4AE1D9D6-836B-4148-A442-A942B2521D8E}"/>
    <hyperlink ref="AV29" r:id="rId13" xr:uid="{0C44DA8A-0D0A-45B5-BAF0-13F47F163CEA}"/>
    <hyperlink ref="AV31" r:id="rId14" xr:uid="{3B64100B-21DA-4B7A-BE46-AC613B438F33}"/>
    <hyperlink ref="AV34" r:id="rId15" xr:uid="{4E52D723-B136-4C05-96B9-98F9F5853FA3}"/>
    <hyperlink ref="AV35" r:id="rId16" xr:uid="{AE6EBA79-5E6E-4AD0-A629-796A73500660}"/>
    <hyperlink ref="AV36" r:id="rId17" xr:uid="{5F4398D3-D056-4794-B77C-26DF72376BDD}"/>
    <hyperlink ref="AV37" r:id="rId18" xr:uid="{C70DFCDD-16A4-49B5-A389-F4B05BDF96AB}"/>
    <hyperlink ref="AV45" r:id="rId19" xr:uid="{D081E2D3-A724-46E0-846D-61AEE2E2F207}"/>
    <hyperlink ref="AV46" r:id="rId20" xr:uid="{AE9EB5F5-9FB0-48BF-9D89-A52D1B3A493E}"/>
    <hyperlink ref="AV47" r:id="rId21" xr:uid="{D9C5E700-C095-4AA8-A98D-A4535166226C}"/>
    <hyperlink ref="AV52" r:id="rId22" xr:uid="{F9F5696D-D053-40BA-8AF0-5B01CBA19ED4}"/>
    <hyperlink ref="AV53" r:id="rId23" xr:uid="{CEA05292-9571-4BEF-BE0B-443D2C65A65A}"/>
    <hyperlink ref="AV56" r:id="rId24" xr:uid="{02536301-BA6D-4A26-8CCB-A01E7759A3AD}"/>
    <hyperlink ref="AV41" r:id="rId25" xr:uid="{342705B5-8875-43DD-806D-E0678868F51D}"/>
    <hyperlink ref="AV42" r:id="rId26" xr:uid="{88E41576-EF21-4B23-B1AE-A9F0CB381FBA}"/>
    <hyperlink ref="AV20" r:id="rId27" xr:uid="{68C93714-E486-49E3-BF31-B5614694518C}"/>
    <hyperlink ref="AV43" r:id="rId28" xr:uid="{D8F2417E-A7A3-4916-A79F-DA5F6B992431}"/>
    <hyperlink ref="AV15" r:id="rId29" xr:uid="{DC443F06-E7B2-42FA-ACC3-F6CCC37A77BD}"/>
    <hyperlink ref="AV40" r:id="rId30" xr:uid="{6CF85045-2F5F-4F44-B0F1-77AA8BE688B1}"/>
    <hyperlink ref="AV44" r:id="rId31" xr:uid="{5BF913E0-E1FD-4FAC-A7B8-B8C5A5F1D2BF}"/>
    <hyperlink ref="AV48" r:id="rId32" xr:uid="{17A7A8D2-50A7-4B82-B147-02C684129E02}"/>
    <hyperlink ref="AV49" r:id="rId33" xr:uid="{281FE176-9667-4B9D-B5B9-30A554808B18}"/>
    <hyperlink ref="AV55" r:id="rId34" xr:uid="{4E90A26E-516A-4B86-ABD2-391C0CDE5D24}"/>
    <hyperlink ref="AV14" r:id="rId35" xr:uid="{3C8BCB13-18AA-4D1E-828C-54C806C2A05B}"/>
    <hyperlink ref="AV21" r:id="rId36" xr:uid="{EAD989F9-7D5A-4CD5-896D-A22F719FCA17}"/>
    <hyperlink ref="AV30" r:id="rId37" xr:uid="{9E080354-30A5-4581-8DB2-35EAE1B3B9CB}"/>
    <hyperlink ref="AV32" r:id="rId38" xr:uid="{48985441-7325-4B35-8E1C-3746EC6F63F1}"/>
    <hyperlink ref="AV33" r:id="rId39" xr:uid="{F0279947-CB45-419F-977A-EF471C7A0C2C}"/>
    <hyperlink ref="AV50" r:id="rId40" xr:uid="{E13CF130-F36B-419F-AEED-AC0AC6A2D76D}"/>
    <hyperlink ref="AV51" r:id="rId41" xr:uid="{EE13B363-DACB-4E60-83F1-6C052EB4E9E9}"/>
    <hyperlink ref="AV57" r:id="rId42" xr:uid="{A8624367-5763-497E-B4C8-3C12838085F2}"/>
    <hyperlink ref="AV58" r:id="rId43" xr:uid="{ADB208CE-CE57-4811-BB63-D1D8EA78BB64}"/>
    <hyperlink ref="AV59" r:id="rId44" xr:uid="{13C99258-DA5E-462D-847E-4045E45FDB19}"/>
  </hyperlinks>
  <pageMargins left="0.7" right="0.7" top="0.75" bottom="0.75" header="0.3" footer="0.3"/>
  <pageSetup scale="15" fitToHeight="0" orientation="landscape" r:id="rId45"/>
  <legacyDrawing r:id="rId46"/>
  <extLst>
    <ext xmlns:x14="http://schemas.microsoft.com/office/spreadsheetml/2009/9/main" uri="{CCE6A557-97BC-4b89-ADB6-D9C93CAAB3DF}">
      <x14:dataValidations xmlns:xm="http://schemas.microsoft.com/office/excel/2006/main" count="2">
        <x14:dataValidation type="list" allowBlank="1" showInputMessage="1" showErrorMessage="1" xr:uid="{9363455B-9E25-4E21-AFCA-B9C85E84E7C1}">
          <x14:formula1>
            <xm:f>Hoja1!$B$2:$B$3</xm:f>
          </x14:formula1>
          <xm:sqref>K13:K59</xm:sqref>
        </x14:dataValidation>
        <x14:dataValidation type="list" allowBlank="1" showInputMessage="1" showErrorMessage="1" xr:uid="{29028B10-1249-4476-92C0-FAC8881ED783}">
          <x14:formula1>
            <xm:f>Hoja1!$A$2:$A$13</xm:f>
          </x14:formula1>
          <xm:sqref>E13:E59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BK58"/>
  <sheetViews>
    <sheetView topLeftCell="W2" zoomScale="70" zoomScaleNormal="70" workbookViewId="0">
      <selection activeCell="C10" sqref="C10:E10"/>
    </sheetView>
  </sheetViews>
  <sheetFormatPr baseColWidth="10" defaultColWidth="19.42578125" defaultRowHeight="15" x14ac:dyDescent="0.25"/>
  <cols>
    <col min="1" max="1" width="29.5703125" style="31" bestFit="1" customWidth="1"/>
    <col min="2" max="4" width="11" style="31" customWidth="1"/>
    <col min="5" max="5" width="21.28515625" style="31" customWidth="1"/>
    <col min="6" max="17" width="11" style="31" customWidth="1"/>
    <col min="18" max="18" width="12.140625" style="31" customWidth="1"/>
    <col min="19" max="19" width="23.5703125" style="31" customWidth="1"/>
    <col min="20" max="23" width="8.140625" style="31" customWidth="1"/>
    <col min="24" max="24" width="9.42578125" style="31" customWidth="1"/>
    <col min="25" max="25" width="8.140625" style="31" customWidth="1"/>
    <col min="26" max="30" width="7.85546875" style="31" customWidth="1"/>
    <col min="31" max="31" width="11.28515625" style="31" customWidth="1"/>
    <col min="32" max="32" width="2.28515625" style="31" customWidth="1"/>
    <col min="33" max="33" width="19.42578125" style="31" customWidth="1"/>
    <col min="34" max="36" width="11.28515625" style="31" customWidth="1"/>
    <col min="37" max="37" width="21.7109375" style="31" bestFit="1" customWidth="1"/>
    <col min="38" max="50" width="11.28515625" style="31" customWidth="1"/>
    <col min="51" max="51" width="24.28515625" style="31" bestFit="1" customWidth="1"/>
    <col min="52" max="63" width="8.85546875" style="31" customWidth="1"/>
    <col min="64" max="16384" width="19.42578125" style="31"/>
  </cols>
  <sheetData>
    <row r="1" spans="1:63" ht="15.95" customHeight="1" x14ac:dyDescent="0.25">
      <c r="A1" s="455" t="s">
        <v>0</v>
      </c>
      <c r="B1" s="455"/>
      <c r="C1" s="455"/>
      <c r="D1" s="455"/>
      <c r="E1" s="455"/>
      <c r="F1" s="455"/>
      <c r="G1" s="455"/>
      <c r="H1" s="455"/>
      <c r="I1" s="455"/>
      <c r="J1" s="455"/>
      <c r="K1" s="455"/>
      <c r="L1" s="455"/>
      <c r="M1" s="455"/>
      <c r="N1" s="455"/>
      <c r="O1" s="455"/>
      <c r="P1" s="455"/>
      <c r="Q1" s="455"/>
      <c r="R1" s="455"/>
      <c r="S1" s="455"/>
      <c r="T1" s="455"/>
      <c r="U1" s="455"/>
      <c r="V1" s="455"/>
      <c r="W1" s="455"/>
      <c r="X1" s="455"/>
      <c r="Y1" s="455"/>
      <c r="Z1" s="455"/>
      <c r="AA1" s="455"/>
      <c r="AB1" s="455"/>
      <c r="AC1" s="455"/>
      <c r="AD1" s="455"/>
      <c r="AE1" s="455"/>
      <c r="AF1" s="455"/>
      <c r="AG1" s="455"/>
      <c r="AH1" s="455"/>
      <c r="AI1" s="455"/>
      <c r="AJ1" s="455"/>
      <c r="AK1" s="455"/>
      <c r="AL1" s="455"/>
      <c r="AM1" s="455"/>
      <c r="AN1" s="455"/>
      <c r="AO1" s="455"/>
      <c r="AP1" s="455"/>
      <c r="AQ1" s="455"/>
      <c r="AR1" s="455"/>
      <c r="AS1" s="455"/>
      <c r="AT1" s="455"/>
      <c r="AU1" s="455"/>
      <c r="AV1" s="455"/>
      <c r="AW1" s="455"/>
      <c r="AX1" s="455"/>
      <c r="AY1" s="455"/>
      <c r="AZ1" s="455"/>
      <c r="BA1" s="455"/>
      <c r="BB1" s="455"/>
      <c r="BC1" s="455"/>
      <c r="BD1" s="455"/>
      <c r="BE1" s="455"/>
      <c r="BF1" s="455"/>
      <c r="BG1" s="455"/>
      <c r="BH1" s="455"/>
      <c r="BI1" s="456" t="s">
        <v>540</v>
      </c>
      <c r="BJ1" s="456"/>
      <c r="BK1" s="456"/>
    </row>
    <row r="2" spans="1:63" ht="15.95" customHeight="1" x14ac:dyDescent="0.25">
      <c r="A2" s="455" t="s">
        <v>2</v>
      </c>
      <c r="B2" s="455"/>
      <c r="C2" s="455"/>
      <c r="D2" s="455"/>
      <c r="E2" s="455"/>
      <c r="F2" s="455"/>
      <c r="G2" s="455"/>
      <c r="H2" s="455"/>
      <c r="I2" s="455"/>
      <c r="J2" s="455"/>
      <c r="K2" s="455"/>
      <c r="L2" s="455"/>
      <c r="M2" s="455"/>
      <c r="N2" s="455"/>
      <c r="O2" s="455"/>
      <c r="P2" s="455"/>
      <c r="Q2" s="455"/>
      <c r="R2" s="455"/>
      <c r="S2" s="455"/>
      <c r="T2" s="455"/>
      <c r="U2" s="455"/>
      <c r="V2" s="455"/>
      <c r="W2" s="455"/>
      <c r="X2" s="455"/>
      <c r="Y2" s="455"/>
      <c r="Z2" s="455"/>
      <c r="AA2" s="455"/>
      <c r="AB2" s="455"/>
      <c r="AC2" s="455"/>
      <c r="AD2" s="455"/>
      <c r="AE2" s="455"/>
      <c r="AF2" s="455"/>
      <c r="AG2" s="455"/>
      <c r="AH2" s="455"/>
      <c r="AI2" s="455"/>
      <c r="AJ2" s="455"/>
      <c r="AK2" s="455"/>
      <c r="AL2" s="455"/>
      <c r="AM2" s="455"/>
      <c r="AN2" s="455"/>
      <c r="AO2" s="455"/>
      <c r="AP2" s="455"/>
      <c r="AQ2" s="455"/>
      <c r="AR2" s="455"/>
      <c r="AS2" s="455"/>
      <c r="AT2" s="455"/>
      <c r="AU2" s="455"/>
      <c r="AV2" s="455"/>
      <c r="AW2" s="455"/>
      <c r="AX2" s="455"/>
      <c r="AY2" s="455"/>
      <c r="AZ2" s="455"/>
      <c r="BA2" s="455"/>
      <c r="BB2" s="455"/>
      <c r="BC2" s="455"/>
      <c r="BD2" s="455"/>
      <c r="BE2" s="455"/>
      <c r="BF2" s="455"/>
      <c r="BG2" s="455"/>
      <c r="BH2" s="455"/>
      <c r="BI2" s="456" t="s">
        <v>3</v>
      </c>
      <c r="BJ2" s="456"/>
      <c r="BK2" s="456"/>
    </row>
    <row r="3" spans="1:63" ht="26.1" customHeight="1" x14ac:dyDescent="0.25">
      <c r="A3" s="455" t="s">
        <v>541</v>
      </c>
      <c r="B3" s="455"/>
      <c r="C3" s="455"/>
      <c r="D3" s="455"/>
      <c r="E3" s="455"/>
      <c r="F3" s="455"/>
      <c r="G3" s="455"/>
      <c r="H3" s="455"/>
      <c r="I3" s="455"/>
      <c r="J3" s="455"/>
      <c r="K3" s="455"/>
      <c r="L3" s="455"/>
      <c r="M3" s="455"/>
      <c r="N3" s="455"/>
      <c r="O3" s="455"/>
      <c r="P3" s="455"/>
      <c r="Q3" s="455"/>
      <c r="R3" s="455"/>
      <c r="S3" s="455"/>
      <c r="T3" s="455"/>
      <c r="U3" s="455"/>
      <c r="V3" s="455"/>
      <c r="W3" s="455"/>
      <c r="X3" s="455"/>
      <c r="Y3" s="455"/>
      <c r="Z3" s="455"/>
      <c r="AA3" s="455"/>
      <c r="AB3" s="455"/>
      <c r="AC3" s="455"/>
      <c r="AD3" s="455"/>
      <c r="AE3" s="455"/>
      <c r="AF3" s="455"/>
      <c r="AG3" s="455"/>
      <c r="AH3" s="455"/>
      <c r="AI3" s="455"/>
      <c r="AJ3" s="455"/>
      <c r="AK3" s="455"/>
      <c r="AL3" s="455"/>
      <c r="AM3" s="455"/>
      <c r="AN3" s="455"/>
      <c r="AO3" s="455"/>
      <c r="AP3" s="455"/>
      <c r="AQ3" s="455"/>
      <c r="AR3" s="455"/>
      <c r="AS3" s="455"/>
      <c r="AT3" s="455"/>
      <c r="AU3" s="455"/>
      <c r="AV3" s="455"/>
      <c r="AW3" s="455"/>
      <c r="AX3" s="455"/>
      <c r="AY3" s="455"/>
      <c r="AZ3" s="455"/>
      <c r="BA3" s="455"/>
      <c r="BB3" s="455"/>
      <c r="BC3" s="455"/>
      <c r="BD3" s="455"/>
      <c r="BE3" s="455"/>
      <c r="BF3" s="455"/>
      <c r="BG3" s="455"/>
      <c r="BH3" s="455"/>
      <c r="BI3" s="456" t="s">
        <v>5</v>
      </c>
      <c r="BJ3" s="456"/>
      <c r="BK3" s="456"/>
    </row>
    <row r="4" spans="1:63" ht="15.95" customHeight="1" x14ac:dyDescent="0.25">
      <c r="A4" s="455" t="s">
        <v>542</v>
      </c>
      <c r="B4" s="455"/>
      <c r="C4" s="455"/>
      <c r="D4" s="455"/>
      <c r="E4" s="455"/>
      <c r="F4" s="455"/>
      <c r="G4" s="455"/>
      <c r="H4" s="455"/>
      <c r="I4" s="455"/>
      <c r="J4" s="455"/>
      <c r="K4" s="455"/>
      <c r="L4" s="455"/>
      <c r="M4" s="455"/>
      <c r="N4" s="455"/>
      <c r="O4" s="455"/>
      <c r="P4" s="455"/>
      <c r="Q4" s="455"/>
      <c r="R4" s="455"/>
      <c r="S4" s="455"/>
      <c r="T4" s="455"/>
      <c r="U4" s="455"/>
      <c r="V4" s="455"/>
      <c r="W4" s="455"/>
      <c r="X4" s="455"/>
      <c r="Y4" s="455"/>
      <c r="Z4" s="455"/>
      <c r="AA4" s="455"/>
      <c r="AB4" s="455"/>
      <c r="AC4" s="455"/>
      <c r="AD4" s="455"/>
      <c r="AE4" s="455"/>
      <c r="AF4" s="455"/>
      <c r="AG4" s="455"/>
      <c r="AH4" s="455"/>
      <c r="AI4" s="455"/>
      <c r="AJ4" s="455"/>
      <c r="AK4" s="455"/>
      <c r="AL4" s="455"/>
      <c r="AM4" s="455"/>
      <c r="AN4" s="455"/>
      <c r="AO4" s="455"/>
      <c r="AP4" s="455"/>
      <c r="AQ4" s="455"/>
      <c r="AR4" s="455"/>
      <c r="AS4" s="455"/>
      <c r="AT4" s="455"/>
      <c r="AU4" s="455"/>
      <c r="AV4" s="455"/>
      <c r="AW4" s="455"/>
      <c r="AX4" s="455"/>
      <c r="AY4" s="455"/>
      <c r="AZ4" s="455"/>
      <c r="BA4" s="455"/>
      <c r="BB4" s="455"/>
      <c r="BC4" s="455"/>
      <c r="BD4" s="455"/>
      <c r="BE4" s="455"/>
      <c r="BF4" s="455"/>
      <c r="BG4" s="455"/>
      <c r="BH4" s="455"/>
      <c r="BI4" s="452" t="s">
        <v>543</v>
      </c>
      <c r="BJ4" s="453"/>
      <c r="BK4" s="454"/>
    </row>
    <row r="5" spans="1:63" ht="26.1" customHeight="1" x14ac:dyDescent="0.25">
      <c r="A5" s="457" t="s">
        <v>544</v>
      </c>
      <c r="B5" s="457"/>
      <c r="C5" s="457"/>
      <c r="D5" s="457"/>
      <c r="E5" s="457"/>
      <c r="F5" s="457"/>
      <c r="G5" s="457"/>
      <c r="H5" s="457"/>
      <c r="I5" s="457"/>
      <c r="J5" s="457"/>
      <c r="K5" s="457"/>
      <c r="L5" s="457"/>
      <c r="M5" s="457"/>
      <c r="N5" s="457"/>
      <c r="O5" s="457"/>
      <c r="P5" s="457"/>
      <c r="Q5" s="457"/>
      <c r="R5" s="457"/>
      <c r="S5" s="457"/>
      <c r="T5" s="457"/>
      <c r="U5" s="457"/>
      <c r="V5" s="457"/>
      <c r="W5" s="457"/>
      <c r="X5" s="457"/>
      <c r="Y5" s="457"/>
      <c r="Z5" s="457"/>
      <c r="AA5" s="457"/>
      <c r="AB5" s="457"/>
      <c r="AC5" s="457"/>
      <c r="AD5" s="457"/>
      <c r="AE5" s="457"/>
      <c r="AG5" s="457" t="s">
        <v>545</v>
      </c>
      <c r="AH5" s="457"/>
      <c r="AI5" s="457"/>
      <c r="AJ5" s="457"/>
      <c r="AK5" s="457"/>
      <c r="AL5" s="457"/>
      <c r="AM5" s="457"/>
      <c r="AN5" s="457"/>
      <c r="AO5" s="457"/>
      <c r="AP5" s="457"/>
      <c r="AQ5" s="457"/>
      <c r="AR5" s="457"/>
      <c r="AS5" s="457"/>
      <c r="AT5" s="457"/>
      <c r="AU5" s="457"/>
      <c r="AV5" s="457"/>
      <c r="AW5" s="457"/>
      <c r="AX5" s="457"/>
      <c r="AY5" s="457"/>
      <c r="AZ5" s="457"/>
      <c r="BA5" s="457"/>
      <c r="BB5" s="457"/>
      <c r="BC5" s="457"/>
      <c r="BD5" s="457"/>
      <c r="BE5" s="457"/>
      <c r="BF5" s="457"/>
      <c r="BG5" s="457"/>
      <c r="BH5" s="457"/>
      <c r="BI5" s="458"/>
      <c r="BJ5" s="458"/>
      <c r="BK5" s="458"/>
    </row>
    <row r="6" spans="1:63" ht="31.5" customHeight="1" x14ac:dyDescent="0.25">
      <c r="A6" s="65" t="s">
        <v>546</v>
      </c>
      <c r="B6" s="463"/>
      <c r="C6" s="463"/>
      <c r="D6" s="463"/>
      <c r="E6" s="463"/>
      <c r="F6" s="463"/>
      <c r="G6" s="463"/>
      <c r="H6" s="463"/>
      <c r="I6" s="463"/>
      <c r="J6" s="463"/>
      <c r="K6" s="463"/>
      <c r="L6" s="463"/>
      <c r="M6" s="463"/>
      <c r="N6" s="463"/>
      <c r="O6" s="463"/>
      <c r="P6" s="463"/>
      <c r="Q6" s="463"/>
      <c r="R6" s="463"/>
      <c r="S6" s="463"/>
      <c r="T6" s="463"/>
      <c r="U6" s="463"/>
      <c r="V6" s="463"/>
      <c r="W6" s="463"/>
      <c r="X6" s="463"/>
      <c r="Y6" s="463"/>
      <c r="Z6" s="463"/>
      <c r="AA6" s="463"/>
      <c r="AB6" s="463"/>
      <c r="AC6" s="463"/>
      <c r="AD6" s="463"/>
      <c r="AE6" s="463"/>
      <c r="AF6" s="463"/>
      <c r="AG6" s="463"/>
      <c r="AH6" s="463"/>
      <c r="AI6" s="463"/>
      <c r="AJ6" s="463"/>
      <c r="AK6" s="463"/>
      <c r="AL6" s="463"/>
      <c r="AM6" s="463"/>
      <c r="AN6" s="463"/>
      <c r="AO6" s="463"/>
      <c r="AP6" s="463"/>
      <c r="AQ6" s="463"/>
      <c r="AR6" s="463"/>
      <c r="AS6" s="463"/>
      <c r="AT6" s="463"/>
      <c r="AU6" s="463"/>
      <c r="AV6" s="463"/>
      <c r="AW6" s="463"/>
      <c r="AX6" s="463"/>
      <c r="AY6" s="463"/>
      <c r="AZ6" s="463"/>
      <c r="BA6" s="463"/>
      <c r="BB6" s="463"/>
      <c r="BC6" s="463"/>
      <c r="BD6" s="463"/>
      <c r="BE6" s="463"/>
      <c r="BF6" s="463"/>
      <c r="BG6" s="463"/>
      <c r="BH6" s="463"/>
      <c r="BI6" s="463"/>
      <c r="BJ6" s="463"/>
      <c r="BK6" s="463"/>
    </row>
    <row r="7" spans="1:63" ht="31.5" customHeight="1" x14ac:dyDescent="0.25">
      <c r="A7" s="66" t="s">
        <v>547</v>
      </c>
      <c r="B7" s="461"/>
      <c r="C7" s="464"/>
      <c r="D7" s="464"/>
      <c r="E7" s="464"/>
      <c r="F7" s="464"/>
      <c r="G7" s="464"/>
      <c r="H7" s="464"/>
      <c r="I7" s="464"/>
      <c r="J7" s="464"/>
      <c r="K7" s="464"/>
      <c r="L7" s="464"/>
      <c r="M7" s="464"/>
      <c r="N7" s="464"/>
      <c r="O7" s="464"/>
      <c r="P7" s="464"/>
      <c r="Q7" s="464"/>
      <c r="R7" s="464"/>
      <c r="S7" s="464"/>
      <c r="T7" s="464"/>
      <c r="U7" s="464"/>
      <c r="V7" s="464"/>
      <c r="W7" s="464"/>
      <c r="X7" s="464"/>
      <c r="Y7" s="464"/>
      <c r="Z7" s="464"/>
      <c r="AA7" s="464"/>
      <c r="AB7" s="464"/>
      <c r="AC7" s="464"/>
      <c r="AD7" s="464"/>
      <c r="AE7" s="464"/>
      <c r="AF7" s="464"/>
      <c r="AG7" s="464"/>
      <c r="AH7" s="464"/>
      <c r="AI7" s="464"/>
      <c r="AJ7" s="464"/>
      <c r="AK7" s="464"/>
      <c r="AL7" s="464"/>
      <c r="AM7" s="464"/>
      <c r="AN7" s="464"/>
      <c r="AO7" s="464"/>
      <c r="AP7" s="464"/>
      <c r="AQ7" s="464"/>
      <c r="AR7" s="464"/>
      <c r="AS7" s="464"/>
      <c r="AT7" s="464"/>
      <c r="AU7" s="464"/>
      <c r="AV7" s="464"/>
      <c r="AW7" s="464"/>
      <c r="AX7" s="464"/>
      <c r="AY7" s="464"/>
      <c r="AZ7" s="464"/>
      <c r="BA7" s="464"/>
      <c r="BB7" s="464"/>
      <c r="BC7" s="464"/>
      <c r="BD7" s="464"/>
      <c r="BE7" s="464"/>
      <c r="BF7" s="464"/>
      <c r="BG7" s="464"/>
      <c r="BH7" s="464"/>
      <c r="BI7" s="464"/>
      <c r="BJ7" s="464"/>
      <c r="BK7" s="462"/>
    </row>
    <row r="8" spans="1:63" ht="18.75" customHeight="1" x14ac:dyDescent="0.25">
      <c r="A8" s="57"/>
      <c r="B8" s="57"/>
      <c r="C8" s="57"/>
      <c r="D8" s="57"/>
      <c r="E8" s="57"/>
      <c r="F8" s="57"/>
      <c r="G8" s="57"/>
      <c r="H8" s="57"/>
      <c r="I8" s="57"/>
      <c r="J8" s="57"/>
      <c r="K8" s="58"/>
      <c r="L8" s="58"/>
      <c r="M8" s="58"/>
      <c r="N8" s="58"/>
      <c r="O8" s="58"/>
      <c r="P8" s="58"/>
      <c r="Q8" s="58"/>
      <c r="R8" s="58"/>
      <c r="S8" s="58"/>
      <c r="T8" s="58"/>
      <c r="U8" s="58"/>
      <c r="V8" s="58"/>
      <c r="W8" s="58"/>
      <c r="X8" s="58"/>
      <c r="Y8" s="58"/>
      <c r="Z8" s="58"/>
      <c r="AA8" s="58"/>
      <c r="AB8" s="58"/>
      <c r="AC8" s="58"/>
      <c r="AD8" s="58"/>
      <c r="AE8" s="58"/>
      <c r="AG8" s="57"/>
      <c r="AH8" s="58"/>
      <c r="AI8" s="58"/>
      <c r="AJ8" s="58"/>
      <c r="AK8" s="58"/>
      <c r="AL8" s="58"/>
      <c r="AM8" s="58"/>
      <c r="AN8" s="58"/>
      <c r="AO8" s="58"/>
    </row>
    <row r="9" spans="1:63" ht="30" customHeight="1" x14ac:dyDescent="0.25">
      <c r="A9" s="459" t="s">
        <v>548</v>
      </c>
      <c r="B9" s="91" t="s">
        <v>29</v>
      </c>
      <c r="C9" s="91" t="s">
        <v>30</v>
      </c>
      <c r="D9" s="461" t="s">
        <v>8</v>
      </c>
      <c r="E9" s="462"/>
      <c r="F9" s="91" t="s">
        <v>31</v>
      </c>
      <c r="G9" s="91" t="s">
        <v>32</v>
      </c>
      <c r="H9" s="461" t="s">
        <v>33</v>
      </c>
      <c r="I9" s="462"/>
      <c r="J9" s="91" t="s">
        <v>34</v>
      </c>
      <c r="K9" s="91" t="s">
        <v>35</v>
      </c>
      <c r="L9" s="461" t="s">
        <v>36</v>
      </c>
      <c r="M9" s="462"/>
      <c r="N9" s="91" t="s">
        <v>37</v>
      </c>
      <c r="O9" s="91" t="s">
        <v>38</v>
      </c>
      <c r="P9" s="461" t="s">
        <v>39</v>
      </c>
      <c r="Q9" s="462"/>
      <c r="R9" s="461" t="s">
        <v>549</v>
      </c>
      <c r="S9" s="462"/>
      <c r="T9" s="461" t="s">
        <v>550</v>
      </c>
      <c r="U9" s="464"/>
      <c r="V9" s="464"/>
      <c r="W9" s="464"/>
      <c r="X9" s="464"/>
      <c r="Y9" s="462"/>
      <c r="Z9" s="461" t="s">
        <v>551</v>
      </c>
      <c r="AA9" s="464"/>
      <c r="AB9" s="464"/>
      <c r="AC9" s="464"/>
      <c r="AD9" s="464"/>
      <c r="AE9" s="462"/>
      <c r="AG9" s="459" t="s">
        <v>548</v>
      </c>
      <c r="AH9" s="91" t="s">
        <v>29</v>
      </c>
      <c r="AI9" s="91" t="s">
        <v>30</v>
      </c>
      <c r="AJ9" s="461" t="s">
        <v>8</v>
      </c>
      <c r="AK9" s="462"/>
      <c r="AL9" s="91" t="s">
        <v>31</v>
      </c>
      <c r="AM9" s="91" t="s">
        <v>32</v>
      </c>
      <c r="AN9" s="461" t="s">
        <v>33</v>
      </c>
      <c r="AO9" s="462"/>
      <c r="AP9" s="91" t="s">
        <v>34</v>
      </c>
      <c r="AQ9" s="91" t="s">
        <v>35</v>
      </c>
      <c r="AR9" s="461" t="s">
        <v>36</v>
      </c>
      <c r="AS9" s="462"/>
      <c r="AT9" s="91" t="s">
        <v>37</v>
      </c>
      <c r="AU9" s="91" t="s">
        <v>38</v>
      </c>
      <c r="AV9" s="461" t="s">
        <v>39</v>
      </c>
      <c r="AW9" s="462"/>
      <c r="AX9" s="461" t="s">
        <v>549</v>
      </c>
      <c r="AY9" s="462"/>
      <c r="AZ9" s="461" t="s">
        <v>550</v>
      </c>
      <c r="BA9" s="464"/>
      <c r="BB9" s="464"/>
      <c r="BC9" s="464"/>
      <c r="BD9" s="464"/>
      <c r="BE9" s="462"/>
      <c r="BF9" s="461" t="s">
        <v>551</v>
      </c>
      <c r="BG9" s="464"/>
      <c r="BH9" s="464"/>
      <c r="BI9" s="464"/>
      <c r="BJ9" s="464"/>
      <c r="BK9" s="462"/>
    </row>
    <row r="10" spans="1:63" ht="36" customHeight="1" x14ac:dyDescent="0.25">
      <c r="A10" s="460"/>
      <c r="B10" s="42" t="s">
        <v>552</v>
      </c>
      <c r="C10" s="42" t="s">
        <v>552</v>
      </c>
      <c r="D10" s="42" t="s">
        <v>552</v>
      </c>
      <c r="E10" s="42" t="s">
        <v>553</v>
      </c>
      <c r="F10" s="42" t="s">
        <v>552</v>
      </c>
      <c r="G10" s="42" t="s">
        <v>552</v>
      </c>
      <c r="H10" s="42" t="s">
        <v>552</v>
      </c>
      <c r="I10" s="42" t="s">
        <v>553</v>
      </c>
      <c r="J10" s="42" t="s">
        <v>552</v>
      </c>
      <c r="K10" s="42" t="s">
        <v>552</v>
      </c>
      <c r="L10" s="42" t="s">
        <v>552</v>
      </c>
      <c r="M10" s="42" t="s">
        <v>553</v>
      </c>
      <c r="N10" s="42" t="s">
        <v>552</v>
      </c>
      <c r="O10" s="42" t="s">
        <v>552</v>
      </c>
      <c r="P10" s="42" t="s">
        <v>552</v>
      </c>
      <c r="Q10" s="42" t="s">
        <v>553</v>
      </c>
      <c r="R10" s="42" t="s">
        <v>552</v>
      </c>
      <c r="S10" s="42" t="s">
        <v>553</v>
      </c>
      <c r="T10" s="85" t="s">
        <v>554</v>
      </c>
      <c r="U10" s="85" t="s">
        <v>555</v>
      </c>
      <c r="V10" s="85" t="s">
        <v>556</v>
      </c>
      <c r="W10" s="85" t="s">
        <v>557</v>
      </c>
      <c r="X10" s="86" t="s">
        <v>558</v>
      </c>
      <c r="Y10" s="85" t="s">
        <v>559</v>
      </c>
      <c r="Z10" s="42" t="s">
        <v>560</v>
      </c>
      <c r="AA10" s="59" t="s">
        <v>561</v>
      </c>
      <c r="AB10" s="42" t="s">
        <v>562</v>
      </c>
      <c r="AC10" s="42" t="s">
        <v>563</v>
      </c>
      <c r="AD10" s="42" t="s">
        <v>564</v>
      </c>
      <c r="AE10" s="42" t="s">
        <v>565</v>
      </c>
      <c r="AG10" s="460"/>
      <c r="AH10" s="42" t="s">
        <v>552</v>
      </c>
      <c r="AI10" s="42" t="s">
        <v>552</v>
      </c>
      <c r="AJ10" s="42" t="s">
        <v>552</v>
      </c>
      <c r="AK10" s="42" t="s">
        <v>553</v>
      </c>
      <c r="AL10" s="42" t="s">
        <v>552</v>
      </c>
      <c r="AM10" s="42" t="s">
        <v>552</v>
      </c>
      <c r="AN10" s="42" t="s">
        <v>552</v>
      </c>
      <c r="AO10" s="42" t="s">
        <v>553</v>
      </c>
      <c r="AP10" s="42" t="s">
        <v>552</v>
      </c>
      <c r="AQ10" s="42" t="s">
        <v>552</v>
      </c>
      <c r="AR10" s="42" t="s">
        <v>552</v>
      </c>
      <c r="AS10" s="42" t="s">
        <v>553</v>
      </c>
      <c r="AT10" s="42" t="s">
        <v>552</v>
      </c>
      <c r="AU10" s="42" t="s">
        <v>552</v>
      </c>
      <c r="AV10" s="42" t="s">
        <v>552</v>
      </c>
      <c r="AW10" s="42" t="s">
        <v>553</v>
      </c>
      <c r="AX10" s="42" t="s">
        <v>552</v>
      </c>
      <c r="AY10" s="42" t="s">
        <v>553</v>
      </c>
      <c r="AZ10" s="85" t="s">
        <v>554</v>
      </c>
      <c r="BA10" s="85" t="s">
        <v>555</v>
      </c>
      <c r="BB10" s="85" t="s">
        <v>556</v>
      </c>
      <c r="BC10" s="85" t="s">
        <v>557</v>
      </c>
      <c r="BD10" s="86" t="s">
        <v>558</v>
      </c>
      <c r="BE10" s="85" t="s">
        <v>559</v>
      </c>
      <c r="BF10" s="83" t="s">
        <v>560</v>
      </c>
      <c r="BG10" s="84" t="s">
        <v>561</v>
      </c>
      <c r="BH10" s="83" t="s">
        <v>562</v>
      </c>
      <c r="BI10" s="83" t="s">
        <v>563</v>
      </c>
      <c r="BJ10" s="83" t="s">
        <v>564</v>
      </c>
      <c r="BK10" s="83" t="s">
        <v>565</v>
      </c>
    </row>
    <row r="11" spans="1:63" x14ac:dyDescent="0.25">
      <c r="A11" s="60" t="s">
        <v>566</v>
      </c>
      <c r="B11" s="60"/>
      <c r="C11" s="60">
        <v>0</v>
      </c>
      <c r="D11" s="60">
        <v>0</v>
      </c>
      <c r="E11" s="176">
        <v>0</v>
      </c>
      <c r="F11" s="60">
        <v>0</v>
      </c>
      <c r="G11" s="60">
        <v>0</v>
      </c>
      <c r="H11" s="60">
        <v>0</v>
      </c>
      <c r="I11" s="94">
        <v>0</v>
      </c>
      <c r="J11" s="60">
        <v>0</v>
      </c>
      <c r="K11" s="60">
        <v>0</v>
      </c>
      <c r="L11" s="60">
        <v>0</v>
      </c>
      <c r="M11" s="94">
        <v>0</v>
      </c>
      <c r="N11" s="60">
        <v>0</v>
      </c>
      <c r="O11" s="60">
        <v>0</v>
      </c>
      <c r="P11" s="60">
        <v>0</v>
      </c>
      <c r="Q11" s="94">
        <v>0</v>
      </c>
      <c r="R11" s="88">
        <v>0</v>
      </c>
      <c r="S11" s="180">
        <f>+E11+I11+M11+Q11</f>
        <v>0</v>
      </c>
      <c r="T11" s="87"/>
      <c r="U11" s="87"/>
      <c r="V11" s="87"/>
      <c r="W11" s="87"/>
      <c r="X11" s="87"/>
      <c r="Y11" s="62"/>
      <c r="Z11" s="62"/>
      <c r="AA11" s="62"/>
      <c r="AB11" s="62"/>
      <c r="AC11" s="62"/>
      <c r="AD11" s="62"/>
      <c r="AE11" s="63"/>
      <c r="AG11" s="60" t="s">
        <v>566</v>
      </c>
      <c r="AH11" s="60"/>
      <c r="AI11" s="60"/>
      <c r="AJ11" s="60"/>
      <c r="AK11" s="94"/>
      <c r="AL11" s="60"/>
      <c r="AM11" s="60"/>
      <c r="AN11" s="60"/>
      <c r="AO11" s="94"/>
      <c r="AP11" s="60"/>
      <c r="AQ11" s="60"/>
      <c r="AR11" s="60"/>
      <c r="AS11" s="94"/>
      <c r="AT11" s="60"/>
      <c r="AU11" s="60"/>
      <c r="AV11" s="60"/>
      <c r="AW11" s="94"/>
      <c r="AX11" s="88">
        <v>0</v>
      </c>
      <c r="AY11" s="67">
        <f>+AK11+AO11+AS11+AW11</f>
        <v>0</v>
      </c>
      <c r="AZ11" s="62"/>
      <c r="BA11" s="62"/>
      <c r="BB11" s="62"/>
      <c r="BC11" s="62"/>
      <c r="BD11" s="62"/>
      <c r="BE11" s="62"/>
      <c r="BF11" s="62"/>
      <c r="BG11" s="62"/>
      <c r="BH11" s="62"/>
      <c r="BI11" s="62"/>
      <c r="BJ11" s="62"/>
      <c r="BK11" s="63"/>
    </row>
    <row r="12" spans="1:63" x14ac:dyDescent="0.25">
      <c r="A12" s="60" t="s">
        <v>567</v>
      </c>
      <c r="B12" s="60"/>
      <c r="C12" s="60">
        <v>1</v>
      </c>
      <c r="D12" s="60">
        <v>1</v>
      </c>
      <c r="E12" s="177">
        <v>69609100</v>
      </c>
      <c r="F12" s="60">
        <v>1</v>
      </c>
      <c r="G12" s="60">
        <v>1</v>
      </c>
      <c r="H12" s="60">
        <v>1</v>
      </c>
      <c r="I12" s="94">
        <v>0</v>
      </c>
      <c r="J12" s="60">
        <v>1</v>
      </c>
      <c r="K12" s="60">
        <v>1</v>
      </c>
      <c r="L12" s="60">
        <v>1</v>
      </c>
      <c r="M12" s="94">
        <v>0</v>
      </c>
      <c r="N12" s="60">
        <v>1</v>
      </c>
      <c r="O12" s="60">
        <v>1</v>
      </c>
      <c r="P12" s="60">
        <v>1</v>
      </c>
      <c r="Q12" s="94">
        <v>0</v>
      </c>
      <c r="R12" s="88">
        <v>1</v>
      </c>
      <c r="S12" s="180">
        <f t="shared" ref="S12:S31" si="0">+E12+I12+M12+Q12</f>
        <v>69609100</v>
      </c>
      <c r="T12" s="87"/>
      <c r="U12" s="87"/>
      <c r="V12" s="87"/>
      <c r="W12" s="87"/>
      <c r="X12" s="87"/>
      <c r="Y12" s="62"/>
      <c r="Z12" s="62"/>
      <c r="AA12" s="62"/>
      <c r="AB12" s="62"/>
      <c r="AC12" s="62"/>
      <c r="AD12" s="62"/>
      <c r="AE12" s="62"/>
      <c r="AG12" s="60" t="s">
        <v>567</v>
      </c>
      <c r="AH12" s="60">
        <v>0</v>
      </c>
      <c r="AI12" s="60">
        <v>0</v>
      </c>
      <c r="AJ12" s="60">
        <v>1</v>
      </c>
      <c r="AK12" s="187">
        <v>35039950</v>
      </c>
      <c r="AL12" s="60"/>
      <c r="AM12" s="60"/>
      <c r="AN12" s="60"/>
      <c r="AO12" s="94"/>
      <c r="AP12" s="60"/>
      <c r="AQ12" s="60"/>
      <c r="AR12" s="60"/>
      <c r="AS12" s="94"/>
      <c r="AT12" s="60"/>
      <c r="AU12" s="60"/>
      <c r="AV12" s="60"/>
      <c r="AW12" s="94"/>
      <c r="AX12" s="88">
        <v>1</v>
      </c>
      <c r="AY12" s="67">
        <f t="shared" ref="AY12:AY31" si="1">+AK12+AO12+AS12+AW12</f>
        <v>35039950</v>
      </c>
      <c r="AZ12" s="62"/>
      <c r="BA12" s="62"/>
      <c r="BB12" s="62"/>
      <c r="BC12" s="62"/>
      <c r="BD12" s="62"/>
      <c r="BE12" s="62"/>
      <c r="BF12" s="62"/>
      <c r="BG12" s="62"/>
      <c r="BH12" s="62"/>
      <c r="BI12" s="62"/>
      <c r="BJ12" s="62"/>
      <c r="BK12" s="62"/>
    </row>
    <row r="13" spans="1:63" x14ac:dyDescent="0.25">
      <c r="A13" s="60" t="s">
        <v>568</v>
      </c>
      <c r="B13" s="60"/>
      <c r="C13" s="60">
        <v>1</v>
      </c>
      <c r="D13" s="60">
        <v>1</v>
      </c>
      <c r="E13" s="177">
        <v>69609100</v>
      </c>
      <c r="F13" s="60">
        <v>1</v>
      </c>
      <c r="G13" s="60">
        <v>1</v>
      </c>
      <c r="H13" s="60">
        <v>1</v>
      </c>
      <c r="I13" s="94">
        <v>0</v>
      </c>
      <c r="J13" s="60">
        <v>1</v>
      </c>
      <c r="K13" s="60">
        <v>1</v>
      </c>
      <c r="L13" s="60">
        <v>1</v>
      </c>
      <c r="M13" s="94">
        <v>0</v>
      </c>
      <c r="N13" s="60">
        <v>1</v>
      </c>
      <c r="O13" s="60">
        <v>1</v>
      </c>
      <c r="P13" s="60">
        <v>1</v>
      </c>
      <c r="Q13" s="94">
        <v>0</v>
      </c>
      <c r="R13" s="88">
        <v>1</v>
      </c>
      <c r="S13" s="180">
        <f t="shared" si="0"/>
        <v>69609100</v>
      </c>
      <c r="T13" s="87"/>
      <c r="U13" s="87"/>
      <c r="V13" s="87"/>
      <c r="W13" s="87"/>
      <c r="X13" s="87"/>
      <c r="Y13" s="62"/>
      <c r="Z13" s="62"/>
      <c r="AA13" s="62"/>
      <c r="AB13" s="62"/>
      <c r="AC13" s="62"/>
      <c r="AD13" s="62"/>
      <c r="AE13" s="62"/>
      <c r="AG13" s="60" t="s">
        <v>568</v>
      </c>
      <c r="AH13" s="60">
        <v>0</v>
      </c>
      <c r="AI13" s="60">
        <v>1</v>
      </c>
      <c r="AJ13" s="60">
        <v>1</v>
      </c>
      <c r="AK13" s="187">
        <v>35039950</v>
      </c>
      <c r="AL13" s="60"/>
      <c r="AM13" s="60"/>
      <c r="AN13" s="60"/>
      <c r="AO13" s="94"/>
      <c r="AP13" s="60"/>
      <c r="AQ13" s="60"/>
      <c r="AR13" s="60"/>
      <c r="AS13" s="94"/>
      <c r="AT13" s="60"/>
      <c r="AU13" s="60"/>
      <c r="AV13" s="60"/>
      <c r="AW13" s="94"/>
      <c r="AX13" s="88">
        <v>1</v>
      </c>
      <c r="AY13" s="67">
        <f t="shared" si="1"/>
        <v>35039950</v>
      </c>
      <c r="AZ13" s="62"/>
      <c r="BA13" s="62"/>
      <c r="BB13" s="62"/>
      <c r="BC13" s="62"/>
      <c r="BD13" s="62"/>
      <c r="BE13" s="62"/>
      <c r="BF13" s="62"/>
      <c r="BG13" s="62"/>
      <c r="BH13" s="62"/>
      <c r="BI13" s="62"/>
      <c r="BJ13" s="62"/>
      <c r="BK13" s="62"/>
    </row>
    <row r="14" spans="1:63" x14ac:dyDescent="0.25">
      <c r="A14" s="60" t="s">
        <v>569</v>
      </c>
      <c r="B14" s="60"/>
      <c r="C14" s="60">
        <v>1</v>
      </c>
      <c r="D14" s="60">
        <v>1</v>
      </c>
      <c r="E14" s="177">
        <v>69609100</v>
      </c>
      <c r="F14" s="60">
        <v>1</v>
      </c>
      <c r="G14" s="60">
        <v>1</v>
      </c>
      <c r="H14" s="60">
        <v>1</v>
      </c>
      <c r="I14" s="94">
        <v>0</v>
      </c>
      <c r="J14" s="60">
        <v>1</v>
      </c>
      <c r="K14" s="60">
        <v>1</v>
      </c>
      <c r="L14" s="60">
        <v>1</v>
      </c>
      <c r="M14" s="94">
        <v>0</v>
      </c>
      <c r="N14" s="60">
        <v>1</v>
      </c>
      <c r="O14" s="60">
        <v>1</v>
      </c>
      <c r="P14" s="60">
        <v>1</v>
      </c>
      <c r="Q14" s="94">
        <v>0</v>
      </c>
      <c r="R14" s="88">
        <v>1</v>
      </c>
      <c r="S14" s="180">
        <f t="shared" si="0"/>
        <v>69609100</v>
      </c>
      <c r="T14" s="87"/>
      <c r="U14" s="87"/>
      <c r="V14" s="87"/>
      <c r="W14" s="87"/>
      <c r="X14" s="87"/>
      <c r="Y14" s="62"/>
      <c r="Z14" s="62"/>
      <c r="AA14" s="62"/>
      <c r="AB14" s="62"/>
      <c r="AC14" s="62"/>
      <c r="AD14" s="62"/>
      <c r="AE14" s="62"/>
      <c r="AG14" s="60" t="s">
        <v>569</v>
      </c>
      <c r="AH14" s="60">
        <v>0</v>
      </c>
      <c r="AI14" s="60">
        <v>0</v>
      </c>
      <c r="AJ14" s="60">
        <v>1</v>
      </c>
      <c r="AK14" s="187">
        <v>34044117</v>
      </c>
      <c r="AL14" s="60"/>
      <c r="AM14" s="60"/>
      <c r="AN14" s="60"/>
      <c r="AO14" s="94"/>
      <c r="AP14" s="60"/>
      <c r="AQ14" s="60"/>
      <c r="AR14" s="60"/>
      <c r="AS14" s="94"/>
      <c r="AT14" s="60"/>
      <c r="AU14" s="60"/>
      <c r="AV14" s="60"/>
      <c r="AW14" s="94"/>
      <c r="AX14" s="88">
        <v>1</v>
      </c>
      <c r="AY14" s="67">
        <f t="shared" si="1"/>
        <v>34044117</v>
      </c>
      <c r="AZ14" s="62"/>
      <c r="BA14" s="62"/>
      <c r="BB14" s="62"/>
      <c r="BC14" s="62"/>
      <c r="BD14" s="62"/>
      <c r="BE14" s="62"/>
      <c r="BF14" s="62"/>
      <c r="BG14" s="62"/>
      <c r="BH14" s="62"/>
      <c r="BI14" s="62"/>
      <c r="BJ14" s="62"/>
      <c r="BK14" s="62"/>
    </row>
    <row r="15" spans="1:63" x14ac:dyDescent="0.25">
      <c r="A15" s="60" t="s">
        <v>570</v>
      </c>
      <c r="B15" s="60"/>
      <c r="C15" s="60">
        <v>1</v>
      </c>
      <c r="D15" s="60">
        <v>1</v>
      </c>
      <c r="E15" s="177">
        <v>69609100</v>
      </c>
      <c r="F15" s="60">
        <v>1</v>
      </c>
      <c r="G15" s="60">
        <v>1</v>
      </c>
      <c r="H15" s="60">
        <v>1</v>
      </c>
      <c r="I15" s="94">
        <v>0</v>
      </c>
      <c r="J15" s="60">
        <v>1</v>
      </c>
      <c r="K15" s="60">
        <v>1</v>
      </c>
      <c r="L15" s="60">
        <v>1</v>
      </c>
      <c r="M15" s="94">
        <v>0</v>
      </c>
      <c r="N15" s="60">
        <v>1</v>
      </c>
      <c r="O15" s="60">
        <v>1</v>
      </c>
      <c r="P15" s="60">
        <v>1</v>
      </c>
      <c r="Q15" s="94">
        <v>0</v>
      </c>
      <c r="R15" s="88">
        <v>1</v>
      </c>
      <c r="S15" s="180">
        <f t="shared" si="0"/>
        <v>69609100</v>
      </c>
      <c r="T15" s="87"/>
      <c r="U15" s="87"/>
      <c r="V15" s="87"/>
      <c r="W15" s="87"/>
      <c r="X15" s="87"/>
      <c r="Y15" s="62"/>
      <c r="Z15" s="62"/>
      <c r="AA15" s="62"/>
      <c r="AB15" s="62"/>
      <c r="AC15" s="62"/>
      <c r="AD15" s="62"/>
      <c r="AE15" s="62"/>
      <c r="AG15" s="60" t="s">
        <v>570</v>
      </c>
      <c r="AH15" s="60">
        <v>0</v>
      </c>
      <c r="AI15" s="60">
        <v>1</v>
      </c>
      <c r="AJ15" s="60">
        <v>1</v>
      </c>
      <c r="AK15" s="187">
        <v>35039950</v>
      </c>
      <c r="AL15" s="60"/>
      <c r="AM15" s="60"/>
      <c r="AN15" s="60"/>
      <c r="AO15" s="94"/>
      <c r="AP15" s="60"/>
      <c r="AQ15" s="60"/>
      <c r="AR15" s="60"/>
      <c r="AS15" s="94"/>
      <c r="AT15" s="60"/>
      <c r="AU15" s="60"/>
      <c r="AV15" s="60"/>
      <c r="AW15" s="94"/>
      <c r="AX15" s="88">
        <v>1</v>
      </c>
      <c r="AY15" s="67">
        <f t="shared" si="1"/>
        <v>35039950</v>
      </c>
      <c r="AZ15" s="62"/>
      <c r="BA15" s="62"/>
      <c r="BB15" s="62"/>
      <c r="BC15" s="62"/>
      <c r="BD15" s="62"/>
      <c r="BE15" s="62"/>
      <c r="BF15" s="62"/>
      <c r="BG15" s="62"/>
      <c r="BH15" s="62"/>
      <c r="BI15" s="62"/>
      <c r="BJ15" s="62"/>
      <c r="BK15" s="62"/>
    </row>
    <row r="16" spans="1:63" x14ac:dyDescent="0.25">
      <c r="A16" s="60" t="s">
        <v>571</v>
      </c>
      <c r="B16" s="60"/>
      <c r="C16" s="60">
        <v>1</v>
      </c>
      <c r="D16" s="60">
        <v>1</v>
      </c>
      <c r="E16" s="177">
        <v>69609100</v>
      </c>
      <c r="F16" s="60">
        <v>1</v>
      </c>
      <c r="G16" s="60">
        <v>1</v>
      </c>
      <c r="H16" s="60">
        <v>1</v>
      </c>
      <c r="I16" s="94">
        <v>0</v>
      </c>
      <c r="J16" s="60">
        <v>1</v>
      </c>
      <c r="K16" s="60">
        <v>1</v>
      </c>
      <c r="L16" s="60">
        <v>1</v>
      </c>
      <c r="M16" s="94">
        <v>0</v>
      </c>
      <c r="N16" s="60">
        <v>1</v>
      </c>
      <c r="O16" s="60">
        <v>1</v>
      </c>
      <c r="P16" s="60">
        <v>1</v>
      </c>
      <c r="Q16" s="94">
        <v>0</v>
      </c>
      <c r="R16" s="88">
        <v>1</v>
      </c>
      <c r="S16" s="180">
        <f t="shared" si="0"/>
        <v>69609100</v>
      </c>
      <c r="T16" s="87"/>
      <c r="U16" s="87"/>
      <c r="V16" s="87"/>
      <c r="W16" s="87"/>
      <c r="X16" s="87"/>
      <c r="Y16" s="62"/>
      <c r="Z16" s="62"/>
      <c r="AA16" s="62"/>
      <c r="AB16" s="62"/>
      <c r="AC16" s="62"/>
      <c r="AD16" s="62"/>
      <c r="AE16" s="62"/>
      <c r="AG16" s="60" t="s">
        <v>571</v>
      </c>
      <c r="AH16" s="60">
        <v>0</v>
      </c>
      <c r="AI16" s="60">
        <v>1</v>
      </c>
      <c r="AJ16" s="60">
        <v>1</v>
      </c>
      <c r="AK16" s="187">
        <v>35039950</v>
      </c>
      <c r="AL16" s="60"/>
      <c r="AM16" s="60"/>
      <c r="AN16" s="60"/>
      <c r="AO16" s="94"/>
      <c r="AP16" s="60"/>
      <c r="AQ16" s="60"/>
      <c r="AR16" s="60"/>
      <c r="AS16" s="94"/>
      <c r="AT16" s="60"/>
      <c r="AU16" s="60"/>
      <c r="AV16" s="60"/>
      <c r="AW16" s="94"/>
      <c r="AX16" s="88">
        <v>1</v>
      </c>
      <c r="AY16" s="67">
        <f t="shared" si="1"/>
        <v>35039950</v>
      </c>
      <c r="AZ16" s="62"/>
      <c r="BA16" s="62"/>
      <c r="BB16" s="62"/>
      <c r="BC16" s="62"/>
      <c r="BD16" s="62"/>
      <c r="BE16" s="62"/>
      <c r="BF16" s="62"/>
      <c r="BG16" s="62"/>
      <c r="BH16" s="62"/>
      <c r="BI16" s="62"/>
      <c r="BJ16" s="62"/>
      <c r="BK16" s="62"/>
    </row>
    <row r="17" spans="1:63" x14ac:dyDescent="0.25">
      <c r="A17" s="60" t="s">
        <v>572</v>
      </c>
      <c r="B17" s="60"/>
      <c r="C17" s="60">
        <v>1</v>
      </c>
      <c r="D17" s="60">
        <v>1</v>
      </c>
      <c r="E17" s="177">
        <v>69609100</v>
      </c>
      <c r="F17" s="60">
        <v>1</v>
      </c>
      <c r="G17" s="60">
        <v>1</v>
      </c>
      <c r="H17" s="60">
        <v>1</v>
      </c>
      <c r="I17" s="94">
        <v>0</v>
      </c>
      <c r="J17" s="60">
        <v>1</v>
      </c>
      <c r="K17" s="60">
        <v>1</v>
      </c>
      <c r="L17" s="60">
        <v>1</v>
      </c>
      <c r="M17" s="94">
        <v>0</v>
      </c>
      <c r="N17" s="60">
        <v>1</v>
      </c>
      <c r="O17" s="60">
        <v>1</v>
      </c>
      <c r="P17" s="60">
        <v>1</v>
      </c>
      <c r="Q17" s="94">
        <v>0</v>
      </c>
      <c r="R17" s="88">
        <v>1</v>
      </c>
      <c r="S17" s="180">
        <f t="shared" si="0"/>
        <v>69609100</v>
      </c>
      <c r="T17" s="87"/>
      <c r="U17" s="87"/>
      <c r="V17" s="87"/>
      <c r="W17" s="87"/>
      <c r="X17" s="87"/>
      <c r="Y17" s="62"/>
      <c r="Z17" s="62"/>
      <c r="AA17" s="62"/>
      <c r="AB17" s="62"/>
      <c r="AC17" s="62"/>
      <c r="AD17" s="62"/>
      <c r="AE17" s="62"/>
      <c r="AG17" s="60" t="s">
        <v>572</v>
      </c>
      <c r="AH17" s="60">
        <v>0</v>
      </c>
      <c r="AI17" s="60">
        <v>0</v>
      </c>
      <c r="AJ17" s="60">
        <v>1</v>
      </c>
      <c r="AK17" s="187">
        <v>35039950</v>
      </c>
      <c r="AL17" s="60"/>
      <c r="AM17" s="60"/>
      <c r="AN17" s="60"/>
      <c r="AO17" s="94"/>
      <c r="AP17" s="60"/>
      <c r="AQ17" s="60"/>
      <c r="AR17" s="60"/>
      <c r="AS17" s="94"/>
      <c r="AT17" s="60"/>
      <c r="AU17" s="60"/>
      <c r="AV17" s="60"/>
      <c r="AW17" s="94"/>
      <c r="AX17" s="88">
        <v>1</v>
      </c>
      <c r="AY17" s="67">
        <f t="shared" si="1"/>
        <v>35039950</v>
      </c>
      <c r="AZ17" s="62"/>
      <c r="BA17" s="62"/>
      <c r="BB17" s="62"/>
      <c r="BC17" s="62"/>
      <c r="BD17" s="62"/>
      <c r="BE17" s="62"/>
      <c r="BF17" s="62"/>
      <c r="BG17" s="62"/>
      <c r="BH17" s="62"/>
      <c r="BI17" s="62"/>
      <c r="BJ17" s="62"/>
      <c r="BK17" s="62"/>
    </row>
    <row r="18" spans="1:63" x14ac:dyDescent="0.25">
      <c r="A18" s="60" t="s">
        <v>573</v>
      </c>
      <c r="B18" s="60"/>
      <c r="C18" s="60">
        <v>1</v>
      </c>
      <c r="D18" s="60">
        <v>1</v>
      </c>
      <c r="E18" s="177">
        <v>69609100</v>
      </c>
      <c r="F18" s="60">
        <v>1</v>
      </c>
      <c r="G18" s="60">
        <v>1</v>
      </c>
      <c r="H18" s="60">
        <v>1</v>
      </c>
      <c r="I18" s="94">
        <v>0</v>
      </c>
      <c r="J18" s="60">
        <v>1</v>
      </c>
      <c r="K18" s="60">
        <v>1</v>
      </c>
      <c r="L18" s="60">
        <v>1</v>
      </c>
      <c r="M18" s="94">
        <v>0</v>
      </c>
      <c r="N18" s="60">
        <v>1</v>
      </c>
      <c r="O18" s="60">
        <v>1</v>
      </c>
      <c r="P18" s="60">
        <v>1</v>
      </c>
      <c r="Q18" s="94">
        <v>0</v>
      </c>
      <c r="R18" s="88">
        <v>1</v>
      </c>
      <c r="S18" s="180">
        <f t="shared" si="0"/>
        <v>69609100</v>
      </c>
      <c r="T18" s="87"/>
      <c r="U18" s="87"/>
      <c r="V18" s="87"/>
      <c r="W18" s="87"/>
      <c r="X18" s="87"/>
      <c r="Y18" s="62"/>
      <c r="Z18" s="62"/>
      <c r="AA18" s="62"/>
      <c r="AB18" s="62"/>
      <c r="AC18" s="62"/>
      <c r="AD18" s="62"/>
      <c r="AE18" s="62"/>
      <c r="AG18" s="60" t="s">
        <v>573</v>
      </c>
      <c r="AH18" s="60">
        <v>0</v>
      </c>
      <c r="AI18" s="60">
        <v>0</v>
      </c>
      <c r="AJ18" s="60">
        <v>1</v>
      </c>
      <c r="AK18" s="187">
        <v>35039950</v>
      </c>
      <c r="AL18" s="60"/>
      <c r="AM18" s="60"/>
      <c r="AN18" s="60"/>
      <c r="AO18" s="94"/>
      <c r="AP18" s="60"/>
      <c r="AQ18" s="60"/>
      <c r="AR18" s="60"/>
      <c r="AS18" s="94"/>
      <c r="AT18" s="60"/>
      <c r="AU18" s="60"/>
      <c r="AV18" s="60"/>
      <c r="AW18" s="94"/>
      <c r="AX18" s="88">
        <v>1</v>
      </c>
      <c r="AY18" s="67">
        <f t="shared" si="1"/>
        <v>35039950</v>
      </c>
      <c r="AZ18" s="62"/>
      <c r="BA18" s="62"/>
      <c r="BB18" s="62"/>
      <c r="BC18" s="62"/>
      <c r="BD18" s="62"/>
      <c r="BE18" s="62"/>
      <c r="BF18" s="62"/>
      <c r="BG18" s="62"/>
      <c r="BH18" s="62"/>
      <c r="BI18" s="62"/>
      <c r="BJ18" s="62"/>
      <c r="BK18" s="62"/>
    </row>
    <row r="19" spans="1:63" x14ac:dyDescent="0.25">
      <c r="A19" s="60" t="s">
        <v>574</v>
      </c>
      <c r="B19" s="60"/>
      <c r="C19" s="60">
        <v>1</v>
      </c>
      <c r="D19" s="60">
        <v>1</v>
      </c>
      <c r="E19" s="177">
        <v>69609100</v>
      </c>
      <c r="F19" s="60">
        <v>1</v>
      </c>
      <c r="G19" s="60">
        <v>1</v>
      </c>
      <c r="H19" s="60">
        <v>1</v>
      </c>
      <c r="I19" s="94">
        <v>0</v>
      </c>
      <c r="J19" s="60">
        <v>1</v>
      </c>
      <c r="K19" s="60">
        <v>1</v>
      </c>
      <c r="L19" s="60">
        <v>1</v>
      </c>
      <c r="M19" s="94">
        <v>0</v>
      </c>
      <c r="N19" s="60">
        <v>1</v>
      </c>
      <c r="O19" s="60">
        <v>1</v>
      </c>
      <c r="P19" s="60">
        <v>1</v>
      </c>
      <c r="Q19" s="94">
        <v>0</v>
      </c>
      <c r="R19" s="88">
        <v>1</v>
      </c>
      <c r="S19" s="180">
        <f t="shared" si="0"/>
        <v>69609100</v>
      </c>
      <c r="T19" s="87"/>
      <c r="U19" s="87"/>
      <c r="V19" s="87"/>
      <c r="W19" s="87"/>
      <c r="X19" s="87"/>
      <c r="Y19" s="62"/>
      <c r="Z19" s="62"/>
      <c r="AA19" s="62"/>
      <c r="AB19" s="62"/>
      <c r="AC19" s="62"/>
      <c r="AD19" s="62"/>
      <c r="AE19" s="62"/>
      <c r="AG19" s="60" t="s">
        <v>574</v>
      </c>
      <c r="AH19" s="60">
        <v>0</v>
      </c>
      <c r="AI19" s="60">
        <v>1</v>
      </c>
      <c r="AJ19" s="60">
        <v>1</v>
      </c>
      <c r="AK19" s="187">
        <v>34044117</v>
      </c>
      <c r="AL19" s="60"/>
      <c r="AM19" s="60"/>
      <c r="AN19" s="60"/>
      <c r="AO19" s="94"/>
      <c r="AP19" s="60"/>
      <c r="AQ19" s="60"/>
      <c r="AR19" s="60"/>
      <c r="AS19" s="94"/>
      <c r="AT19" s="60"/>
      <c r="AU19" s="60"/>
      <c r="AV19" s="60"/>
      <c r="AW19" s="94"/>
      <c r="AX19" s="88">
        <v>1</v>
      </c>
      <c r="AY19" s="67">
        <f t="shared" si="1"/>
        <v>34044117</v>
      </c>
      <c r="AZ19" s="62"/>
      <c r="BA19" s="62"/>
      <c r="BB19" s="62"/>
      <c r="BC19" s="62"/>
      <c r="BD19" s="62"/>
      <c r="BE19" s="62"/>
      <c r="BF19" s="62"/>
      <c r="BG19" s="62"/>
      <c r="BH19" s="62"/>
      <c r="BI19" s="60"/>
      <c r="BJ19" s="60"/>
      <c r="BK19" s="60"/>
    </row>
    <row r="20" spans="1:63" x14ac:dyDescent="0.25">
      <c r="A20" s="60" t="s">
        <v>575</v>
      </c>
      <c r="B20" s="60"/>
      <c r="C20" s="60">
        <v>1</v>
      </c>
      <c r="D20" s="60">
        <v>1</v>
      </c>
      <c r="E20" s="177">
        <v>69609100</v>
      </c>
      <c r="F20" s="60">
        <v>1</v>
      </c>
      <c r="G20" s="60">
        <v>1</v>
      </c>
      <c r="H20" s="60">
        <v>1</v>
      </c>
      <c r="I20" s="94">
        <v>0</v>
      </c>
      <c r="J20" s="60">
        <v>1</v>
      </c>
      <c r="K20" s="60">
        <v>1</v>
      </c>
      <c r="L20" s="60">
        <v>1</v>
      </c>
      <c r="M20" s="94">
        <v>0</v>
      </c>
      <c r="N20" s="60">
        <v>1</v>
      </c>
      <c r="O20" s="60">
        <v>1</v>
      </c>
      <c r="P20" s="60">
        <v>1</v>
      </c>
      <c r="Q20" s="94">
        <v>0</v>
      </c>
      <c r="R20" s="88">
        <v>1</v>
      </c>
      <c r="S20" s="180">
        <f t="shared" si="0"/>
        <v>69609100</v>
      </c>
      <c r="T20" s="87"/>
      <c r="U20" s="87"/>
      <c r="V20" s="87"/>
      <c r="W20" s="87"/>
      <c r="X20" s="87"/>
      <c r="Y20" s="62"/>
      <c r="Z20" s="62"/>
      <c r="AA20" s="62"/>
      <c r="AB20" s="62"/>
      <c r="AC20" s="62"/>
      <c r="AD20" s="62"/>
      <c r="AE20" s="62"/>
      <c r="AG20" s="60" t="s">
        <v>575</v>
      </c>
      <c r="AH20" s="60">
        <v>0</v>
      </c>
      <c r="AI20" s="60">
        <v>0</v>
      </c>
      <c r="AJ20" s="60">
        <v>1</v>
      </c>
      <c r="AK20" s="187">
        <v>35039950</v>
      </c>
      <c r="AL20" s="60"/>
      <c r="AM20" s="60"/>
      <c r="AN20" s="60"/>
      <c r="AO20" s="94"/>
      <c r="AP20" s="60"/>
      <c r="AQ20" s="60"/>
      <c r="AR20" s="60"/>
      <c r="AS20" s="94"/>
      <c r="AT20" s="60"/>
      <c r="AU20" s="60"/>
      <c r="AV20" s="60"/>
      <c r="AW20" s="94"/>
      <c r="AX20" s="88">
        <v>1</v>
      </c>
      <c r="AY20" s="67">
        <f t="shared" si="1"/>
        <v>35039950</v>
      </c>
      <c r="AZ20" s="62"/>
      <c r="BA20" s="62"/>
      <c r="BB20" s="62"/>
      <c r="BC20" s="62"/>
      <c r="BD20" s="62"/>
      <c r="BE20" s="62"/>
      <c r="BF20" s="62"/>
      <c r="BG20" s="62"/>
      <c r="BH20" s="62"/>
      <c r="BI20" s="60"/>
      <c r="BJ20" s="60"/>
      <c r="BK20" s="60"/>
    </row>
    <row r="21" spans="1:63" x14ac:dyDescent="0.25">
      <c r="A21" s="60" t="s">
        <v>576</v>
      </c>
      <c r="B21" s="60"/>
      <c r="C21" s="60">
        <v>1</v>
      </c>
      <c r="D21" s="60">
        <v>1</v>
      </c>
      <c r="E21" s="177">
        <v>69609100</v>
      </c>
      <c r="F21" s="60">
        <v>1</v>
      </c>
      <c r="G21" s="60">
        <v>1</v>
      </c>
      <c r="H21" s="60">
        <v>1</v>
      </c>
      <c r="I21" s="94">
        <v>0</v>
      </c>
      <c r="J21" s="60">
        <v>1</v>
      </c>
      <c r="K21" s="60">
        <v>1</v>
      </c>
      <c r="L21" s="60">
        <v>1</v>
      </c>
      <c r="M21" s="94">
        <v>0</v>
      </c>
      <c r="N21" s="60">
        <v>1</v>
      </c>
      <c r="O21" s="60">
        <v>1</v>
      </c>
      <c r="P21" s="60">
        <v>1</v>
      </c>
      <c r="Q21" s="94">
        <v>0</v>
      </c>
      <c r="R21" s="88">
        <v>1</v>
      </c>
      <c r="S21" s="180">
        <f t="shared" si="0"/>
        <v>69609100</v>
      </c>
      <c r="T21" s="87"/>
      <c r="U21" s="87"/>
      <c r="V21" s="87"/>
      <c r="W21" s="87"/>
      <c r="X21" s="87"/>
      <c r="Y21" s="62"/>
      <c r="Z21" s="62"/>
      <c r="AA21" s="62"/>
      <c r="AB21" s="62"/>
      <c r="AC21" s="62"/>
      <c r="AD21" s="62"/>
      <c r="AE21" s="62"/>
      <c r="AG21" s="60" t="s">
        <v>576</v>
      </c>
      <c r="AH21" s="60">
        <v>0</v>
      </c>
      <c r="AI21" s="60">
        <v>1</v>
      </c>
      <c r="AJ21" s="60">
        <v>1</v>
      </c>
      <c r="AK21" s="187">
        <v>35039950</v>
      </c>
      <c r="AL21" s="60"/>
      <c r="AM21" s="60"/>
      <c r="AN21" s="60"/>
      <c r="AO21" s="94"/>
      <c r="AP21" s="60"/>
      <c r="AQ21" s="60"/>
      <c r="AR21" s="60"/>
      <c r="AS21" s="94"/>
      <c r="AT21" s="60"/>
      <c r="AU21" s="60"/>
      <c r="AV21" s="60"/>
      <c r="AW21" s="94"/>
      <c r="AX21" s="88">
        <v>1</v>
      </c>
      <c r="AY21" s="67">
        <f t="shared" si="1"/>
        <v>35039950</v>
      </c>
      <c r="AZ21" s="62"/>
      <c r="BA21" s="62"/>
      <c r="BB21" s="62"/>
      <c r="BC21" s="62"/>
      <c r="BD21" s="62"/>
      <c r="BE21" s="62"/>
      <c r="BF21" s="62"/>
      <c r="BG21" s="62"/>
      <c r="BH21" s="62"/>
      <c r="BI21" s="60"/>
      <c r="BJ21" s="60"/>
      <c r="BK21" s="60"/>
    </row>
    <row r="22" spans="1:63" x14ac:dyDescent="0.25">
      <c r="A22" s="60" t="s">
        <v>577</v>
      </c>
      <c r="B22" s="60"/>
      <c r="C22" s="60">
        <v>1</v>
      </c>
      <c r="D22" s="60">
        <v>1</v>
      </c>
      <c r="E22" s="177">
        <v>69609100</v>
      </c>
      <c r="F22" s="60">
        <v>1</v>
      </c>
      <c r="G22" s="60">
        <v>1</v>
      </c>
      <c r="H22" s="60">
        <v>1</v>
      </c>
      <c r="I22" s="94">
        <v>0</v>
      </c>
      <c r="J22" s="60">
        <v>1</v>
      </c>
      <c r="K22" s="60">
        <v>1</v>
      </c>
      <c r="L22" s="60">
        <v>1</v>
      </c>
      <c r="M22" s="94">
        <v>0</v>
      </c>
      <c r="N22" s="60">
        <v>1</v>
      </c>
      <c r="O22" s="60">
        <v>1</v>
      </c>
      <c r="P22" s="60">
        <v>1</v>
      </c>
      <c r="Q22" s="94">
        <v>0</v>
      </c>
      <c r="R22" s="88">
        <v>1</v>
      </c>
      <c r="S22" s="180">
        <f t="shared" si="0"/>
        <v>69609100</v>
      </c>
      <c r="T22" s="87"/>
      <c r="U22" s="87"/>
      <c r="V22" s="87"/>
      <c r="W22" s="87"/>
      <c r="X22" s="87"/>
      <c r="Y22" s="62"/>
      <c r="Z22" s="62"/>
      <c r="AA22" s="62"/>
      <c r="AB22" s="62"/>
      <c r="AC22" s="62"/>
      <c r="AD22" s="62"/>
      <c r="AE22" s="62"/>
      <c r="AG22" s="60" t="s">
        <v>577</v>
      </c>
      <c r="AH22" s="60">
        <v>0</v>
      </c>
      <c r="AI22" s="60">
        <v>0</v>
      </c>
      <c r="AJ22" s="60">
        <v>1</v>
      </c>
      <c r="AK22" s="187">
        <v>35039950</v>
      </c>
      <c r="AL22" s="60"/>
      <c r="AM22" s="60"/>
      <c r="AN22" s="60"/>
      <c r="AO22" s="94"/>
      <c r="AP22" s="60"/>
      <c r="AQ22" s="60"/>
      <c r="AR22" s="60"/>
      <c r="AS22" s="94"/>
      <c r="AT22" s="60"/>
      <c r="AU22" s="60"/>
      <c r="AV22" s="60"/>
      <c r="AW22" s="94"/>
      <c r="AX22" s="88">
        <v>1</v>
      </c>
      <c r="AY22" s="67">
        <f t="shared" si="1"/>
        <v>35039950</v>
      </c>
      <c r="AZ22" s="62"/>
      <c r="BA22" s="62"/>
      <c r="BB22" s="62"/>
      <c r="BC22" s="62"/>
      <c r="BD22" s="62"/>
      <c r="BE22" s="62"/>
      <c r="BF22" s="62"/>
      <c r="BG22" s="62"/>
      <c r="BH22" s="62"/>
      <c r="BI22" s="62"/>
      <c r="BJ22" s="62"/>
      <c r="BK22" s="62"/>
    </row>
    <row r="23" spans="1:63" x14ac:dyDescent="0.25">
      <c r="A23" s="60" t="s">
        <v>578</v>
      </c>
      <c r="B23" s="60"/>
      <c r="C23" s="60">
        <v>1</v>
      </c>
      <c r="D23" s="60">
        <v>1</v>
      </c>
      <c r="E23" s="177">
        <v>69609100</v>
      </c>
      <c r="F23" s="60">
        <v>1</v>
      </c>
      <c r="G23" s="60">
        <v>1</v>
      </c>
      <c r="H23" s="60">
        <v>1</v>
      </c>
      <c r="I23" s="94">
        <v>0</v>
      </c>
      <c r="J23" s="60">
        <v>1</v>
      </c>
      <c r="K23" s="60">
        <v>1</v>
      </c>
      <c r="L23" s="60">
        <v>1</v>
      </c>
      <c r="M23" s="94">
        <v>0</v>
      </c>
      <c r="N23" s="60">
        <v>1</v>
      </c>
      <c r="O23" s="60">
        <v>1</v>
      </c>
      <c r="P23" s="60">
        <v>1</v>
      </c>
      <c r="Q23" s="94">
        <v>0</v>
      </c>
      <c r="R23" s="88">
        <v>1</v>
      </c>
      <c r="S23" s="180">
        <f t="shared" si="0"/>
        <v>69609100</v>
      </c>
      <c r="T23" s="87"/>
      <c r="U23" s="87"/>
      <c r="V23" s="87"/>
      <c r="W23" s="87"/>
      <c r="X23" s="87"/>
      <c r="Y23" s="62"/>
      <c r="Z23" s="62"/>
      <c r="AA23" s="62"/>
      <c r="AB23" s="62"/>
      <c r="AC23" s="62"/>
      <c r="AD23" s="62"/>
      <c r="AE23" s="62"/>
      <c r="AG23" s="60" t="s">
        <v>578</v>
      </c>
      <c r="AH23" s="60">
        <v>0</v>
      </c>
      <c r="AI23" s="60">
        <v>1</v>
      </c>
      <c r="AJ23" s="60">
        <v>1</v>
      </c>
      <c r="AK23" s="187">
        <v>34044117</v>
      </c>
      <c r="AL23" s="60"/>
      <c r="AM23" s="60"/>
      <c r="AN23" s="60"/>
      <c r="AO23" s="94"/>
      <c r="AP23" s="60"/>
      <c r="AQ23" s="60"/>
      <c r="AR23" s="60"/>
      <c r="AS23" s="94"/>
      <c r="AT23" s="60"/>
      <c r="AU23" s="60"/>
      <c r="AV23" s="60"/>
      <c r="AW23" s="94"/>
      <c r="AX23" s="88">
        <v>1</v>
      </c>
      <c r="AY23" s="67">
        <f t="shared" si="1"/>
        <v>34044117</v>
      </c>
      <c r="AZ23" s="62"/>
      <c r="BA23" s="62"/>
      <c r="BB23" s="62"/>
      <c r="BC23" s="62"/>
      <c r="BD23" s="62"/>
      <c r="BE23" s="62"/>
      <c r="BF23" s="62"/>
      <c r="BG23" s="62"/>
      <c r="BH23" s="62"/>
      <c r="BI23" s="62"/>
      <c r="BJ23" s="62"/>
      <c r="BK23" s="62"/>
    </row>
    <row r="24" spans="1:63" x14ac:dyDescent="0.25">
      <c r="A24" s="60" t="s">
        <v>579</v>
      </c>
      <c r="B24" s="60"/>
      <c r="C24" s="60">
        <v>1</v>
      </c>
      <c r="D24" s="60">
        <v>1</v>
      </c>
      <c r="E24" s="177">
        <v>69609100</v>
      </c>
      <c r="F24" s="60">
        <v>1</v>
      </c>
      <c r="G24" s="60">
        <v>1</v>
      </c>
      <c r="H24" s="60">
        <v>1</v>
      </c>
      <c r="I24" s="94">
        <v>0</v>
      </c>
      <c r="J24" s="60">
        <v>1</v>
      </c>
      <c r="K24" s="60">
        <v>1</v>
      </c>
      <c r="L24" s="60">
        <v>1</v>
      </c>
      <c r="M24" s="94">
        <v>0</v>
      </c>
      <c r="N24" s="60">
        <v>1</v>
      </c>
      <c r="O24" s="60">
        <v>1</v>
      </c>
      <c r="P24" s="60">
        <v>1</v>
      </c>
      <c r="Q24" s="94">
        <v>0</v>
      </c>
      <c r="R24" s="88">
        <v>1</v>
      </c>
      <c r="S24" s="180">
        <f t="shared" si="0"/>
        <v>69609100</v>
      </c>
      <c r="T24" s="87"/>
      <c r="U24" s="87"/>
      <c r="V24" s="87"/>
      <c r="W24" s="87"/>
      <c r="X24" s="87"/>
      <c r="Y24" s="62"/>
      <c r="Z24" s="62"/>
      <c r="AA24" s="62"/>
      <c r="AB24" s="62"/>
      <c r="AC24" s="62"/>
      <c r="AD24" s="62"/>
      <c r="AE24" s="62"/>
      <c r="AG24" s="60" t="s">
        <v>579</v>
      </c>
      <c r="AH24" s="60">
        <v>0</v>
      </c>
      <c r="AI24" s="60">
        <v>0</v>
      </c>
      <c r="AJ24" s="60">
        <v>1</v>
      </c>
      <c r="AK24" s="187">
        <v>34044117</v>
      </c>
      <c r="AL24" s="60"/>
      <c r="AM24" s="60"/>
      <c r="AN24" s="60"/>
      <c r="AO24" s="94"/>
      <c r="AP24" s="60"/>
      <c r="AQ24" s="60"/>
      <c r="AR24" s="60"/>
      <c r="AS24" s="94"/>
      <c r="AT24" s="60"/>
      <c r="AU24" s="60"/>
      <c r="AV24" s="60"/>
      <c r="AW24" s="94"/>
      <c r="AX24" s="88">
        <v>1</v>
      </c>
      <c r="AY24" s="67">
        <f t="shared" si="1"/>
        <v>34044117</v>
      </c>
      <c r="AZ24" s="62"/>
      <c r="BA24" s="62"/>
      <c r="BB24" s="62"/>
      <c r="BC24" s="62"/>
      <c r="BD24" s="62"/>
      <c r="BE24" s="62"/>
      <c r="BF24" s="62"/>
      <c r="BG24" s="62"/>
      <c r="BH24" s="62"/>
      <c r="BI24" s="62"/>
      <c r="BJ24" s="62"/>
      <c r="BK24" s="62"/>
    </row>
    <row r="25" spans="1:63" x14ac:dyDescent="0.25">
      <c r="A25" s="60" t="s">
        <v>580</v>
      </c>
      <c r="B25" s="60"/>
      <c r="C25" s="60">
        <v>1</v>
      </c>
      <c r="D25" s="60">
        <v>1</v>
      </c>
      <c r="E25" s="177">
        <v>69609100</v>
      </c>
      <c r="F25" s="60">
        <v>1</v>
      </c>
      <c r="G25" s="60">
        <v>1</v>
      </c>
      <c r="H25" s="60">
        <v>1</v>
      </c>
      <c r="I25" s="94">
        <v>0</v>
      </c>
      <c r="J25" s="60">
        <v>1</v>
      </c>
      <c r="K25" s="60">
        <v>1</v>
      </c>
      <c r="L25" s="60">
        <v>1</v>
      </c>
      <c r="M25" s="94">
        <v>0</v>
      </c>
      <c r="N25" s="60">
        <v>1</v>
      </c>
      <c r="O25" s="60">
        <v>1</v>
      </c>
      <c r="P25" s="60">
        <v>1</v>
      </c>
      <c r="Q25" s="94">
        <v>0</v>
      </c>
      <c r="R25" s="88">
        <v>1</v>
      </c>
      <c r="S25" s="180">
        <f t="shared" si="0"/>
        <v>69609100</v>
      </c>
      <c r="T25" s="87"/>
      <c r="U25" s="87"/>
      <c r="V25" s="87"/>
      <c r="W25" s="87"/>
      <c r="X25" s="87"/>
      <c r="Y25" s="62"/>
      <c r="Z25" s="62"/>
      <c r="AA25" s="62"/>
      <c r="AB25" s="62"/>
      <c r="AC25" s="62"/>
      <c r="AD25" s="62"/>
      <c r="AE25" s="62"/>
      <c r="AG25" s="60" t="s">
        <v>580</v>
      </c>
      <c r="AH25" s="60">
        <v>0</v>
      </c>
      <c r="AI25" s="60">
        <v>1</v>
      </c>
      <c r="AJ25" s="60">
        <v>1</v>
      </c>
      <c r="AK25" s="187">
        <v>35039950</v>
      </c>
      <c r="AL25" s="60"/>
      <c r="AM25" s="60"/>
      <c r="AN25" s="60"/>
      <c r="AO25" s="94"/>
      <c r="AP25" s="60"/>
      <c r="AQ25" s="60"/>
      <c r="AR25" s="60"/>
      <c r="AS25" s="94"/>
      <c r="AT25" s="60"/>
      <c r="AU25" s="60"/>
      <c r="AV25" s="60"/>
      <c r="AW25" s="94"/>
      <c r="AX25" s="88">
        <v>1</v>
      </c>
      <c r="AY25" s="67">
        <f t="shared" si="1"/>
        <v>35039950</v>
      </c>
      <c r="AZ25" s="62"/>
      <c r="BA25" s="62"/>
      <c r="BB25" s="62"/>
      <c r="BC25" s="62"/>
      <c r="BD25" s="62"/>
      <c r="BE25" s="62"/>
      <c r="BF25" s="62"/>
      <c r="BG25" s="62"/>
      <c r="BH25" s="62"/>
      <c r="BI25" s="62"/>
      <c r="BJ25" s="62"/>
      <c r="BK25" s="62"/>
    </row>
    <row r="26" spans="1:63" x14ac:dyDescent="0.25">
      <c r="A26" s="60" t="s">
        <v>581</v>
      </c>
      <c r="B26" s="60"/>
      <c r="C26" s="60">
        <v>1</v>
      </c>
      <c r="D26" s="60">
        <v>1</v>
      </c>
      <c r="E26" s="177">
        <v>69609100</v>
      </c>
      <c r="F26" s="60">
        <v>1</v>
      </c>
      <c r="G26" s="60">
        <v>1</v>
      </c>
      <c r="H26" s="60">
        <v>1</v>
      </c>
      <c r="I26" s="94">
        <v>0</v>
      </c>
      <c r="J26" s="60">
        <v>1</v>
      </c>
      <c r="K26" s="60">
        <v>1</v>
      </c>
      <c r="L26" s="60">
        <v>1</v>
      </c>
      <c r="M26" s="94">
        <v>0</v>
      </c>
      <c r="N26" s="60">
        <v>1</v>
      </c>
      <c r="O26" s="60">
        <v>1</v>
      </c>
      <c r="P26" s="60">
        <v>1</v>
      </c>
      <c r="Q26" s="94">
        <v>0</v>
      </c>
      <c r="R26" s="88">
        <v>1</v>
      </c>
      <c r="S26" s="180">
        <f t="shared" si="0"/>
        <v>69609100</v>
      </c>
      <c r="T26" s="87"/>
      <c r="U26" s="87"/>
      <c r="V26" s="87"/>
      <c r="W26" s="87"/>
      <c r="X26" s="87"/>
      <c r="Y26" s="62"/>
      <c r="Z26" s="62"/>
      <c r="AA26" s="62"/>
      <c r="AB26" s="62"/>
      <c r="AC26" s="62"/>
      <c r="AD26" s="62"/>
      <c r="AE26" s="62"/>
      <c r="AG26" s="60" t="s">
        <v>581</v>
      </c>
      <c r="AH26" s="60">
        <v>0</v>
      </c>
      <c r="AI26" s="60">
        <v>0</v>
      </c>
      <c r="AJ26" s="60">
        <v>1</v>
      </c>
      <c r="AK26" s="187">
        <v>35039950</v>
      </c>
      <c r="AL26" s="60"/>
      <c r="AM26" s="60"/>
      <c r="AN26" s="60"/>
      <c r="AO26" s="94"/>
      <c r="AP26" s="60"/>
      <c r="AQ26" s="60"/>
      <c r="AR26" s="60"/>
      <c r="AS26" s="94"/>
      <c r="AT26" s="60"/>
      <c r="AU26" s="60"/>
      <c r="AV26" s="60"/>
      <c r="AW26" s="94"/>
      <c r="AX26" s="88">
        <v>1</v>
      </c>
      <c r="AY26" s="67">
        <f t="shared" si="1"/>
        <v>35039950</v>
      </c>
      <c r="AZ26" s="62"/>
      <c r="BA26" s="62"/>
      <c r="BB26" s="62"/>
      <c r="BC26" s="62"/>
      <c r="BD26" s="62"/>
      <c r="BE26" s="62"/>
      <c r="BF26" s="62"/>
      <c r="BG26" s="62"/>
      <c r="BH26" s="62"/>
      <c r="BI26" s="62"/>
      <c r="BJ26" s="62"/>
      <c r="BK26" s="62"/>
    </row>
    <row r="27" spans="1:63" x14ac:dyDescent="0.25">
      <c r="A27" s="60" t="s">
        <v>582</v>
      </c>
      <c r="B27" s="60"/>
      <c r="C27" s="60">
        <v>1</v>
      </c>
      <c r="D27" s="60">
        <v>1</v>
      </c>
      <c r="E27" s="177">
        <v>69609100</v>
      </c>
      <c r="F27" s="60">
        <v>1</v>
      </c>
      <c r="G27" s="60">
        <v>1</v>
      </c>
      <c r="H27" s="60">
        <v>1</v>
      </c>
      <c r="I27" s="94">
        <v>0</v>
      </c>
      <c r="J27" s="60">
        <v>1</v>
      </c>
      <c r="K27" s="60">
        <v>1</v>
      </c>
      <c r="L27" s="60">
        <v>1</v>
      </c>
      <c r="M27" s="94">
        <v>0</v>
      </c>
      <c r="N27" s="60">
        <v>1</v>
      </c>
      <c r="O27" s="60">
        <v>1</v>
      </c>
      <c r="P27" s="60">
        <v>1</v>
      </c>
      <c r="Q27" s="94">
        <v>0</v>
      </c>
      <c r="R27" s="88">
        <v>1</v>
      </c>
      <c r="S27" s="180">
        <f t="shared" si="0"/>
        <v>69609100</v>
      </c>
      <c r="T27" s="87"/>
      <c r="U27" s="87"/>
      <c r="V27" s="87"/>
      <c r="W27" s="87"/>
      <c r="X27" s="87"/>
      <c r="Y27" s="62"/>
      <c r="Z27" s="62"/>
      <c r="AA27" s="62"/>
      <c r="AB27" s="62"/>
      <c r="AC27" s="62"/>
      <c r="AD27" s="62"/>
      <c r="AE27" s="62"/>
      <c r="AG27" s="60" t="s">
        <v>582</v>
      </c>
      <c r="AH27" s="60">
        <v>0</v>
      </c>
      <c r="AI27" s="60">
        <v>0</v>
      </c>
      <c r="AJ27" s="60">
        <v>1</v>
      </c>
      <c r="AK27" s="187">
        <v>35039950</v>
      </c>
      <c r="AL27" s="60"/>
      <c r="AM27" s="60"/>
      <c r="AN27" s="60"/>
      <c r="AO27" s="94"/>
      <c r="AP27" s="60"/>
      <c r="AQ27" s="60"/>
      <c r="AR27" s="60"/>
      <c r="AS27" s="94"/>
      <c r="AT27" s="60"/>
      <c r="AU27" s="60"/>
      <c r="AV27" s="60"/>
      <c r="AW27" s="94"/>
      <c r="AX27" s="88">
        <v>1</v>
      </c>
      <c r="AY27" s="67">
        <f t="shared" si="1"/>
        <v>35039950</v>
      </c>
      <c r="AZ27" s="62"/>
      <c r="BA27" s="62"/>
      <c r="BB27" s="62"/>
      <c r="BC27" s="62"/>
      <c r="BD27" s="62"/>
      <c r="BE27" s="62"/>
      <c r="BF27" s="62"/>
      <c r="BG27" s="62"/>
      <c r="BH27" s="62"/>
      <c r="BI27" s="62"/>
      <c r="BJ27" s="62"/>
      <c r="BK27" s="62"/>
    </row>
    <row r="28" spans="1:63" x14ac:dyDescent="0.25">
      <c r="A28" s="60" t="s">
        <v>583</v>
      </c>
      <c r="B28" s="60"/>
      <c r="C28" s="60">
        <v>1</v>
      </c>
      <c r="D28" s="60">
        <v>1</v>
      </c>
      <c r="E28" s="177">
        <v>69609100</v>
      </c>
      <c r="F28" s="60">
        <v>1</v>
      </c>
      <c r="G28" s="60">
        <v>1</v>
      </c>
      <c r="H28" s="60">
        <v>1</v>
      </c>
      <c r="I28" s="94">
        <v>0</v>
      </c>
      <c r="J28" s="60">
        <v>1</v>
      </c>
      <c r="K28" s="60">
        <v>1</v>
      </c>
      <c r="L28" s="60">
        <v>1</v>
      </c>
      <c r="M28" s="94">
        <v>0</v>
      </c>
      <c r="N28" s="60">
        <v>1</v>
      </c>
      <c r="O28" s="60">
        <v>1</v>
      </c>
      <c r="P28" s="60">
        <v>1</v>
      </c>
      <c r="Q28" s="94">
        <v>0</v>
      </c>
      <c r="R28" s="88">
        <v>1</v>
      </c>
      <c r="S28" s="180">
        <f t="shared" si="0"/>
        <v>69609100</v>
      </c>
      <c r="T28" s="87"/>
      <c r="U28" s="87"/>
      <c r="V28" s="87"/>
      <c r="W28" s="87"/>
      <c r="X28" s="87"/>
      <c r="Y28" s="62"/>
      <c r="Z28" s="62"/>
      <c r="AA28" s="62"/>
      <c r="AB28" s="62"/>
      <c r="AC28" s="62"/>
      <c r="AD28" s="62"/>
      <c r="AE28" s="62"/>
      <c r="AG28" s="60" t="s">
        <v>583</v>
      </c>
      <c r="AH28" s="60">
        <v>0</v>
      </c>
      <c r="AI28" s="60">
        <v>0</v>
      </c>
      <c r="AJ28" s="60">
        <v>1</v>
      </c>
      <c r="AK28" s="187">
        <v>35039950</v>
      </c>
      <c r="AL28" s="60"/>
      <c r="AM28" s="60"/>
      <c r="AN28" s="60"/>
      <c r="AO28" s="94"/>
      <c r="AP28" s="60"/>
      <c r="AQ28" s="60"/>
      <c r="AR28" s="60"/>
      <c r="AS28" s="94"/>
      <c r="AT28" s="60"/>
      <c r="AU28" s="60"/>
      <c r="AV28" s="60"/>
      <c r="AW28" s="94"/>
      <c r="AX28" s="88">
        <v>1</v>
      </c>
      <c r="AY28" s="67">
        <f t="shared" si="1"/>
        <v>35039950</v>
      </c>
      <c r="AZ28" s="62"/>
      <c r="BA28" s="62"/>
      <c r="BB28" s="62"/>
      <c r="BC28" s="62"/>
      <c r="BD28" s="62"/>
      <c r="BE28" s="62"/>
      <c r="BF28" s="62"/>
      <c r="BG28" s="62"/>
      <c r="BH28" s="62"/>
      <c r="BI28" s="62"/>
      <c r="BJ28" s="62"/>
      <c r="BK28" s="62"/>
    </row>
    <row r="29" spans="1:63" x14ac:dyDescent="0.25">
      <c r="A29" s="60" t="s">
        <v>584</v>
      </c>
      <c r="B29" s="60"/>
      <c r="C29" s="60">
        <v>1</v>
      </c>
      <c r="D29" s="60">
        <v>1</v>
      </c>
      <c r="E29" s="177">
        <v>69609100</v>
      </c>
      <c r="F29" s="60">
        <v>1</v>
      </c>
      <c r="G29" s="60">
        <v>1</v>
      </c>
      <c r="H29" s="60">
        <v>1</v>
      </c>
      <c r="I29" s="94">
        <v>0</v>
      </c>
      <c r="J29" s="60">
        <v>1</v>
      </c>
      <c r="K29" s="60">
        <v>1</v>
      </c>
      <c r="L29" s="60">
        <v>1</v>
      </c>
      <c r="M29" s="94">
        <v>0</v>
      </c>
      <c r="N29" s="60">
        <v>1</v>
      </c>
      <c r="O29" s="60">
        <v>1</v>
      </c>
      <c r="P29" s="60">
        <v>1</v>
      </c>
      <c r="Q29" s="94">
        <v>0</v>
      </c>
      <c r="R29" s="88">
        <v>1</v>
      </c>
      <c r="S29" s="180">
        <f t="shared" si="0"/>
        <v>69609100</v>
      </c>
      <c r="T29" s="87"/>
      <c r="U29" s="87"/>
      <c r="V29" s="87"/>
      <c r="W29" s="87"/>
      <c r="X29" s="87"/>
      <c r="Y29" s="62"/>
      <c r="Z29" s="62"/>
      <c r="AA29" s="62"/>
      <c r="AB29" s="62"/>
      <c r="AC29" s="62"/>
      <c r="AD29" s="62"/>
      <c r="AE29" s="62"/>
      <c r="AG29" s="60" t="s">
        <v>584</v>
      </c>
      <c r="AH29" s="60">
        <v>0</v>
      </c>
      <c r="AI29" s="60">
        <v>0</v>
      </c>
      <c r="AJ29" s="60">
        <v>1</v>
      </c>
      <c r="AK29" s="187">
        <v>35039950</v>
      </c>
      <c r="AL29" s="60"/>
      <c r="AM29" s="60"/>
      <c r="AN29" s="60"/>
      <c r="AO29" s="94"/>
      <c r="AP29" s="60"/>
      <c r="AQ29" s="60"/>
      <c r="AR29" s="60"/>
      <c r="AS29" s="94"/>
      <c r="AT29" s="60"/>
      <c r="AU29" s="60"/>
      <c r="AV29" s="60"/>
      <c r="AW29" s="94"/>
      <c r="AX29" s="88">
        <v>1</v>
      </c>
      <c r="AY29" s="67">
        <f t="shared" si="1"/>
        <v>35039950</v>
      </c>
      <c r="AZ29" s="62"/>
      <c r="BA29" s="62"/>
      <c r="BB29" s="62"/>
      <c r="BC29" s="62"/>
      <c r="BD29" s="62"/>
      <c r="BE29" s="62"/>
      <c r="BF29" s="62"/>
      <c r="BG29" s="62"/>
      <c r="BH29" s="62"/>
      <c r="BI29" s="62"/>
      <c r="BJ29" s="62"/>
      <c r="BK29" s="62"/>
    </row>
    <row r="30" spans="1:63" x14ac:dyDescent="0.25">
      <c r="A30" s="60" t="s">
        <v>585</v>
      </c>
      <c r="B30" s="60"/>
      <c r="C30" s="60">
        <v>1</v>
      </c>
      <c r="D30" s="60">
        <v>1</v>
      </c>
      <c r="E30" s="177">
        <v>69609100</v>
      </c>
      <c r="F30" s="60">
        <v>1</v>
      </c>
      <c r="G30" s="60">
        <v>1</v>
      </c>
      <c r="H30" s="60">
        <v>1</v>
      </c>
      <c r="I30" s="94">
        <v>0</v>
      </c>
      <c r="J30" s="60">
        <v>1</v>
      </c>
      <c r="K30" s="60">
        <v>1</v>
      </c>
      <c r="L30" s="60">
        <v>1</v>
      </c>
      <c r="M30" s="94">
        <v>0</v>
      </c>
      <c r="N30" s="60">
        <v>1</v>
      </c>
      <c r="O30" s="60">
        <v>1</v>
      </c>
      <c r="P30" s="60">
        <v>1</v>
      </c>
      <c r="Q30" s="94">
        <v>0</v>
      </c>
      <c r="R30" s="88">
        <v>1</v>
      </c>
      <c r="S30" s="180">
        <f t="shared" si="0"/>
        <v>69609100</v>
      </c>
      <c r="T30" s="87"/>
      <c r="U30" s="87"/>
      <c r="V30" s="87"/>
      <c r="W30" s="87"/>
      <c r="X30" s="87"/>
      <c r="Y30" s="62"/>
      <c r="Z30" s="62"/>
      <c r="AA30" s="62"/>
      <c r="AB30" s="62"/>
      <c r="AC30" s="62"/>
      <c r="AD30" s="62"/>
      <c r="AE30" s="62"/>
      <c r="AG30" s="60" t="s">
        <v>585</v>
      </c>
      <c r="AH30" s="60">
        <v>0</v>
      </c>
      <c r="AI30" s="60">
        <v>1</v>
      </c>
      <c r="AJ30" s="60">
        <v>1</v>
      </c>
      <c r="AK30" s="187">
        <v>35039950</v>
      </c>
      <c r="AL30" s="60"/>
      <c r="AM30" s="60"/>
      <c r="AN30" s="60"/>
      <c r="AO30" s="94"/>
      <c r="AP30" s="60"/>
      <c r="AQ30" s="60"/>
      <c r="AR30" s="60"/>
      <c r="AS30" s="94"/>
      <c r="AT30" s="60"/>
      <c r="AU30" s="60"/>
      <c r="AV30" s="60"/>
      <c r="AW30" s="94"/>
      <c r="AX30" s="88">
        <v>1</v>
      </c>
      <c r="AY30" s="67">
        <f t="shared" si="1"/>
        <v>35039950</v>
      </c>
      <c r="AZ30" s="62"/>
      <c r="BA30" s="62"/>
      <c r="BB30" s="62"/>
      <c r="BC30" s="62"/>
      <c r="BD30" s="62"/>
      <c r="BE30" s="62"/>
      <c r="BF30" s="62"/>
      <c r="BG30" s="62"/>
      <c r="BH30" s="62"/>
      <c r="BI30" s="62"/>
      <c r="BJ30" s="62"/>
      <c r="BK30" s="62"/>
    </row>
    <row r="31" spans="1:63" x14ac:dyDescent="0.25">
      <c r="A31" s="60" t="s">
        <v>586</v>
      </c>
      <c r="B31" s="60"/>
      <c r="C31" s="60">
        <v>1</v>
      </c>
      <c r="D31" s="60">
        <v>1</v>
      </c>
      <c r="E31" s="177">
        <v>69609100</v>
      </c>
      <c r="F31" s="60">
        <v>1</v>
      </c>
      <c r="G31" s="60">
        <v>1</v>
      </c>
      <c r="H31" s="60">
        <v>1</v>
      </c>
      <c r="I31" s="94">
        <v>0</v>
      </c>
      <c r="J31" s="60">
        <v>1</v>
      </c>
      <c r="K31" s="60">
        <v>1</v>
      </c>
      <c r="L31" s="60">
        <v>1</v>
      </c>
      <c r="M31" s="94">
        <v>0</v>
      </c>
      <c r="N31" s="60">
        <v>1</v>
      </c>
      <c r="O31" s="60">
        <v>1</v>
      </c>
      <c r="P31" s="60">
        <v>1</v>
      </c>
      <c r="Q31" s="94">
        <v>0</v>
      </c>
      <c r="R31" s="88">
        <v>1</v>
      </c>
      <c r="S31" s="180">
        <f t="shared" si="0"/>
        <v>69609100</v>
      </c>
      <c r="T31" s="87"/>
      <c r="U31" s="87"/>
      <c r="V31" s="87"/>
      <c r="W31" s="87"/>
      <c r="X31" s="87"/>
      <c r="Y31" s="62"/>
      <c r="Z31" s="62"/>
      <c r="AA31" s="62"/>
      <c r="AB31" s="62"/>
      <c r="AC31" s="62"/>
      <c r="AD31" s="62"/>
      <c r="AE31" s="62"/>
      <c r="AG31" s="60" t="s">
        <v>586</v>
      </c>
      <c r="AH31" s="60">
        <v>0</v>
      </c>
      <c r="AI31" s="60">
        <v>1</v>
      </c>
      <c r="AJ31" s="60">
        <v>1</v>
      </c>
      <c r="AK31" s="187">
        <v>35039950</v>
      </c>
      <c r="AL31" s="60"/>
      <c r="AM31" s="60"/>
      <c r="AN31" s="60"/>
      <c r="AO31" s="94"/>
      <c r="AP31" s="60"/>
      <c r="AQ31" s="60"/>
      <c r="AR31" s="60"/>
      <c r="AS31" s="94"/>
      <c r="AT31" s="60"/>
      <c r="AU31" s="60"/>
      <c r="AV31" s="60"/>
      <c r="AW31" s="94"/>
      <c r="AX31" s="88">
        <v>1</v>
      </c>
      <c r="AY31" s="67">
        <f t="shared" si="1"/>
        <v>35039950</v>
      </c>
      <c r="AZ31" s="62"/>
      <c r="BA31" s="62"/>
      <c r="BB31" s="62"/>
      <c r="BC31" s="62"/>
      <c r="BD31" s="62"/>
      <c r="BE31" s="62"/>
      <c r="BF31" s="62"/>
      <c r="BG31" s="62"/>
      <c r="BH31" s="62"/>
      <c r="BI31" s="62"/>
      <c r="BJ31" s="62"/>
      <c r="BK31" s="62"/>
    </row>
    <row r="32" spans="1:63" x14ac:dyDescent="0.25">
      <c r="A32" s="64" t="s">
        <v>587</v>
      </c>
      <c r="B32" s="61">
        <f>SUM(B11:B31)</f>
        <v>0</v>
      </c>
      <c r="C32" s="61">
        <f t="shared" ref="C32:AE32" si="2">SUM(C11:C31)</f>
        <v>20</v>
      </c>
      <c r="D32" s="61">
        <f t="shared" si="2"/>
        <v>20</v>
      </c>
      <c r="E32" s="181">
        <f>SUM(E11:E31)</f>
        <v>1392182000</v>
      </c>
      <c r="F32" s="61">
        <f t="shared" si="2"/>
        <v>20</v>
      </c>
      <c r="G32" s="61">
        <f t="shared" si="2"/>
        <v>20</v>
      </c>
      <c r="H32" s="61">
        <f t="shared" si="2"/>
        <v>20</v>
      </c>
      <c r="I32" s="95">
        <f>SUM(I11:I31)</f>
        <v>0</v>
      </c>
      <c r="J32" s="61">
        <f t="shared" si="2"/>
        <v>20</v>
      </c>
      <c r="K32" s="61">
        <f t="shared" si="2"/>
        <v>20</v>
      </c>
      <c r="L32" s="61">
        <f t="shared" si="2"/>
        <v>20</v>
      </c>
      <c r="M32" s="95">
        <f>SUM(M11:M31)</f>
        <v>0</v>
      </c>
      <c r="N32" s="61">
        <f t="shared" si="2"/>
        <v>20</v>
      </c>
      <c r="O32" s="61">
        <f t="shared" si="2"/>
        <v>20</v>
      </c>
      <c r="P32" s="61">
        <f t="shared" si="2"/>
        <v>20</v>
      </c>
      <c r="Q32" s="95">
        <f>SUM(Q11:Q31)</f>
        <v>0</v>
      </c>
      <c r="R32" s="61">
        <f t="shared" si="2"/>
        <v>20</v>
      </c>
      <c r="S32" s="180">
        <f t="shared" si="2"/>
        <v>1392182000</v>
      </c>
      <c r="T32" s="61">
        <f t="shared" si="2"/>
        <v>0</v>
      </c>
      <c r="U32" s="61">
        <f t="shared" si="2"/>
        <v>0</v>
      </c>
      <c r="V32" s="61">
        <f t="shared" si="2"/>
        <v>0</v>
      </c>
      <c r="W32" s="61">
        <f t="shared" si="2"/>
        <v>0</v>
      </c>
      <c r="X32" s="61">
        <f t="shared" si="2"/>
        <v>0</v>
      </c>
      <c r="Y32" s="61">
        <f t="shared" si="2"/>
        <v>0</v>
      </c>
      <c r="Z32" s="61">
        <f t="shared" si="2"/>
        <v>0</v>
      </c>
      <c r="AA32" s="61">
        <f t="shared" si="2"/>
        <v>0</v>
      </c>
      <c r="AB32" s="61">
        <f t="shared" si="2"/>
        <v>0</v>
      </c>
      <c r="AC32" s="61">
        <f t="shared" si="2"/>
        <v>0</v>
      </c>
      <c r="AD32" s="61">
        <f t="shared" si="2"/>
        <v>0</v>
      </c>
      <c r="AE32" s="61">
        <f t="shared" si="2"/>
        <v>0</v>
      </c>
      <c r="AG32" s="64" t="s">
        <v>587</v>
      </c>
      <c r="AH32" s="61">
        <f t="shared" ref="AH32:AW32" si="3">SUM(AH11:AH31)</f>
        <v>0</v>
      </c>
      <c r="AI32" s="61">
        <f t="shared" si="3"/>
        <v>9</v>
      </c>
      <c r="AJ32" s="61">
        <f t="shared" si="3"/>
        <v>20</v>
      </c>
      <c r="AK32" s="181">
        <f t="shared" si="3"/>
        <v>696815668</v>
      </c>
      <c r="AL32" s="61">
        <f t="shared" si="3"/>
        <v>0</v>
      </c>
      <c r="AM32" s="61">
        <f t="shared" si="3"/>
        <v>0</v>
      </c>
      <c r="AN32" s="61">
        <f t="shared" si="3"/>
        <v>0</v>
      </c>
      <c r="AO32" s="95">
        <f t="shared" si="3"/>
        <v>0</v>
      </c>
      <c r="AP32" s="61">
        <f t="shared" si="3"/>
        <v>0</v>
      </c>
      <c r="AQ32" s="61">
        <f t="shared" si="3"/>
        <v>0</v>
      </c>
      <c r="AR32" s="61">
        <f t="shared" si="3"/>
        <v>0</v>
      </c>
      <c r="AS32" s="95">
        <f t="shared" si="3"/>
        <v>0</v>
      </c>
      <c r="AT32" s="61">
        <f t="shared" si="3"/>
        <v>0</v>
      </c>
      <c r="AU32" s="61">
        <f t="shared" si="3"/>
        <v>0</v>
      </c>
      <c r="AV32" s="61">
        <f t="shared" si="3"/>
        <v>0</v>
      </c>
      <c r="AW32" s="95">
        <f t="shared" si="3"/>
        <v>0</v>
      </c>
      <c r="AX32" s="89">
        <f t="shared" ref="AX32:BK32" si="4">SUM(AX11:AX31)</f>
        <v>20</v>
      </c>
      <c r="AY32" s="68">
        <f t="shared" si="4"/>
        <v>696815668</v>
      </c>
      <c r="AZ32" s="61">
        <f t="shared" si="4"/>
        <v>0</v>
      </c>
      <c r="BA32" s="61">
        <f t="shared" si="4"/>
        <v>0</v>
      </c>
      <c r="BB32" s="61">
        <f t="shared" si="4"/>
        <v>0</v>
      </c>
      <c r="BC32" s="61">
        <f t="shared" si="4"/>
        <v>0</v>
      </c>
      <c r="BD32" s="61">
        <f t="shared" si="4"/>
        <v>0</v>
      </c>
      <c r="BE32" s="61">
        <f t="shared" si="4"/>
        <v>0</v>
      </c>
      <c r="BF32" s="61">
        <f t="shared" si="4"/>
        <v>0</v>
      </c>
      <c r="BG32" s="61">
        <f t="shared" si="4"/>
        <v>0</v>
      </c>
      <c r="BH32" s="61">
        <f t="shared" si="4"/>
        <v>0</v>
      </c>
      <c r="BI32" s="61">
        <f t="shared" si="4"/>
        <v>0</v>
      </c>
      <c r="BJ32" s="61">
        <f t="shared" si="4"/>
        <v>0</v>
      </c>
      <c r="BK32" s="61">
        <f t="shared" si="4"/>
        <v>0</v>
      </c>
    </row>
    <row r="35" spans="1:63" ht="30" customHeight="1" x14ac:dyDescent="0.25">
      <c r="A35" s="459" t="s">
        <v>548</v>
      </c>
      <c r="B35" s="91" t="s">
        <v>29</v>
      </c>
      <c r="C35" s="91" t="s">
        <v>30</v>
      </c>
      <c r="D35" s="461" t="s">
        <v>8</v>
      </c>
      <c r="E35" s="462"/>
      <c r="F35" s="91" t="s">
        <v>31</v>
      </c>
      <c r="G35" s="91" t="s">
        <v>32</v>
      </c>
      <c r="H35" s="461" t="s">
        <v>33</v>
      </c>
      <c r="I35" s="462"/>
      <c r="J35" s="91" t="s">
        <v>34</v>
      </c>
      <c r="K35" s="91" t="s">
        <v>35</v>
      </c>
      <c r="L35" s="461" t="s">
        <v>36</v>
      </c>
      <c r="M35" s="462"/>
      <c r="N35" s="91" t="s">
        <v>37</v>
      </c>
      <c r="O35" s="91" t="s">
        <v>38</v>
      </c>
      <c r="P35" s="461" t="s">
        <v>39</v>
      </c>
      <c r="Q35" s="462"/>
      <c r="R35" s="461" t="s">
        <v>549</v>
      </c>
      <c r="S35" s="462"/>
      <c r="T35" s="461" t="s">
        <v>550</v>
      </c>
      <c r="U35" s="464"/>
      <c r="V35" s="464"/>
      <c r="W35" s="464"/>
      <c r="X35" s="464"/>
      <c r="Y35" s="462"/>
      <c r="Z35" s="461" t="s">
        <v>551</v>
      </c>
      <c r="AA35" s="464"/>
      <c r="AB35" s="464"/>
      <c r="AC35" s="464"/>
      <c r="AD35" s="464"/>
      <c r="AE35" s="462"/>
      <c r="AG35" s="459" t="s">
        <v>548</v>
      </c>
      <c r="AH35" s="91" t="s">
        <v>29</v>
      </c>
      <c r="AI35" s="91" t="s">
        <v>30</v>
      </c>
      <c r="AJ35" s="461" t="s">
        <v>8</v>
      </c>
      <c r="AK35" s="462"/>
      <c r="AL35" s="91" t="s">
        <v>31</v>
      </c>
      <c r="AM35" s="91" t="s">
        <v>32</v>
      </c>
      <c r="AN35" s="461" t="s">
        <v>33</v>
      </c>
      <c r="AO35" s="462"/>
      <c r="AP35" s="91" t="s">
        <v>34</v>
      </c>
      <c r="AQ35" s="91" t="s">
        <v>35</v>
      </c>
      <c r="AR35" s="461" t="s">
        <v>36</v>
      </c>
      <c r="AS35" s="462"/>
      <c r="AT35" s="91" t="s">
        <v>37</v>
      </c>
      <c r="AU35" s="91" t="s">
        <v>38</v>
      </c>
      <c r="AV35" s="461" t="s">
        <v>39</v>
      </c>
      <c r="AW35" s="462"/>
      <c r="AX35" s="461" t="s">
        <v>549</v>
      </c>
      <c r="AY35" s="462"/>
      <c r="AZ35" s="461" t="s">
        <v>550</v>
      </c>
      <c r="BA35" s="464"/>
      <c r="BB35" s="464"/>
      <c r="BC35" s="464"/>
      <c r="BD35" s="464"/>
      <c r="BE35" s="462"/>
      <c r="BF35" s="461" t="s">
        <v>551</v>
      </c>
      <c r="BG35" s="464"/>
      <c r="BH35" s="464"/>
      <c r="BI35" s="464"/>
      <c r="BJ35" s="464"/>
      <c r="BK35" s="462"/>
    </row>
    <row r="36" spans="1:63" ht="36" customHeight="1" x14ac:dyDescent="0.25">
      <c r="A36" s="460"/>
      <c r="B36" s="42" t="s">
        <v>552</v>
      </c>
      <c r="C36" s="42" t="s">
        <v>552</v>
      </c>
      <c r="D36" s="42" t="s">
        <v>552</v>
      </c>
      <c r="E36" s="42" t="s">
        <v>553</v>
      </c>
      <c r="F36" s="42" t="s">
        <v>552</v>
      </c>
      <c r="G36" s="42" t="s">
        <v>552</v>
      </c>
      <c r="H36" s="42" t="s">
        <v>552</v>
      </c>
      <c r="I36" s="42" t="s">
        <v>553</v>
      </c>
      <c r="J36" s="42" t="s">
        <v>552</v>
      </c>
      <c r="K36" s="42" t="s">
        <v>552</v>
      </c>
      <c r="L36" s="42" t="s">
        <v>552</v>
      </c>
      <c r="M36" s="42" t="s">
        <v>553</v>
      </c>
      <c r="N36" s="42" t="s">
        <v>552</v>
      </c>
      <c r="O36" s="42" t="s">
        <v>552</v>
      </c>
      <c r="P36" s="42" t="s">
        <v>552</v>
      </c>
      <c r="Q36" s="42" t="s">
        <v>553</v>
      </c>
      <c r="R36" s="42" t="s">
        <v>552</v>
      </c>
      <c r="S36" s="42" t="s">
        <v>553</v>
      </c>
      <c r="T36" s="85" t="s">
        <v>554</v>
      </c>
      <c r="U36" s="85" t="s">
        <v>555</v>
      </c>
      <c r="V36" s="85" t="s">
        <v>556</v>
      </c>
      <c r="W36" s="85" t="s">
        <v>557</v>
      </c>
      <c r="X36" s="86" t="s">
        <v>558</v>
      </c>
      <c r="Y36" s="85" t="s">
        <v>559</v>
      </c>
      <c r="Z36" s="42" t="s">
        <v>560</v>
      </c>
      <c r="AA36" s="59" t="s">
        <v>561</v>
      </c>
      <c r="AB36" s="42" t="s">
        <v>562</v>
      </c>
      <c r="AC36" s="42" t="s">
        <v>563</v>
      </c>
      <c r="AD36" s="42" t="s">
        <v>564</v>
      </c>
      <c r="AE36" s="42" t="s">
        <v>565</v>
      </c>
      <c r="AG36" s="460"/>
      <c r="AH36" s="42" t="s">
        <v>552</v>
      </c>
      <c r="AI36" s="42" t="s">
        <v>552</v>
      </c>
      <c r="AJ36" s="42" t="s">
        <v>552</v>
      </c>
      <c r="AK36" s="42" t="s">
        <v>553</v>
      </c>
      <c r="AL36" s="42" t="s">
        <v>552</v>
      </c>
      <c r="AM36" s="42" t="s">
        <v>552</v>
      </c>
      <c r="AN36" s="42" t="s">
        <v>552</v>
      </c>
      <c r="AO36" s="42" t="s">
        <v>553</v>
      </c>
      <c r="AP36" s="42" t="s">
        <v>552</v>
      </c>
      <c r="AQ36" s="42" t="s">
        <v>552</v>
      </c>
      <c r="AR36" s="42" t="s">
        <v>552</v>
      </c>
      <c r="AS36" s="42" t="s">
        <v>553</v>
      </c>
      <c r="AT36" s="42" t="s">
        <v>552</v>
      </c>
      <c r="AU36" s="42" t="s">
        <v>552</v>
      </c>
      <c r="AV36" s="42" t="s">
        <v>552</v>
      </c>
      <c r="AW36" s="42" t="s">
        <v>553</v>
      </c>
      <c r="AX36" s="42" t="s">
        <v>552</v>
      </c>
      <c r="AY36" s="42" t="s">
        <v>553</v>
      </c>
      <c r="AZ36" s="85" t="s">
        <v>554</v>
      </c>
      <c r="BA36" s="85" t="s">
        <v>555</v>
      </c>
      <c r="BB36" s="85" t="s">
        <v>556</v>
      </c>
      <c r="BC36" s="85" t="s">
        <v>557</v>
      </c>
      <c r="BD36" s="86" t="s">
        <v>558</v>
      </c>
      <c r="BE36" s="85" t="s">
        <v>559</v>
      </c>
      <c r="BF36" s="83" t="s">
        <v>560</v>
      </c>
      <c r="BG36" s="84" t="s">
        <v>561</v>
      </c>
      <c r="BH36" s="83" t="s">
        <v>562</v>
      </c>
      <c r="BI36" s="83" t="s">
        <v>563</v>
      </c>
      <c r="BJ36" s="83" t="s">
        <v>564</v>
      </c>
      <c r="BK36" s="83" t="s">
        <v>565</v>
      </c>
    </row>
    <row r="37" spans="1:63" x14ac:dyDescent="0.25">
      <c r="A37" s="60" t="s">
        <v>566</v>
      </c>
      <c r="B37" s="60"/>
      <c r="C37" s="60"/>
      <c r="D37" s="60"/>
      <c r="E37" s="94"/>
      <c r="F37" s="60"/>
      <c r="G37" s="60"/>
      <c r="H37" s="60"/>
      <c r="I37" s="94"/>
      <c r="J37" s="60"/>
      <c r="K37" s="60"/>
      <c r="L37" s="60"/>
      <c r="M37" s="94"/>
      <c r="N37" s="60"/>
      <c r="O37" s="60"/>
      <c r="P37" s="60"/>
      <c r="Q37" s="94"/>
      <c r="R37" s="88">
        <f t="shared" ref="R37:R57" si="5">B37+C37+D37+F37+G37+H37+J37+K37+L37+N37+O37+P37</f>
        <v>0</v>
      </c>
      <c r="S37" s="67">
        <f>+E37+I37+M37+Q37</f>
        <v>0</v>
      </c>
      <c r="T37" s="87"/>
      <c r="U37" s="87"/>
      <c r="V37" s="87"/>
      <c r="W37" s="87"/>
      <c r="X37" s="87"/>
      <c r="Y37" s="62"/>
      <c r="Z37" s="62"/>
      <c r="AA37" s="62"/>
      <c r="AB37" s="62"/>
      <c r="AC37" s="62"/>
      <c r="AD37" s="62"/>
      <c r="AE37" s="63"/>
      <c r="AG37" s="60" t="s">
        <v>566</v>
      </c>
      <c r="AH37" s="60"/>
      <c r="AI37" s="60"/>
      <c r="AJ37" s="60"/>
      <c r="AK37" s="94"/>
      <c r="AL37" s="60"/>
      <c r="AM37" s="60"/>
      <c r="AN37" s="60"/>
      <c r="AO37" s="94"/>
      <c r="AP37" s="60"/>
      <c r="AQ37" s="60"/>
      <c r="AR37" s="60"/>
      <c r="AS37" s="94"/>
      <c r="AT37" s="60"/>
      <c r="AU37" s="60"/>
      <c r="AV37" s="60"/>
      <c r="AW37" s="94"/>
      <c r="AX37" s="88">
        <f t="shared" ref="AX37:AX57" si="6">AH37+AI37+AJ37+AL37+AM37+AN37+AP37+AQ37+AR37+AT37+AU37+AV37</f>
        <v>0</v>
      </c>
      <c r="AY37" s="67">
        <f>+AK37+AO37+AS37+AW37</f>
        <v>0</v>
      </c>
      <c r="AZ37" s="62"/>
      <c r="BA37" s="62"/>
      <c r="BB37" s="62"/>
      <c r="BC37" s="62"/>
      <c r="BD37" s="62"/>
      <c r="BE37" s="62"/>
      <c r="BF37" s="62"/>
      <c r="BG37" s="62"/>
      <c r="BH37" s="62"/>
      <c r="BI37" s="62"/>
      <c r="BJ37" s="62"/>
      <c r="BK37" s="63"/>
    </row>
    <row r="38" spans="1:63" x14ac:dyDescent="0.25">
      <c r="A38" s="60" t="s">
        <v>567</v>
      </c>
      <c r="B38" s="60"/>
      <c r="C38" s="60"/>
      <c r="D38" s="60"/>
      <c r="E38" s="94"/>
      <c r="F38" s="60"/>
      <c r="G38" s="60"/>
      <c r="H38" s="60"/>
      <c r="I38" s="94"/>
      <c r="J38" s="60"/>
      <c r="K38" s="60"/>
      <c r="L38" s="60"/>
      <c r="M38" s="94"/>
      <c r="N38" s="60"/>
      <c r="O38" s="60"/>
      <c r="P38" s="60"/>
      <c r="Q38" s="94"/>
      <c r="R38" s="88">
        <f t="shared" si="5"/>
        <v>0</v>
      </c>
      <c r="S38" s="67">
        <f t="shared" ref="S38:S57" si="7">+E38+I38+M38+Q38</f>
        <v>0</v>
      </c>
      <c r="T38" s="87"/>
      <c r="U38" s="87"/>
      <c r="V38" s="87"/>
      <c r="W38" s="87"/>
      <c r="X38" s="87"/>
      <c r="Y38" s="62"/>
      <c r="Z38" s="62"/>
      <c r="AA38" s="62"/>
      <c r="AB38" s="62"/>
      <c r="AC38" s="62"/>
      <c r="AD38" s="62"/>
      <c r="AE38" s="62"/>
      <c r="AG38" s="60" t="s">
        <v>567</v>
      </c>
      <c r="AH38" s="60"/>
      <c r="AI38" s="60"/>
      <c r="AJ38" s="60"/>
      <c r="AK38" s="94"/>
      <c r="AL38" s="60"/>
      <c r="AM38" s="60"/>
      <c r="AN38" s="60"/>
      <c r="AO38" s="94"/>
      <c r="AP38" s="60"/>
      <c r="AQ38" s="60"/>
      <c r="AR38" s="60"/>
      <c r="AS38" s="94"/>
      <c r="AT38" s="60"/>
      <c r="AU38" s="60"/>
      <c r="AV38" s="60"/>
      <c r="AW38" s="94"/>
      <c r="AX38" s="88">
        <f t="shared" si="6"/>
        <v>0</v>
      </c>
      <c r="AY38" s="67">
        <f t="shared" ref="AY38:AY57" si="8">+AK38+AO38+AS38+AW38</f>
        <v>0</v>
      </c>
      <c r="AZ38" s="62"/>
      <c r="BA38" s="62"/>
      <c r="BB38" s="62"/>
      <c r="BC38" s="62"/>
      <c r="BD38" s="62"/>
      <c r="BE38" s="62"/>
      <c r="BF38" s="62"/>
      <c r="BG38" s="62"/>
      <c r="BH38" s="62"/>
      <c r="BI38" s="62"/>
      <c r="BJ38" s="62"/>
      <c r="BK38" s="62"/>
    </row>
    <row r="39" spans="1:63" x14ac:dyDescent="0.25">
      <c r="A39" s="60" t="s">
        <v>568</v>
      </c>
      <c r="B39" s="60"/>
      <c r="C39" s="60"/>
      <c r="D39" s="60"/>
      <c r="E39" s="94"/>
      <c r="F39" s="60"/>
      <c r="G39" s="60"/>
      <c r="H39" s="60"/>
      <c r="I39" s="94"/>
      <c r="J39" s="60"/>
      <c r="K39" s="60"/>
      <c r="L39" s="60"/>
      <c r="M39" s="94"/>
      <c r="N39" s="60"/>
      <c r="O39" s="60"/>
      <c r="P39" s="60"/>
      <c r="Q39" s="94"/>
      <c r="R39" s="88">
        <f t="shared" si="5"/>
        <v>0</v>
      </c>
      <c r="S39" s="67">
        <f t="shared" si="7"/>
        <v>0</v>
      </c>
      <c r="T39" s="87"/>
      <c r="U39" s="87"/>
      <c r="V39" s="87"/>
      <c r="W39" s="87"/>
      <c r="X39" s="87"/>
      <c r="Y39" s="62"/>
      <c r="Z39" s="62"/>
      <c r="AA39" s="62"/>
      <c r="AB39" s="62"/>
      <c r="AC39" s="62"/>
      <c r="AD39" s="62"/>
      <c r="AE39" s="62"/>
      <c r="AG39" s="60" t="s">
        <v>568</v>
      </c>
      <c r="AH39" s="60"/>
      <c r="AI39" s="60"/>
      <c r="AJ39" s="60"/>
      <c r="AK39" s="94"/>
      <c r="AL39" s="60"/>
      <c r="AM39" s="60"/>
      <c r="AN39" s="60"/>
      <c r="AO39" s="94"/>
      <c r="AP39" s="60"/>
      <c r="AQ39" s="60"/>
      <c r="AR39" s="60"/>
      <c r="AS39" s="94"/>
      <c r="AT39" s="60"/>
      <c r="AU39" s="60"/>
      <c r="AV39" s="60"/>
      <c r="AW39" s="94"/>
      <c r="AX39" s="88">
        <f t="shared" si="6"/>
        <v>0</v>
      </c>
      <c r="AY39" s="67">
        <f t="shared" si="8"/>
        <v>0</v>
      </c>
      <c r="AZ39" s="62"/>
      <c r="BA39" s="62"/>
      <c r="BB39" s="62"/>
      <c r="BC39" s="62"/>
      <c r="BD39" s="62"/>
      <c r="BE39" s="62"/>
      <c r="BF39" s="62"/>
      <c r="BG39" s="62"/>
      <c r="BH39" s="62"/>
      <c r="BI39" s="62"/>
      <c r="BJ39" s="62"/>
      <c r="BK39" s="62"/>
    </row>
    <row r="40" spans="1:63" x14ac:dyDescent="0.25">
      <c r="A40" s="60" t="s">
        <v>569</v>
      </c>
      <c r="B40" s="60"/>
      <c r="C40" s="60"/>
      <c r="D40" s="60"/>
      <c r="E40" s="94"/>
      <c r="F40" s="60"/>
      <c r="G40" s="60"/>
      <c r="H40" s="60"/>
      <c r="I40" s="94"/>
      <c r="J40" s="60"/>
      <c r="K40" s="60"/>
      <c r="L40" s="60"/>
      <c r="M40" s="94"/>
      <c r="N40" s="60"/>
      <c r="O40" s="60"/>
      <c r="P40" s="60"/>
      <c r="Q40" s="94"/>
      <c r="R40" s="88">
        <f t="shared" si="5"/>
        <v>0</v>
      </c>
      <c r="S40" s="67">
        <f t="shared" si="7"/>
        <v>0</v>
      </c>
      <c r="T40" s="87"/>
      <c r="U40" s="87"/>
      <c r="V40" s="87"/>
      <c r="W40" s="87"/>
      <c r="X40" s="87"/>
      <c r="Y40" s="62"/>
      <c r="Z40" s="62"/>
      <c r="AA40" s="62"/>
      <c r="AB40" s="62"/>
      <c r="AC40" s="62"/>
      <c r="AD40" s="62"/>
      <c r="AE40" s="62"/>
      <c r="AG40" s="60" t="s">
        <v>569</v>
      </c>
      <c r="AH40" s="60"/>
      <c r="AI40" s="60"/>
      <c r="AJ40" s="60"/>
      <c r="AK40" s="94"/>
      <c r="AL40" s="60"/>
      <c r="AM40" s="60"/>
      <c r="AN40" s="60"/>
      <c r="AO40" s="94"/>
      <c r="AP40" s="60"/>
      <c r="AQ40" s="60"/>
      <c r="AR40" s="60"/>
      <c r="AS40" s="94"/>
      <c r="AT40" s="60"/>
      <c r="AU40" s="60"/>
      <c r="AV40" s="60"/>
      <c r="AW40" s="94"/>
      <c r="AX40" s="88">
        <f t="shared" si="6"/>
        <v>0</v>
      </c>
      <c r="AY40" s="67">
        <f t="shared" si="8"/>
        <v>0</v>
      </c>
      <c r="AZ40" s="62"/>
      <c r="BA40" s="62"/>
      <c r="BB40" s="62"/>
      <c r="BC40" s="62"/>
      <c r="BD40" s="62"/>
      <c r="BE40" s="62"/>
      <c r="BF40" s="62"/>
      <c r="BG40" s="62"/>
      <c r="BH40" s="62"/>
      <c r="BI40" s="62"/>
      <c r="BJ40" s="62"/>
      <c r="BK40" s="62"/>
    </row>
    <row r="41" spans="1:63" x14ac:dyDescent="0.25">
      <c r="A41" s="60" t="s">
        <v>570</v>
      </c>
      <c r="B41" s="60"/>
      <c r="C41" s="60"/>
      <c r="D41" s="60"/>
      <c r="E41" s="94"/>
      <c r="F41" s="60"/>
      <c r="G41" s="60"/>
      <c r="H41" s="60"/>
      <c r="I41" s="94"/>
      <c r="J41" s="60"/>
      <c r="K41" s="60"/>
      <c r="L41" s="60"/>
      <c r="M41" s="94"/>
      <c r="N41" s="60"/>
      <c r="O41" s="60"/>
      <c r="P41" s="60"/>
      <c r="Q41" s="94"/>
      <c r="R41" s="88">
        <f t="shared" si="5"/>
        <v>0</v>
      </c>
      <c r="S41" s="67">
        <f t="shared" si="7"/>
        <v>0</v>
      </c>
      <c r="T41" s="87"/>
      <c r="U41" s="87"/>
      <c r="V41" s="87"/>
      <c r="W41" s="87"/>
      <c r="X41" s="87"/>
      <c r="Y41" s="62"/>
      <c r="Z41" s="62"/>
      <c r="AA41" s="62"/>
      <c r="AB41" s="62"/>
      <c r="AC41" s="62"/>
      <c r="AD41" s="62"/>
      <c r="AE41" s="62"/>
      <c r="AG41" s="60" t="s">
        <v>570</v>
      </c>
      <c r="AH41" s="60"/>
      <c r="AI41" s="60"/>
      <c r="AJ41" s="60"/>
      <c r="AK41" s="94"/>
      <c r="AL41" s="60"/>
      <c r="AM41" s="60"/>
      <c r="AN41" s="60"/>
      <c r="AO41" s="94"/>
      <c r="AP41" s="60"/>
      <c r="AQ41" s="60"/>
      <c r="AR41" s="60"/>
      <c r="AS41" s="94"/>
      <c r="AT41" s="60"/>
      <c r="AU41" s="60"/>
      <c r="AV41" s="60"/>
      <c r="AW41" s="94"/>
      <c r="AX41" s="88">
        <f t="shared" si="6"/>
        <v>0</v>
      </c>
      <c r="AY41" s="67">
        <f t="shared" si="8"/>
        <v>0</v>
      </c>
      <c r="AZ41" s="62"/>
      <c r="BA41" s="62"/>
      <c r="BB41" s="62"/>
      <c r="BC41" s="62"/>
      <c r="BD41" s="62"/>
      <c r="BE41" s="62"/>
      <c r="BF41" s="62"/>
      <c r="BG41" s="62"/>
      <c r="BH41" s="62"/>
      <c r="BI41" s="62"/>
      <c r="BJ41" s="62"/>
      <c r="BK41" s="62"/>
    </row>
    <row r="42" spans="1:63" x14ac:dyDescent="0.25">
      <c r="A42" s="60" t="s">
        <v>571</v>
      </c>
      <c r="B42" s="60"/>
      <c r="C42" s="60"/>
      <c r="D42" s="60"/>
      <c r="E42" s="94"/>
      <c r="F42" s="60"/>
      <c r="G42" s="60"/>
      <c r="H42" s="60"/>
      <c r="I42" s="94"/>
      <c r="J42" s="60"/>
      <c r="K42" s="60"/>
      <c r="L42" s="60"/>
      <c r="M42" s="94"/>
      <c r="N42" s="60"/>
      <c r="O42" s="60"/>
      <c r="P42" s="60"/>
      <c r="Q42" s="94"/>
      <c r="R42" s="88">
        <f t="shared" si="5"/>
        <v>0</v>
      </c>
      <c r="S42" s="67">
        <f t="shared" si="7"/>
        <v>0</v>
      </c>
      <c r="T42" s="87"/>
      <c r="U42" s="87"/>
      <c r="V42" s="87"/>
      <c r="W42" s="87"/>
      <c r="X42" s="87"/>
      <c r="Y42" s="62"/>
      <c r="Z42" s="62"/>
      <c r="AA42" s="62"/>
      <c r="AB42" s="62"/>
      <c r="AC42" s="62"/>
      <c r="AD42" s="62"/>
      <c r="AE42" s="62"/>
      <c r="AG42" s="60" t="s">
        <v>571</v>
      </c>
      <c r="AH42" s="60"/>
      <c r="AI42" s="60"/>
      <c r="AJ42" s="60"/>
      <c r="AK42" s="94"/>
      <c r="AL42" s="60"/>
      <c r="AM42" s="60"/>
      <c r="AN42" s="60"/>
      <c r="AO42" s="94"/>
      <c r="AP42" s="60"/>
      <c r="AQ42" s="60"/>
      <c r="AR42" s="60"/>
      <c r="AS42" s="94"/>
      <c r="AT42" s="60"/>
      <c r="AU42" s="60"/>
      <c r="AV42" s="60"/>
      <c r="AW42" s="94"/>
      <c r="AX42" s="88">
        <f t="shared" si="6"/>
        <v>0</v>
      </c>
      <c r="AY42" s="67">
        <f t="shared" si="8"/>
        <v>0</v>
      </c>
      <c r="AZ42" s="62"/>
      <c r="BA42" s="62"/>
      <c r="BB42" s="62"/>
      <c r="BC42" s="62"/>
      <c r="BD42" s="62"/>
      <c r="BE42" s="62"/>
      <c r="BF42" s="62"/>
      <c r="BG42" s="62"/>
      <c r="BH42" s="62"/>
      <c r="BI42" s="62"/>
      <c r="BJ42" s="62"/>
      <c r="BK42" s="62"/>
    </row>
    <row r="43" spans="1:63" x14ac:dyDescent="0.25">
      <c r="A43" s="60" t="s">
        <v>572</v>
      </c>
      <c r="B43" s="60"/>
      <c r="C43" s="60"/>
      <c r="D43" s="60"/>
      <c r="E43" s="94"/>
      <c r="F43" s="60"/>
      <c r="G43" s="60"/>
      <c r="H43" s="60"/>
      <c r="I43" s="94"/>
      <c r="J43" s="60"/>
      <c r="K43" s="60"/>
      <c r="L43" s="60"/>
      <c r="M43" s="94"/>
      <c r="N43" s="60"/>
      <c r="O43" s="60"/>
      <c r="P43" s="60"/>
      <c r="Q43" s="94"/>
      <c r="R43" s="88">
        <f t="shared" si="5"/>
        <v>0</v>
      </c>
      <c r="S43" s="67">
        <f t="shared" si="7"/>
        <v>0</v>
      </c>
      <c r="T43" s="87"/>
      <c r="U43" s="87"/>
      <c r="V43" s="87"/>
      <c r="W43" s="87"/>
      <c r="X43" s="87"/>
      <c r="Y43" s="62"/>
      <c r="Z43" s="62"/>
      <c r="AA43" s="62"/>
      <c r="AB43" s="62"/>
      <c r="AC43" s="62"/>
      <c r="AD43" s="62"/>
      <c r="AE43" s="62"/>
      <c r="AG43" s="60" t="s">
        <v>572</v>
      </c>
      <c r="AH43" s="60"/>
      <c r="AI43" s="60"/>
      <c r="AJ43" s="60"/>
      <c r="AK43" s="94"/>
      <c r="AL43" s="60"/>
      <c r="AM43" s="60"/>
      <c r="AN43" s="60"/>
      <c r="AO43" s="94"/>
      <c r="AP43" s="60"/>
      <c r="AQ43" s="60"/>
      <c r="AR43" s="60"/>
      <c r="AS43" s="94"/>
      <c r="AT43" s="60"/>
      <c r="AU43" s="60"/>
      <c r="AV43" s="60"/>
      <c r="AW43" s="94"/>
      <c r="AX43" s="88">
        <f t="shared" si="6"/>
        <v>0</v>
      </c>
      <c r="AY43" s="67">
        <f t="shared" si="8"/>
        <v>0</v>
      </c>
      <c r="AZ43" s="62"/>
      <c r="BA43" s="62"/>
      <c r="BB43" s="62"/>
      <c r="BC43" s="62"/>
      <c r="BD43" s="62"/>
      <c r="BE43" s="62"/>
      <c r="BF43" s="62"/>
      <c r="BG43" s="62"/>
      <c r="BH43" s="62"/>
      <c r="BI43" s="62"/>
      <c r="BJ43" s="62"/>
      <c r="BK43" s="62"/>
    </row>
    <row r="44" spans="1:63" x14ac:dyDescent="0.25">
      <c r="A44" s="60" t="s">
        <v>573</v>
      </c>
      <c r="B44" s="60"/>
      <c r="C44" s="60"/>
      <c r="D44" s="60"/>
      <c r="E44" s="94"/>
      <c r="F44" s="60"/>
      <c r="G44" s="60"/>
      <c r="H44" s="60"/>
      <c r="I44" s="94"/>
      <c r="J44" s="60"/>
      <c r="K44" s="60"/>
      <c r="L44" s="60"/>
      <c r="M44" s="94"/>
      <c r="N44" s="60"/>
      <c r="O44" s="60"/>
      <c r="P44" s="60"/>
      <c r="Q44" s="94"/>
      <c r="R44" s="88">
        <f t="shared" si="5"/>
        <v>0</v>
      </c>
      <c r="S44" s="67">
        <f t="shared" si="7"/>
        <v>0</v>
      </c>
      <c r="T44" s="87"/>
      <c r="U44" s="87"/>
      <c r="V44" s="87"/>
      <c r="W44" s="87"/>
      <c r="X44" s="87"/>
      <c r="Y44" s="62"/>
      <c r="Z44" s="62"/>
      <c r="AA44" s="62"/>
      <c r="AB44" s="62"/>
      <c r="AC44" s="62"/>
      <c r="AD44" s="62"/>
      <c r="AE44" s="62"/>
      <c r="AG44" s="60" t="s">
        <v>573</v>
      </c>
      <c r="AH44" s="60"/>
      <c r="AI44" s="60"/>
      <c r="AJ44" s="60"/>
      <c r="AK44" s="94"/>
      <c r="AL44" s="60"/>
      <c r="AM44" s="60"/>
      <c r="AN44" s="60"/>
      <c r="AO44" s="94"/>
      <c r="AP44" s="60"/>
      <c r="AQ44" s="60"/>
      <c r="AR44" s="60"/>
      <c r="AS44" s="94"/>
      <c r="AT44" s="60"/>
      <c r="AU44" s="60"/>
      <c r="AV44" s="60"/>
      <c r="AW44" s="94"/>
      <c r="AX44" s="88">
        <f t="shared" si="6"/>
        <v>0</v>
      </c>
      <c r="AY44" s="67">
        <f t="shared" si="8"/>
        <v>0</v>
      </c>
      <c r="AZ44" s="62"/>
      <c r="BA44" s="62"/>
      <c r="BB44" s="62"/>
      <c r="BC44" s="62"/>
      <c r="BD44" s="62"/>
      <c r="BE44" s="62"/>
      <c r="BF44" s="62"/>
      <c r="BG44" s="62"/>
      <c r="BH44" s="62"/>
      <c r="BI44" s="62"/>
      <c r="BJ44" s="62"/>
      <c r="BK44" s="62"/>
    </row>
    <row r="45" spans="1:63" x14ac:dyDescent="0.25">
      <c r="A45" s="60" t="s">
        <v>574</v>
      </c>
      <c r="B45" s="60"/>
      <c r="C45" s="60"/>
      <c r="D45" s="60"/>
      <c r="E45" s="94"/>
      <c r="F45" s="60"/>
      <c r="G45" s="60"/>
      <c r="H45" s="60"/>
      <c r="I45" s="94"/>
      <c r="J45" s="60"/>
      <c r="K45" s="60"/>
      <c r="L45" s="60"/>
      <c r="M45" s="94"/>
      <c r="N45" s="60"/>
      <c r="O45" s="60"/>
      <c r="P45" s="60"/>
      <c r="Q45" s="94"/>
      <c r="R45" s="88">
        <f t="shared" si="5"/>
        <v>0</v>
      </c>
      <c r="S45" s="67">
        <f t="shared" si="7"/>
        <v>0</v>
      </c>
      <c r="T45" s="87"/>
      <c r="U45" s="87"/>
      <c r="V45" s="87"/>
      <c r="W45" s="87"/>
      <c r="X45" s="87"/>
      <c r="Y45" s="62"/>
      <c r="Z45" s="62"/>
      <c r="AA45" s="62"/>
      <c r="AB45" s="62"/>
      <c r="AC45" s="62"/>
      <c r="AD45" s="62"/>
      <c r="AE45" s="62"/>
      <c r="AG45" s="60" t="s">
        <v>574</v>
      </c>
      <c r="AH45" s="60"/>
      <c r="AI45" s="60"/>
      <c r="AJ45" s="60"/>
      <c r="AK45" s="94"/>
      <c r="AL45" s="60"/>
      <c r="AM45" s="60"/>
      <c r="AN45" s="60"/>
      <c r="AO45" s="94"/>
      <c r="AP45" s="60"/>
      <c r="AQ45" s="60"/>
      <c r="AR45" s="60"/>
      <c r="AS45" s="94"/>
      <c r="AT45" s="60"/>
      <c r="AU45" s="60"/>
      <c r="AV45" s="60"/>
      <c r="AW45" s="94"/>
      <c r="AX45" s="88">
        <f t="shared" si="6"/>
        <v>0</v>
      </c>
      <c r="AY45" s="67">
        <f t="shared" si="8"/>
        <v>0</v>
      </c>
      <c r="AZ45" s="62"/>
      <c r="BA45" s="62"/>
      <c r="BB45" s="62"/>
      <c r="BC45" s="62"/>
      <c r="BD45" s="62"/>
      <c r="BE45" s="62"/>
      <c r="BF45" s="62"/>
      <c r="BG45" s="62"/>
      <c r="BH45" s="62"/>
      <c r="BI45" s="60"/>
      <c r="BJ45" s="60"/>
      <c r="BK45" s="60"/>
    </row>
    <row r="46" spans="1:63" x14ac:dyDescent="0.25">
      <c r="A46" s="60" t="s">
        <v>575</v>
      </c>
      <c r="B46" s="60"/>
      <c r="C46" s="60"/>
      <c r="D46" s="60"/>
      <c r="E46" s="94"/>
      <c r="F46" s="60"/>
      <c r="G46" s="60"/>
      <c r="H46" s="60"/>
      <c r="I46" s="94"/>
      <c r="J46" s="60"/>
      <c r="K46" s="60"/>
      <c r="L46" s="60"/>
      <c r="M46" s="94"/>
      <c r="N46" s="60"/>
      <c r="O46" s="60"/>
      <c r="P46" s="60"/>
      <c r="Q46" s="94"/>
      <c r="R46" s="88">
        <f t="shared" si="5"/>
        <v>0</v>
      </c>
      <c r="S46" s="67">
        <f t="shared" si="7"/>
        <v>0</v>
      </c>
      <c r="T46" s="87"/>
      <c r="U46" s="87"/>
      <c r="V46" s="87"/>
      <c r="W46" s="87"/>
      <c r="X46" s="87"/>
      <c r="Y46" s="62"/>
      <c r="Z46" s="62"/>
      <c r="AA46" s="62"/>
      <c r="AB46" s="62"/>
      <c r="AC46" s="62"/>
      <c r="AD46" s="62"/>
      <c r="AE46" s="62"/>
      <c r="AG46" s="60" t="s">
        <v>575</v>
      </c>
      <c r="AH46" s="60"/>
      <c r="AI46" s="60"/>
      <c r="AJ46" s="60"/>
      <c r="AK46" s="94"/>
      <c r="AL46" s="60"/>
      <c r="AM46" s="60"/>
      <c r="AN46" s="60"/>
      <c r="AO46" s="94"/>
      <c r="AP46" s="60"/>
      <c r="AQ46" s="60"/>
      <c r="AR46" s="60"/>
      <c r="AS46" s="94"/>
      <c r="AT46" s="60"/>
      <c r="AU46" s="60"/>
      <c r="AV46" s="60"/>
      <c r="AW46" s="94"/>
      <c r="AX46" s="88">
        <f t="shared" si="6"/>
        <v>0</v>
      </c>
      <c r="AY46" s="67">
        <f t="shared" si="8"/>
        <v>0</v>
      </c>
      <c r="AZ46" s="62"/>
      <c r="BA46" s="62"/>
      <c r="BB46" s="62"/>
      <c r="BC46" s="62"/>
      <c r="BD46" s="62"/>
      <c r="BE46" s="62"/>
      <c r="BF46" s="62"/>
      <c r="BG46" s="62"/>
      <c r="BH46" s="62"/>
      <c r="BI46" s="60"/>
      <c r="BJ46" s="60"/>
      <c r="BK46" s="60"/>
    </row>
    <row r="47" spans="1:63" x14ac:dyDescent="0.25">
      <c r="A47" s="60" t="s">
        <v>576</v>
      </c>
      <c r="B47" s="60"/>
      <c r="C47" s="60"/>
      <c r="D47" s="60"/>
      <c r="E47" s="94"/>
      <c r="F47" s="60"/>
      <c r="G47" s="60"/>
      <c r="H47" s="60"/>
      <c r="I47" s="94"/>
      <c r="J47" s="60"/>
      <c r="K47" s="60"/>
      <c r="L47" s="60"/>
      <c r="M47" s="94"/>
      <c r="N47" s="60"/>
      <c r="O47" s="60"/>
      <c r="P47" s="60"/>
      <c r="Q47" s="94"/>
      <c r="R47" s="88">
        <f t="shared" si="5"/>
        <v>0</v>
      </c>
      <c r="S47" s="67">
        <f t="shared" si="7"/>
        <v>0</v>
      </c>
      <c r="T47" s="87"/>
      <c r="U47" s="87"/>
      <c r="V47" s="87"/>
      <c r="W47" s="87"/>
      <c r="X47" s="87"/>
      <c r="Y47" s="62"/>
      <c r="Z47" s="62"/>
      <c r="AA47" s="62"/>
      <c r="AB47" s="62"/>
      <c r="AC47" s="62"/>
      <c r="AD47" s="62"/>
      <c r="AE47" s="62"/>
      <c r="AG47" s="60" t="s">
        <v>576</v>
      </c>
      <c r="AH47" s="60"/>
      <c r="AI47" s="60"/>
      <c r="AJ47" s="60"/>
      <c r="AK47" s="94"/>
      <c r="AL47" s="60"/>
      <c r="AM47" s="60"/>
      <c r="AN47" s="60"/>
      <c r="AO47" s="94"/>
      <c r="AP47" s="60"/>
      <c r="AQ47" s="60"/>
      <c r="AR47" s="60"/>
      <c r="AS47" s="94"/>
      <c r="AT47" s="60"/>
      <c r="AU47" s="60"/>
      <c r="AV47" s="60"/>
      <c r="AW47" s="94"/>
      <c r="AX47" s="88">
        <f t="shared" si="6"/>
        <v>0</v>
      </c>
      <c r="AY47" s="67">
        <f t="shared" si="8"/>
        <v>0</v>
      </c>
      <c r="AZ47" s="62"/>
      <c r="BA47" s="62"/>
      <c r="BB47" s="62"/>
      <c r="BC47" s="62"/>
      <c r="BD47" s="62"/>
      <c r="BE47" s="62"/>
      <c r="BF47" s="62"/>
      <c r="BG47" s="62"/>
      <c r="BH47" s="62"/>
      <c r="BI47" s="60"/>
      <c r="BJ47" s="60"/>
      <c r="BK47" s="60"/>
    </row>
    <row r="48" spans="1:63" x14ac:dyDescent="0.25">
      <c r="A48" s="60" t="s">
        <v>577</v>
      </c>
      <c r="B48" s="60"/>
      <c r="C48" s="60"/>
      <c r="D48" s="60"/>
      <c r="E48" s="94"/>
      <c r="F48" s="60"/>
      <c r="G48" s="60"/>
      <c r="H48" s="60"/>
      <c r="I48" s="94"/>
      <c r="J48" s="60"/>
      <c r="K48" s="60"/>
      <c r="L48" s="60"/>
      <c r="M48" s="94"/>
      <c r="N48" s="60"/>
      <c r="O48" s="60"/>
      <c r="P48" s="60"/>
      <c r="Q48" s="94"/>
      <c r="R48" s="88">
        <f t="shared" si="5"/>
        <v>0</v>
      </c>
      <c r="S48" s="67">
        <f t="shared" si="7"/>
        <v>0</v>
      </c>
      <c r="T48" s="87"/>
      <c r="U48" s="87"/>
      <c r="V48" s="87"/>
      <c r="W48" s="87"/>
      <c r="X48" s="87"/>
      <c r="Y48" s="62"/>
      <c r="Z48" s="62"/>
      <c r="AA48" s="62"/>
      <c r="AB48" s="62"/>
      <c r="AC48" s="62"/>
      <c r="AD48" s="62"/>
      <c r="AE48" s="62"/>
      <c r="AG48" s="60" t="s">
        <v>577</v>
      </c>
      <c r="AH48" s="60"/>
      <c r="AI48" s="60"/>
      <c r="AJ48" s="60"/>
      <c r="AK48" s="94"/>
      <c r="AL48" s="60"/>
      <c r="AM48" s="60"/>
      <c r="AN48" s="60"/>
      <c r="AO48" s="94"/>
      <c r="AP48" s="60"/>
      <c r="AQ48" s="60"/>
      <c r="AR48" s="60"/>
      <c r="AS48" s="94"/>
      <c r="AT48" s="60"/>
      <c r="AU48" s="60"/>
      <c r="AV48" s="60"/>
      <c r="AW48" s="94"/>
      <c r="AX48" s="88">
        <f t="shared" si="6"/>
        <v>0</v>
      </c>
      <c r="AY48" s="67">
        <f t="shared" si="8"/>
        <v>0</v>
      </c>
      <c r="AZ48" s="62"/>
      <c r="BA48" s="62"/>
      <c r="BB48" s="62"/>
      <c r="BC48" s="62"/>
      <c r="BD48" s="62"/>
      <c r="BE48" s="62"/>
      <c r="BF48" s="62"/>
      <c r="BG48" s="62"/>
      <c r="BH48" s="62"/>
      <c r="BI48" s="62"/>
      <c r="BJ48" s="62"/>
      <c r="BK48" s="62"/>
    </row>
    <row r="49" spans="1:63" x14ac:dyDescent="0.25">
      <c r="A49" s="60" t="s">
        <v>578</v>
      </c>
      <c r="B49" s="60"/>
      <c r="C49" s="60"/>
      <c r="D49" s="60"/>
      <c r="E49" s="94"/>
      <c r="F49" s="60"/>
      <c r="G49" s="60"/>
      <c r="H49" s="60"/>
      <c r="I49" s="94"/>
      <c r="J49" s="60"/>
      <c r="K49" s="60"/>
      <c r="L49" s="60"/>
      <c r="M49" s="94"/>
      <c r="N49" s="60"/>
      <c r="O49" s="60"/>
      <c r="P49" s="60"/>
      <c r="Q49" s="94"/>
      <c r="R49" s="88">
        <f t="shared" si="5"/>
        <v>0</v>
      </c>
      <c r="S49" s="67">
        <f t="shared" si="7"/>
        <v>0</v>
      </c>
      <c r="T49" s="87"/>
      <c r="U49" s="87"/>
      <c r="V49" s="87"/>
      <c r="W49" s="87"/>
      <c r="X49" s="87"/>
      <c r="Y49" s="62"/>
      <c r="Z49" s="62"/>
      <c r="AA49" s="62"/>
      <c r="AB49" s="62"/>
      <c r="AC49" s="62"/>
      <c r="AD49" s="62"/>
      <c r="AE49" s="62"/>
      <c r="AG49" s="60" t="s">
        <v>578</v>
      </c>
      <c r="AH49" s="60"/>
      <c r="AI49" s="60"/>
      <c r="AJ49" s="60"/>
      <c r="AK49" s="94"/>
      <c r="AL49" s="60"/>
      <c r="AM49" s="60"/>
      <c r="AN49" s="60"/>
      <c r="AO49" s="94"/>
      <c r="AP49" s="60"/>
      <c r="AQ49" s="60"/>
      <c r="AR49" s="60"/>
      <c r="AS49" s="94"/>
      <c r="AT49" s="60"/>
      <c r="AU49" s="60"/>
      <c r="AV49" s="60"/>
      <c r="AW49" s="94"/>
      <c r="AX49" s="88">
        <f t="shared" si="6"/>
        <v>0</v>
      </c>
      <c r="AY49" s="67">
        <f t="shared" si="8"/>
        <v>0</v>
      </c>
      <c r="AZ49" s="62"/>
      <c r="BA49" s="62"/>
      <c r="BB49" s="62"/>
      <c r="BC49" s="62"/>
      <c r="BD49" s="62"/>
      <c r="BE49" s="62"/>
      <c r="BF49" s="62"/>
      <c r="BG49" s="62"/>
      <c r="BH49" s="62"/>
      <c r="BI49" s="62"/>
      <c r="BJ49" s="62"/>
      <c r="BK49" s="62"/>
    </row>
    <row r="50" spans="1:63" x14ac:dyDescent="0.25">
      <c r="A50" s="60" t="s">
        <v>579</v>
      </c>
      <c r="B50" s="60"/>
      <c r="C50" s="60"/>
      <c r="D50" s="60"/>
      <c r="E50" s="94"/>
      <c r="F50" s="60"/>
      <c r="G50" s="60"/>
      <c r="H50" s="60"/>
      <c r="I50" s="94"/>
      <c r="J50" s="60"/>
      <c r="K50" s="60"/>
      <c r="L50" s="60"/>
      <c r="M50" s="94"/>
      <c r="N50" s="60"/>
      <c r="O50" s="60"/>
      <c r="P50" s="60"/>
      <c r="Q50" s="94"/>
      <c r="R50" s="88">
        <f t="shared" si="5"/>
        <v>0</v>
      </c>
      <c r="S50" s="67">
        <f t="shared" si="7"/>
        <v>0</v>
      </c>
      <c r="T50" s="87"/>
      <c r="U50" s="87"/>
      <c r="V50" s="87"/>
      <c r="W50" s="87"/>
      <c r="X50" s="87"/>
      <c r="Y50" s="62"/>
      <c r="Z50" s="62"/>
      <c r="AA50" s="62"/>
      <c r="AB50" s="62"/>
      <c r="AC50" s="62"/>
      <c r="AD50" s="62"/>
      <c r="AE50" s="62"/>
      <c r="AG50" s="60" t="s">
        <v>579</v>
      </c>
      <c r="AH50" s="60"/>
      <c r="AI50" s="60"/>
      <c r="AJ50" s="60"/>
      <c r="AK50" s="94"/>
      <c r="AL50" s="60"/>
      <c r="AM50" s="60"/>
      <c r="AN50" s="60"/>
      <c r="AO50" s="94"/>
      <c r="AP50" s="60"/>
      <c r="AQ50" s="60"/>
      <c r="AR50" s="60"/>
      <c r="AS50" s="94"/>
      <c r="AT50" s="60"/>
      <c r="AU50" s="60"/>
      <c r="AV50" s="60"/>
      <c r="AW50" s="94"/>
      <c r="AX50" s="88">
        <f t="shared" si="6"/>
        <v>0</v>
      </c>
      <c r="AY50" s="67">
        <f t="shared" si="8"/>
        <v>0</v>
      </c>
      <c r="AZ50" s="62"/>
      <c r="BA50" s="62"/>
      <c r="BB50" s="62"/>
      <c r="BC50" s="62"/>
      <c r="BD50" s="62"/>
      <c r="BE50" s="62"/>
      <c r="BF50" s="62"/>
      <c r="BG50" s="62"/>
      <c r="BH50" s="62"/>
      <c r="BI50" s="62"/>
      <c r="BJ50" s="62"/>
      <c r="BK50" s="62"/>
    </row>
    <row r="51" spans="1:63" x14ac:dyDescent="0.25">
      <c r="A51" s="60" t="s">
        <v>580</v>
      </c>
      <c r="B51" s="60"/>
      <c r="C51" s="60"/>
      <c r="D51" s="60"/>
      <c r="E51" s="94"/>
      <c r="F51" s="60"/>
      <c r="G51" s="60"/>
      <c r="H51" s="60"/>
      <c r="I51" s="94"/>
      <c r="J51" s="60"/>
      <c r="K51" s="60"/>
      <c r="L51" s="60"/>
      <c r="M51" s="94"/>
      <c r="N51" s="60"/>
      <c r="O51" s="60"/>
      <c r="P51" s="60"/>
      <c r="Q51" s="94"/>
      <c r="R51" s="88">
        <f t="shared" si="5"/>
        <v>0</v>
      </c>
      <c r="S51" s="67">
        <f t="shared" si="7"/>
        <v>0</v>
      </c>
      <c r="T51" s="87"/>
      <c r="U51" s="87"/>
      <c r="V51" s="87"/>
      <c r="W51" s="87"/>
      <c r="X51" s="87"/>
      <c r="Y51" s="62"/>
      <c r="Z51" s="62"/>
      <c r="AA51" s="62"/>
      <c r="AB51" s="62"/>
      <c r="AC51" s="62"/>
      <c r="AD51" s="62"/>
      <c r="AE51" s="62"/>
      <c r="AG51" s="60" t="s">
        <v>580</v>
      </c>
      <c r="AH51" s="60"/>
      <c r="AI51" s="60"/>
      <c r="AJ51" s="60"/>
      <c r="AK51" s="94"/>
      <c r="AL51" s="60"/>
      <c r="AM51" s="60"/>
      <c r="AN51" s="60"/>
      <c r="AO51" s="94"/>
      <c r="AP51" s="60"/>
      <c r="AQ51" s="60"/>
      <c r="AR51" s="60"/>
      <c r="AS51" s="94"/>
      <c r="AT51" s="60"/>
      <c r="AU51" s="60"/>
      <c r="AV51" s="60"/>
      <c r="AW51" s="94"/>
      <c r="AX51" s="88">
        <f t="shared" si="6"/>
        <v>0</v>
      </c>
      <c r="AY51" s="67">
        <f t="shared" si="8"/>
        <v>0</v>
      </c>
      <c r="AZ51" s="62"/>
      <c r="BA51" s="62"/>
      <c r="BB51" s="62"/>
      <c r="BC51" s="62"/>
      <c r="BD51" s="62"/>
      <c r="BE51" s="62"/>
      <c r="BF51" s="62"/>
      <c r="BG51" s="62"/>
      <c r="BH51" s="62"/>
      <c r="BI51" s="62"/>
      <c r="BJ51" s="62"/>
      <c r="BK51" s="62"/>
    </row>
    <row r="52" spans="1:63" x14ac:dyDescent="0.25">
      <c r="A52" s="60" t="s">
        <v>581</v>
      </c>
      <c r="B52" s="60"/>
      <c r="C52" s="60"/>
      <c r="D52" s="60"/>
      <c r="E52" s="94"/>
      <c r="F52" s="60"/>
      <c r="G52" s="60"/>
      <c r="H52" s="60"/>
      <c r="I52" s="94"/>
      <c r="J52" s="60"/>
      <c r="K52" s="60"/>
      <c r="L52" s="60"/>
      <c r="M52" s="94"/>
      <c r="N52" s="60"/>
      <c r="O52" s="60"/>
      <c r="P52" s="60"/>
      <c r="Q52" s="94"/>
      <c r="R52" s="88">
        <f t="shared" si="5"/>
        <v>0</v>
      </c>
      <c r="S52" s="67">
        <f t="shared" si="7"/>
        <v>0</v>
      </c>
      <c r="T52" s="87"/>
      <c r="U52" s="87"/>
      <c r="V52" s="87"/>
      <c r="W52" s="87"/>
      <c r="X52" s="87"/>
      <c r="Y52" s="62"/>
      <c r="Z52" s="62"/>
      <c r="AA52" s="62"/>
      <c r="AB52" s="62"/>
      <c r="AC52" s="62"/>
      <c r="AD52" s="62"/>
      <c r="AE52" s="62"/>
      <c r="AG52" s="60" t="s">
        <v>581</v>
      </c>
      <c r="AH52" s="60"/>
      <c r="AI52" s="60"/>
      <c r="AJ52" s="60"/>
      <c r="AK52" s="94"/>
      <c r="AL52" s="60"/>
      <c r="AM52" s="60"/>
      <c r="AN52" s="60"/>
      <c r="AO52" s="94"/>
      <c r="AP52" s="60"/>
      <c r="AQ52" s="60"/>
      <c r="AR52" s="60"/>
      <c r="AS52" s="94"/>
      <c r="AT52" s="60"/>
      <c r="AU52" s="60"/>
      <c r="AV52" s="60"/>
      <c r="AW52" s="94"/>
      <c r="AX52" s="88">
        <f t="shared" si="6"/>
        <v>0</v>
      </c>
      <c r="AY52" s="67">
        <f t="shared" si="8"/>
        <v>0</v>
      </c>
      <c r="AZ52" s="62"/>
      <c r="BA52" s="62"/>
      <c r="BB52" s="62"/>
      <c r="BC52" s="62"/>
      <c r="BD52" s="62"/>
      <c r="BE52" s="62"/>
      <c r="BF52" s="62"/>
      <c r="BG52" s="62"/>
      <c r="BH52" s="62"/>
      <c r="BI52" s="62"/>
      <c r="BJ52" s="62"/>
      <c r="BK52" s="62"/>
    </row>
    <row r="53" spans="1:63" x14ac:dyDescent="0.25">
      <c r="A53" s="60" t="s">
        <v>582</v>
      </c>
      <c r="B53" s="60"/>
      <c r="C53" s="60"/>
      <c r="D53" s="60"/>
      <c r="E53" s="94"/>
      <c r="F53" s="60"/>
      <c r="G53" s="60"/>
      <c r="H53" s="60"/>
      <c r="I53" s="94"/>
      <c r="J53" s="60"/>
      <c r="K53" s="60"/>
      <c r="L53" s="60"/>
      <c r="M53" s="94"/>
      <c r="N53" s="60"/>
      <c r="O53" s="60"/>
      <c r="P53" s="60"/>
      <c r="Q53" s="94"/>
      <c r="R53" s="88">
        <f t="shared" si="5"/>
        <v>0</v>
      </c>
      <c r="S53" s="67">
        <f t="shared" si="7"/>
        <v>0</v>
      </c>
      <c r="T53" s="87"/>
      <c r="U53" s="87"/>
      <c r="V53" s="87"/>
      <c r="W53" s="87"/>
      <c r="X53" s="87"/>
      <c r="Y53" s="62"/>
      <c r="Z53" s="62"/>
      <c r="AA53" s="62"/>
      <c r="AB53" s="62"/>
      <c r="AC53" s="62"/>
      <c r="AD53" s="62"/>
      <c r="AE53" s="62"/>
      <c r="AG53" s="60" t="s">
        <v>582</v>
      </c>
      <c r="AH53" s="60"/>
      <c r="AI53" s="60"/>
      <c r="AJ53" s="60"/>
      <c r="AK53" s="94"/>
      <c r="AL53" s="60"/>
      <c r="AM53" s="60"/>
      <c r="AN53" s="60"/>
      <c r="AO53" s="94"/>
      <c r="AP53" s="60"/>
      <c r="AQ53" s="60"/>
      <c r="AR53" s="60"/>
      <c r="AS53" s="94"/>
      <c r="AT53" s="60"/>
      <c r="AU53" s="60"/>
      <c r="AV53" s="60"/>
      <c r="AW53" s="94"/>
      <c r="AX53" s="88">
        <f t="shared" si="6"/>
        <v>0</v>
      </c>
      <c r="AY53" s="67">
        <f t="shared" si="8"/>
        <v>0</v>
      </c>
      <c r="AZ53" s="62"/>
      <c r="BA53" s="62"/>
      <c r="BB53" s="62"/>
      <c r="BC53" s="62"/>
      <c r="BD53" s="62"/>
      <c r="BE53" s="62"/>
      <c r="BF53" s="62"/>
      <c r="BG53" s="62"/>
      <c r="BH53" s="62"/>
      <c r="BI53" s="62"/>
      <c r="BJ53" s="62"/>
      <c r="BK53" s="62"/>
    </row>
    <row r="54" spans="1:63" x14ac:dyDescent="0.25">
      <c r="A54" s="60" t="s">
        <v>583</v>
      </c>
      <c r="B54" s="60"/>
      <c r="C54" s="60"/>
      <c r="D54" s="60"/>
      <c r="E54" s="94"/>
      <c r="F54" s="60"/>
      <c r="G54" s="60"/>
      <c r="H54" s="60"/>
      <c r="I54" s="94"/>
      <c r="J54" s="60"/>
      <c r="K54" s="60"/>
      <c r="L54" s="60"/>
      <c r="M54" s="94"/>
      <c r="N54" s="60"/>
      <c r="O54" s="60"/>
      <c r="P54" s="60"/>
      <c r="Q54" s="94"/>
      <c r="R54" s="88">
        <f t="shared" si="5"/>
        <v>0</v>
      </c>
      <c r="S54" s="67">
        <f t="shared" si="7"/>
        <v>0</v>
      </c>
      <c r="T54" s="87"/>
      <c r="U54" s="87"/>
      <c r="V54" s="87"/>
      <c r="W54" s="87"/>
      <c r="X54" s="87"/>
      <c r="Y54" s="62"/>
      <c r="Z54" s="62"/>
      <c r="AA54" s="62"/>
      <c r="AB54" s="62"/>
      <c r="AC54" s="62"/>
      <c r="AD54" s="62"/>
      <c r="AE54" s="62"/>
      <c r="AG54" s="60" t="s">
        <v>583</v>
      </c>
      <c r="AH54" s="60"/>
      <c r="AI54" s="60"/>
      <c r="AJ54" s="60"/>
      <c r="AK54" s="94"/>
      <c r="AL54" s="60"/>
      <c r="AM54" s="60"/>
      <c r="AN54" s="60"/>
      <c r="AO54" s="94"/>
      <c r="AP54" s="60"/>
      <c r="AQ54" s="60"/>
      <c r="AR54" s="60"/>
      <c r="AS54" s="94"/>
      <c r="AT54" s="60"/>
      <c r="AU54" s="60"/>
      <c r="AV54" s="60"/>
      <c r="AW54" s="94"/>
      <c r="AX54" s="88">
        <f t="shared" si="6"/>
        <v>0</v>
      </c>
      <c r="AY54" s="67">
        <f t="shared" si="8"/>
        <v>0</v>
      </c>
      <c r="AZ54" s="62"/>
      <c r="BA54" s="62"/>
      <c r="BB54" s="62"/>
      <c r="BC54" s="62"/>
      <c r="BD54" s="62"/>
      <c r="BE54" s="62"/>
      <c r="BF54" s="62"/>
      <c r="BG54" s="62"/>
      <c r="BH54" s="62"/>
      <c r="BI54" s="62"/>
      <c r="BJ54" s="62"/>
      <c r="BK54" s="62"/>
    </row>
    <row r="55" spans="1:63" x14ac:dyDescent="0.25">
      <c r="A55" s="60" t="s">
        <v>584</v>
      </c>
      <c r="B55" s="60"/>
      <c r="C55" s="60"/>
      <c r="D55" s="60"/>
      <c r="E55" s="94"/>
      <c r="F55" s="60"/>
      <c r="G55" s="60"/>
      <c r="H55" s="60"/>
      <c r="I55" s="94"/>
      <c r="J55" s="60"/>
      <c r="K55" s="60"/>
      <c r="L55" s="60"/>
      <c r="M55" s="94"/>
      <c r="N55" s="60"/>
      <c r="O55" s="60"/>
      <c r="P55" s="60"/>
      <c r="Q55" s="94"/>
      <c r="R55" s="88">
        <f t="shared" si="5"/>
        <v>0</v>
      </c>
      <c r="S55" s="67">
        <f t="shared" si="7"/>
        <v>0</v>
      </c>
      <c r="T55" s="87"/>
      <c r="U55" s="87"/>
      <c r="V55" s="87"/>
      <c r="W55" s="87"/>
      <c r="X55" s="87"/>
      <c r="Y55" s="62"/>
      <c r="Z55" s="62"/>
      <c r="AA55" s="62"/>
      <c r="AB55" s="62"/>
      <c r="AC55" s="62"/>
      <c r="AD55" s="62"/>
      <c r="AE55" s="62"/>
      <c r="AG55" s="60" t="s">
        <v>584</v>
      </c>
      <c r="AH55" s="60"/>
      <c r="AI55" s="60"/>
      <c r="AJ55" s="60"/>
      <c r="AK55" s="94"/>
      <c r="AL55" s="60"/>
      <c r="AM55" s="60"/>
      <c r="AN55" s="60"/>
      <c r="AO55" s="94"/>
      <c r="AP55" s="60"/>
      <c r="AQ55" s="60"/>
      <c r="AR55" s="60"/>
      <c r="AS55" s="94"/>
      <c r="AT55" s="60"/>
      <c r="AU55" s="60"/>
      <c r="AV55" s="60"/>
      <c r="AW55" s="94"/>
      <c r="AX55" s="88">
        <f t="shared" si="6"/>
        <v>0</v>
      </c>
      <c r="AY55" s="67">
        <f t="shared" si="8"/>
        <v>0</v>
      </c>
      <c r="AZ55" s="62"/>
      <c r="BA55" s="62"/>
      <c r="BB55" s="62"/>
      <c r="BC55" s="62"/>
      <c r="BD55" s="62"/>
      <c r="BE55" s="62"/>
      <c r="BF55" s="62"/>
      <c r="BG55" s="62"/>
      <c r="BH55" s="62"/>
      <c r="BI55" s="62"/>
      <c r="BJ55" s="62"/>
      <c r="BK55" s="62"/>
    </row>
    <row r="56" spans="1:63" x14ac:dyDescent="0.25">
      <c r="A56" s="60" t="s">
        <v>585</v>
      </c>
      <c r="B56" s="60"/>
      <c r="C56" s="60"/>
      <c r="D56" s="60"/>
      <c r="E56" s="94"/>
      <c r="F56" s="60"/>
      <c r="G56" s="60"/>
      <c r="H56" s="60"/>
      <c r="I56" s="94"/>
      <c r="J56" s="60"/>
      <c r="K56" s="60"/>
      <c r="L56" s="60"/>
      <c r="M56" s="94"/>
      <c r="N56" s="60"/>
      <c r="O56" s="60"/>
      <c r="P56" s="60"/>
      <c r="Q56" s="94"/>
      <c r="R56" s="88">
        <f t="shared" si="5"/>
        <v>0</v>
      </c>
      <c r="S56" s="67">
        <f t="shared" si="7"/>
        <v>0</v>
      </c>
      <c r="T56" s="87"/>
      <c r="U56" s="87"/>
      <c r="V56" s="87"/>
      <c r="W56" s="87"/>
      <c r="X56" s="87"/>
      <c r="Y56" s="62"/>
      <c r="Z56" s="62"/>
      <c r="AA56" s="62"/>
      <c r="AB56" s="62"/>
      <c r="AC56" s="62"/>
      <c r="AD56" s="62"/>
      <c r="AE56" s="62"/>
      <c r="AG56" s="60" t="s">
        <v>585</v>
      </c>
      <c r="AH56" s="60"/>
      <c r="AI56" s="60"/>
      <c r="AJ56" s="60"/>
      <c r="AK56" s="94"/>
      <c r="AL56" s="60"/>
      <c r="AM56" s="60"/>
      <c r="AN56" s="60"/>
      <c r="AO56" s="94"/>
      <c r="AP56" s="60"/>
      <c r="AQ56" s="60"/>
      <c r="AR56" s="60"/>
      <c r="AS56" s="94"/>
      <c r="AT56" s="60"/>
      <c r="AU56" s="60"/>
      <c r="AV56" s="60"/>
      <c r="AW56" s="94"/>
      <c r="AX56" s="88">
        <f t="shared" si="6"/>
        <v>0</v>
      </c>
      <c r="AY56" s="67">
        <f t="shared" si="8"/>
        <v>0</v>
      </c>
      <c r="AZ56" s="62"/>
      <c r="BA56" s="62"/>
      <c r="BB56" s="62"/>
      <c r="BC56" s="62"/>
      <c r="BD56" s="62"/>
      <c r="BE56" s="62"/>
      <c r="BF56" s="62"/>
      <c r="BG56" s="62"/>
      <c r="BH56" s="62"/>
      <c r="BI56" s="62"/>
      <c r="BJ56" s="62"/>
      <c r="BK56" s="62"/>
    </row>
    <row r="57" spans="1:63" x14ac:dyDescent="0.25">
      <c r="A57" s="60" t="s">
        <v>586</v>
      </c>
      <c r="B57" s="60"/>
      <c r="C57" s="60"/>
      <c r="D57" s="60"/>
      <c r="E57" s="94"/>
      <c r="F57" s="60"/>
      <c r="G57" s="60"/>
      <c r="H57" s="60"/>
      <c r="I57" s="94"/>
      <c r="J57" s="60"/>
      <c r="K57" s="60"/>
      <c r="L57" s="60"/>
      <c r="M57" s="94"/>
      <c r="N57" s="60"/>
      <c r="O57" s="60"/>
      <c r="P57" s="60"/>
      <c r="Q57" s="94"/>
      <c r="R57" s="88">
        <f t="shared" si="5"/>
        <v>0</v>
      </c>
      <c r="S57" s="67">
        <f t="shared" si="7"/>
        <v>0</v>
      </c>
      <c r="T57" s="87"/>
      <c r="U57" s="87"/>
      <c r="V57" s="87"/>
      <c r="W57" s="87"/>
      <c r="X57" s="87"/>
      <c r="Y57" s="62"/>
      <c r="Z57" s="62"/>
      <c r="AA57" s="62"/>
      <c r="AB57" s="62"/>
      <c r="AC57" s="62"/>
      <c r="AD57" s="62"/>
      <c r="AE57" s="62"/>
      <c r="AG57" s="60" t="s">
        <v>586</v>
      </c>
      <c r="AH57" s="60"/>
      <c r="AI57" s="60"/>
      <c r="AJ57" s="60"/>
      <c r="AK57" s="94"/>
      <c r="AL57" s="60"/>
      <c r="AM57" s="60"/>
      <c r="AN57" s="60"/>
      <c r="AO57" s="94"/>
      <c r="AP57" s="60"/>
      <c r="AQ57" s="60"/>
      <c r="AR57" s="60"/>
      <c r="AS57" s="94"/>
      <c r="AT57" s="60"/>
      <c r="AU57" s="60"/>
      <c r="AV57" s="60"/>
      <c r="AW57" s="94"/>
      <c r="AX57" s="88">
        <f t="shared" si="6"/>
        <v>0</v>
      </c>
      <c r="AY57" s="67">
        <f t="shared" si="8"/>
        <v>0</v>
      </c>
      <c r="AZ57" s="62"/>
      <c r="BA57" s="62"/>
      <c r="BB57" s="62"/>
      <c r="BC57" s="62"/>
      <c r="BD57" s="62"/>
      <c r="BE57" s="62"/>
      <c r="BF57" s="62"/>
      <c r="BG57" s="62"/>
      <c r="BH57" s="62"/>
      <c r="BI57" s="62"/>
      <c r="BJ57" s="62"/>
      <c r="BK57" s="62"/>
    </row>
    <row r="58" spans="1:63" x14ac:dyDescent="0.25">
      <c r="A58" s="64" t="s">
        <v>587</v>
      </c>
      <c r="B58" s="61">
        <f t="shared" ref="B58:Q58" si="9">SUM(B37:B57)</f>
        <v>0</v>
      </c>
      <c r="C58" s="61">
        <f t="shared" si="9"/>
        <v>0</v>
      </c>
      <c r="D58" s="61">
        <f t="shared" si="9"/>
        <v>0</v>
      </c>
      <c r="E58" s="95">
        <f t="shared" si="9"/>
        <v>0</v>
      </c>
      <c r="F58" s="61">
        <f t="shared" si="9"/>
        <v>0</v>
      </c>
      <c r="G58" s="61">
        <f t="shared" si="9"/>
        <v>0</v>
      </c>
      <c r="H58" s="61">
        <f t="shared" si="9"/>
        <v>0</v>
      </c>
      <c r="I58" s="95">
        <f t="shared" si="9"/>
        <v>0</v>
      </c>
      <c r="J58" s="61">
        <f t="shared" si="9"/>
        <v>0</v>
      </c>
      <c r="K58" s="61">
        <f t="shared" si="9"/>
        <v>0</v>
      </c>
      <c r="L58" s="61">
        <f t="shared" si="9"/>
        <v>0</v>
      </c>
      <c r="M58" s="95">
        <f t="shared" si="9"/>
        <v>0</v>
      </c>
      <c r="N58" s="61">
        <f t="shared" si="9"/>
        <v>0</v>
      </c>
      <c r="O58" s="61">
        <f t="shared" si="9"/>
        <v>0</v>
      </c>
      <c r="P58" s="61">
        <f t="shared" si="9"/>
        <v>0</v>
      </c>
      <c r="Q58" s="95">
        <f t="shared" si="9"/>
        <v>0</v>
      </c>
      <c r="R58" s="61">
        <f t="shared" ref="R58:AE58" si="10">SUM(R37:R57)</f>
        <v>0</v>
      </c>
      <c r="S58" s="67">
        <f t="shared" si="10"/>
        <v>0</v>
      </c>
      <c r="T58" s="61">
        <f t="shared" si="10"/>
        <v>0</v>
      </c>
      <c r="U58" s="61">
        <f t="shared" si="10"/>
        <v>0</v>
      </c>
      <c r="V58" s="61">
        <f t="shared" si="10"/>
        <v>0</v>
      </c>
      <c r="W58" s="61">
        <f t="shared" si="10"/>
        <v>0</v>
      </c>
      <c r="X58" s="61">
        <f t="shared" si="10"/>
        <v>0</v>
      </c>
      <c r="Y58" s="61">
        <f t="shared" si="10"/>
        <v>0</v>
      </c>
      <c r="Z58" s="61">
        <f t="shared" si="10"/>
        <v>0</v>
      </c>
      <c r="AA58" s="61">
        <f t="shared" si="10"/>
        <v>0</v>
      </c>
      <c r="AB58" s="61">
        <f t="shared" si="10"/>
        <v>0</v>
      </c>
      <c r="AC58" s="61">
        <f t="shared" si="10"/>
        <v>0</v>
      </c>
      <c r="AD58" s="61">
        <f t="shared" si="10"/>
        <v>0</v>
      </c>
      <c r="AE58" s="61">
        <f t="shared" si="10"/>
        <v>0</v>
      </c>
      <c r="AG58" s="64" t="s">
        <v>587</v>
      </c>
      <c r="AH58" s="61">
        <f t="shared" ref="AH58:AW58" si="11">SUM(AH37:AH57)</f>
        <v>0</v>
      </c>
      <c r="AI58" s="61">
        <f t="shared" si="11"/>
        <v>0</v>
      </c>
      <c r="AJ58" s="61">
        <f t="shared" si="11"/>
        <v>0</v>
      </c>
      <c r="AK58" s="95">
        <f t="shared" si="11"/>
        <v>0</v>
      </c>
      <c r="AL58" s="61">
        <f t="shared" si="11"/>
        <v>0</v>
      </c>
      <c r="AM58" s="61">
        <f t="shared" si="11"/>
        <v>0</v>
      </c>
      <c r="AN58" s="61">
        <f t="shared" si="11"/>
        <v>0</v>
      </c>
      <c r="AO58" s="95">
        <f t="shared" si="11"/>
        <v>0</v>
      </c>
      <c r="AP58" s="61">
        <f t="shared" si="11"/>
        <v>0</v>
      </c>
      <c r="AQ58" s="61">
        <f t="shared" si="11"/>
        <v>0</v>
      </c>
      <c r="AR58" s="61">
        <f t="shared" si="11"/>
        <v>0</v>
      </c>
      <c r="AS58" s="95">
        <f t="shared" si="11"/>
        <v>0</v>
      </c>
      <c r="AT58" s="61">
        <f t="shared" si="11"/>
        <v>0</v>
      </c>
      <c r="AU58" s="61">
        <f t="shared" si="11"/>
        <v>0</v>
      </c>
      <c r="AV58" s="61">
        <f t="shared" si="11"/>
        <v>0</v>
      </c>
      <c r="AW58" s="95">
        <f t="shared" si="11"/>
        <v>0</v>
      </c>
      <c r="AX58" s="89">
        <f t="shared" ref="AX58:BK58" si="12">SUM(AX37:AX57)</f>
        <v>0</v>
      </c>
      <c r="AY58" s="68">
        <f t="shared" si="12"/>
        <v>0</v>
      </c>
      <c r="AZ58" s="61">
        <f t="shared" si="12"/>
        <v>0</v>
      </c>
      <c r="BA58" s="61">
        <f t="shared" si="12"/>
        <v>0</v>
      </c>
      <c r="BB58" s="61">
        <f t="shared" si="12"/>
        <v>0</v>
      </c>
      <c r="BC58" s="61">
        <f t="shared" si="12"/>
        <v>0</v>
      </c>
      <c r="BD58" s="61">
        <f t="shared" si="12"/>
        <v>0</v>
      </c>
      <c r="BE58" s="61">
        <f t="shared" si="12"/>
        <v>0</v>
      </c>
      <c r="BF58" s="61">
        <f t="shared" si="12"/>
        <v>0</v>
      </c>
      <c r="BG58" s="61">
        <f t="shared" si="12"/>
        <v>0</v>
      </c>
      <c r="BH58" s="61">
        <f t="shared" si="12"/>
        <v>0</v>
      </c>
      <c r="BI58" s="61">
        <f t="shared" si="12"/>
        <v>0</v>
      </c>
      <c r="BJ58" s="61">
        <f t="shared" si="12"/>
        <v>0</v>
      </c>
      <c r="BK58" s="61">
        <f t="shared" si="12"/>
        <v>0</v>
      </c>
    </row>
  </sheetData>
  <mergeCells count="44">
    <mergeCell ref="AN35:AO35"/>
    <mergeCell ref="AR35:AS35"/>
    <mergeCell ref="AV35:AW35"/>
    <mergeCell ref="R35:S35"/>
    <mergeCell ref="T35:Y35"/>
    <mergeCell ref="Z35:AE35"/>
    <mergeCell ref="AG35:AG36"/>
    <mergeCell ref="AJ35:AK35"/>
    <mergeCell ref="A35:A36"/>
    <mergeCell ref="D35:E35"/>
    <mergeCell ref="H35:I35"/>
    <mergeCell ref="L35:M35"/>
    <mergeCell ref="P35:Q35"/>
    <mergeCell ref="BF35:BK35"/>
    <mergeCell ref="AR9:AS9"/>
    <mergeCell ref="AV9:AW9"/>
    <mergeCell ref="BF9:BK9"/>
    <mergeCell ref="AZ9:BE9"/>
    <mergeCell ref="AX35:AY35"/>
    <mergeCell ref="AZ35:BE35"/>
    <mergeCell ref="AX9:AY9"/>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I4:BK4"/>
    <mergeCell ref="A4:BH4"/>
    <mergeCell ref="BI1:BK1"/>
    <mergeCell ref="BI2:BK2"/>
    <mergeCell ref="BI3:BK3"/>
    <mergeCell ref="A1:BH1"/>
    <mergeCell ref="A2:BH2"/>
    <mergeCell ref="A3:BH3"/>
  </mergeCells>
  <pageMargins left="0.7" right="0.7" top="0.75" bottom="0.75" header="0.3" footer="0.3"/>
  <pageSetup scale="17" orientation="landscape"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E35"/>
  <sheetViews>
    <sheetView zoomScaleNormal="100" workbookViewId="0">
      <selection activeCell="G8" sqref="G8"/>
    </sheetView>
  </sheetViews>
  <sheetFormatPr baseColWidth="10" defaultColWidth="11.42578125" defaultRowHeight="15" x14ac:dyDescent="0.25"/>
  <cols>
    <col min="1" max="1" width="21" customWidth="1"/>
    <col min="2" max="4" width="20.5703125" customWidth="1"/>
    <col min="5" max="5" width="24.28515625" customWidth="1"/>
  </cols>
  <sheetData>
    <row r="1" spans="1:5" s="2" customFormat="1" ht="16.5" customHeight="1" x14ac:dyDescent="0.25">
      <c r="A1" s="476"/>
      <c r="B1" s="479" t="s">
        <v>0</v>
      </c>
      <c r="C1" s="479"/>
      <c r="D1" s="479"/>
      <c r="E1" s="121" t="s">
        <v>1</v>
      </c>
    </row>
    <row r="2" spans="1:5" s="2" customFormat="1" ht="20.25" customHeight="1" x14ac:dyDescent="0.25">
      <c r="A2" s="477"/>
      <c r="B2" s="480" t="s">
        <v>2</v>
      </c>
      <c r="C2" s="480"/>
      <c r="D2" s="480"/>
      <c r="E2" s="122" t="s">
        <v>3</v>
      </c>
    </row>
    <row r="3" spans="1:5" s="2" customFormat="1" ht="30" customHeight="1" x14ac:dyDescent="0.25">
      <c r="A3" s="477"/>
      <c r="B3" s="481" t="s">
        <v>4</v>
      </c>
      <c r="C3" s="481"/>
      <c r="D3" s="481"/>
      <c r="E3" s="122" t="s">
        <v>5</v>
      </c>
    </row>
    <row r="4" spans="1:5" s="2" customFormat="1" ht="16.5" customHeight="1" thickBot="1" x14ac:dyDescent="0.3">
      <c r="A4" s="478"/>
      <c r="B4" s="337"/>
      <c r="C4" s="337"/>
      <c r="D4" s="337"/>
      <c r="E4" s="123" t="s">
        <v>588</v>
      </c>
    </row>
    <row r="5" spans="1:5" s="2" customFormat="1" ht="9" customHeight="1" thickBot="1" x14ac:dyDescent="0.3">
      <c r="A5"/>
      <c r="B5"/>
      <c r="C5"/>
      <c r="D5"/>
      <c r="E5"/>
    </row>
    <row r="6" spans="1:5" ht="14.25" customHeight="1" x14ac:dyDescent="0.25">
      <c r="A6" s="468" t="s">
        <v>589</v>
      </c>
      <c r="B6" s="243"/>
      <c r="C6" s="243"/>
      <c r="D6" s="243"/>
      <c r="E6" s="469"/>
    </row>
    <row r="7" spans="1:5" ht="15.75" customHeight="1" thickBot="1" x14ac:dyDescent="0.3">
      <c r="A7" s="128" t="s">
        <v>590</v>
      </c>
      <c r="B7" s="129" t="s">
        <v>591</v>
      </c>
      <c r="C7" s="482" t="s">
        <v>592</v>
      </c>
      <c r="D7" s="482"/>
      <c r="E7" s="483"/>
    </row>
    <row r="8" spans="1:5" ht="288" x14ac:dyDescent="0.25">
      <c r="A8" s="178">
        <v>45344</v>
      </c>
      <c r="B8" s="179" t="s">
        <v>593</v>
      </c>
      <c r="C8" s="473" t="s">
        <v>594</v>
      </c>
      <c r="D8" s="474"/>
      <c r="E8" s="475"/>
    </row>
    <row r="9" spans="1:5" ht="38.25" customHeight="1" x14ac:dyDescent="0.25">
      <c r="A9" s="178">
        <v>45377</v>
      </c>
      <c r="B9" s="179" t="s">
        <v>595</v>
      </c>
      <c r="C9" s="473" t="s">
        <v>596</v>
      </c>
      <c r="D9" s="474"/>
      <c r="E9" s="475"/>
    </row>
    <row r="10" spans="1:5" x14ac:dyDescent="0.25">
      <c r="A10" s="125"/>
      <c r="B10" s="124"/>
      <c r="C10" s="470"/>
      <c r="D10" s="471"/>
      <c r="E10" s="472"/>
    </row>
    <row r="11" spans="1:5" x14ac:dyDescent="0.25">
      <c r="A11" s="125"/>
      <c r="B11" s="124"/>
      <c r="C11" s="470"/>
      <c r="D11" s="471"/>
      <c r="E11" s="472"/>
    </row>
    <row r="12" spans="1:5" x14ac:dyDescent="0.25">
      <c r="A12" s="125"/>
      <c r="B12" s="124"/>
      <c r="C12" s="470"/>
      <c r="D12" s="471"/>
      <c r="E12" s="472"/>
    </row>
    <row r="13" spans="1:5" x14ac:dyDescent="0.25">
      <c r="A13" s="125"/>
      <c r="B13" s="124"/>
      <c r="C13" s="470"/>
      <c r="D13" s="471"/>
      <c r="E13" s="472"/>
    </row>
    <row r="14" spans="1:5" x14ac:dyDescent="0.25">
      <c r="A14" s="125"/>
      <c r="B14" s="124"/>
      <c r="C14" s="470"/>
      <c r="D14" s="471"/>
      <c r="E14" s="472"/>
    </row>
    <row r="15" spans="1:5" x14ac:dyDescent="0.25">
      <c r="A15" s="125"/>
      <c r="B15" s="124"/>
      <c r="C15" s="470"/>
      <c r="D15" s="471"/>
      <c r="E15" s="472"/>
    </row>
    <row r="16" spans="1:5" x14ac:dyDescent="0.25">
      <c r="A16" s="125"/>
      <c r="B16" s="124"/>
      <c r="C16" s="470"/>
      <c r="D16" s="471"/>
      <c r="E16" s="472"/>
    </row>
    <row r="17" spans="1:5" x14ac:dyDescent="0.25">
      <c r="A17" s="125"/>
      <c r="B17" s="124"/>
      <c r="C17" s="470"/>
      <c r="D17" s="471"/>
      <c r="E17" s="472"/>
    </row>
    <row r="18" spans="1:5" x14ac:dyDescent="0.25">
      <c r="A18" s="125"/>
      <c r="B18" s="124"/>
      <c r="C18" s="470"/>
      <c r="D18" s="471"/>
      <c r="E18" s="472"/>
    </row>
    <row r="19" spans="1:5" x14ac:dyDescent="0.25">
      <c r="A19" s="125"/>
      <c r="B19" s="124"/>
      <c r="C19" s="470"/>
      <c r="D19" s="471"/>
      <c r="E19" s="472"/>
    </row>
    <row r="20" spans="1:5" x14ac:dyDescent="0.25">
      <c r="A20" s="125"/>
      <c r="B20" s="124"/>
      <c r="C20" s="470"/>
      <c r="D20" s="471"/>
      <c r="E20" s="472"/>
    </row>
    <row r="21" spans="1:5" x14ac:dyDescent="0.25">
      <c r="A21" s="125"/>
      <c r="B21" s="124"/>
      <c r="C21" s="470"/>
      <c r="D21" s="471"/>
      <c r="E21" s="472"/>
    </row>
    <row r="22" spans="1:5" x14ac:dyDescent="0.25">
      <c r="A22" s="125"/>
      <c r="B22" s="124"/>
      <c r="C22" s="470"/>
      <c r="D22" s="471"/>
      <c r="E22" s="472"/>
    </row>
    <row r="23" spans="1:5" x14ac:dyDescent="0.25">
      <c r="A23" s="125"/>
      <c r="B23" s="124"/>
      <c r="C23" s="470"/>
      <c r="D23" s="471"/>
      <c r="E23" s="472"/>
    </row>
    <row r="24" spans="1:5" x14ac:dyDescent="0.25">
      <c r="A24" s="125"/>
      <c r="B24" s="124"/>
      <c r="C24" s="470"/>
      <c r="D24" s="471"/>
      <c r="E24" s="472"/>
    </row>
    <row r="25" spans="1:5" x14ac:dyDescent="0.25">
      <c r="A25" s="125"/>
      <c r="B25" s="124"/>
      <c r="C25" s="470"/>
      <c r="D25" s="471"/>
      <c r="E25" s="472"/>
    </row>
    <row r="26" spans="1:5" x14ac:dyDescent="0.25">
      <c r="A26" s="125"/>
      <c r="B26" s="124"/>
      <c r="C26" s="470"/>
      <c r="D26" s="471"/>
      <c r="E26" s="472"/>
    </row>
    <row r="27" spans="1:5" x14ac:dyDescent="0.25">
      <c r="A27" s="125"/>
      <c r="B27" s="124"/>
      <c r="C27" s="470"/>
      <c r="D27" s="471"/>
      <c r="E27" s="472"/>
    </row>
    <row r="28" spans="1:5" x14ac:dyDescent="0.25">
      <c r="A28" s="125"/>
      <c r="B28" s="124"/>
      <c r="C28" s="470"/>
      <c r="D28" s="471"/>
      <c r="E28" s="472"/>
    </row>
    <row r="29" spans="1:5" x14ac:dyDescent="0.25">
      <c r="A29" s="125"/>
      <c r="B29" s="124"/>
      <c r="C29" s="470"/>
      <c r="D29" s="471"/>
      <c r="E29" s="472"/>
    </row>
    <row r="30" spans="1:5" x14ac:dyDescent="0.25">
      <c r="A30" s="125"/>
      <c r="B30" s="124"/>
      <c r="C30" s="470"/>
      <c r="D30" s="471"/>
      <c r="E30" s="472"/>
    </row>
    <row r="31" spans="1:5" x14ac:dyDescent="0.25">
      <c r="A31" s="125"/>
      <c r="B31" s="124"/>
      <c r="C31" s="470"/>
      <c r="D31" s="471"/>
      <c r="E31" s="472"/>
    </row>
    <row r="32" spans="1:5" x14ac:dyDescent="0.25">
      <c r="A32" s="125"/>
      <c r="B32" s="124"/>
      <c r="C32" s="470"/>
      <c r="D32" s="471"/>
      <c r="E32" s="472"/>
    </row>
    <row r="33" spans="1:5" x14ac:dyDescent="0.25">
      <c r="A33" s="125"/>
      <c r="B33" s="124"/>
      <c r="C33" s="470"/>
      <c r="D33" s="471"/>
      <c r="E33" s="472"/>
    </row>
    <row r="34" spans="1:5" x14ac:dyDescent="0.25">
      <c r="A34" s="125"/>
      <c r="B34" s="124"/>
      <c r="C34" s="470"/>
      <c r="D34" s="471"/>
      <c r="E34" s="472"/>
    </row>
    <row r="35" spans="1:5" ht="15.75" thickBot="1" x14ac:dyDescent="0.3">
      <c r="A35" s="126"/>
      <c r="B35" s="127"/>
      <c r="C35" s="465"/>
      <c r="D35" s="466"/>
      <c r="E35" s="467"/>
    </row>
  </sheetData>
  <mergeCells count="34">
    <mergeCell ref="A1:A4"/>
    <mergeCell ref="B1:D1"/>
    <mergeCell ref="B2:D2"/>
    <mergeCell ref="B3:D4"/>
    <mergeCell ref="C7:E7"/>
    <mergeCell ref="C29:E29"/>
    <mergeCell ref="C30:E30"/>
    <mergeCell ref="C19:E19"/>
    <mergeCell ref="C20:E20"/>
    <mergeCell ref="C8:E8"/>
    <mergeCell ref="C21:E21"/>
    <mergeCell ref="C22:E22"/>
    <mergeCell ref="C9:E9"/>
    <mergeCell ref="C10:E10"/>
    <mergeCell ref="C11:E11"/>
    <mergeCell ref="C12:E12"/>
    <mergeCell ref="C13:E13"/>
    <mergeCell ref="C14:E1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s>
  <pageMargins left="0.7" right="0.7" top="0.75" bottom="0.75" header="0.3" footer="0.3"/>
  <pageSetup orientation="portrait"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6"/>
  <sheetViews>
    <sheetView zoomScale="91" workbookViewId="0">
      <selection activeCell="C28" sqref="C28"/>
    </sheetView>
  </sheetViews>
  <sheetFormatPr baseColWidth="10" defaultColWidth="11.42578125" defaultRowHeight="15" x14ac:dyDescent="0.25"/>
  <cols>
    <col min="1" max="1" width="44.140625" style="31" customWidth="1"/>
    <col min="2" max="2" width="61.85546875" style="31" customWidth="1"/>
    <col min="3" max="3" width="61.140625" style="31" customWidth="1"/>
    <col min="4" max="4" width="81" style="31" customWidth="1"/>
    <col min="5" max="5" width="32.85546875" style="56" customWidth="1"/>
    <col min="6" max="6" width="19" style="31" customWidth="1"/>
    <col min="7" max="7" width="29.42578125" style="31" customWidth="1"/>
    <col min="8" max="8" width="36.28515625" style="31" customWidth="1"/>
    <col min="9" max="9" width="40" style="31" customWidth="1"/>
    <col min="10" max="16384" width="11.42578125" style="31"/>
  </cols>
  <sheetData>
    <row r="1" spans="1:9" s="44" customFormat="1" x14ac:dyDescent="0.25">
      <c r="A1" s="43" t="s">
        <v>597</v>
      </c>
      <c r="B1" s="43" t="s">
        <v>598</v>
      </c>
      <c r="C1" s="43" t="s">
        <v>599</v>
      </c>
      <c r="D1" s="43" t="s">
        <v>600</v>
      </c>
      <c r="E1" s="43" t="s">
        <v>224</v>
      </c>
      <c r="F1" s="43" t="s">
        <v>601</v>
      </c>
      <c r="G1" s="43" t="s">
        <v>602</v>
      </c>
      <c r="H1" s="43" t="s">
        <v>550</v>
      </c>
      <c r="I1" s="43" t="s">
        <v>603</v>
      </c>
    </row>
    <row r="2" spans="1:9" s="44" customFormat="1" x14ac:dyDescent="0.25">
      <c r="A2" s="45" t="s">
        <v>266</v>
      </c>
      <c r="B2" s="40" t="s">
        <v>604</v>
      </c>
      <c r="C2" s="45" t="s">
        <v>605</v>
      </c>
      <c r="D2" s="46" t="s">
        <v>606</v>
      </c>
      <c r="E2" s="41" t="s">
        <v>607</v>
      </c>
      <c r="F2" s="47" t="s">
        <v>608</v>
      </c>
      <c r="G2" s="48" t="s">
        <v>609</v>
      </c>
      <c r="H2" s="48" t="s">
        <v>610</v>
      </c>
      <c r="I2" s="47" t="s">
        <v>611</v>
      </c>
    </row>
    <row r="3" spans="1:9" x14ac:dyDescent="0.25">
      <c r="A3" s="45" t="s">
        <v>612</v>
      </c>
      <c r="B3" s="40" t="s">
        <v>613</v>
      </c>
      <c r="C3" s="45" t="s">
        <v>614</v>
      </c>
      <c r="D3" s="49" t="s">
        <v>615</v>
      </c>
      <c r="E3" s="41" t="s">
        <v>616</v>
      </c>
      <c r="F3" s="47" t="s">
        <v>617</v>
      </c>
      <c r="G3" s="48" t="s">
        <v>618</v>
      </c>
      <c r="H3" s="48" t="s">
        <v>559</v>
      </c>
      <c r="I3" s="47" t="s">
        <v>619</v>
      </c>
    </row>
    <row r="4" spans="1:9" x14ac:dyDescent="0.25">
      <c r="A4" s="45" t="s">
        <v>620</v>
      </c>
      <c r="B4" s="40" t="s">
        <v>621</v>
      </c>
      <c r="C4" s="45" t="s">
        <v>622</v>
      </c>
      <c r="D4" s="49" t="s">
        <v>623</v>
      </c>
      <c r="E4" s="41" t="s">
        <v>624</v>
      </c>
      <c r="F4" s="47" t="s">
        <v>625</v>
      </c>
      <c r="G4" s="48" t="s">
        <v>626</v>
      </c>
      <c r="H4" s="48" t="s">
        <v>554</v>
      </c>
      <c r="I4" s="47" t="s">
        <v>627</v>
      </c>
    </row>
    <row r="5" spans="1:9" x14ac:dyDescent="0.25">
      <c r="A5" s="45" t="s">
        <v>628</v>
      </c>
      <c r="B5" s="40" t="s">
        <v>629</v>
      </c>
      <c r="C5" s="45" t="s">
        <v>630</v>
      </c>
      <c r="D5" s="49" t="s">
        <v>631</v>
      </c>
      <c r="E5" s="41" t="s">
        <v>632</v>
      </c>
      <c r="F5" s="47" t="s">
        <v>269</v>
      </c>
      <c r="G5" s="48" t="s">
        <v>633</v>
      </c>
      <c r="H5" s="48" t="s">
        <v>555</v>
      </c>
      <c r="I5" s="47" t="s">
        <v>634</v>
      </c>
    </row>
    <row r="6" spans="1:9" ht="30" x14ac:dyDescent="0.25">
      <c r="A6" s="45" t="s">
        <v>635</v>
      </c>
      <c r="B6" s="40" t="s">
        <v>636</v>
      </c>
      <c r="C6" s="45" t="s">
        <v>637</v>
      </c>
      <c r="D6" s="49" t="s">
        <v>638</v>
      </c>
      <c r="E6" s="41" t="s">
        <v>639</v>
      </c>
      <c r="G6" s="48" t="s">
        <v>640</v>
      </c>
      <c r="H6" s="48" t="s">
        <v>556</v>
      </c>
      <c r="I6" s="47" t="s">
        <v>641</v>
      </c>
    </row>
    <row r="7" spans="1:9" ht="30" x14ac:dyDescent="0.25">
      <c r="B7" s="40" t="s">
        <v>642</v>
      </c>
      <c r="C7" s="45" t="s">
        <v>643</v>
      </c>
      <c r="D7" s="49" t="s">
        <v>644</v>
      </c>
      <c r="E7" s="47" t="s">
        <v>645</v>
      </c>
      <c r="G7" s="41" t="s">
        <v>565</v>
      </c>
      <c r="H7" s="48" t="s">
        <v>557</v>
      </c>
      <c r="I7" s="47" t="s">
        <v>646</v>
      </c>
    </row>
    <row r="8" spans="1:9" ht="30" x14ac:dyDescent="0.25">
      <c r="A8" s="50"/>
      <c r="B8" s="40" t="s">
        <v>647</v>
      </c>
      <c r="C8" s="45" t="s">
        <v>648</v>
      </c>
      <c r="D8" s="49" t="s">
        <v>649</v>
      </c>
      <c r="E8" s="47" t="s">
        <v>650</v>
      </c>
      <c r="I8" s="47" t="s">
        <v>651</v>
      </c>
    </row>
    <row r="9" spans="1:9" ht="32.1" customHeight="1" x14ac:dyDescent="0.25">
      <c r="A9" s="50"/>
      <c r="B9" s="40" t="s">
        <v>652</v>
      </c>
      <c r="C9" s="45" t="s">
        <v>653</v>
      </c>
      <c r="D9" s="49" t="s">
        <v>654</v>
      </c>
      <c r="E9" s="47" t="s">
        <v>655</v>
      </c>
      <c r="I9" s="47" t="s">
        <v>656</v>
      </c>
    </row>
    <row r="10" spans="1:9" x14ac:dyDescent="0.25">
      <c r="A10" s="50"/>
      <c r="B10" s="40" t="s">
        <v>657</v>
      </c>
      <c r="C10" s="45" t="s">
        <v>658</v>
      </c>
      <c r="D10" s="49" t="s">
        <v>659</v>
      </c>
      <c r="E10" s="47" t="s">
        <v>660</v>
      </c>
      <c r="I10" s="47" t="s">
        <v>661</v>
      </c>
    </row>
    <row r="11" spans="1:9" x14ac:dyDescent="0.25">
      <c r="A11" s="50"/>
      <c r="B11" s="40" t="s">
        <v>662</v>
      </c>
      <c r="C11" s="45" t="s">
        <v>663</v>
      </c>
      <c r="D11" s="49" t="s">
        <v>664</v>
      </c>
      <c r="E11" s="47" t="s">
        <v>665</v>
      </c>
      <c r="I11" s="47" t="s">
        <v>666</v>
      </c>
    </row>
    <row r="12" spans="1:9" ht="30" x14ac:dyDescent="0.25">
      <c r="A12" s="50"/>
      <c r="B12" s="40" t="s">
        <v>667</v>
      </c>
      <c r="C12" s="45" t="s">
        <v>668</v>
      </c>
      <c r="D12" s="49" t="s">
        <v>669</v>
      </c>
      <c r="E12" s="47" t="s">
        <v>670</v>
      </c>
      <c r="I12" s="47" t="s">
        <v>671</v>
      </c>
    </row>
    <row r="13" spans="1:9" x14ac:dyDescent="0.25">
      <c r="A13" s="50"/>
      <c r="B13" s="135" t="s">
        <v>672</v>
      </c>
      <c r="D13" s="49" t="s">
        <v>673</v>
      </c>
      <c r="E13" s="47" t="s">
        <v>674</v>
      </c>
      <c r="I13" s="47" t="s">
        <v>675</v>
      </c>
    </row>
    <row r="14" spans="1:9" x14ac:dyDescent="0.25">
      <c r="A14" s="50"/>
      <c r="B14" s="40" t="s">
        <v>676</v>
      </c>
      <c r="C14" s="50"/>
      <c r="D14" s="49" t="s">
        <v>677</v>
      </c>
      <c r="E14" s="47" t="s">
        <v>678</v>
      </c>
    </row>
    <row r="15" spans="1:9" x14ac:dyDescent="0.25">
      <c r="A15" s="50"/>
      <c r="B15" s="40" t="s">
        <v>679</v>
      </c>
      <c r="C15" s="50"/>
      <c r="D15" s="49" t="s">
        <v>680</v>
      </c>
      <c r="E15" s="47" t="s">
        <v>681</v>
      </c>
    </row>
    <row r="16" spans="1:9" x14ac:dyDescent="0.25">
      <c r="A16" s="50"/>
      <c r="B16" s="40" t="s">
        <v>682</v>
      </c>
      <c r="C16" s="50"/>
      <c r="D16" s="49" t="s">
        <v>683</v>
      </c>
      <c r="E16" s="51"/>
    </row>
    <row r="17" spans="1:5" x14ac:dyDescent="0.25">
      <c r="A17" s="50"/>
      <c r="B17" s="40" t="s">
        <v>684</v>
      </c>
      <c r="C17" s="50"/>
      <c r="D17" s="49" t="s">
        <v>685</v>
      </c>
      <c r="E17" s="51"/>
    </row>
    <row r="18" spans="1:5" x14ac:dyDescent="0.25">
      <c r="A18" s="50"/>
      <c r="B18" s="40" t="s">
        <v>686</v>
      </c>
      <c r="C18" s="50"/>
      <c r="D18" s="49" t="s">
        <v>687</v>
      </c>
      <c r="E18" s="51"/>
    </row>
    <row r="19" spans="1:5" x14ac:dyDescent="0.25">
      <c r="A19" s="50"/>
      <c r="B19" s="40" t="s">
        <v>688</v>
      </c>
      <c r="C19" s="50"/>
      <c r="D19" s="49" t="s">
        <v>689</v>
      </c>
      <c r="E19" s="51"/>
    </row>
    <row r="20" spans="1:5" x14ac:dyDescent="0.25">
      <c r="A20" s="50"/>
      <c r="B20" s="40" t="s">
        <v>690</v>
      </c>
      <c r="C20" s="50"/>
      <c r="D20" s="49" t="s">
        <v>691</v>
      </c>
      <c r="E20" s="51"/>
    </row>
    <row r="21" spans="1:5" x14ac:dyDescent="0.25">
      <c r="B21" s="40" t="s">
        <v>692</v>
      </c>
      <c r="D21" s="49" t="s">
        <v>693</v>
      </c>
      <c r="E21" s="51"/>
    </row>
    <row r="22" spans="1:5" x14ac:dyDescent="0.25">
      <c r="B22" s="40" t="s">
        <v>694</v>
      </c>
      <c r="D22" s="49" t="s">
        <v>695</v>
      </c>
      <c r="E22" s="51"/>
    </row>
    <row r="23" spans="1:5" x14ac:dyDescent="0.25">
      <c r="B23" s="40" t="s">
        <v>696</v>
      </c>
      <c r="D23" s="49" t="s">
        <v>697</v>
      </c>
      <c r="E23" s="51"/>
    </row>
    <row r="24" spans="1:5" x14ac:dyDescent="0.25">
      <c r="D24" s="52" t="s">
        <v>698</v>
      </c>
      <c r="E24" s="52" t="s">
        <v>699</v>
      </c>
    </row>
    <row r="25" spans="1:5" x14ac:dyDescent="0.25">
      <c r="D25" s="53" t="s">
        <v>700</v>
      </c>
      <c r="E25" s="47" t="s">
        <v>701</v>
      </c>
    </row>
    <row r="26" spans="1:5" x14ac:dyDescent="0.25">
      <c r="D26" s="53" t="s">
        <v>702</v>
      </c>
      <c r="E26" s="47" t="s">
        <v>703</v>
      </c>
    </row>
    <row r="27" spans="1:5" x14ac:dyDescent="0.25">
      <c r="D27" s="484" t="s">
        <v>704</v>
      </c>
      <c r="E27" s="47" t="s">
        <v>705</v>
      </c>
    </row>
    <row r="28" spans="1:5" x14ac:dyDescent="0.25">
      <c r="D28" s="485"/>
      <c r="E28" s="47" t="s">
        <v>706</v>
      </c>
    </row>
    <row r="29" spans="1:5" x14ac:dyDescent="0.25">
      <c r="D29" s="485"/>
      <c r="E29" s="47" t="s">
        <v>707</v>
      </c>
    </row>
    <row r="30" spans="1:5" x14ac:dyDescent="0.25">
      <c r="D30" s="486"/>
      <c r="E30" s="47" t="s">
        <v>708</v>
      </c>
    </row>
    <row r="31" spans="1:5" x14ac:dyDescent="0.25">
      <c r="D31" s="53" t="s">
        <v>709</v>
      </c>
      <c r="E31" s="47" t="s">
        <v>710</v>
      </c>
    </row>
    <row r="32" spans="1:5" x14ac:dyDescent="0.25">
      <c r="D32" s="53" t="s">
        <v>711</v>
      </c>
      <c r="E32" s="47" t="s">
        <v>712</v>
      </c>
    </row>
    <row r="33" spans="4:5" x14ac:dyDescent="0.25">
      <c r="D33" s="53" t="s">
        <v>713</v>
      </c>
      <c r="E33" s="47" t="s">
        <v>714</v>
      </c>
    </row>
    <row r="34" spans="4:5" x14ac:dyDescent="0.25">
      <c r="D34" s="53" t="s">
        <v>715</v>
      </c>
      <c r="E34" s="47" t="s">
        <v>716</v>
      </c>
    </row>
    <row r="35" spans="4:5" x14ac:dyDescent="0.25">
      <c r="D35" s="53" t="s">
        <v>717</v>
      </c>
      <c r="E35" s="47" t="s">
        <v>718</v>
      </c>
    </row>
    <row r="36" spans="4:5" x14ac:dyDescent="0.25">
      <c r="D36" s="53" t="s">
        <v>719</v>
      </c>
      <c r="E36" s="47" t="s">
        <v>720</v>
      </c>
    </row>
    <row r="37" spans="4:5" x14ac:dyDescent="0.25">
      <c r="D37" s="53" t="s">
        <v>721</v>
      </c>
      <c r="E37" s="47" t="s">
        <v>240</v>
      </c>
    </row>
    <row r="38" spans="4:5" x14ac:dyDescent="0.25">
      <c r="D38" s="53" t="s">
        <v>722</v>
      </c>
      <c r="E38" s="47" t="s">
        <v>254</v>
      </c>
    </row>
    <row r="39" spans="4:5" x14ac:dyDescent="0.25">
      <c r="D39" s="54" t="s">
        <v>723</v>
      </c>
      <c r="E39" s="47" t="s">
        <v>724</v>
      </c>
    </row>
    <row r="40" spans="4:5" x14ac:dyDescent="0.25">
      <c r="D40" s="54" t="s">
        <v>725</v>
      </c>
      <c r="E40" s="47" t="s">
        <v>726</v>
      </c>
    </row>
    <row r="41" spans="4:5" x14ac:dyDescent="0.25">
      <c r="D41" s="53" t="s">
        <v>727</v>
      </c>
      <c r="E41" s="47" t="s">
        <v>728</v>
      </c>
    </row>
    <row r="42" spans="4:5" x14ac:dyDescent="0.25">
      <c r="D42" s="53" t="s">
        <v>729</v>
      </c>
      <c r="E42" s="47" t="s">
        <v>262</v>
      </c>
    </row>
    <row r="43" spans="4:5" x14ac:dyDescent="0.25">
      <c r="D43" s="54" t="s">
        <v>730</v>
      </c>
      <c r="E43" s="47" t="s">
        <v>731</v>
      </c>
    </row>
    <row r="44" spans="4:5" x14ac:dyDescent="0.25">
      <c r="D44" s="55" t="s">
        <v>732</v>
      </c>
      <c r="E44" s="47" t="s">
        <v>733</v>
      </c>
    </row>
    <row r="45" spans="4:5" x14ac:dyDescent="0.25">
      <c r="D45" s="49" t="s">
        <v>734</v>
      </c>
      <c r="E45" s="47" t="s">
        <v>735</v>
      </c>
    </row>
    <row r="46" spans="4:5" x14ac:dyDescent="0.25">
      <c r="D46" s="49" t="s">
        <v>736</v>
      </c>
      <c r="E46" s="47" t="s">
        <v>737</v>
      </c>
    </row>
    <row r="47" spans="4:5" x14ac:dyDescent="0.25">
      <c r="D47" s="49" t="s">
        <v>738</v>
      </c>
      <c r="E47" s="47" t="s">
        <v>739</v>
      </c>
    </row>
    <row r="48" spans="4:5" x14ac:dyDescent="0.25">
      <c r="D48" s="49" t="s">
        <v>740</v>
      </c>
      <c r="E48" s="47" t="s">
        <v>741</v>
      </c>
    </row>
    <row r="49" spans="4:4" x14ac:dyDescent="0.25">
      <c r="D49" s="52" t="s">
        <v>742</v>
      </c>
    </row>
    <row r="50" spans="4:4" x14ac:dyDescent="0.25">
      <c r="D50" s="49" t="s">
        <v>743</v>
      </c>
    </row>
    <row r="51" spans="4:4" x14ac:dyDescent="0.25">
      <c r="D51" s="49" t="s">
        <v>744</v>
      </c>
    </row>
    <row r="52" spans="4:4" x14ac:dyDescent="0.25">
      <c r="D52" s="52" t="s">
        <v>745</v>
      </c>
    </row>
    <row r="53" spans="4:4" x14ac:dyDescent="0.25">
      <c r="D53" s="55" t="s">
        <v>746</v>
      </c>
    </row>
    <row r="54" spans="4:4" x14ac:dyDescent="0.25">
      <c r="D54" s="55" t="s">
        <v>747</v>
      </c>
    </row>
    <row r="55" spans="4:4" x14ac:dyDescent="0.25">
      <c r="D55" s="55" t="s">
        <v>748</v>
      </c>
    </row>
    <row r="56" spans="4:4" x14ac:dyDescent="0.25">
      <c r="D56" s="55" t="s">
        <v>749</v>
      </c>
    </row>
  </sheetData>
  <mergeCells count="1">
    <mergeCell ref="D27:D30"/>
  </mergeCells>
  <pageMargins left="0.7" right="0.7" top="0.75" bottom="0.75" header="0.3" footer="0.3"/>
  <pageSetup scale="27"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D996C-CE17-4FFA-90B3-6F55F3855AC9}">
  <sheetPr>
    <tabColor theme="7" tint="0.39997558519241921"/>
    <pageSetUpPr fitToPage="1"/>
  </sheetPr>
  <dimension ref="A1:AO42"/>
  <sheetViews>
    <sheetView showGridLines="0" topLeftCell="I27" zoomScale="60" zoomScaleNormal="60" workbookViewId="0">
      <selection activeCell="Q45" sqref="Q45:X46"/>
    </sheetView>
  </sheetViews>
  <sheetFormatPr baseColWidth="10" defaultColWidth="10.85546875" defaultRowHeight="15" x14ac:dyDescent="0.25"/>
  <cols>
    <col min="1" max="1" width="38.42578125" style="2" customWidth="1"/>
    <col min="2" max="2" width="20.5703125" style="2" customWidth="1"/>
    <col min="3" max="14" width="20.7109375" style="2" customWidth="1"/>
    <col min="15" max="15" width="20.5703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5703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324"/>
      <c r="B1" s="327" t="s">
        <v>0</v>
      </c>
      <c r="C1" s="328"/>
      <c r="D1" s="328"/>
      <c r="E1" s="328"/>
      <c r="F1" s="328"/>
      <c r="G1" s="328"/>
      <c r="H1" s="328"/>
      <c r="I1" s="328"/>
      <c r="J1" s="328"/>
      <c r="K1" s="328"/>
      <c r="L1" s="328"/>
      <c r="M1" s="328"/>
      <c r="N1" s="328"/>
      <c r="O1" s="328"/>
      <c r="P1" s="328"/>
      <c r="Q1" s="328"/>
      <c r="R1" s="328"/>
      <c r="S1" s="328"/>
      <c r="T1" s="328"/>
      <c r="U1" s="328"/>
      <c r="V1" s="328"/>
      <c r="W1" s="328"/>
      <c r="X1" s="328"/>
      <c r="Y1" s="328"/>
      <c r="Z1" s="328"/>
      <c r="AA1" s="329"/>
      <c r="AB1" s="330" t="s">
        <v>1</v>
      </c>
      <c r="AC1" s="331"/>
      <c r="AD1" s="331"/>
      <c r="AE1" s="332"/>
    </row>
    <row r="2" spans="1:31" ht="30.75" customHeight="1" thickBot="1" x14ac:dyDescent="0.3">
      <c r="A2" s="325"/>
      <c r="B2" s="327" t="s">
        <v>2</v>
      </c>
      <c r="C2" s="328"/>
      <c r="D2" s="328"/>
      <c r="E2" s="328"/>
      <c r="F2" s="328"/>
      <c r="G2" s="328"/>
      <c r="H2" s="328"/>
      <c r="I2" s="328"/>
      <c r="J2" s="328"/>
      <c r="K2" s="328"/>
      <c r="L2" s="328"/>
      <c r="M2" s="328"/>
      <c r="N2" s="328"/>
      <c r="O2" s="328"/>
      <c r="P2" s="328"/>
      <c r="Q2" s="328"/>
      <c r="R2" s="328"/>
      <c r="S2" s="328"/>
      <c r="T2" s="328"/>
      <c r="U2" s="328"/>
      <c r="V2" s="328"/>
      <c r="W2" s="328"/>
      <c r="X2" s="328"/>
      <c r="Y2" s="328"/>
      <c r="Z2" s="328"/>
      <c r="AA2" s="329"/>
      <c r="AB2" s="330" t="s">
        <v>3</v>
      </c>
      <c r="AC2" s="331"/>
      <c r="AD2" s="331"/>
      <c r="AE2" s="332"/>
    </row>
    <row r="3" spans="1:31" ht="24" customHeight="1" thickBot="1" x14ac:dyDescent="0.3">
      <c r="A3" s="325"/>
      <c r="B3" s="333" t="s">
        <v>4</v>
      </c>
      <c r="C3" s="334"/>
      <c r="D3" s="334"/>
      <c r="E3" s="334"/>
      <c r="F3" s="334"/>
      <c r="G3" s="334"/>
      <c r="H3" s="334"/>
      <c r="I3" s="334"/>
      <c r="J3" s="334"/>
      <c r="K3" s="334"/>
      <c r="L3" s="334"/>
      <c r="M3" s="334"/>
      <c r="N3" s="334"/>
      <c r="O3" s="334"/>
      <c r="P3" s="334"/>
      <c r="Q3" s="334"/>
      <c r="R3" s="334"/>
      <c r="S3" s="334"/>
      <c r="T3" s="334"/>
      <c r="U3" s="334"/>
      <c r="V3" s="334"/>
      <c r="W3" s="334"/>
      <c r="X3" s="334"/>
      <c r="Y3" s="334"/>
      <c r="Z3" s="334"/>
      <c r="AA3" s="335"/>
      <c r="AB3" s="330" t="s">
        <v>5</v>
      </c>
      <c r="AC3" s="331"/>
      <c r="AD3" s="331"/>
      <c r="AE3" s="332"/>
    </row>
    <row r="4" spans="1:31" ht="21.75" customHeight="1" thickBot="1" x14ac:dyDescent="0.3">
      <c r="A4" s="326"/>
      <c r="B4" s="336"/>
      <c r="C4" s="337"/>
      <c r="D4" s="337"/>
      <c r="E4" s="337"/>
      <c r="F4" s="337"/>
      <c r="G4" s="337"/>
      <c r="H4" s="337"/>
      <c r="I4" s="337"/>
      <c r="J4" s="337"/>
      <c r="K4" s="337"/>
      <c r="L4" s="337"/>
      <c r="M4" s="337"/>
      <c r="N4" s="337"/>
      <c r="O4" s="337"/>
      <c r="P4" s="337"/>
      <c r="Q4" s="337"/>
      <c r="R4" s="337"/>
      <c r="S4" s="337"/>
      <c r="T4" s="337"/>
      <c r="U4" s="337"/>
      <c r="V4" s="337"/>
      <c r="W4" s="337"/>
      <c r="X4" s="337"/>
      <c r="Y4" s="337"/>
      <c r="Z4" s="337"/>
      <c r="AA4" s="338"/>
      <c r="AB4" s="339" t="s">
        <v>6</v>
      </c>
      <c r="AC4" s="340"/>
      <c r="AD4" s="340"/>
      <c r="AE4" s="341"/>
    </row>
    <row r="5" spans="1:31" ht="9" customHeight="1" thickBot="1" x14ac:dyDescent="0.3">
      <c r="A5" s="3"/>
      <c r="B5" s="97"/>
      <c r="C5" s="98"/>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298" t="s">
        <v>7</v>
      </c>
      <c r="B7" s="299"/>
      <c r="C7" s="310" t="s">
        <v>8</v>
      </c>
      <c r="D7" s="298" t="s">
        <v>9</v>
      </c>
      <c r="E7" s="313"/>
      <c r="F7" s="313"/>
      <c r="G7" s="313"/>
      <c r="H7" s="299"/>
      <c r="I7" s="316">
        <v>45387</v>
      </c>
      <c r="J7" s="317"/>
      <c r="K7" s="298" t="s">
        <v>10</v>
      </c>
      <c r="L7" s="299"/>
      <c r="M7" s="322" t="s">
        <v>11</v>
      </c>
      <c r="N7" s="323"/>
      <c r="O7" s="288"/>
      <c r="P7" s="289"/>
      <c r="Q7" s="4"/>
      <c r="R7" s="4"/>
      <c r="S7" s="4"/>
      <c r="T7" s="4"/>
      <c r="U7" s="4"/>
      <c r="V7" s="4"/>
      <c r="W7" s="4"/>
      <c r="X7" s="4"/>
      <c r="Y7" s="4"/>
      <c r="Z7" s="5"/>
      <c r="AA7" s="4"/>
      <c r="AB7" s="4"/>
      <c r="AD7" s="7"/>
      <c r="AE7" s="8"/>
    </row>
    <row r="8" spans="1:31" x14ac:dyDescent="0.25">
      <c r="A8" s="300"/>
      <c r="B8" s="301"/>
      <c r="C8" s="311"/>
      <c r="D8" s="300"/>
      <c r="E8" s="314"/>
      <c r="F8" s="314"/>
      <c r="G8" s="314"/>
      <c r="H8" s="301"/>
      <c r="I8" s="318"/>
      <c r="J8" s="319"/>
      <c r="K8" s="300"/>
      <c r="L8" s="301"/>
      <c r="M8" s="290" t="s">
        <v>12</v>
      </c>
      <c r="N8" s="291"/>
      <c r="O8" s="292"/>
      <c r="P8" s="293"/>
      <c r="Q8" s="4"/>
      <c r="R8" s="4"/>
      <c r="S8" s="4"/>
      <c r="T8" s="4"/>
      <c r="U8" s="4"/>
      <c r="V8" s="4"/>
      <c r="W8" s="4"/>
      <c r="X8" s="4"/>
      <c r="Y8" s="4"/>
      <c r="Z8" s="5"/>
      <c r="AA8" s="4"/>
      <c r="AB8" s="4"/>
      <c r="AD8" s="7"/>
      <c r="AE8" s="8"/>
    </row>
    <row r="9" spans="1:31" ht="15.75" thickBot="1" x14ac:dyDescent="0.3">
      <c r="A9" s="302"/>
      <c r="B9" s="303"/>
      <c r="C9" s="312"/>
      <c r="D9" s="302"/>
      <c r="E9" s="315"/>
      <c r="F9" s="315"/>
      <c r="G9" s="315"/>
      <c r="H9" s="303"/>
      <c r="I9" s="320"/>
      <c r="J9" s="321"/>
      <c r="K9" s="302"/>
      <c r="L9" s="303"/>
      <c r="M9" s="294" t="s">
        <v>13</v>
      </c>
      <c r="N9" s="295"/>
      <c r="O9" s="296" t="s">
        <v>14</v>
      </c>
      <c r="P9" s="297"/>
      <c r="Q9" s="4"/>
      <c r="R9" s="4"/>
      <c r="S9" s="4"/>
      <c r="T9" s="4"/>
      <c r="U9" s="4"/>
      <c r="V9" s="4"/>
      <c r="W9" s="4"/>
      <c r="X9" s="4"/>
      <c r="Y9" s="4"/>
      <c r="Z9" s="5"/>
      <c r="AA9" s="4"/>
      <c r="AB9" s="4"/>
      <c r="AD9" s="7"/>
      <c r="AE9" s="8"/>
    </row>
    <row r="10" spans="1:31" ht="15" customHeight="1" thickBot="1" x14ac:dyDescent="0.3">
      <c r="A10" s="73"/>
      <c r="B10" s="74"/>
      <c r="C10" s="74"/>
      <c r="D10" s="9"/>
      <c r="E10" s="9"/>
      <c r="F10" s="9"/>
      <c r="G10" s="9"/>
      <c r="H10" s="9"/>
      <c r="I10" s="70"/>
      <c r="J10" s="70"/>
      <c r="K10" s="9"/>
      <c r="L10" s="9"/>
      <c r="M10" s="71"/>
      <c r="N10" s="71"/>
      <c r="O10" s="72"/>
      <c r="P10" s="72"/>
      <c r="Q10" s="74"/>
      <c r="R10" s="74"/>
      <c r="S10" s="74"/>
      <c r="T10" s="74"/>
      <c r="U10" s="74"/>
      <c r="V10" s="74"/>
      <c r="W10" s="74"/>
      <c r="X10" s="74"/>
      <c r="Y10" s="74"/>
      <c r="Z10" s="75"/>
      <c r="AA10" s="74"/>
      <c r="AB10" s="74"/>
      <c r="AD10" s="76"/>
      <c r="AE10" s="77"/>
    </row>
    <row r="11" spans="1:31" ht="15" customHeight="1" x14ac:dyDescent="0.25">
      <c r="A11" s="298" t="s">
        <v>15</v>
      </c>
      <c r="B11" s="299"/>
      <c r="C11" s="233" t="s">
        <v>16</v>
      </c>
      <c r="D11" s="234"/>
      <c r="E11" s="234"/>
      <c r="F11" s="234"/>
      <c r="G11" s="234"/>
      <c r="H11" s="234"/>
      <c r="I11" s="234"/>
      <c r="J11" s="234"/>
      <c r="K11" s="234"/>
      <c r="L11" s="234"/>
      <c r="M11" s="234"/>
      <c r="N11" s="234"/>
      <c r="O11" s="234"/>
      <c r="P11" s="234"/>
      <c r="Q11" s="234"/>
      <c r="R11" s="234"/>
      <c r="S11" s="234"/>
      <c r="T11" s="234"/>
      <c r="U11" s="234"/>
      <c r="V11" s="234"/>
      <c r="W11" s="234"/>
      <c r="X11" s="234"/>
      <c r="Y11" s="234"/>
      <c r="Z11" s="234"/>
      <c r="AA11" s="234"/>
      <c r="AB11" s="234"/>
      <c r="AC11" s="234"/>
      <c r="AD11" s="234"/>
      <c r="AE11" s="235"/>
    </row>
    <row r="12" spans="1:31" ht="15" customHeight="1" x14ac:dyDescent="0.25">
      <c r="A12" s="300"/>
      <c r="B12" s="301"/>
      <c r="C12" s="304"/>
      <c r="D12" s="305"/>
      <c r="E12" s="305"/>
      <c r="F12" s="305"/>
      <c r="G12" s="305"/>
      <c r="H12" s="305"/>
      <c r="I12" s="305"/>
      <c r="J12" s="305"/>
      <c r="K12" s="305"/>
      <c r="L12" s="305"/>
      <c r="M12" s="305"/>
      <c r="N12" s="305"/>
      <c r="O12" s="305"/>
      <c r="P12" s="305"/>
      <c r="Q12" s="305"/>
      <c r="R12" s="305"/>
      <c r="S12" s="305"/>
      <c r="T12" s="305"/>
      <c r="U12" s="305"/>
      <c r="V12" s="305"/>
      <c r="W12" s="305"/>
      <c r="X12" s="305"/>
      <c r="Y12" s="305"/>
      <c r="Z12" s="305"/>
      <c r="AA12" s="305"/>
      <c r="AB12" s="305"/>
      <c r="AC12" s="305"/>
      <c r="AD12" s="305"/>
      <c r="AE12" s="306"/>
    </row>
    <row r="13" spans="1:31" ht="15" customHeight="1" thickBot="1" x14ac:dyDescent="0.3">
      <c r="A13" s="302"/>
      <c r="B13" s="303"/>
      <c r="C13" s="307"/>
      <c r="D13" s="308"/>
      <c r="E13" s="308"/>
      <c r="F13" s="308"/>
      <c r="G13" s="308"/>
      <c r="H13" s="308"/>
      <c r="I13" s="308"/>
      <c r="J13" s="308"/>
      <c r="K13" s="308"/>
      <c r="L13" s="308"/>
      <c r="M13" s="308"/>
      <c r="N13" s="308"/>
      <c r="O13" s="308"/>
      <c r="P13" s="308"/>
      <c r="Q13" s="308"/>
      <c r="R13" s="308"/>
      <c r="S13" s="308"/>
      <c r="T13" s="308"/>
      <c r="U13" s="308"/>
      <c r="V13" s="308"/>
      <c r="W13" s="308"/>
      <c r="X13" s="308"/>
      <c r="Y13" s="308"/>
      <c r="Z13" s="308"/>
      <c r="AA13" s="308"/>
      <c r="AB13" s="308"/>
      <c r="AC13" s="308"/>
      <c r="AD13" s="308"/>
      <c r="AE13" s="309"/>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71" t="s">
        <v>17</v>
      </c>
      <c r="B15" s="272"/>
      <c r="C15" s="282" t="s">
        <v>18</v>
      </c>
      <c r="D15" s="283"/>
      <c r="E15" s="283"/>
      <c r="F15" s="283"/>
      <c r="G15" s="283"/>
      <c r="H15" s="283"/>
      <c r="I15" s="283"/>
      <c r="J15" s="283"/>
      <c r="K15" s="284"/>
      <c r="L15" s="276" t="s">
        <v>19</v>
      </c>
      <c r="M15" s="277"/>
      <c r="N15" s="277"/>
      <c r="O15" s="277"/>
      <c r="P15" s="277"/>
      <c r="Q15" s="278"/>
      <c r="R15" s="285" t="s">
        <v>20</v>
      </c>
      <c r="S15" s="286"/>
      <c r="T15" s="286"/>
      <c r="U15" s="286"/>
      <c r="V15" s="286"/>
      <c r="W15" s="286"/>
      <c r="X15" s="287"/>
      <c r="Y15" s="276" t="s">
        <v>21</v>
      </c>
      <c r="Z15" s="278"/>
      <c r="AA15" s="273" t="s">
        <v>22</v>
      </c>
      <c r="AB15" s="274"/>
      <c r="AC15" s="274"/>
      <c r="AD15" s="274"/>
      <c r="AE15" s="275"/>
    </row>
    <row r="16" spans="1:31" ht="9" customHeight="1" thickBot="1" x14ac:dyDescent="0.3">
      <c r="A16" s="6"/>
      <c r="B16" s="4"/>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270"/>
      <c r="AB16" s="270"/>
      <c r="AD16" s="7"/>
      <c r="AE16" s="8"/>
    </row>
    <row r="17" spans="1:32" s="16" customFormat="1" ht="37.5" customHeight="1" thickBot="1" x14ac:dyDescent="0.3">
      <c r="A17" s="271" t="s">
        <v>23</v>
      </c>
      <c r="B17" s="272"/>
      <c r="C17" s="273" t="s">
        <v>102</v>
      </c>
      <c r="D17" s="274"/>
      <c r="E17" s="274"/>
      <c r="F17" s="274"/>
      <c r="G17" s="274"/>
      <c r="H17" s="274"/>
      <c r="I17" s="274"/>
      <c r="J17" s="274"/>
      <c r="K17" s="274"/>
      <c r="L17" s="274"/>
      <c r="M17" s="274"/>
      <c r="N17" s="274"/>
      <c r="O17" s="274"/>
      <c r="P17" s="274"/>
      <c r="Q17" s="274"/>
      <c r="R17" s="274"/>
      <c r="S17" s="274"/>
      <c r="T17" s="274"/>
      <c r="U17" s="274"/>
      <c r="V17" s="274"/>
      <c r="W17" s="274"/>
      <c r="X17" s="274"/>
      <c r="Y17" s="274"/>
      <c r="Z17" s="274"/>
      <c r="AA17" s="274"/>
      <c r="AB17" s="274"/>
      <c r="AC17" s="274"/>
      <c r="AD17" s="274"/>
      <c r="AE17" s="275"/>
    </row>
    <row r="18" spans="1:32"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x14ac:dyDescent="0.3">
      <c r="A19" s="276" t="s">
        <v>25</v>
      </c>
      <c r="B19" s="277"/>
      <c r="C19" s="277"/>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8"/>
      <c r="AF19" s="20"/>
    </row>
    <row r="20" spans="1:32" ht="32.1" customHeight="1" thickBot="1" x14ac:dyDescent="0.3">
      <c r="A20" s="99" t="s">
        <v>26</v>
      </c>
      <c r="B20" s="279" t="s">
        <v>27</v>
      </c>
      <c r="C20" s="280"/>
      <c r="D20" s="280"/>
      <c r="E20" s="280"/>
      <c r="F20" s="280"/>
      <c r="G20" s="280"/>
      <c r="H20" s="280"/>
      <c r="I20" s="280"/>
      <c r="J20" s="280"/>
      <c r="K20" s="280"/>
      <c r="L20" s="280"/>
      <c r="M20" s="280"/>
      <c r="N20" s="280"/>
      <c r="O20" s="281"/>
      <c r="P20" s="276" t="s">
        <v>28</v>
      </c>
      <c r="Q20" s="277"/>
      <c r="R20" s="277"/>
      <c r="S20" s="277"/>
      <c r="T20" s="277"/>
      <c r="U20" s="277"/>
      <c r="V20" s="277"/>
      <c r="W20" s="277"/>
      <c r="X20" s="277"/>
      <c r="Y20" s="277"/>
      <c r="Z20" s="277"/>
      <c r="AA20" s="277"/>
      <c r="AB20" s="277"/>
      <c r="AC20" s="277"/>
      <c r="AD20" s="277"/>
      <c r="AE20" s="278"/>
      <c r="AF20" s="20"/>
    </row>
    <row r="21" spans="1:32" ht="32.1" customHeight="1" thickBot="1" x14ac:dyDescent="0.3">
      <c r="A21" s="149">
        <v>161155000</v>
      </c>
      <c r="B21" s="108" t="s">
        <v>29</v>
      </c>
      <c r="C21" s="109" t="s">
        <v>30</v>
      </c>
      <c r="D21" s="109" t="s">
        <v>8</v>
      </c>
      <c r="E21" s="109" t="s">
        <v>31</v>
      </c>
      <c r="F21" s="109" t="s">
        <v>32</v>
      </c>
      <c r="G21" s="109" t="s">
        <v>33</v>
      </c>
      <c r="H21" s="109" t="s">
        <v>34</v>
      </c>
      <c r="I21" s="109" t="s">
        <v>35</v>
      </c>
      <c r="J21" s="109" t="s">
        <v>36</v>
      </c>
      <c r="K21" s="109" t="s">
        <v>37</v>
      </c>
      <c r="L21" s="109" t="s">
        <v>38</v>
      </c>
      <c r="M21" s="109" t="s">
        <v>39</v>
      </c>
      <c r="N21" s="109" t="s">
        <v>40</v>
      </c>
      <c r="O21" s="110" t="s">
        <v>41</v>
      </c>
      <c r="P21" s="134"/>
      <c r="Q21" s="99" t="s">
        <v>29</v>
      </c>
      <c r="R21" s="100" t="s">
        <v>30</v>
      </c>
      <c r="S21" s="100" t="s">
        <v>8</v>
      </c>
      <c r="T21" s="100" t="s">
        <v>31</v>
      </c>
      <c r="U21" s="100" t="s">
        <v>32</v>
      </c>
      <c r="V21" s="100" t="s">
        <v>33</v>
      </c>
      <c r="W21" s="100" t="s">
        <v>34</v>
      </c>
      <c r="X21" s="100" t="s">
        <v>35</v>
      </c>
      <c r="Y21" s="100" t="s">
        <v>36</v>
      </c>
      <c r="Z21" s="100" t="s">
        <v>37</v>
      </c>
      <c r="AA21" s="100" t="s">
        <v>38</v>
      </c>
      <c r="AB21" s="100" t="s">
        <v>39</v>
      </c>
      <c r="AC21" s="100" t="s">
        <v>40</v>
      </c>
      <c r="AD21" s="133" t="s">
        <v>42</v>
      </c>
      <c r="AE21" s="133" t="s">
        <v>43</v>
      </c>
      <c r="AF21" s="1"/>
    </row>
    <row r="22" spans="1:32" ht="32.1" customHeight="1" x14ac:dyDescent="0.25">
      <c r="A22" s="174" t="s">
        <v>44</v>
      </c>
      <c r="B22" s="173"/>
      <c r="C22" s="160">
        <v>161155000</v>
      </c>
      <c r="D22" s="150"/>
      <c r="E22" s="150"/>
      <c r="F22" s="148"/>
      <c r="G22" s="148"/>
      <c r="H22" s="148"/>
      <c r="I22" s="148"/>
      <c r="J22" s="148"/>
      <c r="K22" s="148"/>
      <c r="L22" s="148"/>
      <c r="M22" s="148"/>
      <c r="N22" s="79">
        <f>SUM(B22:M22)</f>
        <v>161155000</v>
      </c>
      <c r="O22" s="81"/>
      <c r="P22" s="130" t="s">
        <v>45</v>
      </c>
      <c r="Q22" s="141">
        <v>94636800</v>
      </c>
      <c r="R22" s="142">
        <v>995928000</v>
      </c>
      <c r="S22" s="142"/>
      <c r="T22" s="142"/>
      <c r="U22" s="142"/>
      <c r="V22" s="142"/>
      <c r="W22" s="142"/>
      <c r="X22" s="142">
        <v>900918200</v>
      </c>
      <c r="Y22" s="142"/>
      <c r="Z22" s="142"/>
      <c r="AA22" s="142"/>
      <c r="AB22" s="142"/>
      <c r="AC22" s="101">
        <f>SUM(Q22:AB22)</f>
        <v>1991483000</v>
      </c>
      <c r="AE22" s="102"/>
      <c r="AF22" s="1"/>
    </row>
    <row r="23" spans="1:32" ht="32.1" customHeight="1" x14ac:dyDescent="0.25">
      <c r="A23" s="131" t="s">
        <v>46</v>
      </c>
      <c r="B23" s="143"/>
      <c r="C23" s="144"/>
      <c r="D23" s="144">
        <v>0</v>
      </c>
      <c r="E23" s="144"/>
      <c r="F23" s="144"/>
      <c r="G23" s="144"/>
      <c r="H23" s="144"/>
      <c r="I23" s="144"/>
      <c r="J23" s="144"/>
      <c r="K23" s="144"/>
      <c r="L23" s="144"/>
      <c r="M23" s="144"/>
      <c r="N23" s="78">
        <f>SUM(B23:M23)</f>
        <v>0</v>
      </c>
      <c r="O23" s="90" t="str">
        <f>IFERROR(N23/(SUMIF(B23:M23,"&gt;0",B22:M22))," ")</f>
        <v xml:space="preserve"> </v>
      </c>
      <c r="P23" s="131" t="s">
        <v>47</v>
      </c>
      <c r="Q23" s="143">
        <v>142692000</v>
      </c>
      <c r="R23" s="144">
        <v>946225000</v>
      </c>
      <c r="S23" s="144">
        <v>-1802500</v>
      </c>
      <c r="T23" s="144"/>
      <c r="U23" s="144"/>
      <c r="V23" s="144"/>
      <c r="W23" s="144"/>
      <c r="X23" s="144"/>
      <c r="Y23" s="144"/>
      <c r="Z23" s="144"/>
      <c r="AA23" s="144"/>
      <c r="AB23" s="144"/>
      <c r="AC23" s="78">
        <f>SUM(Q23:AB23)</f>
        <v>1087114500</v>
      </c>
      <c r="AD23" s="182">
        <f>AC23/SUM(Q22:S22)</f>
        <v>0.99683622651308756</v>
      </c>
      <c r="AE23" s="82">
        <f>AC23/AC22</f>
        <v>0.54588188802013371</v>
      </c>
      <c r="AF23" s="1"/>
    </row>
    <row r="24" spans="1:32" ht="32.1" customHeight="1" x14ac:dyDescent="0.25">
      <c r="A24" s="131" t="s">
        <v>48</v>
      </c>
      <c r="B24" s="143">
        <f>+A21-B23</f>
        <v>161155000</v>
      </c>
      <c r="C24" s="144">
        <f>+B24-C23</f>
        <v>161155000</v>
      </c>
      <c r="D24" s="144">
        <f>+C24-D23</f>
        <v>161155000</v>
      </c>
      <c r="E24" s="144"/>
      <c r="F24" s="144"/>
      <c r="G24" s="144"/>
      <c r="H24" s="144"/>
      <c r="I24" s="144"/>
      <c r="J24" s="144"/>
      <c r="K24" s="144"/>
      <c r="L24" s="144"/>
      <c r="M24" s="144"/>
      <c r="N24" s="78">
        <f>MIN(B24:M24)</f>
        <v>161155000</v>
      </c>
      <c r="O24" s="80"/>
      <c r="P24" s="131" t="s">
        <v>44</v>
      </c>
      <c r="Q24" s="143"/>
      <c r="R24" s="144">
        <v>5914800</v>
      </c>
      <c r="S24" s="144">
        <v>180775000</v>
      </c>
      <c r="T24" s="144">
        <v>180775000</v>
      </c>
      <c r="U24" s="144">
        <v>180775000</v>
      </c>
      <c r="V24" s="144">
        <v>180775000</v>
      </c>
      <c r="W24" s="144">
        <v>180775000</v>
      </c>
      <c r="X24" s="144">
        <v>180775000</v>
      </c>
      <c r="Y24" s="144">
        <v>180775000</v>
      </c>
      <c r="Z24" s="144">
        <v>180775000</v>
      </c>
      <c r="AA24" s="144">
        <v>180775000</v>
      </c>
      <c r="AB24" s="144">
        <v>358593200</v>
      </c>
      <c r="AC24" s="78">
        <f>SUM(Q24:AB24)</f>
        <v>1991483000</v>
      </c>
      <c r="AD24" s="78"/>
      <c r="AE24" s="103"/>
      <c r="AF24" s="1"/>
    </row>
    <row r="25" spans="1:32" ht="32.1" customHeight="1" thickBot="1" x14ac:dyDescent="0.3">
      <c r="A25" s="132" t="s">
        <v>49</v>
      </c>
      <c r="B25" s="145">
        <v>0</v>
      </c>
      <c r="C25" s="146">
        <v>157340200</v>
      </c>
      <c r="D25" s="146">
        <v>3814800</v>
      </c>
      <c r="E25" s="146"/>
      <c r="F25" s="146"/>
      <c r="G25" s="146"/>
      <c r="H25" s="146"/>
      <c r="I25" s="146"/>
      <c r="J25" s="146"/>
      <c r="K25" s="146"/>
      <c r="L25" s="146"/>
      <c r="M25" s="146"/>
      <c r="N25" s="111">
        <f>SUM(B25:M25)</f>
        <v>161155000</v>
      </c>
      <c r="O25" s="184">
        <f>+N25/N24</f>
        <v>1</v>
      </c>
      <c r="P25" s="132" t="s">
        <v>49</v>
      </c>
      <c r="Q25" s="145">
        <v>0</v>
      </c>
      <c r="R25" s="146">
        <v>1287500</v>
      </c>
      <c r="S25" s="146">
        <v>159400664</v>
      </c>
      <c r="T25" s="146"/>
      <c r="U25" s="146"/>
      <c r="V25" s="146"/>
      <c r="W25" s="146"/>
      <c r="X25" s="146"/>
      <c r="Y25" s="146"/>
      <c r="Z25" s="146"/>
      <c r="AA25" s="146"/>
      <c r="AB25" s="146"/>
      <c r="AC25" s="111">
        <f>SUM(Q25:AB25)</f>
        <v>160688164</v>
      </c>
      <c r="AD25" s="183">
        <f>AC25/SUM(Q24:S24)</f>
        <v>0.86072278185524864</v>
      </c>
      <c r="AE25" s="112">
        <f>AC25/AC24</f>
        <v>8.0687690530122522E-2</v>
      </c>
      <c r="AF25" s="1"/>
    </row>
    <row r="26" spans="1:32" customFormat="1" ht="16.5" customHeight="1" thickBot="1" x14ac:dyDescent="0.3"/>
    <row r="27" spans="1:32" ht="33.950000000000003" customHeight="1" x14ac:dyDescent="0.25">
      <c r="A27" s="267" t="s">
        <v>50</v>
      </c>
      <c r="B27" s="268"/>
      <c r="C27" s="268"/>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8"/>
      <c r="AD27" s="268"/>
      <c r="AE27" s="269"/>
    </row>
    <row r="28" spans="1:32" ht="15" customHeight="1" x14ac:dyDescent="0.25">
      <c r="A28" s="237" t="s">
        <v>51</v>
      </c>
      <c r="B28" s="239" t="s">
        <v>52</v>
      </c>
      <c r="C28" s="239"/>
      <c r="D28" s="239" t="s">
        <v>53</v>
      </c>
      <c r="E28" s="239"/>
      <c r="F28" s="239"/>
      <c r="G28" s="239"/>
      <c r="H28" s="239"/>
      <c r="I28" s="239"/>
      <c r="J28" s="239"/>
      <c r="K28" s="239"/>
      <c r="L28" s="239"/>
      <c r="M28" s="239"/>
      <c r="N28" s="239"/>
      <c r="O28" s="239"/>
      <c r="P28" s="239" t="s">
        <v>40</v>
      </c>
      <c r="Q28" s="239" t="s">
        <v>54</v>
      </c>
      <c r="R28" s="239"/>
      <c r="S28" s="239"/>
      <c r="T28" s="239"/>
      <c r="U28" s="239"/>
      <c r="V28" s="239"/>
      <c r="W28" s="239"/>
      <c r="X28" s="239"/>
      <c r="Y28" s="239" t="s">
        <v>55</v>
      </c>
      <c r="Z28" s="239"/>
      <c r="AA28" s="239"/>
      <c r="AB28" s="239"/>
      <c r="AC28" s="239"/>
      <c r="AD28" s="239"/>
      <c r="AE28" s="266"/>
    </row>
    <row r="29" spans="1:32" ht="27" customHeight="1" x14ac:dyDescent="0.25">
      <c r="A29" s="237"/>
      <c r="B29" s="239"/>
      <c r="C29" s="239"/>
      <c r="D29" s="96" t="s">
        <v>29</v>
      </c>
      <c r="E29" s="96" t="s">
        <v>30</v>
      </c>
      <c r="F29" s="96" t="s">
        <v>8</v>
      </c>
      <c r="G29" s="96" t="s">
        <v>31</v>
      </c>
      <c r="H29" s="96" t="s">
        <v>32</v>
      </c>
      <c r="I29" s="96" t="s">
        <v>33</v>
      </c>
      <c r="J29" s="96" t="s">
        <v>34</v>
      </c>
      <c r="K29" s="96" t="s">
        <v>35</v>
      </c>
      <c r="L29" s="96" t="s">
        <v>36</v>
      </c>
      <c r="M29" s="96" t="s">
        <v>37</v>
      </c>
      <c r="N29" s="96" t="s">
        <v>38</v>
      </c>
      <c r="O29" s="96" t="s">
        <v>39</v>
      </c>
      <c r="P29" s="239"/>
      <c r="Q29" s="239"/>
      <c r="R29" s="239"/>
      <c r="S29" s="239"/>
      <c r="T29" s="239"/>
      <c r="U29" s="239"/>
      <c r="V29" s="239"/>
      <c r="W29" s="239"/>
      <c r="X29" s="239"/>
      <c r="Y29" s="239"/>
      <c r="Z29" s="239"/>
      <c r="AA29" s="239"/>
      <c r="AB29" s="239"/>
      <c r="AC29" s="239"/>
      <c r="AD29" s="239"/>
      <c r="AE29" s="266"/>
    </row>
    <row r="30" spans="1:32" ht="42" customHeight="1" thickBot="1" x14ac:dyDescent="0.3">
      <c r="A30" s="104" t="s">
        <v>102</v>
      </c>
      <c r="B30" s="260"/>
      <c r="C30" s="260"/>
      <c r="D30" s="140"/>
      <c r="E30" s="140"/>
      <c r="F30" s="140"/>
      <c r="G30" s="140"/>
      <c r="H30" s="140"/>
      <c r="I30" s="140"/>
      <c r="J30" s="140"/>
      <c r="K30" s="140"/>
      <c r="L30" s="140"/>
      <c r="M30" s="140"/>
      <c r="N30" s="140"/>
      <c r="O30" s="140"/>
      <c r="P30" s="105">
        <f>SUM(D30:O30)</f>
        <v>0</v>
      </c>
      <c r="Q30" s="261"/>
      <c r="R30" s="261"/>
      <c r="S30" s="261"/>
      <c r="T30" s="261"/>
      <c r="U30" s="261"/>
      <c r="V30" s="261"/>
      <c r="W30" s="261"/>
      <c r="X30" s="261"/>
      <c r="Y30" s="353" t="s">
        <v>103</v>
      </c>
      <c r="Z30" s="262"/>
      <c r="AA30" s="262"/>
      <c r="AB30" s="262"/>
      <c r="AC30" s="262"/>
      <c r="AD30" s="262"/>
      <c r="AE30" s="354"/>
    </row>
    <row r="31" spans="1:32" ht="12" customHeight="1" thickBot="1" x14ac:dyDescent="0.3">
      <c r="A31" s="113"/>
      <c r="B31" s="114"/>
      <c r="C31" s="114"/>
      <c r="D31" s="9"/>
      <c r="E31" s="9"/>
      <c r="F31" s="9"/>
      <c r="G31" s="9"/>
      <c r="H31" s="9"/>
      <c r="I31" s="9"/>
      <c r="J31" s="9"/>
      <c r="K31" s="9"/>
      <c r="L31" s="9"/>
      <c r="M31" s="9"/>
      <c r="N31" s="9"/>
      <c r="O31" s="9"/>
      <c r="P31" s="115"/>
      <c r="Q31" s="116"/>
      <c r="R31" s="116"/>
      <c r="S31" s="116"/>
      <c r="T31" s="116"/>
      <c r="U31" s="116"/>
      <c r="V31" s="116"/>
      <c r="W31" s="116"/>
      <c r="X31" s="116"/>
      <c r="Y31" s="116"/>
      <c r="Z31" s="116"/>
      <c r="AA31" s="116"/>
      <c r="AB31" s="116"/>
      <c r="AC31" s="116"/>
      <c r="AD31" s="116"/>
      <c r="AE31" s="117"/>
    </row>
    <row r="32" spans="1:32" ht="45" customHeight="1" x14ac:dyDescent="0.25">
      <c r="A32" s="233" t="s">
        <v>57</v>
      </c>
      <c r="B32" s="234"/>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5"/>
    </row>
    <row r="33" spans="1:41" ht="23.1" customHeight="1" x14ac:dyDescent="0.25">
      <c r="A33" s="237" t="s">
        <v>58</v>
      </c>
      <c r="B33" s="239" t="s">
        <v>59</v>
      </c>
      <c r="C33" s="239" t="s">
        <v>52</v>
      </c>
      <c r="D33" s="239" t="s">
        <v>60</v>
      </c>
      <c r="E33" s="239"/>
      <c r="F33" s="239"/>
      <c r="G33" s="239"/>
      <c r="H33" s="239"/>
      <c r="I33" s="239"/>
      <c r="J33" s="239"/>
      <c r="K33" s="239"/>
      <c r="L33" s="239"/>
      <c r="M33" s="239"/>
      <c r="N33" s="239"/>
      <c r="O33" s="239"/>
      <c r="P33" s="239"/>
      <c r="Q33" s="239" t="s">
        <v>61</v>
      </c>
      <c r="R33" s="239"/>
      <c r="S33" s="239"/>
      <c r="T33" s="239"/>
      <c r="U33" s="239"/>
      <c r="V33" s="239"/>
      <c r="W33" s="239"/>
      <c r="X33" s="239"/>
      <c r="Y33" s="239"/>
      <c r="Z33" s="239"/>
      <c r="AA33" s="239"/>
      <c r="AB33" s="239"/>
      <c r="AC33" s="239"/>
      <c r="AD33" s="239"/>
      <c r="AE33" s="266"/>
      <c r="AG33" s="21"/>
      <c r="AH33" s="21"/>
      <c r="AI33" s="21"/>
      <c r="AJ33" s="21"/>
      <c r="AK33" s="21"/>
      <c r="AL33" s="21"/>
      <c r="AM33" s="21"/>
      <c r="AN33" s="21"/>
      <c r="AO33" s="21"/>
    </row>
    <row r="34" spans="1:41" ht="27" customHeight="1" x14ac:dyDescent="0.25">
      <c r="A34" s="237"/>
      <c r="B34" s="239"/>
      <c r="C34" s="265"/>
      <c r="D34" s="96" t="s">
        <v>29</v>
      </c>
      <c r="E34" s="96" t="s">
        <v>30</v>
      </c>
      <c r="F34" s="96" t="s">
        <v>8</v>
      </c>
      <c r="G34" s="96" t="s">
        <v>31</v>
      </c>
      <c r="H34" s="96" t="s">
        <v>32</v>
      </c>
      <c r="I34" s="96" t="s">
        <v>33</v>
      </c>
      <c r="J34" s="96" t="s">
        <v>34</v>
      </c>
      <c r="K34" s="96" t="s">
        <v>35</v>
      </c>
      <c r="L34" s="96" t="s">
        <v>36</v>
      </c>
      <c r="M34" s="96" t="s">
        <v>37</v>
      </c>
      <c r="N34" s="96" t="s">
        <v>38</v>
      </c>
      <c r="O34" s="96" t="s">
        <v>39</v>
      </c>
      <c r="P34" s="96" t="s">
        <v>40</v>
      </c>
      <c r="Q34" s="246" t="s">
        <v>62</v>
      </c>
      <c r="R34" s="247"/>
      <c r="S34" s="247"/>
      <c r="T34" s="248"/>
      <c r="U34" s="239" t="s">
        <v>63</v>
      </c>
      <c r="V34" s="239"/>
      <c r="W34" s="239"/>
      <c r="X34" s="239"/>
      <c r="Y34" s="239" t="s">
        <v>64</v>
      </c>
      <c r="Z34" s="239"/>
      <c r="AA34" s="239"/>
      <c r="AB34" s="239"/>
      <c r="AC34" s="239" t="s">
        <v>65</v>
      </c>
      <c r="AD34" s="239"/>
      <c r="AE34" s="266"/>
      <c r="AG34" s="21"/>
      <c r="AH34" s="21"/>
      <c r="AI34" s="21"/>
      <c r="AJ34" s="21"/>
      <c r="AK34" s="21"/>
      <c r="AL34" s="21"/>
      <c r="AM34" s="21"/>
      <c r="AN34" s="21"/>
      <c r="AO34" s="21"/>
    </row>
    <row r="35" spans="1:41" ht="65.45" customHeight="1" x14ac:dyDescent="0.25">
      <c r="A35" s="250" t="s">
        <v>102</v>
      </c>
      <c r="B35" s="252">
        <f>SUM(B41)</f>
        <v>0.05</v>
      </c>
      <c r="C35" s="23" t="s">
        <v>66</v>
      </c>
      <c r="D35" s="139">
        <v>1</v>
      </c>
      <c r="E35" s="139">
        <v>1</v>
      </c>
      <c r="F35" s="139">
        <v>1</v>
      </c>
      <c r="G35" s="139">
        <v>1</v>
      </c>
      <c r="H35" s="139">
        <v>1</v>
      </c>
      <c r="I35" s="152">
        <v>0</v>
      </c>
      <c r="J35" s="152">
        <v>0</v>
      </c>
      <c r="K35" s="152">
        <v>0</v>
      </c>
      <c r="L35" s="152">
        <v>0</v>
      </c>
      <c r="M35" s="152">
        <v>0</v>
      </c>
      <c r="N35" s="152">
        <v>0</v>
      </c>
      <c r="O35" s="152">
        <v>0</v>
      </c>
      <c r="P35" s="136">
        <v>1</v>
      </c>
      <c r="Q35" s="254" t="s">
        <v>104</v>
      </c>
      <c r="R35" s="342"/>
      <c r="S35" s="342"/>
      <c r="T35" s="343"/>
      <c r="U35" s="351" t="s">
        <v>105</v>
      </c>
      <c r="V35" s="351"/>
      <c r="W35" s="351"/>
      <c r="X35" s="351"/>
      <c r="Y35" s="229" t="s">
        <v>106</v>
      </c>
      <c r="Z35" s="229"/>
      <c r="AA35" s="229"/>
      <c r="AB35" s="229"/>
      <c r="AC35" s="229" t="s">
        <v>107</v>
      </c>
      <c r="AD35" s="229"/>
      <c r="AE35" s="230"/>
      <c r="AG35" s="21"/>
      <c r="AH35" s="21"/>
      <c r="AI35" s="21"/>
      <c r="AJ35" s="21"/>
      <c r="AK35" s="21"/>
      <c r="AL35" s="21"/>
      <c r="AM35" s="21"/>
      <c r="AN35" s="21"/>
      <c r="AO35" s="21"/>
    </row>
    <row r="36" spans="1:41" ht="65.45" customHeight="1" thickBot="1" x14ac:dyDescent="0.3">
      <c r="A36" s="251"/>
      <c r="B36" s="253"/>
      <c r="C36" s="24" t="s">
        <v>71</v>
      </c>
      <c r="D36" s="157">
        <v>1</v>
      </c>
      <c r="E36" s="157">
        <v>1</v>
      </c>
      <c r="F36" s="157">
        <v>1</v>
      </c>
      <c r="G36" s="158"/>
      <c r="H36" s="158"/>
      <c r="I36" s="158"/>
      <c r="J36" s="158"/>
      <c r="K36" s="158"/>
      <c r="L36" s="158"/>
      <c r="M36" s="158"/>
      <c r="N36" s="158"/>
      <c r="O36" s="158"/>
      <c r="P36" s="69">
        <v>1</v>
      </c>
      <c r="Q36" s="344"/>
      <c r="R36" s="345"/>
      <c r="S36" s="345"/>
      <c r="T36" s="346"/>
      <c r="U36" s="352"/>
      <c r="V36" s="352"/>
      <c r="W36" s="352"/>
      <c r="X36" s="352"/>
      <c r="Y36" s="231"/>
      <c r="Z36" s="231"/>
      <c r="AA36" s="231"/>
      <c r="AB36" s="231"/>
      <c r="AC36" s="231"/>
      <c r="AD36" s="231"/>
      <c r="AE36" s="232"/>
      <c r="AG36" s="21"/>
      <c r="AH36" s="21"/>
      <c r="AI36" s="21"/>
      <c r="AJ36" s="21"/>
      <c r="AK36" s="21"/>
      <c r="AL36" s="21"/>
      <c r="AM36" s="21"/>
      <c r="AN36" s="21"/>
      <c r="AO36" s="21"/>
    </row>
    <row r="37" spans="1:41" customFormat="1" ht="17.25" customHeight="1" thickBot="1" x14ac:dyDescent="0.3"/>
    <row r="38" spans="1:41" ht="45" customHeight="1" thickBot="1" x14ac:dyDescent="0.3">
      <c r="A38" s="233" t="s">
        <v>72</v>
      </c>
      <c r="B38" s="234"/>
      <c r="C38" s="234"/>
      <c r="D38" s="234"/>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5"/>
      <c r="AG38" s="21"/>
      <c r="AH38" s="21"/>
      <c r="AI38" s="21"/>
      <c r="AJ38" s="21"/>
      <c r="AK38" s="21"/>
      <c r="AL38" s="21"/>
      <c r="AM38" s="21"/>
      <c r="AN38" s="21"/>
      <c r="AO38" s="21"/>
    </row>
    <row r="39" spans="1:41" ht="26.1" customHeight="1" x14ac:dyDescent="0.25">
      <c r="A39" s="236" t="s">
        <v>73</v>
      </c>
      <c r="B39" s="238" t="s">
        <v>74</v>
      </c>
      <c r="C39" s="240" t="s">
        <v>75</v>
      </c>
      <c r="D39" s="242" t="s">
        <v>76</v>
      </c>
      <c r="E39" s="243"/>
      <c r="F39" s="243"/>
      <c r="G39" s="243"/>
      <c r="H39" s="243"/>
      <c r="I39" s="243"/>
      <c r="J39" s="243"/>
      <c r="K39" s="243"/>
      <c r="L39" s="243"/>
      <c r="M39" s="243"/>
      <c r="N39" s="243"/>
      <c r="O39" s="243"/>
      <c r="P39" s="244"/>
      <c r="Q39" s="238" t="s">
        <v>77</v>
      </c>
      <c r="R39" s="238"/>
      <c r="S39" s="238"/>
      <c r="T39" s="238"/>
      <c r="U39" s="238"/>
      <c r="V39" s="238"/>
      <c r="W39" s="238"/>
      <c r="X39" s="238"/>
      <c r="Y39" s="238"/>
      <c r="Z39" s="238"/>
      <c r="AA39" s="238"/>
      <c r="AB39" s="238"/>
      <c r="AC39" s="238"/>
      <c r="AD39" s="238"/>
      <c r="AE39" s="245"/>
      <c r="AG39" s="21"/>
      <c r="AH39" s="21"/>
      <c r="AI39" s="21"/>
      <c r="AJ39" s="21"/>
      <c r="AK39" s="21"/>
      <c r="AL39" s="21"/>
      <c r="AM39" s="21"/>
      <c r="AN39" s="21"/>
      <c r="AO39" s="21"/>
    </row>
    <row r="40" spans="1:41" ht="26.1" customHeight="1" x14ac:dyDescent="0.25">
      <c r="A40" s="237"/>
      <c r="B40" s="239"/>
      <c r="C40" s="241"/>
      <c r="D40" s="96" t="s">
        <v>78</v>
      </c>
      <c r="E40" s="96" t="s">
        <v>79</v>
      </c>
      <c r="F40" s="96" t="s">
        <v>80</v>
      </c>
      <c r="G40" s="96" t="s">
        <v>81</v>
      </c>
      <c r="H40" s="96" t="s">
        <v>82</v>
      </c>
      <c r="I40" s="96" t="s">
        <v>83</v>
      </c>
      <c r="J40" s="96" t="s">
        <v>84</v>
      </c>
      <c r="K40" s="96" t="s">
        <v>85</v>
      </c>
      <c r="L40" s="96" t="s">
        <v>86</v>
      </c>
      <c r="M40" s="96" t="s">
        <v>87</v>
      </c>
      <c r="N40" s="96" t="s">
        <v>88</v>
      </c>
      <c r="O40" s="96" t="s">
        <v>89</v>
      </c>
      <c r="P40" s="96" t="s">
        <v>90</v>
      </c>
      <c r="Q40" s="246" t="s">
        <v>91</v>
      </c>
      <c r="R40" s="247"/>
      <c r="S40" s="247"/>
      <c r="T40" s="247"/>
      <c r="U40" s="247"/>
      <c r="V40" s="247"/>
      <c r="W40" s="247"/>
      <c r="X40" s="248"/>
      <c r="Y40" s="246" t="s">
        <v>92</v>
      </c>
      <c r="Z40" s="247"/>
      <c r="AA40" s="247"/>
      <c r="AB40" s="247"/>
      <c r="AC40" s="247"/>
      <c r="AD40" s="247"/>
      <c r="AE40" s="249"/>
      <c r="AG40" s="25"/>
      <c r="AH40" s="25"/>
      <c r="AI40" s="25"/>
      <c r="AJ40" s="25"/>
      <c r="AK40" s="25"/>
      <c r="AL40" s="25"/>
      <c r="AM40" s="25"/>
      <c r="AN40" s="25"/>
      <c r="AO40" s="25"/>
    </row>
    <row r="41" spans="1:41" ht="138" customHeight="1" x14ac:dyDescent="0.25">
      <c r="A41" s="347" t="s">
        <v>108</v>
      </c>
      <c r="B41" s="349">
        <v>0.05</v>
      </c>
      <c r="C41" s="29" t="s">
        <v>66</v>
      </c>
      <c r="D41" s="162">
        <v>0.2</v>
      </c>
      <c r="E41" s="162">
        <v>0.2</v>
      </c>
      <c r="F41" s="162">
        <v>0.2</v>
      </c>
      <c r="G41" s="162">
        <v>0.2</v>
      </c>
      <c r="H41" s="162">
        <v>0.2</v>
      </c>
      <c r="I41" s="152">
        <v>0</v>
      </c>
      <c r="J41" s="152">
        <v>0</v>
      </c>
      <c r="K41" s="152">
        <v>0</v>
      </c>
      <c r="L41" s="152">
        <v>0</v>
      </c>
      <c r="M41" s="152">
        <v>0</v>
      </c>
      <c r="N41" s="152">
        <v>0</v>
      </c>
      <c r="O41" s="152">
        <v>0</v>
      </c>
      <c r="P41" s="106">
        <f>SUM(D41:O41)</f>
        <v>1</v>
      </c>
      <c r="Q41" s="212" t="s">
        <v>109</v>
      </c>
      <c r="R41" s="213"/>
      <c r="S41" s="213"/>
      <c r="T41" s="213"/>
      <c r="U41" s="213"/>
      <c r="V41" s="213"/>
      <c r="W41" s="213"/>
      <c r="X41" s="214"/>
      <c r="Y41" s="218" t="s">
        <v>110</v>
      </c>
      <c r="Z41" s="213"/>
      <c r="AA41" s="213"/>
      <c r="AB41" s="213"/>
      <c r="AC41" s="213"/>
      <c r="AD41" s="213"/>
      <c r="AE41" s="219"/>
      <c r="AG41" s="26"/>
      <c r="AH41" s="26"/>
      <c r="AI41" s="26"/>
      <c r="AJ41" s="26"/>
      <c r="AK41" s="26"/>
      <c r="AL41" s="26"/>
      <c r="AM41" s="26"/>
      <c r="AN41" s="26"/>
      <c r="AO41" s="26"/>
    </row>
    <row r="42" spans="1:41" ht="138" customHeight="1" thickBot="1" x14ac:dyDescent="0.3">
      <c r="A42" s="348"/>
      <c r="B42" s="350"/>
      <c r="C42" s="24" t="s">
        <v>71</v>
      </c>
      <c r="D42" s="30">
        <v>0.2</v>
      </c>
      <c r="E42" s="30">
        <v>0.2</v>
      </c>
      <c r="F42" s="30">
        <v>0.2</v>
      </c>
      <c r="G42" s="30"/>
      <c r="H42" s="30"/>
      <c r="I42" s="30"/>
      <c r="J42" s="30"/>
      <c r="K42" s="30"/>
      <c r="L42" s="30"/>
      <c r="M42" s="30"/>
      <c r="N42" s="30"/>
      <c r="O42" s="30"/>
      <c r="P42" s="107">
        <f>SUM(D42:O42)</f>
        <v>0.60000000000000009</v>
      </c>
      <c r="Q42" s="215"/>
      <c r="R42" s="216"/>
      <c r="S42" s="216"/>
      <c r="T42" s="216"/>
      <c r="U42" s="216"/>
      <c r="V42" s="216"/>
      <c r="W42" s="216"/>
      <c r="X42" s="217"/>
      <c r="Y42" s="215"/>
      <c r="Z42" s="216"/>
      <c r="AA42" s="216"/>
      <c r="AB42" s="216"/>
      <c r="AC42" s="216"/>
      <c r="AD42" s="216"/>
      <c r="AE42" s="220"/>
    </row>
  </sheetData>
  <mergeCells count="71">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5:A36"/>
    <mergeCell ref="Y41:AE42"/>
    <mergeCell ref="A38:AE38"/>
    <mergeCell ref="A39:A40"/>
    <mergeCell ref="B39:B40"/>
    <mergeCell ref="C39:C40"/>
    <mergeCell ref="D39:P39"/>
    <mergeCell ref="Q39:AE39"/>
    <mergeCell ref="Q40:X40"/>
    <mergeCell ref="Y40:AE40"/>
    <mergeCell ref="B35:B36"/>
    <mergeCell ref="Q35:T36"/>
    <mergeCell ref="A41:A42"/>
    <mergeCell ref="B41:B42"/>
    <mergeCell ref="Q41:X42"/>
    <mergeCell ref="U35:X36"/>
  </mergeCells>
  <dataValidations count="3">
    <dataValidation type="textLength" operator="lessThanOrEqual" allowBlank="1" showInputMessage="1" showErrorMessage="1" errorTitle="Máximo 2.000 caracteres" error="Máximo 2.000 caracteres" sqref="Q35 Y35 AC35 Q41" xr:uid="{EC677FEF-8094-4D25-86F3-E5446C3C36FA}">
      <formula1>2000</formula1>
    </dataValidation>
    <dataValidation type="textLength" operator="lessThanOrEqual" allowBlank="1" showInputMessage="1" showErrorMessage="1" errorTitle="Máximo 2.000 caracteres" error="Máximo 2.000 caracteres" promptTitle="2.000 caracteres" sqref="Q30:Q31" xr:uid="{9CA51070-8155-41C5-B37A-6798C57D7D3E}">
      <formula1>2000</formula1>
    </dataValidation>
    <dataValidation type="list" allowBlank="1" showInputMessage="1" showErrorMessage="1" sqref="C7:C9" xr:uid="{8C9AEB0A-5C2D-47F9-B2EB-7FE0E1F8C058}">
      <formula1>$B$21:$M$21</formula1>
    </dataValidation>
  </dataValidations>
  <hyperlinks>
    <hyperlink ref="Y41" r:id="rId1" xr:uid="{727E7304-A427-452F-AD6B-5C1B460E1E61}"/>
  </hyperlinks>
  <pageMargins left="0.25" right="0.25" top="0.75" bottom="0.75" header="0.3" footer="0.3"/>
  <pageSetup scale="20" orientation="landscape"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DFBC0-8469-45EE-BB60-3CECBBDD7136}">
  <sheetPr>
    <tabColor theme="7" tint="0.39997558519241921"/>
    <pageSetUpPr fitToPage="1"/>
  </sheetPr>
  <dimension ref="A1:AO44"/>
  <sheetViews>
    <sheetView showGridLines="0" topLeftCell="A35" zoomScale="60" zoomScaleNormal="60" workbookViewId="0">
      <selection activeCell="Q45" sqref="Q45:X46"/>
    </sheetView>
  </sheetViews>
  <sheetFormatPr baseColWidth="10" defaultColWidth="10.85546875" defaultRowHeight="15" x14ac:dyDescent="0.25"/>
  <cols>
    <col min="1" max="1" width="38.42578125" style="2" customWidth="1"/>
    <col min="2" max="2" width="20.5703125" style="2" customWidth="1"/>
    <col min="3" max="14" width="20.7109375" style="2" customWidth="1"/>
    <col min="15" max="15" width="20.5703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5703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324"/>
      <c r="B1" s="327" t="s">
        <v>0</v>
      </c>
      <c r="C1" s="328"/>
      <c r="D1" s="328"/>
      <c r="E1" s="328"/>
      <c r="F1" s="328"/>
      <c r="G1" s="328"/>
      <c r="H1" s="328"/>
      <c r="I1" s="328"/>
      <c r="J1" s="328"/>
      <c r="K1" s="328"/>
      <c r="L1" s="328"/>
      <c r="M1" s="328"/>
      <c r="N1" s="328"/>
      <c r="O1" s="328"/>
      <c r="P1" s="328"/>
      <c r="Q1" s="328"/>
      <c r="R1" s="328"/>
      <c r="S1" s="328"/>
      <c r="T1" s="328"/>
      <c r="U1" s="328"/>
      <c r="V1" s="328"/>
      <c r="W1" s="328"/>
      <c r="X1" s="328"/>
      <c r="Y1" s="328"/>
      <c r="Z1" s="328"/>
      <c r="AA1" s="329"/>
      <c r="AB1" s="330" t="s">
        <v>1</v>
      </c>
      <c r="AC1" s="331"/>
      <c r="AD1" s="331"/>
      <c r="AE1" s="332"/>
    </row>
    <row r="2" spans="1:31" ht="30.75" customHeight="1" thickBot="1" x14ac:dyDescent="0.3">
      <c r="A2" s="325"/>
      <c r="B2" s="327" t="s">
        <v>2</v>
      </c>
      <c r="C2" s="328"/>
      <c r="D2" s="328"/>
      <c r="E2" s="328"/>
      <c r="F2" s="328"/>
      <c r="G2" s="328"/>
      <c r="H2" s="328"/>
      <c r="I2" s="328"/>
      <c r="J2" s="328"/>
      <c r="K2" s="328"/>
      <c r="L2" s="328"/>
      <c r="M2" s="328"/>
      <c r="N2" s="328"/>
      <c r="O2" s="328"/>
      <c r="P2" s="328"/>
      <c r="Q2" s="328"/>
      <c r="R2" s="328"/>
      <c r="S2" s="328"/>
      <c r="T2" s="328"/>
      <c r="U2" s="328"/>
      <c r="V2" s="328"/>
      <c r="W2" s="328"/>
      <c r="X2" s="328"/>
      <c r="Y2" s="328"/>
      <c r="Z2" s="328"/>
      <c r="AA2" s="329"/>
      <c r="AB2" s="330" t="s">
        <v>3</v>
      </c>
      <c r="AC2" s="331"/>
      <c r="AD2" s="331"/>
      <c r="AE2" s="332"/>
    </row>
    <row r="3" spans="1:31" ht="24" customHeight="1" thickBot="1" x14ac:dyDescent="0.3">
      <c r="A3" s="325"/>
      <c r="B3" s="333" t="s">
        <v>4</v>
      </c>
      <c r="C3" s="334"/>
      <c r="D3" s="334"/>
      <c r="E3" s="334"/>
      <c r="F3" s="334"/>
      <c r="G3" s="334"/>
      <c r="H3" s="334"/>
      <c r="I3" s="334"/>
      <c r="J3" s="334"/>
      <c r="K3" s="334"/>
      <c r="L3" s="334"/>
      <c r="M3" s="334"/>
      <c r="N3" s="334"/>
      <c r="O3" s="334"/>
      <c r="P3" s="334"/>
      <c r="Q3" s="334"/>
      <c r="R3" s="334"/>
      <c r="S3" s="334"/>
      <c r="T3" s="334"/>
      <c r="U3" s="334"/>
      <c r="V3" s="334"/>
      <c r="W3" s="334"/>
      <c r="X3" s="334"/>
      <c r="Y3" s="334"/>
      <c r="Z3" s="334"/>
      <c r="AA3" s="335"/>
      <c r="AB3" s="330" t="s">
        <v>5</v>
      </c>
      <c r="AC3" s="331"/>
      <c r="AD3" s="331"/>
      <c r="AE3" s="332"/>
    </row>
    <row r="4" spans="1:31" ht="21.75" customHeight="1" thickBot="1" x14ac:dyDescent="0.3">
      <c r="A4" s="326"/>
      <c r="B4" s="336"/>
      <c r="C4" s="337"/>
      <c r="D4" s="337"/>
      <c r="E4" s="337"/>
      <c r="F4" s="337"/>
      <c r="G4" s="337"/>
      <c r="H4" s="337"/>
      <c r="I4" s="337"/>
      <c r="J4" s="337"/>
      <c r="K4" s="337"/>
      <c r="L4" s="337"/>
      <c r="M4" s="337"/>
      <c r="N4" s="337"/>
      <c r="O4" s="337"/>
      <c r="P4" s="337"/>
      <c r="Q4" s="337"/>
      <c r="R4" s="337"/>
      <c r="S4" s="337"/>
      <c r="T4" s="337"/>
      <c r="U4" s="337"/>
      <c r="V4" s="337"/>
      <c r="W4" s="337"/>
      <c r="X4" s="337"/>
      <c r="Y4" s="337"/>
      <c r="Z4" s="337"/>
      <c r="AA4" s="338"/>
      <c r="AB4" s="339" t="s">
        <v>6</v>
      </c>
      <c r="AC4" s="340"/>
      <c r="AD4" s="340"/>
      <c r="AE4" s="341"/>
    </row>
    <row r="5" spans="1:31" ht="9" customHeight="1" thickBot="1" x14ac:dyDescent="0.3">
      <c r="A5" s="3"/>
      <c r="B5" s="97"/>
      <c r="C5" s="98"/>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298" t="s">
        <v>7</v>
      </c>
      <c r="B7" s="299"/>
      <c r="C7" s="310" t="s">
        <v>8</v>
      </c>
      <c r="D7" s="298" t="s">
        <v>9</v>
      </c>
      <c r="E7" s="313"/>
      <c r="F7" s="313"/>
      <c r="G7" s="313"/>
      <c r="H7" s="299"/>
      <c r="I7" s="316">
        <v>45387</v>
      </c>
      <c r="J7" s="317"/>
      <c r="K7" s="298" t="s">
        <v>10</v>
      </c>
      <c r="L7" s="299"/>
      <c r="M7" s="322" t="s">
        <v>11</v>
      </c>
      <c r="N7" s="323"/>
      <c r="O7" s="288"/>
      <c r="P7" s="289"/>
      <c r="Q7" s="4"/>
      <c r="R7" s="4"/>
      <c r="S7" s="4"/>
      <c r="T7" s="4"/>
      <c r="U7" s="4"/>
      <c r="V7" s="4"/>
      <c r="W7" s="4"/>
      <c r="X7" s="4"/>
      <c r="Y7" s="4"/>
      <c r="Z7" s="5"/>
      <c r="AA7" s="4"/>
      <c r="AB7" s="4"/>
      <c r="AD7" s="7"/>
      <c r="AE7" s="8"/>
    </row>
    <row r="8" spans="1:31" x14ac:dyDescent="0.25">
      <c r="A8" s="300"/>
      <c r="B8" s="301"/>
      <c r="C8" s="311"/>
      <c r="D8" s="300"/>
      <c r="E8" s="314"/>
      <c r="F8" s="314"/>
      <c r="G8" s="314"/>
      <c r="H8" s="301"/>
      <c r="I8" s="318"/>
      <c r="J8" s="319"/>
      <c r="K8" s="300"/>
      <c r="L8" s="301"/>
      <c r="M8" s="290" t="s">
        <v>12</v>
      </c>
      <c r="N8" s="291"/>
      <c r="O8" s="292"/>
      <c r="P8" s="293"/>
      <c r="Q8" s="4"/>
      <c r="R8" s="4"/>
      <c r="S8" s="4"/>
      <c r="T8" s="4"/>
      <c r="U8" s="4"/>
      <c r="V8" s="4"/>
      <c r="W8" s="4"/>
      <c r="X8" s="4"/>
      <c r="Y8" s="4"/>
      <c r="Z8" s="5"/>
      <c r="AA8" s="4"/>
      <c r="AB8" s="4"/>
      <c r="AD8" s="7"/>
      <c r="AE8" s="8"/>
    </row>
    <row r="9" spans="1:31" ht="15.75" thickBot="1" x14ac:dyDescent="0.3">
      <c r="A9" s="302"/>
      <c r="B9" s="303"/>
      <c r="C9" s="312"/>
      <c r="D9" s="302"/>
      <c r="E9" s="315"/>
      <c r="F9" s="315"/>
      <c r="G9" s="315"/>
      <c r="H9" s="303"/>
      <c r="I9" s="320"/>
      <c r="J9" s="321"/>
      <c r="K9" s="302"/>
      <c r="L9" s="303"/>
      <c r="M9" s="294" t="s">
        <v>13</v>
      </c>
      <c r="N9" s="295"/>
      <c r="O9" s="296" t="s">
        <v>14</v>
      </c>
      <c r="P9" s="297"/>
      <c r="Q9" s="4"/>
      <c r="R9" s="4"/>
      <c r="S9" s="4"/>
      <c r="T9" s="4"/>
      <c r="U9" s="4"/>
      <c r="V9" s="4"/>
      <c r="W9" s="4"/>
      <c r="X9" s="4"/>
      <c r="Y9" s="4"/>
      <c r="Z9" s="5"/>
      <c r="AA9" s="4"/>
      <c r="AB9" s="4"/>
      <c r="AD9" s="7"/>
      <c r="AE9" s="8"/>
    </row>
    <row r="10" spans="1:31" ht="15" customHeight="1" thickBot="1" x14ac:dyDescent="0.3">
      <c r="A10" s="73"/>
      <c r="B10" s="74"/>
      <c r="C10" s="74"/>
      <c r="D10" s="9"/>
      <c r="E10" s="9"/>
      <c r="F10" s="9"/>
      <c r="G10" s="9"/>
      <c r="H10" s="9"/>
      <c r="I10" s="70"/>
      <c r="J10" s="70"/>
      <c r="K10" s="9"/>
      <c r="L10" s="9"/>
      <c r="M10" s="71"/>
      <c r="N10" s="71"/>
      <c r="O10" s="72"/>
      <c r="P10" s="72"/>
      <c r="Q10" s="74"/>
      <c r="R10" s="74"/>
      <c r="S10" s="74"/>
      <c r="T10" s="74"/>
      <c r="U10" s="74"/>
      <c r="V10" s="74"/>
      <c r="W10" s="74"/>
      <c r="X10" s="74"/>
      <c r="Y10" s="74"/>
      <c r="Z10" s="75"/>
      <c r="AA10" s="74"/>
      <c r="AB10" s="74"/>
      <c r="AD10" s="76"/>
      <c r="AE10" s="77"/>
    </row>
    <row r="11" spans="1:31" ht="15" customHeight="1" x14ac:dyDescent="0.25">
      <c r="A11" s="298" t="s">
        <v>15</v>
      </c>
      <c r="B11" s="299"/>
      <c r="C11" s="233" t="s">
        <v>16</v>
      </c>
      <c r="D11" s="234"/>
      <c r="E11" s="234"/>
      <c r="F11" s="234"/>
      <c r="G11" s="234"/>
      <c r="H11" s="234"/>
      <c r="I11" s="234"/>
      <c r="J11" s="234"/>
      <c r="K11" s="234"/>
      <c r="L11" s="234"/>
      <c r="M11" s="234"/>
      <c r="N11" s="234"/>
      <c r="O11" s="234"/>
      <c r="P11" s="234"/>
      <c r="Q11" s="234"/>
      <c r="R11" s="234"/>
      <c r="S11" s="234"/>
      <c r="T11" s="234"/>
      <c r="U11" s="234"/>
      <c r="V11" s="234"/>
      <c r="W11" s="234"/>
      <c r="X11" s="234"/>
      <c r="Y11" s="234"/>
      <c r="Z11" s="234"/>
      <c r="AA11" s="234"/>
      <c r="AB11" s="234"/>
      <c r="AC11" s="234"/>
      <c r="AD11" s="234"/>
      <c r="AE11" s="235"/>
    </row>
    <row r="12" spans="1:31" ht="15" customHeight="1" x14ac:dyDescent="0.25">
      <c r="A12" s="300"/>
      <c r="B12" s="301"/>
      <c r="C12" s="304"/>
      <c r="D12" s="305"/>
      <c r="E12" s="305"/>
      <c r="F12" s="305"/>
      <c r="G12" s="305"/>
      <c r="H12" s="305"/>
      <c r="I12" s="305"/>
      <c r="J12" s="305"/>
      <c r="K12" s="305"/>
      <c r="L12" s="305"/>
      <c r="M12" s="305"/>
      <c r="N12" s="305"/>
      <c r="O12" s="305"/>
      <c r="P12" s="305"/>
      <c r="Q12" s="305"/>
      <c r="R12" s="305"/>
      <c r="S12" s="305"/>
      <c r="T12" s="305"/>
      <c r="U12" s="305"/>
      <c r="V12" s="305"/>
      <c r="W12" s="305"/>
      <c r="X12" s="305"/>
      <c r="Y12" s="305"/>
      <c r="Z12" s="305"/>
      <c r="AA12" s="305"/>
      <c r="AB12" s="305"/>
      <c r="AC12" s="305"/>
      <c r="AD12" s="305"/>
      <c r="AE12" s="306"/>
    </row>
    <row r="13" spans="1:31" ht="15" customHeight="1" thickBot="1" x14ac:dyDescent="0.3">
      <c r="A13" s="302"/>
      <c r="B13" s="303"/>
      <c r="C13" s="307"/>
      <c r="D13" s="308"/>
      <c r="E13" s="308"/>
      <c r="F13" s="308"/>
      <c r="G13" s="308"/>
      <c r="H13" s="308"/>
      <c r="I13" s="308"/>
      <c r="J13" s="308"/>
      <c r="K13" s="308"/>
      <c r="L13" s="308"/>
      <c r="M13" s="308"/>
      <c r="N13" s="308"/>
      <c r="O13" s="308"/>
      <c r="P13" s="308"/>
      <c r="Q13" s="308"/>
      <c r="R13" s="308"/>
      <c r="S13" s="308"/>
      <c r="T13" s="308"/>
      <c r="U13" s="308"/>
      <c r="V13" s="308"/>
      <c r="W13" s="308"/>
      <c r="X13" s="308"/>
      <c r="Y13" s="308"/>
      <c r="Z13" s="308"/>
      <c r="AA13" s="308"/>
      <c r="AB13" s="308"/>
      <c r="AC13" s="308"/>
      <c r="AD13" s="308"/>
      <c r="AE13" s="309"/>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71" t="s">
        <v>17</v>
      </c>
      <c r="B15" s="272"/>
      <c r="C15" s="282" t="s">
        <v>18</v>
      </c>
      <c r="D15" s="283"/>
      <c r="E15" s="283"/>
      <c r="F15" s="283"/>
      <c r="G15" s="283"/>
      <c r="H15" s="283"/>
      <c r="I15" s="283"/>
      <c r="J15" s="283"/>
      <c r="K15" s="284"/>
      <c r="L15" s="276" t="s">
        <v>19</v>
      </c>
      <c r="M15" s="277"/>
      <c r="N15" s="277"/>
      <c r="O15" s="277"/>
      <c r="P15" s="277"/>
      <c r="Q15" s="278"/>
      <c r="R15" s="285" t="s">
        <v>20</v>
      </c>
      <c r="S15" s="286"/>
      <c r="T15" s="286"/>
      <c r="U15" s="286"/>
      <c r="V15" s="286"/>
      <c r="W15" s="286"/>
      <c r="X15" s="287"/>
      <c r="Y15" s="276" t="s">
        <v>21</v>
      </c>
      <c r="Z15" s="278"/>
      <c r="AA15" s="273" t="s">
        <v>22</v>
      </c>
      <c r="AB15" s="274"/>
      <c r="AC15" s="274"/>
      <c r="AD15" s="274"/>
      <c r="AE15" s="275"/>
    </row>
    <row r="16" spans="1:31" ht="9" customHeight="1" thickBot="1" x14ac:dyDescent="0.3">
      <c r="A16" s="6"/>
      <c r="B16" s="4"/>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270"/>
      <c r="AB16" s="270"/>
      <c r="AD16" s="7"/>
      <c r="AE16" s="8"/>
    </row>
    <row r="17" spans="1:32" s="16" customFormat="1" ht="37.5" customHeight="1" thickBot="1" x14ac:dyDescent="0.3">
      <c r="A17" s="271" t="s">
        <v>23</v>
      </c>
      <c r="B17" s="272"/>
      <c r="C17" s="273" t="s">
        <v>111</v>
      </c>
      <c r="D17" s="274"/>
      <c r="E17" s="274"/>
      <c r="F17" s="274"/>
      <c r="G17" s="274"/>
      <c r="H17" s="274"/>
      <c r="I17" s="274"/>
      <c r="J17" s="274"/>
      <c r="K17" s="274"/>
      <c r="L17" s="274"/>
      <c r="M17" s="274"/>
      <c r="N17" s="274"/>
      <c r="O17" s="274"/>
      <c r="P17" s="274"/>
      <c r="Q17" s="274"/>
      <c r="R17" s="274"/>
      <c r="S17" s="274"/>
      <c r="T17" s="274"/>
      <c r="U17" s="274"/>
      <c r="V17" s="274"/>
      <c r="W17" s="274"/>
      <c r="X17" s="274"/>
      <c r="Y17" s="274"/>
      <c r="Z17" s="274"/>
      <c r="AA17" s="274"/>
      <c r="AB17" s="274"/>
      <c r="AC17" s="274"/>
      <c r="AD17" s="274"/>
      <c r="AE17" s="275"/>
    </row>
    <row r="18" spans="1:32"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x14ac:dyDescent="0.3">
      <c r="A19" s="276" t="s">
        <v>25</v>
      </c>
      <c r="B19" s="277"/>
      <c r="C19" s="277"/>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8"/>
      <c r="AF19" s="20"/>
    </row>
    <row r="20" spans="1:32" ht="32.1" customHeight="1" thickBot="1" x14ac:dyDescent="0.3">
      <c r="A20" s="99" t="s">
        <v>26</v>
      </c>
      <c r="B20" s="279" t="s">
        <v>27</v>
      </c>
      <c r="C20" s="280"/>
      <c r="D20" s="280"/>
      <c r="E20" s="280"/>
      <c r="F20" s="280"/>
      <c r="G20" s="280"/>
      <c r="H20" s="280"/>
      <c r="I20" s="280"/>
      <c r="J20" s="280"/>
      <c r="K20" s="280"/>
      <c r="L20" s="280"/>
      <c r="M20" s="280"/>
      <c r="N20" s="280"/>
      <c r="O20" s="281"/>
      <c r="P20" s="276" t="s">
        <v>28</v>
      </c>
      <c r="Q20" s="277"/>
      <c r="R20" s="277"/>
      <c r="S20" s="277"/>
      <c r="T20" s="277"/>
      <c r="U20" s="277"/>
      <c r="V20" s="277"/>
      <c r="W20" s="277"/>
      <c r="X20" s="277"/>
      <c r="Y20" s="277"/>
      <c r="Z20" s="277"/>
      <c r="AA20" s="277"/>
      <c r="AB20" s="277"/>
      <c r="AC20" s="277"/>
      <c r="AD20" s="277"/>
      <c r="AE20" s="278"/>
      <c r="AF20" s="20"/>
    </row>
    <row r="21" spans="1:32" ht="32.1" customHeight="1" thickBot="1" x14ac:dyDescent="0.3">
      <c r="A21" s="149">
        <v>3484934374</v>
      </c>
      <c r="B21" s="108" t="s">
        <v>29</v>
      </c>
      <c r="C21" s="109" t="s">
        <v>30</v>
      </c>
      <c r="D21" s="109" t="s">
        <v>8</v>
      </c>
      <c r="E21" s="109" t="s">
        <v>31</v>
      </c>
      <c r="F21" s="109" t="s">
        <v>32</v>
      </c>
      <c r="G21" s="109" t="s">
        <v>33</v>
      </c>
      <c r="H21" s="109" t="s">
        <v>34</v>
      </c>
      <c r="I21" s="109" t="s">
        <v>35</v>
      </c>
      <c r="J21" s="109" t="s">
        <v>36</v>
      </c>
      <c r="K21" s="109" t="s">
        <v>37</v>
      </c>
      <c r="L21" s="109" t="s">
        <v>38</v>
      </c>
      <c r="M21" s="109" t="s">
        <v>39</v>
      </c>
      <c r="N21" s="109" t="s">
        <v>40</v>
      </c>
      <c r="O21" s="110" t="s">
        <v>41</v>
      </c>
      <c r="P21" s="134"/>
      <c r="Q21" s="99" t="s">
        <v>29</v>
      </c>
      <c r="R21" s="100" t="s">
        <v>30</v>
      </c>
      <c r="S21" s="100" t="s">
        <v>8</v>
      </c>
      <c r="T21" s="100" t="s">
        <v>31</v>
      </c>
      <c r="U21" s="100" t="s">
        <v>32</v>
      </c>
      <c r="V21" s="100" t="s">
        <v>33</v>
      </c>
      <c r="W21" s="100" t="s">
        <v>34</v>
      </c>
      <c r="X21" s="100" t="s">
        <v>35</v>
      </c>
      <c r="Y21" s="100" t="s">
        <v>36</v>
      </c>
      <c r="Z21" s="100" t="s">
        <v>37</v>
      </c>
      <c r="AA21" s="100" t="s">
        <v>38</v>
      </c>
      <c r="AB21" s="100" t="s">
        <v>39</v>
      </c>
      <c r="AC21" s="100" t="s">
        <v>40</v>
      </c>
      <c r="AD21" s="133" t="s">
        <v>42</v>
      </c>
      <c r="AE21" s="133" t="s">
        <v>43</v>
      </c>
      <c r="AF21" s="1"/>
    </row>
    <row r="22" spans="1:32" ht="32.1" customHeight="1" x14ac:dyDescent="0.25">
      <c r="A22" s="130" t="s">
        <v>44</v>
      </c>
      <c r="B22" s="147">
        <v>895000000</v>
      </c>
      <c r="C22" s="148">
        <v>895000000</v>
      </c>
      <c r="D22" s="148">
        <v>945160286</v>
      </c>
      <c r="E22" s="148">
        <v>584182114</v>
      </c>
      <c r="F22" s="148">
        <v>145591974</v>
      </c>
      <c r="G22" s="148">
        <v>20000000</v>
      </c>
      <c r="H22" s="148"/>
      <c r="I22" s="148"/>
      <c r="J22" s="148"/>
      <c r="K22" s="148"/>
      <c r="L22" s="148"/>
      <c r="M22" s="148"/>
      <c r="N22" s="79">
        <f>SUM(B22:M22)</f>
        <v>3484934374</v>
      </c>
      <c r="O22" s="81"/>
      <c r="P22" s="130" t="s">
        <v>45</v>
      </c>
      <c r="Q22" s="141"/>
      <c r="R22" s="142">
        <f>950861460+192677894</f>
        <v>1143539354</v>
      </c>
      <c r="S22" s="142">
        <v>996966817</v>
      </c>
      <c r="T22" s="142"/>
      <c r="U22" s="142">
        <v>7395022723</v>
      </c>
      <c r="V22" s="142"/>
      <c r="W22" s="142"/>
      <c r="X22" s="142"/>
      <c r="Y22" s="142"/>
      <c r="Z22" s="142"/>
      <c r="AA22" s="142"/>
      <c r="AB22" s="142"/>
      <c r="AC22" s="101">
        <f>SUM(Q22:AB22)</f>
        <v>9535528894</v>
      </c>
      <c r="AE22" s="102"/>
      <c r="AF22" s="1"/>
    </row>
    <row r="23" spans="1:32" ht="32.1" customHeight="1" x14ac:dyDescent="0.25">
      <c r="A23" s="131" t="s">
        <v>46</v>
      </c>
      <c r="B23" s="143"/>
      <c r="C23" s="144"/>
      <c r="D23" s="144">
        <v>0</v>
      </c>
      <c r="E23" s="144"/>
      <c r="F23" s="144"/>
      <c r="G23" s="144"/>
      <c r="H23" s="144"/>
      <c r="I23" s="144"/>
      <c r="J23" s="144"/>
      <c r="K23" s="144"/>
      <c r="L23" s="144"/>
      <c r="M23" s="144"/>
      <c r="N23" s="78">
        <f>SUM(B23:M23)</f>
        <v>0</v>
      </c>
      <c r="O23" s="90" t="str">
        <f>IFERROR(N23/(SUMIF(B23:M23,"&gt;0",B22:M22))," ")</f>
        <v xml:space="preserve"> </v>
      </c>
      <c r="P23" s="131" t="s">
        <v>47</v>
      </c>
      <c r="Q23" s="143">
        <v>0</v>
      </c>
      <c r="R23" s="144">
        <v>1453597396</v>
      </c>
      <c r="S23" s="144">
        <v>494230881</v>
      </c>
      <c r="T23" s="144"/>
      <c r="U23" s="144"/>
      <c r="V23" s="144"/>
      <c r="W23" s="144"/>
      <c r="X23" s="144"/>
      <c r="Y23" s="144"/>
      <c r="Z23" s="144"/>
      <c r="AA23" s="144"/>
      <c r="AB23" s="144"/>
      <c r="AC23" s="78">
        <f>SUM(Q23:AB23)</f>
        <v>1947828277</v>
      </c>
      <c r="AD23" s="182">
        <f>AC23/SUM(Q22:S22)</f>
        <v>0.90998489207345523</v>
      </c>
      <c r="AE23" s="82">
        <f>AC23/AC22</f>
        <v>0.20427060718421436</v>
      </c>
      <c r="AF23" s="1"/>
    </row>
    <row r="24" spans="1:32" ht="32.1" customHeight="1" x14ac:dyDescent="0.25">
      <c r="A24" s="131" t="s">
        <v>48</v>
      </c>
      <c r="B24" s="143">
        <f>+A21-B23</f>
        <v>3484934374</v>
      </c>
      <c r="C24" s="144">
        <f>+B24-C23</f>
        <v>3484934374</v>
      </c>
      <c r="D24" s="144">
        <f>+C24-D23</f>
        <v>3484934374</v>
      </c>
      <c r="E24" s="144"/>
      <c r="F24" s="144"/>
      <c r="G24" s="144"/>
      <c r="H24" s="144"/>
      <c r="I24" s="144"/>
      <c r="J24" s="144"/>
      <c r="K24" s="144"/>
      <c r="L24" s="144"/>
      <c r="M24" s="144"/>
      <c r="N24" s="78">
        <f>MIN(B24:M24)</f>
        <v>3484934374</v>
      </c>
      <c r="O24" s="80"/>
      <c r="P24" s="131" t="s">
        <v>44</v>
      </c>
      <c r="Q24" s="143"/>
      <c r="R24" s="144"/>
      <c r="S24" s="144"/>
      <c r="T24" s="144">
        <v>362000000</v>
      </c>
      <c r="U24" s="144">
        <v>977000000</v>
      </c>
      <c r="V24" s="144">
        <f t="shared" ref="V24:AA24" si="0">977000000+27525413</f>
        <v>1004525413</v>
      </c>
      <c r="W24" s="144">
        <f t="shared" si="0"/>
        <v>1004525413</v>
      </c>
      <c r="X24" s="144">
        <f t="shared" si="0"/>
        <v>1004525413</v>
      </c>
      <c r="Y24" s="144">
        <f t="shared" si="0"/>
        <v>1004525413</v>
      </c>
      <c r="Z24" s="144">
        <f t="shared" si="0"/>
        <v>1004525413</v>
      </c>
      <c r="AA24" s="144">
        <f t="shared" si="0"/>
        <v>1004525413</v>
      </c>
      <c r="AB24" s="144">
        <f>2141851000+27525416</f>
        <v>2169376416</v>
      </c>
      <c r="AC24" s="78">
        <f>SUM(Q24:AB24)</f>
        <v>9535528894</v>
      </c>
      <c r="AD24" s="78"/>
      <c r="AE24" s="103"/>
      <c r="AF24" s="1"/>
    </row>
    <row r="25" spans="1:32" ht="32.1" customHeight="1" thickBot="1" x14ac:dyDescent="0.3">
      <c r="A25" s="132" t="s">
        <v>49</v>
      </c>
      <c r="B25" s="145">
        <v>853254523</v>
      </c>
      <c r="C25" s="146">
        <v>828457779</v>
      </c>
      <c r="D25" s="146">
        <v>817392038</v>
      </c>
      <c r="E25" s="146"/>
      <c r="F25" s="146"/>
      <c r="G25" s="146"/>
      <c r="H25" s="146"/>
      <c r="I25" s="146"/>
      <c r="J25" s="146"/>
      <c r="K25" s="146"/>
      <c r="L25" s="146"/>
      <c r="M25" s="146"/>
      <c r="N25" s="111">
        <f>SUM(B25:M25)</f>
        <v>2499104340</v>
      </c>
      <c r="O25" s="184">
        <f>+N25/N24</f>
        <v>0.71711661448922304</v>
      </c>
      <c r="P25" s="132" t="s">
        <v>49</v>
      </c>
      <c r="Q25" s="145">
        <v>0</v>
      </c>
      <c r="R25" s="146">
        <v>0</v>
      </c>
      <c r="S25" s="146">
        <v>0</v>
      </c>
      <c r="T25" s="146"/>
      <c r="U25" s="146"/>
      <c r="V25" s="146"/>
      <c r="W25" s="146"/>
      <c r="X25" s="146"/>
      <c r="Y25" s="146"/>
      <c r="Z25" s="146"/>
      <c r="AA25" s="146"/>
      <c r="AB25" s="146"/>
      <c r="AC25" s="111">
        <f>SUM(Q25:AB25)</f>
        <v>0</v>
      </c>
      <c r="AD25" s="183" t="e">
        <f>AC25/SUM(Q24:S24)</f>
        <v>#DIV/0!</v>
      </c>
      <c r="AE25" s="112">
        <f>AC25/AC24</f>
        <v>0</v>
      </c>
      <c r="AF25" s="1"/>
    </row>
    <row r="26" spans="1:32" customFormat="1" ht="16.5" customHeight="1" thickBot="1" x14ac:dyDescent="0.3"/>
    <row r="27" spans="1:32" ht="33.950000000000003" customHeight="1" x14ac:dyDescent="0.25">
      <c r="A27" s="267" t="s">
        <v>50</v>
      </c>
      <c r="B27" s="268"/>
      <c r="C27" s="268"/>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8"/>
      <c r="AD27" s="268"/>
      <c r="AE27" s="269"/>
    </row>
    <row r="28" spans="1:32" ht="15" customHeight="1" x14ac:dyDescent="0.25">
      <c r="A28" s="237" t="s">
        <v>51</v>
      </c>
      <c r="B28" s="239" t="s">
        <v>52</v>
      </c>
      <c r="C28" s="239"/>
      <c r="D28" s="239" t="s">
        <v>53</v>
      </c>
      <c r="E28" s="239"/>
      <c r="F28" s="239"/>
      <c r="G28" s="239"/>
      <c r="H28" s="239"/>
      <c r="I28" s="239"/>
      <c r="J28" s="239"/>
      <c r="K28" s="239"/>
      <c r="L28" s="239"/>
      <c r="M28" s="239"/>
      <c r="N28" s="239"/>
      <c r="O28" s="239"/>
      <c r="P28" s="239" t="s">
        <v>40</v>
      </c>
      <c r="Q28" s="239" t="s">
        <v>54</v>
      </c>
      <c r="R28" s="239"/>
      <c r="S28" s="239"/>
      <c r="T28" s="239"/>
      <c r="U28" s="239"/>
      <c r="V28" s="239"/>
      <c r="W28" s="239"/>
      <c r="X28" s="239"/>
      <c r="Y28" s="239" t="s">
        <v>55</v>
      </c>
      <c r="Z28" s="239"/>
      <c r="AA28" s="239"/>
      <c r="AB28" s="239"/>
      <c r="AC28" s="239"/>
      <c r="AD28" s="239"/>
      <c r="AE28" s="266"/>
    </row>
    <row r="29" spans="1:32" ht="27" customHeight="1" x14ac:dyDescent="0.25">
      <c r="A29" s="237"/>
      <c r="B29" s="239"/>
      <c r="C29" s="239"/>
      <c r="D29" s="96" t="s">
        <v>29</v>
      </c>
      <c r="E29" s="96" t="s">
        <v>30</v>
      </c>
      <c r="F29" s="96" t="s">
        <v>8</v>
      </c>
      <c r="G29" s="96" t="s">
        <v>31</v>
      </c>
      <c r="H29" s="96" t="s">
        <v>32</v>
      </c>
      <c r="I29" s="96" t="s">
        <v>33</v>
      </c>
      <c r="J29" s="96" t="s">
        <v>34</v>
      </c>
      <c r="K29" s="96" t="s">
        <v>35</v>
      </c>
      <c r="L29" s="96" t="s">
        <v>36</v>
      </c>
      <c r="M29" s="96" t="s">
        <v>37</v>
      </c>
      <c r="N29" s="96" t="s">
        <v>38</v>
      </c>
      <c r="O29" s="96" t="s">
        <v>39</v>
      </c>
      <c r="P29" s="239"/>
      <c r="Q29" s="239"/>
      <c r="R29" s="239"/>
      <c r="S29" s="239"/>
      <c r="T29" s="239"/>
      <c r="U29" s="239"/>
      <c r="V29" s="239"/>
      <c r="W29" s="239"/>
      <c r="X29" s="239"/>
      <c r="Y29" s="239"/>
      <c r="Z29" s="239"/>
      <c r="AA29" s="239"/>
      <c r="AB29" s="239"/>
      <c r="AC29" s="239"/>
      <c r="AD29" s="239"/>
      <c r="AE29" s="266"/>
    </row>
    <row r="30" spans="1:32" ht="51.75" customHeight="1" thickBot="1" x14ac:dyDescent="0.3">
      <c r="A30" s="104" t="s">
        <v>111</v>
      </c>
      <c r="B30" s="260"/>
      <c r="C30" s="260"/>
      <c r="D30" s="140"/>
      <c r="E30" s="140"/>
      <c r="F30" s="140"/>
      <c r="G30" s="140"/>
      <c r="H30" s="140"/>
      <c r="I30" s="140"/>
      <c r="J30" s="140"/>
      <c r="K30" s="140"/>
      <c r="L30" s="140"/>
      <c r="M30" s="140"/>
      <c r="N30" s="140"/>
      <c r="O30" s="140"/>
      <c r="P30" s="105">
        <f>SUM(D30:O30)</f>
        <v>0</v>
      </c>
      <c r="Q30" s="261"/>
      <c r="R30" s="261"/>
      <c r="S30" s="261"/>
      <c r="T30" s="261"/>
      <c r="U30" s="261"/>
      <c r="V30" s="261"/>
      <c r="W30" s="261"/>
      <c r="X30" s="261"/>
      <c r="Y30" s="363" t="s">
        <v>112</v>
      </c>
      <c r="Z30" s="364"/>
      <c r="AA30" s="364"/>
      <c r="AB30" s="364"/>
      <c r="AC30" s="364"/>
      <c r="AD30" s="364"/>
      <c r="AE30" s="365"/>
    </row>
    <row r="31" spans="1:32" ht="12" customHeight="1" thickBot="1" x14ac:dyDescent="0.3">
      <c r="A31" s="113"/>
      <c r="B31" s="114"/>
      <c r="C31" s="114"/>
      <c r="D31" s="9"/>
      <c r="E31" s="9"/>
      <c r="F31" s="9"/>
      <c r="G31" s="9"/>
      <c r="H31" s="9"/>
      <c r="I31" s="9"/>
      <c r="J31" s="9"/>
      <c r="K31" s="9"/>
      <c r="L31" s="9"/>
      <c r="M31" s="9"/>
      <c r="N31" s="9"/>
      <c r="O31" s="9"/>
      <c r="P31" s="115"/>
      <c r="Q31" s="116"/>
      <c r="R31" s="116"/>
      <c r="S31" s="116"/>
      <c r="T31" s="116"/>
      <c r="U31" s="116"/>
      <c r="V31" s="116"/>
      <c r="W31" s="116"/>
      <c r="X31" s="116"/>
      <c r="Y31" s="116"/>
      <c r="Z31" s="116"/>
      <c r="AA31" s="116"/>
      <c r="AB31" s="116"/>
      <c r="AC31" s="116"/>
      <c r="AD31" s="116"/>
      <c r="AE31" s="117"/>
    </row>
    <row r="32" spans="1:32" ht="45" customHeight="1" x14ac:dyDescent="0.25">
      <c r="A32" s="233" t="s">
        <v>57</v>
      </c>
      <c r="B32" s="234"/>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5"/>
    </row>
    <row r="33" spans="1:41" ht="23.1" customHeight="1" x14ac:dyDescent="0.25">
      <c r="A33" s="237" t="s">
        <v>58</v>
      </c>
      <c r="B33" s="239" t="s">
        <v>59</v>
      </c>
      <c r="C33" s="239" t="s">
        <v>52</v>
      </c>
      <c r="D33" s="239" t="s">
        <v>60</v>
      </c>
      <c r="E33" s="239"/>
      <c r="F33" s="239"/>
      <c r="G33" s="239"/>
      <c r="H33" s="239"/>
      <c r="I33" s="239"/>
      <c r="J33" s="239"/>
      <c r="K33" s="239"/>
      <c r="L33" s="239"/>
      <c r="M33" s="239"/>
      <c r="N33" s="239"/>
      <c r="O33" s="239"/>
      <c r="P33" s="239"/>
      <c r="Q33" s="239" t="s">
        <v>61</v>
      </c>
      <c r="R33" s="239"/>
      <c r="S33" s="239"/>
      <c r="T33" s="239"/>
      <c r="U33" s="239"/>
      <c r="V33" s="239"/>
      <c r="W33" s="239"/>
      <c r="X33" s="239"/>
      <c r="Y33" s="239"/>
      <c r="Z33" s="239"/>
      <c r="AA33" s="239"/>
      <c r="AB33" s="239"/>
      <c r="AC33" s="239"/>
      <c r="AD33" s="239"/>
      <c r="AE33" s="266"/>
      <c r="AG33" s="21"/>
      <c r="AH33" s="21"/>
      <c r="AI33" s="21"/>
      <c r="AJ33" s="21"/>
      <c r="AK33" s="21"/>
      <c r="AL33" s="21"/>
      <c r="AM33" s="21"/>
      <c r="AN33" s="21"/>
      <c r="AO33" s="21"/>
    </row>
    <row r="34" spans="1:41" ht="27" customHeight="1" x14ac:dyDescent="0.25">
      <c r="A34" s="237"/>
      <c r="B34" s="239"/>
      <c r="C34" s="265"/>
      <c r="D34" s="96" t="s">
        <v>29</v>
      </c>
      <c r="E34" s="96" t="s">
        <v>30</v>
      </c>
      <c r="F34" s="96" t="s">
        <v>8</v>
      </c>
      <c r="G34" s="96" t="s">
        <v>31</v>
      </c>
      <c r="H34" s="96" t="s">
        <v>32</v>
      </c>
      <c r="I34" s="96" t="s">
        <v>33</v>
      </c>
      <c r="J34" s="96" t="s">
        <v>34</v>
      </c>
      <c r="K34" s="96" t="s">
        <v>35</v>
      </c>
      <c r="L34" s="96" t="s">
        <v>36</v>
      </c>
      <c r="M34" s="96" t="s">
        <v>37</v>
      </c>
      <c r="N34" s="96" t="s">
        <v>38</v>
      </c>
      <c r="O34" s="96" t="s">
        <v>39</v>
      </c>
      <c r="P34" s="96" t="s">
        <v>40</v>
      </c>
      <c r="Q34" s="246" t="s">
        <v>62</v>
      </c>
      <c r="R34" s="247"/>
      <c r="S34" s="247"/>
      <c r="T34" s="248"/>
      <c r="U34" s="239" t="s">
        <v>63</v>
      </c>
      <c r="V34" s="239"/>
      <c r="W34" s="239"/>
      <c r="X34" s="239"/>
      <c r="Y34" s="239" t="s">
        <v>64</v>
      </c>
      <c r="Z34" s="239"/>
      <c r="AA34" s="239"/>
      <c r="AB34" s="239"/>
      <c r="AC34" s="239" t="s">
        <v>65</v>
      </c>
      <c r="AD34" s="239"/>
      <c r="AE34" s="266"/>
      <c r="AG34" s="21"/>
      <c r="AH34" s="21"/>
      <c r="AI34" s="21"/>
      <c r="AJ34" s="21"/>
      <c r="AK34" s="21"/>
      <c r="AL34" s="21"/>
      <c r="AM34" s="21"/>
      <c r="AN34" s="21"/>
      <c r="AO34" s="21"/>
    </row>
    <row r="35" spans="1:41" ht="226.5" customHeight="1" x14ac:dyDescent="0.25">
      <c r="A35" s="250" t="s">
        <v>111</v>
      </c>
      <c r="B35" s="252">
        <f>SUM(B41:B44)</f>
        <v>0.15000000000000002</v>
      </c>
      <c r="C35" s="23" t="s">
        <v>66</v>
      </c>
      <c r="D35" s="22">
        <v>6</v>
      </c>
      <c r="E35" s="22">
        <v>6</v>
      </c>
      <c r="F35" s="22">
        <v>6</v>
      </c>
      <c r="G35" s="22">
        <v>6</v>
      </c>
      <c r="H35" s="22">
        <v>6</v>
      </c>
      <c r="I35" s="22">
        <v>0</v>
      </c>
      <c r="J35" s="22">
        <v>0</v>
      </c>
      <c r="K35" s="22">
        <v>0</v>
      </c>
      <c r="L35" s="22">
        <v>0</v>
      </c>
      <c r="M35" s="22">
        <v>0</v>
      </c>
      <c r="N35" s="22">
        <v>0</v>
      </c>
      <c r="O35" s="22">
        <v>0</v>
      </c>
      <c r="P35" s="22">
        <v>6</v>
      </c>
      <c r="Q35" s="357" t="s">
        <v>113</v>
      </c>
      <c r="R35" s="358"/>
      <c r="S35" s="358"/>
      <c r="T35" s="359"/>
      <c r="U35" s="357" t="s">
        <v>114</v>
      </c>
      <c r="V35" s="358"/>
      <c r="W35" s="358"/>
      <c r="X35" s="359"/>
      <c r="Y35" s="229" t="s">
        <v>115</v>
      </c>
      <c r="Z35" s="229"/>
      <c r="AA35" s="229"/>
      <c r="AB35" s="229"/>
      <c r="AC35" s="229" t="s">
        <v>116</v>
      </c>
      <c r="AD35" s="229"/>
      <c r="AE35" s="230"/>
      <c r="AG35" s="21"/>
      <c r="AH35" s="21"/>
      <c r="AI35" s="21"/>
      <c r="AJ35" s="21"/>
      <c r="AK35" s="21"/>
      <c r="AL35" s="21"/>
      <c r="AM35" s="21"/>
      <c r="AN35" s="21"/>
      <c r="AO35" s="21"/>
    </row>
    <row r="36" spans="1:41" ht="226.5" customHeight="1" thickBot="1" x14ac:dyDescent="0.3">
      <c r="A36" s="251"/>
      <c r="B36" s="253"/>
      <c r="C36" s="24" t="s">
        <v>71</v>
      </c>
      <c r="D36" s="161">
        <v>6</v>
      </c>
      <c r="E36" s="161">
        <v>6</v>
      </c>
      <c r="F36" s="161">
        <v>6</v>
      </c>
      <c r="G36" s="161"/>
      <c r="H36" s="161"/>
      <c r="I36" s="161"/>
      <c r="J36" s="161"/>
      <c r="K36" s="161"/>
      <c r="L36" s="161"/>
      <c r="M36" s="161"/>
      <c r="N36" s="161"/>
      <c r="O36" s="161"/>
      <c r="P36" s="137">
        <v>6</v>
      </c>
      <c r="Q36" s="360"/>
      <c r="R36" s="361"/>
      <c r="S36" s="361"/>
      <c r="T36" s="362"/>
      <c r="U36" s="360"/>
      <c r="V36" s="361"/>
      <c r="W36" s="361"/>
      <c r="X36" s="362"/>
      <c r="Y36" s="231"/>
      <c r="Z36" s="231"/>
      <c r="AA36" s="231"/>
      <c r="AB36" s="231"/>
      <c r="AC36" s="231"/>
      <c r="AD36" s="231"/>
      <c r="AE36" s="232"/>
      <c r="AG36" s="21"/>
      <c r="AH36" s="21"/>
      <c r="AI36" s="21"/>
      <c r="AJ36" s="21"/>
      <c r="AK36" s="21"/>
      <c r="AL36" s="21"/>
      <c r="AM36" s="21"/>
      <c r="AN36" s="21"/>
      <c r="AO36" s="21"/>
    </row>
    <row r="37" spans="1:41" customFormat="1" ht="17.25" customHeight="1" thickBot="1" x14ac:dyDescent="0.3"/>
    <row r="38" spans="1:41" ht="45" customHeight="1" thickBot="1" x14ac:dyDescent="0.3">
      <c r="A38" s="233" t="s">
        <v>72</v>
      </c>
      <c r="B38" s="234"/>
      <c r="C38" s="234"/>
      <c r="D38" s="234"/>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5"/>
      <c r="AG38" s="21"/>
      <c r="AH38" s="21"/>
      <c r="AI38" s="21"/>
      <c r="AJ38" s="21"/>
      <c r="AK38" s="21"/>
      <c r="AL38" s="21"/>
      <c r="AM38" s="21"/>
      <c r="AN38" s="21"/>
      <c r="AO38" s="21"/>
    </row>
    <row r="39" spans="1:41" ht="26.1" customHeight="1" x14ac:dyDescent="0.25">
      <c r="A39" s="236" t="s">
        <v>73</v>
      </c>
      <c r="B39" s="238" t="s">
        <v>74</v>
      </c>
      <c r="C39" s="240" t="s">
        <v>75</v>
      </c>
      <c r="D39" s="242" t="s">
        <v>76</v>
      </c>
      <c r="E39" s="243"/>
      <c r="F39" s="243"/>
      <c r="G39" s="243"/>
      <c r="H39" s="243"/>
      <c r="I39" s="243"/>
      <c r="J39" s="243"/>
      <c r="K39" s="243"/>
      <c r="L39" s="243"/>
      <c r="M39" s="243"/>
      <c r="N39" s="243"/>
      <c r="O39" s="243"/>
      <c r="P39" s="244"/>
      <c r="Q39" s="238" t="s">
        <v>77</v>
      </c>
      <c r="R39" s="238"/>
      <c r="S39" s="238"/>
      <c r="T39" s="238"/>
      <c r="U39" s="238"/>
      <c r="V39" s="238"/>
      <c r="W39" s="238"/>
      <c r="X39" s="238"/>
      <c r="Y39" s="238"/>
      <c r="Z39" s="238"/>
      <c r="AA39" s="238"/>
      <c r="AB39" s="238"/>
      <c r="AC39" s="238"/>
      <c r="AD39" s="238"/>
      <c r="AE39" s="245"/>
      <c r="AG39" s="21"/>
      <c r="AH39" s="21"/>
      <c r="AI39" s="21"/>
      <c r="AJ39" s="21"/>
      <c r="AK39" s="21"/>
      <c r="AL39" s="21"/>
      <c r="AM39" s="21"/>
      <c r="AN39" s="21"/>
      <c r="AO39" s="21"/>
    </row>
    <row r="40" spans="1:41" ht="26.1" customHeight="1" x14ac:dyDescent="0.25">
      <c r="A40" s="237"/>
      <c r="B40" s="239"/>
      <c r="C40" s="241"/>
      <c r="D40" s="96" t="s">
        <v>78</v>
      </c>
      <c r="E40" s="96" t="s">
        <v>79</v>
      </c>
      <c r="F40" s="96" t="s">
        <v>80</v>
      </c>
      <c r="G40" s="96" t="s">
        <v>81</v>
      </c>
      <c r="H40" s="96" t="s">
        <v>82</v>
      </c>
      <c r="I40" s="96" t="s">
        <v>83</v>
      </c>
      <c r="J40" s="96" t="s">
        <v>84</v>
      </c>
      <c r="K40" s="96" t="s">
        <v>85</v>
      </c>
      <c r="L40" s="96" t="s">
        <v>86</v>
      </c>
      <c r="M40" s="96" t="s">
        <v>87</v>
      </c>
      <c r="N40" s="96" t="s">
        <v>88</v>
      </c>
      <c r="O40" s="96" t="s">
        <v>89</v>
      </c>
      <c r="P40" s="96" t="s">
        <v>90</v>
      </c>
      <c r="Q40" s="246" t="s">
        <v>91</v>
      </c>
      <c r="R40" s="247"/>
      <c r="S40" s="247"/>
      <c r="T40" s="247"/>
      <c r="U40" s="247"/>
      <c r="V40" s="247"/>
      <c r="W40" s="247"/>
      <c r="X40" s="248"/>
      <c r="Y40" s="246" t="s">
        <v>92</v>
      </c>
      <c r="Z40" s="247"/>
      <c r="AA40" s="247"/>
      <c r="AB40" s="247"/>
      <c r="AC40" s="247"/>
      <c r="AD40" s="247"/>
      <c r="AE40" s="249"/>
      <c r="AG40" s="25"/>
      <c r="AH40" s="25"/>
      <c r="AI40" s="25"/>
      <c r="AJ40" s="25"/>
      <c r="AK40" s="25"/>
      <c r="AL40" s="25"/>
      <c r="AM40" s="25"/>
      <c r="AN40" s="25"/>
      <c r="AO40" s="25"/>
    </row>
    <row r="41" spans="1:41" ht="107.25" customHeight="1" x14ac:dyDescent="0.25">
      <c r="A41" s="221" t="s">
        <v>117</v>
      </c>
      <c r="B41" s="355">
        <v>0.05</v>
      </c>
      <c r="C41" s="29" t="s">
        <v>66</v>
      </c>
      <c r="D41" s="162">
        <v>0.2</v>
      </c>
      <c r="E41" s="162">
        <v>0.2</v>
      </c>
      <c r="F41" s="162">
        <v>0.2</v>
      </c>
      <c r="G41" s="162">
        <v>0.2</v>
      </c>
      <c r="H41" s="162">
        <v>0.2</v>
      </c>
      <c r="I41" s="152">
        <v>0</v>
      </c>
      <c r="J41" s="152">
        <v>0</v>
      </c>
      <c r="K41" s="152">
        <v>0</v>
      </c>
      <c r="L41" s="152">
        <v>0</v>
      </c>
      <c r="M41" s="152">
        <v>0</v>
      </c>
      <c r="N41" s="152">
        <v>0</v>
      </c>
      <c r="O41" s="152">
        <v>0</v>
      </c>
      <c r="P41" s="106">
        <f>SUM(D41:O41)</f>
        <v>1</v>
      </c>
      <c r="Q41" s="212" t="s">
        <v>118</v>
      </c>
      <c r="R41" s="213"/>
      <c r="S41" s="213"/>
      <c r="T41" s="213"/>
      <c r="U41" s="213"/>
      <c r="V41" s="213"/>
      <c r="W41" s="213"/>
      <c r="X41" s="214"/>
      <c r="Y41" s="218" t="s">
        <v>773</v>
      </c>
      <c r="Z41" s="213"/>
      <c r="AA41" s="213"/>
      <c r="AB41" s="213"/>
      <c r="AC41" s="213"/>
      <c r="AD41" s="213"/>
      <c r="AE41" s="219"/>
    </row>
    <row r="42" spans="1:41" ht="107.25" customHeight="1" x14ac:dyDescent="0.25">
      <c r="A42" s="222"/>
      <c r="B42" s="356"/>
      <c r="C42" s="27" t="s">
        <v>71</v>
      </c>
      <c r="D42" s="28">
        <v>0.2</v>
      </c>
      <c r="E42" s="28">
        <v>0.2</v>
      </c>
      <c r="F42" s="28">
        <v>0.2</v>
      </c>
      <c r="G42" s="28"/>
      <c r="H42" s="28"/>
      <c r="I42" s="28"/>
      <c r="J42" s="28"/>
      <c r="K42" s="28"/>
      <c r="L42" s="28"/>
      <c r="M42" s="28"/>
      <c r="N42" s="28"/>
      <c r="O42" s="28"/>
      <c r="P42" s="106">
        <f>SUM(D42:O42)</f>
        <v>0.60000000000000009</v>
      </c>
      <c r="Q42" s="225"/>
      <c r="R42" s="226"/>
      <c r="S42" s="226"/>
      <c r="T42" s="226"/>
      <c r="U42" s="226"/>
      <c r="V42" s="226"/>
      <c r="W42" s="226"/>
      <c r="X42" s="227"/>
      <c r="Y42" s="225"/>
      <c r="Z42" s="226"/>
      <c r="AA42" s="226"/>
      <c r="AB42" s="226"/>
      <c r="AC42" s="226"/>
      <c r="AD42" s="226"/>
      <c r="AE42" s="228"/>
    </row>
    <row r="43" spans="1:41" ht="126" customHeight="1" x14ac:dyDescent="0.25">
      <c r="A43" s="208" t="s">
        <v>120</v>
      </c>
      <c r="B43" s="349">
        <v>0.1</v>
      </c>
      <c r="C43" s="29" t="s">
        <v>66</v>
      </c>
      <c r="D43" s="162">
        <v>0.2</v>
      </c>
      <c r="E43" s="162">
        <v>0.2</v>
      </c>
      <c r="F43" s="162">
        <v>0.2</v>
      </c>
      <c r="G43" s="162">
        <v>0.2</v>
      </c>
      <c r="H43" s="162">
        <v>0.2</v>
      </c>
      <c r="I43" s="152">
        <v>0</v>
      </c>
      <c r="J43" s="152">
        <v>0</v>
      </c>
      <c r="K43" s="152">
        <v>0</v>
      </c>
      <c r="L43" s="152">
        <v>0</v>
      </c>
      <c r="M43" s="152">
        <v>0</v>
      </c>
      <c r="N43" s="152">
        <v>0</v>
      </c>
      <c r="O43" s="152">
        <v>0</v>
      </c>
      <c r="P43" s="106">
        <f>SUM(D43:O43)</f>
        <v>1</v>
      </c>
      <c r="Q43" s="212" t="s">
        <v>121</v>
      </c>
      <c r="R43" s="213"/>
      <c r="S43" s="213"/>
      <c r="T43" s="213"/>
      <c r="U43" s="213"/>
      <c r="V43" s="213"/>
      <c r="W43" s="213"/>
      <c r="X43" s="214"/>
      <c r="Y43" s="218" t="s">
        <v>774</v>
      </c>
      <c r="Z43" s="213"/>
      <c r="AA43" s="213"/>
      <c r="AB43" s="213"/>
      <c r="AC43" s="213"/>
      <c r="AD43" s="213"/>
      <c r="AE43" s="219"/>
    </row>
    <row r="44" spans="1:41" ht="126" customHeight="1" thickBot="1" x14ac:dyDescent="0.3">
      <c r="A44" s="209"/>
      <c r="B44" s="350"/>
      <c r="C44" s="24" t="s">
        <v>71</v>
      </c>
      <c r="D44" s="30">
        <v>0.2</v>
      </c>
      <c r="E44" s="30">
        <v>0.2</v>
      </c>
      <c r="F44" s="30">
        <v>0.2</v>
      </c>
      <c r="G44" s="30"/>
      <c r="H44" s="30"/>
      <c r="I44" s="30"/>
      <c r="J44" s="30"/>
      <c r="K44" s="30"/>
      <c r="L44" s="30"/>
      <c r="M44" s="30"/>
      <c r="N44" s="30"/>
      <c r="O44" s="30"/>
      <c r="P44" s="107">
        <f>SUM(D44:O44)</f>
        <v>0.60000000000000009</v>
      </c>
      <c r="Q44" s="215"/>
      <c r="R44" s="216"/>
      <c r="S44" s="216"/>
      <c r="T44" s="216"/>
      <c r="U44" s="216"/>
      <c r="V44" s="216"/>
      <c r="W44" s="216"/>
      <c r="X44" s="217"/>
      <c r="Y44" s="215"/>
      <c r="Z44" s="216"/>
      <c r="AA44" s="216"/>
      <c r="AB44" s="216"/>
      <c r="AC44" s="216"/>
      <c r="AD44" s="216"/>
      <c r="AE44" s="220"/>
    </row>
  </sheetData>
  <mergeCells count="75">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3:A44"/>
    <mergeCell ref="B43:B44"/>
    <mergeCell ref="Q43:X44"/>
    <mergeCell ref="Y43:AE44"/>
  </mergeCells>
  <dataValidations count="3">
    <dataValidation type="list" allowBlank="1" showInputMessage="1" showErrorMessage="1" sqref="C7:C9" xr:uid="{C850BD99-682E-4864-B1D7-67601BEEF34F}">
      <formula1>$B$21:$M$21</formula1>
    </dataValidation>
    <dataValidation type="textLength" operator="lessThanOrEqual" allowBlank="1" showInputMessage="1" showErrorMessage="1" errorTitle="Máximo 2.000 caracteres" error="Máximo 2.000 caracteres" promptTitle="2.000 caracteres" sqref="Q30:Q31" xr:uid="{FF10ED60-A28E-41DF-88FE-A3B1E7A3DEC2}">
      <formula1>2000</formula1>
    </dataValidation>
    <dataValidation type="textLength" operator="lessThanOrEqual" allowBlank="1" showInputMessage="1" showErrorMessage="1" errorTitle="Máximo 2.000 caracteres" error="Máximo 2.000 caracteres" sqref="AC35 Q43 Y35 Q41 Q35 U35" xr:uid="{A6E01319-3A88-4792-B50E-D77D8FF439C8}">
      <formula1>2000</formula1>
    </dataValidation>
  </dataValidations>
  <hyperlinks>
    <hyperlink ref="Y41" r:id="rId1" xr:uid="{5560FC32-8925-4665-9EDD-ECD58E25F59E}"/>
    <hyperlink ref="Y43" r:id="rId2" xr:uid="{999132BD-BEB6-4973-94B3-6B7BDC4B0D0F}"/>
  </hyperlinks>
  <pageMargins left="0.25" right="0.25" top="0.75" bottom="0.75" header="0.3" footer="0.3"/>
  <pageSetup scale="20" orientation="landscape" r:id="rId3"/>
  <drawing r:id="rId4"/>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5A21C-CAF0-4531-B98A-103F45D1A9A8}">
  <sheetPr>
    <tabColor theme="7" tint="0.39997558519241921"/>
    <pageSetUpPr fitToPage="1"/>
  </sheetPr>
  <dimension ref="A1:AO44"/>
  <sheetViews>
    <sheetView showGridLines="0" topLeftCell="J32" zoomScale="60" zoomScaleNormal="60" workbookViewId="0">
      <selection activeCell="Q45" sqref="Q45:X46"/>
    </sheetView>
  </sheetViews>
  <sheetFormatPr baseColWidth="10" defaultColWidth="10.85546875" defaultRowHeight="15" x14ac:dyDescent="0.25"/>
  <cols>
    <col min="1" max="1" width="38.42578125" style="2" customWidth="1"/>
    <col min="2" max="2" width="20.5703125" style="2" customWidth="1"/>
    <col min="3" max="14" width="20.7109375" style="2" customWidth="1"/>
    <col min="15" max="15" width="20.5703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5703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324"/>
      <c r="B1" s="327" t="s">
        <v>0</v>
      </c>
      <c r="C1" s="328"/>
      <c r="D1" s="328"/>
      <c r="E1" s="328"/>
      <c r="F1" s="328"/>
      <c r="G1" s="328"/>
      <c r="H1" s="328"/>
      <c r="I1" s="328"/>
      <c r="J1" s="328"/>
      <c r="K1" s="328"/>
      <c r="L1" s="328"/>
      <c r="M1" s="328"/>
      <c r="N1" s="328"/>
      <c r="O1" s="328"/>
      <c r="P1" s="328"/>
      <c r="Q1" s="328"/>
      <c r="R1" s="328"/>
      <c r="S1" s="328"/>
      <c r="T1" s="328"/>
      <c r="U1" s="328"/>
      <c r="V1" s="328"/>
      <c r="W1" s="328"/>
      <c r="X1" s="328"/>
      <c r="Y1" s="328"/>
      <c r="Z1" s="328"/>
      <c r="AA1" s="329"/>
      <c r="AB1" s="330" t="s">
        <v>1</v>
      </c>
      <c r="AC1" s="331"/>
      <c r="AD1" s="331"/>
      <c r="AE1" s="332"/>
    </row>
    <row r="2" spans="1:31" ht="30.75" customHeight="1" thickBot="1" x14ac:dyDescent="0.3">
      <c r="A2" s="325"/>
      <c r="B2" s="327" t="s">
        <v>2</v>
      </c>
      <c r="C2" s="328"/>
      <c r="D2" s="328"/>
      <c r="E2" s="328"/>
      <c r="F2" s="328"/>
      <c r="G2" s="328"/>
      <c r="H2" s="328"/>
      <c r="I2" s="328"/>
      <c r="J2" s="328"/>
      <c r="K2" s="328"/>
      <c r="L2" s="328"/>
      <c r="M2" s="328"/>
      <c r="N2" s="328"/>
      <c r="O2" s="328"/>
      <c r="P2" s="328"/>
      <c r="Q2" s="328"/>
      <c r="R2" s="328"/>
      <c r="S2" s="328"/>
      <c r="T2" s="328"/>
      <c r="U2" s="328"/>
      <c r="V2" s="328"/>
      <c r="W2" s="328"/>
      <c r="X2" s="328"/>
      <c r="Y2" s="328"/>
      <c r="Z2" s="328"/>
      <c r="AA2" s="329"/>
      <c r="AB2" s="330" t="s">
        <v>3</v>
      </c>
      <c r="AC2" s="331"/>
      <c r="AD2" s="331"/>
      <c r="AE2" s="332"/>
    </row>
    <row r="3" spans="1:31" ht="24" customHeight="1" thickBot="1" x14ac:dyDescent="0.3">
      <c r="A3" s="325"/>
      <c r="B3" s="333" t="s">
        <v>4</v>
      </c>
      <c r="C3" s="334"/>
      <c r="D3" s="334"/>
      <c r="E3" s="334"/>
      <c r="F3" s="334"/>
      <c r="G3" s="334"/>
      <c r="H3" s="334"/>
      <c r="I3" s="334"/>
      <c r="J3" s="334"/>
      <c r="K3" s="334"/>
      <c r="L3" s="334"/>
      <c r="M3" s="334"/>
      <c r="N3" s="334"/>
      <c r="O3" s="334"/>
      <c r="P3" s="334"/>
      <c r="Q3" s="334"/>
      <c r="R3" s="334"/>
      <c r="S3" s="334"/>
      <c r="T3" s="334"/>
      <c r="U3" s="334"/>
      <c r="V3" s="334"/>
      <c r="W3" s="334"/>
      <c r="X3" s="334"/>
      <c r="Y3" s="334"/>
      <c r="Z3" s="334"/>
      <c r="AA3" s="335"/>
      <c r="AB3" s="330" t="s">
        <v>5</v>
      </c>
      <c r="AC3" s="331"/>
      <c r="AD3" s="331"/>
      <c r="AE3" s="332"/>
    </row>
    <row r="4" spans="1:31" ht="21.75" customHeight="1" thickBot="1" x14ac:dyDescent="0.3">
      <c r="A4" s="326"/>
      <c r="B4" s="336"/>
      <c r="C4" s="337"/>
      <c r="D4" s="337"/>
      <c r="E4" s="337"/>
      <c r="F4" s="337"/>
      <c r="G4" s="337"/>
      <c r="H4" s="337"/>
      <c r="I4" s="337"/>
      <c r="J4" s="337"/>
      <c r="K4" s="337"/>
      <c r="L4" s="337"/>
      <c r="M4" s="337"/>
      <c r="N4" s="337"/>
      <c r="O4" s="337"/>
      <c r="P4" s="337"/>
      <c r="Q4" s="337"/>
      <c r="R4" s="337"/>
      <c r="S4" s="337"/>
      <c r="T4" s="337"/>
      <c r="U4" s="337"/>
      <c r="V4" s="337"/>
      <c r="W4" s="337"/>
      <c r="X4" s="337"/>
      <c r="Y4" s="337"/>
      <c r="Z4" s="337"/>
      <c r="AA4" s="338"/>
      <c r="AB4" s="339" t="s">
        <v>6</v>
      </c>
      <c r="AC4" s="340"/>
      <c r="AD4" s="340"/>
      <c r="AE4" s="341"/>
    </row>
    <row r="5" spans="1:31" ht="9" customHeight="1" thickBot="1" x14ac:dyDescent="0.3">
      <c r="A5" s="3"/>
      <c r="B5" s="97"/>
      <c r="C5" s="98"/>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298" t="s">
        <v>7</v>
      </c>
      <c r="B7" s="299"/>
      <c r="C7" s="310" t="s">
        <v>8</v>
      </c>
      <c r="D7" s="298" t="s">
        <v>9</v>
      </c>
      <c r="E7" s="313"/>
      <c r="F7" s="313"/>
      <c r="G7" s="313"/>
      <c r="H7" s="299"/>
      <c r="I7" s="316">
        <v>45387</v>
      </c>
      <c r="J7" s="317"/>
      <c r="K7" s="298" t="s">
        <v>10</v>
      </c>
      <c r="L7" s="299"/>
      <c r="M7" s="322" t="s">
        <v>11</v>
      </c>
      <c r="N7" s="323"/>
      <c r="O7" s="288"/>
      <c r="P7" s="289"/>
      <c r="Q7" s="4"/>
      <c r="R7" s="4"/>
      <c r="S7" s="4"/>
      <c r="T7" s="4"/>
      <c r="U7" s="4"/>
      <c r="V7" s="4"/>
      <c r="W7" s="4"/>
      <c r="X7" s="4"/>
      <c r="Y7" s="4"/>
      <c r="Z7" s="5"/>
      <c r="AA7" s="4"/>
      <c r="AB7" s="4"/>
      <c r="AD7" s="7"/>
      <c r="AE7" s="8"/>
    </row>
    <row r="8" spans="1:31" x14ac:dyDescent="0.25">
      <c r="A8" s="300"/>
      <c r="B8" s="301"/>
      <c r="C8" s="311"/>
      <c r="D8" s="300"/>
      <c r="E8" s="314"/>
      <c r="F8" s="314"/>
      <c r="G8" s="314"/>
      <c r="H8" s="301"/>
      <c r="I8" s="318"/>
      <c r="J8" s="319"/>
      <c r="K8" s="300"/>
      <c r="L8" s="301"/>
      <c r="M8" s="290" t="s">
        <v>12</v>
      </c>
      <c r="N8" s="291"/>
      <c r="O8" s="292"/>
      <c r="P8" s="293"/>
      <c r="Q8" s="4"/>
      <c r="R8" s="4"/>
      <c r="S8" s="4"/>
      <c r="T8" s="4"/>
      <c r="U8" s="4"/>
      <c r="V8" s="4"/>
      <c r="W8" s="4"/>
      <c r="X8" s="4"/>
      <c r="Y8" s="4"/>
      <c r="Z8" s="5"/>
      <c r="AA8" s="4"/>
      <c r="AB8" s="4"/>
      <c r="AD8" s="7"/>
      <c r="AE8" s="8"/>
    </row>
    <row r="9" spans="1:31" ht="15.75" thickBot="1" x14ac:dyDescent="0.3">
      <c r="A9" s="302"/>
      <c r="B9" s="303"/>
      <c r="C9" s="312"/>
      <c r="D9" s="302"/>
      <c r="E9" s="315"/>
      <c r="F9" s="315"/>
      <c r="G9" s="315"/>
      <c r="H9" s="303"/>
      <c r="I9" s="320"/>
      <c r="J9" s="321"/>
      <c r="K9" s="302"/>
      <c r="L9" s="303"/>
      <c r="M9" s="294" t="s">
        <v>13</v>
      </c>
      <c r="N9" s="295"/>
      <c r="O9" s="296" t="s">
        <v>14</v>
      </c>
      <c r="P9" s="297"/>
      <c r="Q9" s="4"/>
      <c r="R9" s="4"/>
      <c r="S9" s="4"/>
      <c r="T9" s="4"/>
      <c r="U9" s="4"/>
      <c r="V9" s="4"/>
      <c r="W9" s="4"/>
      <c r="X9" s="4"/>
      <c r="Y9" s="4"/>
      <c r="Z9" s="5"/>
      <c r="AA9" s="4"/>
      <c r="AB9" s="4"/>
      <c r="AD9" s="7"/>
      <c r="AE9" s="8"/>
    </row>
    <row r="10" spans="1:31" ht="15" customHeight="1" thickBot="1" x14ac:dyDescent="0.3">
      <c r="A10" s="73"/>
      <c r="B10" s="74"/>
      <c r="C10" s="74"/>
      <c r="D10" s="9"/>
      <c r="E10" s="9"/>
      <c r="F10" s="9"/>
      <c r="G10" s="9"/>
      <c r="H10" s="9"/>
      <c r="I10" s="70"/>
      <c r="J10" s="70"/>
      <c r="K10" s="9"/>
      <c r="L10" s="9"/>
      <c r="M10" s="71"/>
      <c r="N10" s="71"/>
      <c r="O10" s="72"/>
      <c r="P10" s="72"/>
      <c r="Q10" s="74"/>
      <c r="R10" s="74"/>
      <c r="S10" s="74"/>
      <c r="T10" s="74"/>
      <c r="U10" s="74"/>
      <c r="V10" s="74"/>
      <c r="W10" s="74"/>
      <c r="X10" s="74"/>
      <c r="Y10" s="74"/>
      <c r="Z10" s="75"/>
      <c r="AA10" s="74"/>
      <c r="AB10" s="74"/>
      <c r="AD10" s="76"/>
      <c r="AE10" s="77"/>
    </row>
    <row r="11" spans="1:31" ht="15" customHeight="1" x14ac:dyDescent="0.25">
      <c r="A11" s="298" t="s">
        <v>15</v>
      </c>
      <c r="B11" s="299"/>
      <c r="C11" s="233" t="s">
        <v>16</v>
      </c>
      <c r="D11" s="234"/>
      <c r="E11" s="234"/>
      <c r="F11" s="234"/>
      <c r="G11" s="234"/>
      <c r="H11" s="234"/>
      <c r="I11" s="234"/>
      <c r="J11" s="234"/>
      <c r="K11" s="234"/>
      <c r="L11" s="234"/>
      <c r="M11" s="234"/>
      <c r="N11" s="234"/>
      <c r="O11" s="234"/>
      <c r="P11" s="234"/>
      <c r="Q11" s="234"/>
      <c r="R11" s="234"/>
      <c r="S11" s="234"/>
      <c r="T11" s="234"/>
      <c r="U11" s="234"/>
      <c r="V11" s="234"/>
      <c r="W11" s="234"/>
      <c r="X11" s="234"/>
      <c r="Y11" s="234"/>
      <c r="Z11" s="234"/>
      <c r="AA11" s="234"/>
      <c r="AB11" s="234"/>
      <c r="AC11" s="234"/>
      <c r="AD11" s="234"/>
      <c r="AE11" s="235"/>
    </row>
    <row r="12" spans="1:31" ht="15" customHeight="1" x14ac:dyDescent="0.25">
      <c r="A12" s="300"/>
      <c r="B12" s="301"/>
      <c r="C12" s="304"/>
      <c r="D12" s="305"/>
      <c r="E12" s="305"/>
      <c r="F12" s="305"/>
      <c r="G12" s="305"/>
      <c r="H12" s="305"/>
      <c r="I12" s="305"/>
      <c r="J12" s="305"/>
      <c r="K12" s="305"/>
      <c r="L12" s="305"/>
      <c r="M12" s="305"/>
      <c r="N12" s="305"/>
      <c r="O12" s="305"/>
      <c r="P12" s="305"/>
      <c r="Q12" s="305"/>
      <c r="R12" s="305"/>
      <c r="S12" s="305"/>
      <c r="T12" s="305"/>
      <c r="U12" s="305"/>
      <c r="V12" s="305"/>
      <c r="W12" s="305"/>
      <c r="X12" s="305"/>
      <c r="Y12" s="305"/>
      <c r="Z12" s="305"/>
      <c r="AA12" s="305"/>
      <c r="AB12" s="305"/>
      <c r="AC12" s="305"/>
      <c r="AD12" s="305"/>
      <c r="AE12" s="306"/>
    </row>
    <row r="13" spans="1:31" ht="15" customHeight="1" thickBot="1" x14ac:dyDescent="0.3">
      <c r="A13" s="302"/>
      <c r="B13" s="303"/>
      <c r="C13" s="307"/>
      <c r="D13" s="308"/>
      <c r="E13" s="308"/>
      <c r="F13" s="308"/>
      <c r="G13" s="308"/>
      <c r="H13" s="308"/>
      <c r="I13" s="308"/>
      <c r="J13" s="308"/>
      <c r="K13" s="308"/>
      <c r="L13" s="308"/>
      <c r="M13" s="308"/>
      <c r="N13" s="308"/>
      <c r="O13" s="308"/>
      <c r="P13" s="308"/>
      <c r="Q13" s="308"/>
      <c r="R13" s="308"/>
      <c r="S13" s="308"/>
      <c r="T13" s="308"/>
      <c r="U13" s="308"/>
      <c r="V13" s="308"/>
      <c r="W13" s="308"/>
      <c r="X13" s="308"/>
      <c r="Y13" s="308"/>
      <c r="Z13" s="308"/>
      <c r="AA13" s="308"/>
      <c r="AB13" s="308"/>
      <c r="AC13" s="308"/>
      <c r="AD13" s="308"/>
      <c r="AE13" s="309"/>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71" t="s">
        <v>17</v>
      </c>
      <c r="B15" s="272"/>
      <c r="C15" s="282" t="s">
        <v>18</v>
      </c>
      <c r="D15" s="283"/>
      <c r="E15" s="283"/>
      <c r="F15" s="283"/>
      <c r="G15" s="283"/>
      <c r="H15" s="283"/>
      <c r="I15" s="283"/>
      <c r="J15" s="283"/>
      <c r="K15" s="284"/>
      <c r="L15" s="276" t="s">
        <v>19</v>
      </c>
      <c r="M15" s="277"/>
      <c r="N15" s="277"/>
      <c r="O15" s="277"/>
      <c r="P15" s="277"/>
      <c r="Q15" s="278"/>
      <c r="R15" s="285" t="s">
        <v>20</v>
      </c>
      <c r="S15" s="286"/>
      <c r="T15" s="286"/>
      <c r="U15" s="286"/>
      <c r="V15" s="286"/>
      <c r="W15" s="286"/>
      <c r="X15" s="287"/>
      <c r="Y15" s="276" t="s">
        <v>21</v>
      </c>
      <c r="Z15" s="278"/>
      <c r="AA15" s="273" t="s">
        <v>22</v>
      </c>
      <c r="AB15" s="274"/>
      <c r="AC15" s="274"/>
      <c r="AD15" s="274"/>
      <c r="AE15" s="275"/>
    </row>
    <row r="16" spans="1:31" ht="9" customHeight="1" thickBot="1" x14ac:dyDescent="0.3">
      <c r="A16" s="6"/>
      <c r="B16" s="4"/>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270"/>
      <c r="AB16" s="270"/>
      <c r="AD16" s="7"/>
      <c r="AE16" s="8"/>
    </row>
    <row r="17" spans="1:32" s="16" customFormat="1" ht="37.5" customHeight="1" thickBot="1" x14ac:dyDescent="0.3">
      <c r="A17" s="271" t="s">
        <v>23</v>
      </c>
      <c r="B17" s="272"/>
      <c r="C17" s="273" t="s">
        <v>123</v>
      </c>
      <c r="D17" s="274"/>
      <c r="E17" s="274"/>
      <c r="F17" s="274"/>
      <c r="G17" s="274"/>
      <c r="H17" s="274"/>
      <c r="I17" s="274"/>
      <c r="J17" s="274"/>
      <c r="K17" s="274"/>
      <c r="L17" s="274"/>
      <c r="M17" s="274"/>
      <c r="N17" s="274"/>
      <c r="O17" s="274"/>
      <c r="P17" s="274"/>
      <c r="Q17" s="274"/>
      <c r="R17" s="274"/>
      <c r="S17" s="274"/>
      <c r="T17" s="274"/>
      <c r="U17" s="274"/>
      <c r="V17" s="274"/>
      <c r="W17" s="274"/>
      <c r="X17" s="274"/>
      <c r="Y17" s="274"/>
      <c r="Z17" s="274"/>
      <c r="AA17" s="274"/>
      <c r="AB17" s="274"/>
      <c r="AC17" s="274"/>
      <c r="AD17" s="274"/>
      <c r="AE17" s="275"/>
    </row>
    <row r="18" spans="1:32"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x14ac:dyDescent="0.3">
      <c r="A19" s="276" t="s">
        <v>25</v>
      </c>
      <c r="B19" s="277"/>
      <c r="C19" s="277"/>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8"/>
      <c r="AF19" s="20"/>
    </row>
    <row r="20" spans="1:32" ht="32.1" customHeight="1" thickBot="1" x14ac:dyDescent="0.3">
      <c r="A20" s="99" t="s">
        <v>26</v>
      </c>
      <c r="B20" s="279" t="s">
        <v>27</v>
      </c>
      <c r="C20" s="280"/>
      <c r="D20" s="280"/>
      <c r="E20" s="280"/>
      <c r="F20" s="280"/>
      <c r="G20" s="280"/>
      <c r="H20" s="280"/>
      <c r="I20" s="280"/>
      <c r="J20" s="280"/>
      <c r="K20" s="280"/>
      <c r="L20" s="280"/>
      <c r="M20" s="280"/>
      <c r="N20" s="280"/>
      <c r="O20" s="281"/>
      <c r="P20" s="276" t="s">
        <v>28</v>
      </c>
      <c r="Q20" s="277"/>
      <c r="R20" s="277"/>
      <c r="S20" s="277"/>
      <c r="T20" s="277"/>
      <c r="U20" s="277"/>
      <c r="V20" s="277"/>
      <c r="W20" s="277"/>
      <c r="X20" s="277"/>
      <c r="Y20" s="277"/>
      <c r="Z20" s="277"/>
      <c r="AA20" s="277"/>
      <c r="AB20" s="277"/>
      <c r="AC20" s="277"/>
      <c r="AD20" s="277"/>
      <c r="AE20" s="278"/>
      <c r="AF20" s="20"/>
    </row>
    <row r="21" spans="1:32" ht="32.1" customHeight="1" thickBot="1" x14ac:dyDescent="0.3">
      <c r="A21" s="149">
        <v>55649000</v>
      </c>
      <c r="B21" s="108" t="s">
        <v>29</v>
      </c>
      <c r="C21" s="109" t="s">
        <v>30</v>
      </c>
      <c r="D21" s="109" t="s">
        <v>8</v>
      </c>
      <c r="E21" s="109" t="s">
        <v>31</v>
      </c>
      <c r="F21" s="109" t="s">
        <v>32</v>
      </c>
      <c r="G21" s="109" t="s">
        <v>33</v>
      </c>
      <c r="H21" s="109" t="s">
        <v>34</v>
      </c>
      <c r="I21" s="109" t="s">
        <v>35</v>
      </c>
      <c r="J21" s="109" t="s">
        <v>36</v>
      </c>
      <c r="K21" s="109" t="s">
        <v>37</v>
      </c>
      <c r="L21" s="109" t="s">
        <v>38</v>
      </c>
      <c r="M21" s="109" t="s">
        <v>39</v>
      </c>
      <c r="N21" s="109" t="s">
        <v>40</v>
      </c>
      <c r="O21" s="110" t="s">
        <v>41</v>
      </c>
      <c r="P21" s="134"/>
      <c r="Q21" s="99" t="s">
        <v>29</v>
      </c>
      <c r="R21" s="100" t="s">
        <v>30</v>
      </c>
      <c r="S21" s="100" t="s">
        <v>8</v>
      </c>
      <c r="T21" s="100" t="s">
        <v>31</v>
      </c>
      <c r="U21" s="100" t="s">
        <v>32</v>
      </c>
      <c r="V21" s="100" t="s">
        <v>33</v>
      </c>
      <c r="W21" s="100" t="s">
        <v>34</v>
      </c>
      <c r="X21" s="100" t="s">
        <v>35</v>
      </c>
      <c r="Y21" s="100" t="s">
        <v>36</v>
      </c>
      <c r="Z21" s="100" t="s">
        <v>37</v>
      </c>
      <c r="AA21" s="100" t="s">
        <v>38</v>
      </c>
      <c r="AB21" s="100" t="s">
        <v>39</v>
      </c>
      <c r="AC21" s="100" t="s">
        <v>40</v>
      </c>
      <c r="AD21" s="133" t="s">
        <v>42</v>
      </c>
      <c r="AE21" s="133" t="s">
        <v>43</v>
      </c>
      <c r="AF21" s="1"/>
    </row>
    <row r="22" spans="1:32" ht="32.1" customHeight="1" x14ac:dyDescent="0.25">
      <c r="A22" s="130" t="s">
        <v>44</v>
      </c>
      <c r="B22" s="147">
        <v>0</v>
      </c>
      <c r="C22" s="148">
        <v>55649000</v>
      </c>
      <c r="D22" s="148"/>
      <c r="E22" s="148"/>
      <c r="F22" s="148"/>
      <c r="G22" s="148"/>
      <c r="H22" s="148"/>
      <c r="I22" s="148"/>
      <c r="J22" s="148"/>
      <c r="K22" s="148"/>
      <c r="L22" s="148"/>
      <c r="M22" s="148"/>
      <c r="N22" s="79">
        <f>SUM(B22:M22)</f>
        <v>55649000</v>
      </c>
      <c r="O22" s="81"/>
      <c r="P22" s="130" t="s">
        <v>45</v>
      </c>
      <c r="Q22" s="141">
        <v>371258800</v>
      </c>
      <c r="R22" s="142">
        <v>325782000</v>
      </c>
      <c r="S22" s="142"/>
      <c r="T22" s="142"/>
      <c r="U22" s="142"/>
      <c r="V22" s="142"/>
      <c r="W22" s="142"/>
      <c r="X22" s="142">
        <v>552048200</v>
      </c>
      <c r="Y22" s="142"/>
      <c r="Z22" s="142"/>
      <c r="AA22" s="142"/>
      <c r="AB22" s="142"/>
      <c r="AC22" s="101">
        <f>SUM(Q22:AB22)</f>
        <v>1249089000</v>
      </c>
      <c r="AE22" s="102"/>
      <c r="AF22" s="1"/>
    </row>
    <row r="23" spans="1:32" ht="32.1" customHeight="1" x14ac:dyDescent="0.25">
      <c r="A23" s="131" t="s">
        <v>46</v>
      </c>
      <c r="B23" s="143"/>
      <c r="C23" s="144"/>
      <c r="D23" s="144">
        <v>0</v>
      </c>
      <c r="E23" s="144"/>
      <c r="F23" s="144"/>
      <c r="G23" s="144"/>
      <c r="H23" s="144"/>
      <c r="I23" s="144"/>
      <c r="J23" s="144"/>
      <c r="K23" s="144"/>
      <c r="L23" s="144"/>
      <c r="M23" s="144"/>
      <c r="N23" s="78">
        <f>SUM(B23:M23)</f>
        <v>0</v>
      </c>
      <c r="O23" s="90" t="str">
        <f>IFERROR(N23/(SUMIF(B23:M23,"&gt;0",B22:M22))," ")</f>
        <v xml:space="preserve"> </v>
      </c>
      <c r="P23" s="131" t="s">
        <v>47</v>
      </c>
      <c r="Q23" s="143">
        <v>241235833</v>
      </c>
      <c r="R23" s="144">
        <v>362876000</v>
      </c>
      <c r="S23" s="144">
        <v>60522834</v>
      </c>
      <c r="T23" s="144"/>
      <c r="U23" s="144"/>
      <c r="V23" s="144"/>
      <c r="W23" s="144"/>
      <c r="X23" s="144"/>
      <c r="Y23" s="144"/>
      <c r="Z23" s="144"/>
      <c r="AA23" s="144"/>
      <c r="AB23" s="144"/>
      <c r="AC23" s="78">
        <f>SUM(Q23:AB23)</f>
        <v>664634667</v>
      </c>
      <c r="AD23" s="182">
        <f>AC23/SUM(Q22:S22)</f>
        <v>0.95350898684840257</v>
      </c>
      <c r="AE23" s="82">
        <f>AC23/AC22</f>
        <v>0.53209552481848776</v>
      </c>
      <c r="AF23" s="1"/>
    </row>
    <row r="24" spans="1:32" ht="32.1" customHeight="1" x14ac:dyDescent="0.25">
      <c r="A24" s="131" t="s">
        <v>48</v>
      </c>
      <c r="B24" s="143">
        <f>+A21-B23</f>
        <v>55649000</v>
      </c>
      <c r="C24" s="144">
        <f>+B24-C23</f>
        <v>55649000</v>
      </c>
      <c r="D24" s="144">
        <f>+C24-D23</f>
        <v>55649000</v>
      </c>
      <c r="E24" s="144"/>
      <c r="F24" s="144"/>
      <c r="G24" s="144"/>
      <c r="H24" s="144"/>
      <c r="I24" s="144"/>
      <c r="J24" s="144"/>
      <c r="K24" s="144"/>
      <c r="L24" s="144"/>
      <c r="M24" s="144"/>
      <c r="N24" s="78">
        <f>MIN(B24:M24)</f>
        <v>55649000</v>
      </c>
      <c r="O24" s="80"/>
      <c r="P24" s="131" t="s">
        <v>44</v>
      </c>
      <c r="Q24" s="143"/>
      <c r="R24" s="144">
        <v>22070800</v>
      </c>
      <c r="S24" s="144">
        <v>112495000</v>
      </c>
      <c r="T24" s="144">
        <v>112495000</v>
      </c>
      <c r="U24" s="144">
        <v>112495000</v>
      </c>
      <c r="V24" s="144">
        <v>112495000</v>
      </c>
      <c r="W24" s="144">
        <v>112495000</v>
      </c>
      <c r="X24" s="144">
        <v>112495000</v>
      </c>
      <c r="Y24" s="144">
        <v>112495000</v>
      </c>
      <c r="Z24" s="144">
        <v>112495000</v>
      </c>
      <c r="AA24" s="144">
        <v>112495000</v>
      </c>
      <c r="AB24" s="144">
        <v>214563200</v>
      </c>
      <c r="AC24" s="78">
        <f>SUM(Q24:AB24)</f>
        <v>1249089000</v>
      </c>
      <c r="AD24" s="78"/>
      <c r="AE24" s="103"/>
      <c r="AF24" s="1"/>
    </row>
    <row r="25" spans="1:32" ht="32.1" customHeight="1" thickBot="1" x14ac:dyDescent="0.3">
      <c r="A25" s="132" t="s">
        <v>49</v>
      </c>
      <c r="B25" s="145">
        <v>0</v>
      </c>
      <c r="C25" s="146">
        <v>55649000</v>
      </c>
      <c r="D25" s="146">
        <v>0</v>
      </c>
      <c r="E25" s="146"/>
      <c r="F25" s="146"/>
      <c r="G25" s="146"/>
      <c r="H25" s="146"/>
      <c r="I25" s="146"/>
      <c r="J25" s="146"/>
      <c r="K25" s="146"/>
      <c r="L25" s="146"/>
      <c r="M25" s="146"/>
      <c r="N25" s="111">
        <f>SUM(B25:M25)</f>
        <v>55649000</v>
      </c>
      <c r="O25" s="184">
        <f>+N25/N24</f>
        <v>1</v>
      </c>
      <c r="P25" s="132" t="s">
        <v>49</v>
      </c>
      <c r="Q25" s="145">
        <v>0</v>
      </c>
      <c r="R25" s="146">
        <v>4092700</v>
      </c>
      <c r="S25" s="146">
        <v>69376100</v>
      </c>
      <c r="T25" s="146"/>
      <c r="U25" s="146"/>
      <c r="V25" s="146"/>
      <c r="W25" s="146"/>
      <c r="X25" s="146"/>
      <c r="Y25" s="146"/>
      <c r="Z25" s="146"/>
      <c r="AA25" s="146"/>
      <c r="AB25" s="146"/>
      <c r="AC25" s="111">
        <f>SUM(Q25:AB25)</f>
        <v>73468800</v>
      </c>
      <c r="AD25" s="183">
        <f>AC25/SUM(Q24:S24)</f>
        <v>0.54596933247526491</v>
      </c>
      <c r="AE25" s="112">
        <f>AC25/AC24</f>
        <v>5.8817906490250094E-2</v>
      </c>
      <c r="AF25" s="1"/>
    </row>
    <row r="26" spans="1:32" customFormat="1" ht="16.5" customHeight="1" thickBot="1" x14ac:dyDescent="0.3"/>
    <row r="27" spans="1:32" ht="33.950000000000003" customHeight="1" x14ac:dyDescent="0.25">
      <c r="A27" s="267" t="s">
        <v>50</v>
      </c>
      <c r="B27" s="268"/>
      <c r="C27" s="268"/>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8"/>
      <c r="AD27" s="268"/>
      <c r="AE27" s="269"/>
    </row>
    <row r="28" spans="1:32" ht="15" customHeight="1" x14ac:dyDescent="0.25">
      <c r="A28" s="237" t="s">
        <v>51</v>
      </c>
      <c r="B28" s="239" t="s">
        <v>52</v>
      </c>
      <c r="C28" s="239"/>
      <c r="D28" s="239" t="s">
        <v>53</v>
      </c>
      <c r="E28" s="239"/>
      <c r="F28" s="239"/>
      <c r="G28" s="239"/>
      <c r="H28" s="239"/>
      <c r="I28" s="239"/>
      <c r="J28" s="239"/>
      <c r="K28" s="239"/>
      <c r="L28" s="239"/>
      <c r="M28" s="239"/>
      <c r="N28" s="239"/>
      <c r="O28" s="239"/>
      <c r="P28" s="239" t="s">
        <v>40</v>
      </c>
      <c r="Q28" s="239" t="s">
        <v>54</v>
      </c>
      <c r="R28" s="239"/>
      <c r="S28" s="239"/>
      <c r="T28" s="239"/>
      <c r="U28" s="239"/>
      <c r="V28" s="239"/>
      <c r="W28" s="239"/>
      <c r="X28" s="239"/>
      <c r="Y28" s="239" t="s">
        <v>55</v>
      </c>
      <c r="Z28" s="239"/>
      <c r="AA28" s="239"/>
      <c r="AB28" s="239"/>
      <c r="AC28" s="239"/>
      <c r="AD28" s="239"/>
      <c r="AE28" s="266"/>
    </row>
    <row r="29" spans="1:32" ht="27" customHeight="1" x14ac:dyDescent="0.25">
      <c r="A29" s="237"/>
      <c r="B29" s="239"/>
      <c r="C29" s="239"/>
      <c r="D29" s="96" t="s">
        <v>29</v>
      </c>
      <c r="E29" s="96" t="s">
        <v>30</v>
      </c>
      <c r="F29" s="96" t="s">
        <v>8</v>
      </c>
      <c r="G29" s="96" t="s">
        <v>31</v>
      </c>
      <c r="H29" s="96" t="s">
        <v>32</v>
      </c>
      <c r="I29" s="96" t="s">
        <v>33</v>
      </c>
      <c r="J29" s="96" t="s">
        <v>34</v>
      </c>
      <c r="K29" s="96" t="s">
        <v>35</v>
      </c>
      <c r="L29" s="96" t="s">
        <v>36</v>
      </c>
      <c r="M29" s="96" t="s">
        <v>37</v>
      </c>
      <c r="N29" s="96" t="s">
        <v>38</v>
      </c>
      <c r="O29" s="96" t="s">
        <v>39</v>
      </c>
      <c r="P29" s="239"/>
      <c r="Q29" s="239"/>
      <c r="R29" s="239"/>
      <c r="S29" s="239"/>
      <c r="T29" s="239"/>
      <c r="U29" s="239"/>
      <c r="V29" s="239"/>
      <c r="W29" s="239"/>
      <c r="X29" s="239"/>
      <c r="Y29" s="239"/>
      <c r="Z29" s="239"/>
      <c r="AA29" s="239"/>
      <c r="AB29" s="239"/>
      <c r="AC29" s="239"/>
      <c r="AD29" s="239"/>
      <c r="AE29" s="266"/>
    </row>
    <row r="30" spans="1:32" ht="42" customHeight="1" thickBot="1" x14ac:dyDescent="0.3">
      <c r="A30" s="104" t="s">
        <v>123</v>
      </c>
      <c r="B30" s="260"/>
      <c r="C30" s="260"/>
      <c r="D30" s="140"/>
      <c r="E30" s="140"/>
      <c r="F30" s="140"/>
      <c r="G30" s="140"/>
      <c r="H30" s="140"/>
      <c r="I30" s="140"/>
      <c r="J30" s="140"/>
      <c r="K30" s="140"/>
      <c r="L30" s="140"/>
      <c r="M30" s="140"/>
      <c r="N30" s="140"/>
      <c r="O30" s="140"/>
      <c r="P30" s="105">
        <f>SUM(D30:O30)</f>
        <v>0</v>
      </c>
      <c r="Q30" s="261"/>
      <c r="R30" s="261"/>
      <c r="S30" s="261"/>
      <c r="T30" s="261"/>
      <c r="U30" s="261"/>
      <c r="V30" s="261"/>
      <c r="W30" s="261"/>
      <c r="X30" s="261"/>
      <c r="Y30" s="262" t="s">
        <v>124</v>
      </c>
      <c r="Z30" s="262"/>
      <c r="AA30" s="262"/>
      <c r="AB30" s="262"/>
      <c r="AC30" s="262"/>
      <c r="AD30" s="262"/>
      <c r="AE30" s="354"/>
    </row>
    <row r="31" spans="1:32" ht="12" customHeight="1" thickBot="1" x14ac:dyDescent="0.3">
      <c r="A31" s="113"/>
      <c r="B31" s="114"/>
      <c r="C31" s="114"/>
      <c r="D31" s="9"/>
      <c r="E31" s="9"/>
      <c r="F31" s="9"/>
      <c r="G31" s="9"/>
      <c r="H31" s="9"/>
      <c r="I31" s="9"/>
      <c r="J31" s="9"/>
      <c r="K31" s="9"/>
      <c r="L31" s="9"/>
      <c r="M31" s="9"/>
      <c r="N31" s="9"/>
      <c r="O31" s="9"/>
      <c r="P31" s="115"/>
      <c r="Q31" s="116"/>
      <c r="R31" s="116"/>
      <c r="S31" s="116"/>
      <c r="T31" s="116"/>
      <c r="U31" s="116"/>
      <c r="V31" s="116"/>
      <c r="W31" s="116"/>
      <c r="X31" s="116"/>
      <c r="Y31" s="116"/>
      <c r="Z31" s="116"/>
      <c r="AA31" s="116"/>
      <c r="AB31" s="116"/>
      <c r="AC31" s="116"/>
      <c r="AD31" s="116"/>
      <c r="AE31" s="117"/>
    </row>
    <row r="32" spans="1:32" ht="45" customHeight="1" x14ac:dyDescent="0.25">
      <c r="A32" s="233" t="s">
        <v>57</v>
      </c>
      <c r="B32" s="234"/>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5"/>
    </row>
    <row r="33" spans="1:41" ht="23.1" customHeight="1" x14ac:dyDescent="0.25">
      <c r="A33" s="237" t="s">
        <v>58</v>
      </c>
      <c r="B33" s="239" t="s">
        <v>59</v>
      </c>
      <c r="C33" s="239" t="s">
        <v>52</v>
      </c>
      <c r="D33" s="239" t="s">
        <v>60</v>
      </c>
      <c r="E33" s="239"/>
      <c r="F33" s="239"/>
      <c r="G33" s="239"/>
      <c r="H33" s="239"/>
      <c r="I33" s="239"/>
      <c r="J33" s="239"/>
      <c r="K33" s="239"/>
      <c r="L33" s="239"/>
      <c r="M33" s="239"/>
      <c r="N33" s="239"/>
      <c r="O33" s="239"/>
      <c r="P33" s="239"/>
      <c r="Q33" s="239" t="s">
        <v>61</v>
      </c>
      <c r="R33" s="239"/>
      <c r="S33" s="239"/>
      <c r="T33" s="239"/>
      <c r="U33" s="239"/>
      <c r="V33" s="239"/>
      <c r="W33" s="239"/>
      <c r="X33" s="239"/>
      <c r="Y33" s="239"/>
      <c r="Z33" s="239"/>
      <c r="AA33" s="239"/>
      <c r="AB33" s="239"/>
      <c r="AC33" s="239"/>
      <c r="AD33" s="239"/>
      <c r="AE33" s="266"/>
      <c r="AG33" s="21"/>
      <c r="AH33" s="21"/>
      <c r="AI33" s="21"/>
      <c r="AJ33" s="21"/>
      <c r="AK33" s="21"/>
      <c r="AL33" s="21"/>
      <c r="AM33" s="21"/>
      <c r="AN33" s="21"/>
      <c r="AO33" s="21"/>
    </row>
    <row r="34" spans="1:41" ht="27" customHeight="1" x14ac:dyDescent="0.25">
      <c r="A34" s="237"/>
      <c r="B34" s="239"/>
      <c r="C34" s="265"/>
      <c r="D34" s="96" t="s">
        <v>29</v>
      </c>
      <c r="E34" s="96" t="s">
        <v>30</v>
      </c>
      <c r="F34" s="96" t="s">
        <v>8</v>
      </c>
      <c r="G34" s="96" t="s">
        <v>31</v>
      </c>
      <c r="H34" s="96" t="s">
        <v>32</v>
      </c>
      <c r="I34" s="96" t="s">
        <v>33</v>
      </c>
      <c r="J34" s="96" t="s">
        <v>34</v>
      </c>
      <c r="K34" s="96" t="s">
        <v>35</v>
      </c>
      <c r="L34" s="96" t="s">
        <v>36</v>
      </c>
      <c r="M34" s="96" t="s">
        <v>37</v>
      </c>
      <c r="N34" s="96" t="s">
        <v>38</v>
      </c>
      <c r="O34" s="96" t="s">
        <v>39</v>
      </c>
      <c r="P34" s="96" t="s">
        <v>40</v>
      </c>
      <c r="Q34" s="246" t="s">
        <v>62</v>
      </c>
      <c r="R34" s="247"/>
      <c r="S34" s="247"/>
      <c r="T34" s="248"/>
      <c r="U34" s="239" t="s">
        <v>63</v>
      </c>
      <c r="V34" s="239"/>
      <c r="W34" s="239"/>
      <c r="X34" s="239"/>
      <c r="Y34" s="239" t="s">
        <v>64</v>
      </c>
      <c r="Z34" s="239"/>
      <c r="AA34" s="239"/>
      <c r="AB34" s="239"/>
      <c r="AC34" s="239" t="s">
        <v>65</v>
      </c>
      <c r="AD34" s="239"/>
      <c r="AE34" s="266"/>
      <c r="AG34" s="21"/>
      <c r="AH34" s="21"/>
      <c r="AI34" s="21"/>
      <c r="AJ34" s="21"/>
      <c r="AK34" s="21"/>
      <c r="AL34" s="21"/>
      <c r="AM34" s="21"/>
      <c r="AN34" s="21"/>
      <c r="AO34" s="21"/>
    </row>
    <row r="35" spans="1:41" ht="105" customHeight="1" x14ac:dyDescent="0.25">
      <c r="A35" s="250" t="s">
        <v>123</v>
      </c>
      <c r="B35" s="252">
        <f>SUM(B41:B44)</f>
        <v>0.1</v>
      </c>
      <c r="C35" s="23" t="s">
        <v>66</v>
      </c>
      <c r="D35" s="152">
        <v>1</v>
      </c>
      <c r="E35" s="152">
        <v>1</v>
      </c>
      <c r="F35" s="152">
        <v>1</v>
      </c>
      <c r="G35" s="152">
        <v>1</v>
      </c>
      <c r="H35" s="152">
        <v>1</v>
      </c>
      <c r="I35" s="152">
        <v>0</v>
      </c>
      <c r="J35" s="152">
        <v>0</v>
      </c>
      <c r="K35" s="152">
        <v>0</v>
      </c>
      <c r="L35" s="152">
        <v>0</v>
      </c>
      <c r="M35" s="152">
        <v>0</v>
      </c>
      <c r="N35" s="152">
        <v>0</v>
      </c>
      <c r="O35" s="152">
        <v>0</v>
      </c>
      <c r="P35" s="136">
        <v>1</v>
      </c>
      <c r="Q35" s="357" t="s">
        <v>125</v>
      </c>
      <c r="R35" s="358"/>
      <c r="S35" s="358"/>
      <c r="T35" s="359"/>
      <c r="U35" s="357" t="s">
        <v>126</v>
      </c>
      <c r="V35" s="358"/>
      <c r="W35" s="358"/>
      <c r="X35" s="359"/>
      <c r="Y35" s="229" t="s">
        <v>69</v>
      </c>
      <c r="Z35" s="229"/>
      <c r="AA35" s="229"/>
      <c r="AB35" s="229"/>
      <c r="AC35" s="229" t="s">
        <v>127</v>
      </c>
      <c r="AD35" s="229"/>
      <c r="AE35" s="230"/>
      <c r="AG35" s="21"/>
      <c r="AH35" s="21"/>
      <c r="AI35" s="21"/>
      <c r="AJ35" s="21"/>
      <c r="AK35" s="21"/>
      <c r="AL35" s="21"/>
      <c r="AM35" s="21"/>
      <c r="AN35" s="21"/>
      <c r="AO35" s="21"/>
    </row>
    <row r="36" spans="1:41" ht="105" customHeight="1" thickBot="1" x14ac:dyDescent="0.3">
      <c r="A36" s="251"/>
      <c r="B36" s="253"/>
      <c r="C36" s="24" t="s">
        <v>71</v>
      </c>
      <c r="D36" s="157">
        <v>1</v>
      </c>
      <c r="E36" s="157">
        <v>1</v>
      </c>
      <c r="F36" s="157">
        <v>1</v>
      </c>
      <c r="G36" s="157"/>
      <c r="H36" s="157"/>
      <c r="I36" s="157"/>
      <c r="J36" s="157"/>
      <c r="K36" s="157"/>
      <c r="L36" s="157"/>
      <c r="M36" s="157"/>
      <c r="N36" s="157"/>
      <c r="O36" s="157"/>
      <c r="P36" s="69">
        <v>1</v>
      </c>
      <c r="Q36" s="360"/>
      <c r="R36" s="361"/>
      <c r="S36" s="361"/>
      <c r="T36" s="362"/>
      <c r="U36" s="360"/>
      <c r="V36" s="361"/>
      <c r="W36" s="361"/>
      <c r="X36" s="362"/>
      <c r="Y36" s="231"/>
      <c r="Z36" s="231"/>
      <c r="AA36" s="231"/>
      <c r="AB36" s="231"/>
      <c r="AC36" s="231"/>
      <c r="AD36" s="231"/>
      <c r="AE36" s="232"/>
      <c r="AG36" s="21"/>
      <c r="AH36" s="21"/>
      <c r="AI36" s="21"/>
      <c r="AJ36" s="21"/>
      <c r="AK36" s="21"/>
      <c r="AL36" s="21"/>
      <c r="AM36" s="21"/>
      <c r="AN36" s="21"/>
      <c r="AO36" s="21"/>
    </row>
    <row r="37" spans="1:41" customFormat="1" ht="17.25" customHeight="1" thickBot="1" x14ac:dyDescent="0.3"/>
    <row r="38" spans="1:41" ht="45" customHeight="1" thickBot="1" x14ac:dyDescent="0.3">
      <c r="A38" s="233" t="s">
        <v>72</v>
      </c>
      <c r="B38" s="234"/>
      <c r="C38" s="234"/>
      <c r="D38" s="234"/>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5"/>
      <c r="AG38" s="21"/>
      <c r="AH38" s="21"/>
      <c r="AI38" s="21"/>
      <c r="AJ38" s="21"/>
      <c r="AK38" s="21"/>
      <c r="AL38" s="21"/>
      <c r="AM38" s="21"/>
      <c r="AN38" s="21"/>
      <c r="AO38" s="21"/>
    </row>
    <row r="39" spans="1:41" ht="26.1" customHeight="1" x14ac:dyDescent="0.25">
      <c r="A39" s="236" t="s">
        <v>73</v>
      </c>
      <c r="B39" s="238" t="s">
        <v>74</v>
      </c>
      <c r="C39" s="240" t="s">
        <v>75</v>
      </c>
      <c r="D39" s="242" t="s">
        <v>76</v>
      </c>
      <c r="E39" s="243"/>
      <c r="F39" s="243"/>
      <c r="G39" s="243"/>
      <c r="H39" s="243"/>
      <c r="I39" s="243"/>
      <c r="J39" s="243"/>
      <c r="K39" s="243"/>
      <c r="L39" s="243"/>
      <c r="M39" s="243"/>
      <c r="N39" s="243"/>
      <c r="O39" s="243"/>
      <c r="P39" s="244"/>
      <c r="Q39" s="238" t="s">
        <v>77</v>
      </c>
      <c r="R39" s="238"/>
      <c r="S39" s="238"/>
      <c r="T39" s="238"/>
      <c r="U39" s="238"/>
      <c r="V39" s="238"/>
      <c r="W39" s="238"/>
      <c r="X39" s="238"/>
      <c r="Y39" s="238"/>
      <c r="Z39" s="238"/>
      <c r="AA39" s="238"/>
      <c r="AB39" s="238"/>
      <c r="AC39" s="238"/>
      <c r="AD39" s="238"/>
      <c r="AE39" s="245"/>
      <c r="AG39" s="21"/>
      <c r="AH39" s="21"/>
      <c r="AI39" s="21"/>
      <c r="AJ39" s="21"/>
      <c r="AK39" s="21"/>
      <c r="AL39" s="21"/>
      <c r="AM39" s="21"/>
      <c r="AN39" s="21"/>
      <c r="AO39" s="21"/>
    </row>
    <row r="40" spans="1:41" ht="26.1" customHeight="1" x14ac:dyDescent="0.25">
      <c r="A40" s="237"/>
      <c r="B40" s="239"/>
      <c r="C40" s="241"/>
      <c r="D40" s="96" t="s">
        <v>78</v>
      </c>
      <c r="E40" s="96" t="s">
        <v>79</v>
      </c>
      <c r="F40" s="96" t="s">
        <v>80</v>
      </c>
      <c r="G40" s="96" t="s">
        <v>81</v>
      </c>
      <c r="H40" s="96" t="s">
        <v>82</v>
      </c>
      <c r="I40" s="96" t="s">
        <v>83</v>
      </c>
      <c r="J40" s="96" t="s">
        <v>84</v>
      </c>
      <c r="K40" s="96" t="s">
        <v>85</v>
      </c>
      <c r="L40" s="96" t="s">
        <v>86</v>
      </c>
      <c r="M40" s="96" t="s">
        <v>87</v>
      </c>
      <c r="N40" s="96" t="s">
        <v>88</v>
      </c>
      <c r="O40" s="96" t="s">
        <v>89</v>
      </c>
      <c r="P40" s="96" t="s">
        <v>90</v>
      </c>
      <c r="Q40" s="246" t="s">
        <v>91</v>
      </c>
      <c r="R40" s="247"/>
      <c r="S40" s="247"/>
      <c r="T40" s="247"/>
      <c r="U40" s="247"/>
      <c r="V40" s="247"/>
      <c r="W40" s="247"/>
      <c r="X40" s="248"/>
      <c r="Y40" s="246" t="s">
        <v>92</v>
      </c>
      <c r="Z40" s="247"/>
      <c r="AA40" s="247"/>
      <c r="AB40" s="247"/>
      <c r="AC40" s="247"/>
      <c r="AD40" s="247"/>
      <c r="AE40" s="249"/>
      <c r="AG40" s="25"/>
      <c r="AH40" s="25"/>
      <c r="AI40" s="25"/>
      <c r="AJ40" s="25"/>
      <c r="AK40" s="25"/>
      <c r="AL40" s="25"/>
      <c r="AM40" s="25"/>
      <c r="AN40" s="25"/>
      <c r="AO40" s="25"/>
    </row>
    <row r="41" spans="1:41" ht="115.5" customHeight="1" x14ac:dyDescent="0.25">
      <c r="A41" s="366" t="s">
        <v>128</v>
      </c>
      <c r="B41" s="355">
        <v>0.05</v>
      </c>
      <c r="C41" s="29" t="s">
        <v>66</v>
      </c>
      <c r="D41" s="162">
        <v>0.2</v>
      </c>
      <c r="E41" s="162">
        <v>0.2</v>
      </c>
      <c r="F41" s="162">
        <v>0.2</v>
      </c>
      <c r="G41" s="162">
        <v>0.2</v>
      </c>
      <c r="H41" s="162">
        <v>0.2</v>
      </c>
      <c r="I41" s="152">
        <v>0</v>
      </c>
      <c r="J41" s="152">
        <v>0</v>
      </c>
      <c r="K41" s="152">
        <v>0</v>
      </c>
      <c r="L41" s="152">
        <v>0</v>
      </c>
      <c r="M41" s="152">
        <v>0</v>
      </c>
      <c r="N41" s="152">
        <v>0</v>
      </c>
      <c r="O41" s="152">
        <v>0</v>
      </c>
      <c r="P41" s="106">
        <f>SUM(D41:O41)</f>
        <v>1</v>
      </c>
      <c r="Q41" s="212" t="s">
        <v>129</v>
      </c>
      <c r="R41" s="213"/>
      <c r="S41" s="213"/>
      <c r="T41" s="213"/>
      <c r="U41" s="213"/>
      <c r="V41" s="213"/>
      <c r="W41" s="213"/>
      <c r="X41" s="214"/>
      <c r="Y41" s="218" t="s">
        <v>775</v>
      </c>
      <c r="Z41" s="213"/>
      <c r="AA41" s="213"/>
      <c r="AB41" s="213"/>
      <c r="AC41" s="213"/>
      <c r="AD41" s="213"/>
      <c r="AE41" s="219"/>
    </row>
    <row r="42" spans="1:41" ht="115.5" customHeight="1" x14ac:dyDescent="0.25">
      <c r="A42" s="347"/>
      <c r="B42" s="356"/>
      <c r="C42" s="27" t="s">
        <v>71</v>
      </c>
      <c r="D42" s="28">
        <v>0.2</v>
      </c>
      <c r="E42" s="28">
        <v>0.2</v>
      </c>
      <c r="F42" s="28">
        <v>0.2</v>
      </c>
      <c r="G42" s="28"/>
      <c r="H42" s="28"/>
      <c r="I42" s="28"/>
      <c r="J42" s="28"/>
      <c r="K42" s="28"/>
      <c r="L42" s="28"/>
      <c r="M42" s="28"/>
      <c r="N42" s="28"/>
      <c r="O42" s="28"/>
      <c r="P42" s="106">
        <f>SUM(D42:O42)</f>
        <v>0.60000000000000009</v>
      </c>
      <c r="Q42" s="225"/>
      <c r="R42" s="226"/>
      <c r="S42" s="226"/>
      <c r="T42" s="226"/>
      <c r="U42" s="226"/>
      <c r="V42" s="226"/>
      <c r="W42" s="226"/>
      <c r="X42" s="227"/>
      <c r="Y42" s="225"/>
      <c r="Z42" s="226"/>
      <c r="AA42" s="226"/>
      <c r="AB42" s="226"/>
      <c r="AC42" s="226"/>
      <c r="AD42" s="226"/>
      <c r="AE42" s="228"/>
    </row>
    <row r="43" spans="1:41" ht="103.5" customHeight="1" x14ac:dyDescent="0.25">
      <c r="A43" s="347" t="s">
        <v>130</v>
      </c>
      <c r="B43" s="349">
        <v>0.05</v>
      </c>
      <c r="C43" s="29" t="s">
        <v>66</v>
      </c>
      <c r="D43" s="162">
        <v>0.2</v>
      </c>
      <c r="E43" s="162">
        <v>0.2</v>
      </c>
      <c r="F43" s="162">
        <v>0.2</v>
      </c>
      <c r="G43" s="162">
        <v>0.2</v>
      </c>
      <c r="H43" s="162">
        <v>0.2</v>
      </c>
      <c r="I43" s="152">
        <v>0</v>
      </c>
      <c r="J43" s="152">
        <v>0</v>
      </c>
      <c r="K43" s="152">
        <v>0</v>
      </c>
      <c r="L43" s="152">
        <v>0</v>
      </c>
      <c r="M43" s="152">
        <v>0</v>
      </c>
      <c r="N43" s="152">
        <v>0</v>
      </c>
      <c r="O43" s="152">
        <v>0</v>
      </c>
      <c r="P43" s="106">
        <f>SUM(D43:O43)</f>
        <v>1</v>
      </c>
      <c r="Q43" s="212" t="s">
        <v>131</v>
      </c>
      <c r="R43" s="213"/>
      <c r="S43" s="213"/>
      <c r="T43" s="213"/>
      <c r="U43" s="213"/>
      <c r="V43" s="213"/>
      <c r="W43" s="213"/>
      <c r="X43" s="214"/>
      <c r="Y43" s="218" t="s">
        <v>119</v>
      </c>
      <c r="Z43" s="213"/>
      <c r="AA43" s="213"/>
      <c r="AB43" s="213"/>
      <c r="AC43" s="213"/>
      <c r="AD43" s="213"/>
      <c r="AE43" s="219"/>
    </row>
    <row r="44" spans="1:41" ht="103.5" customHeight="1" thickBot="1" x14ac:dyDescent="0.3">
      <c r="A44" s="348"/>
      <c r="B44" s="350"/>
      <c r="C44" s="24" t="s">
        <v>71</v>
      </c>
      <c r="D44" s="30">
        <v>0.2</v>
      </c>
      <c r="E44" s="30">
        <v>0.2</v>
      </c>
      <c r="F44" s="30">
        <v>0.2</v>
      </c>
      <c r="G44" s="30"/>
      <c r="H44" s="30"/>
      <c r="I44" s="30"/>
      <c r="J44" s="30"/>
      <c r="K44" s="30"/>
      <c r="L44" s="30"/>
      <c r="M44" s="30"/>
      <c r="N44" s="30"/>
      <c r="O44" s="30"/>
      <c r="P44" s="107">
        <f>SUM(D44:O44)</f>
        <v>0.60000000000000009</v>
      </c>
      <c r="Q44" s="215"/>
      <c r="R44" s="216"/>
      <c r="S44" s="216"/>
      <c r="T44" s="216"/>
      <c r="U44" s="216"/>
      <c r="V44" s="216"/>
      <c r="W44" s="216"/>
      <c r="X44" s="217"/>
      <c r="Y44" s="215"/>
      <c r="Z44" s="216"/>
      <c r="AA44" s="216"/>
      <c r="AB44" s="216"/>
      <c r="AC44" s="216"/>
      <c r="AD44" s="216"/>
      <c r="AE44" s="220"/>
    </row>
  </sheetData>
  <mergeCells count="75">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3:A44"/>
    <mergeCell ref="B43:B44"/>
    <mergeCell ref="Q43:X44"/>
    <mergeCell ref="Y43:AE44"/>
  </mergeCells>
  <dataValidations count="3">
    <dataValidation type="textLength" operator="lessThanOrEqual" allowBlank="1" showInputMessage="1" showErrorMessage="1" errorTitle="Máximo 2.000 caracteres" error="Máximo 2.000 caracteres" sqref="AC35 Q43 Y35 Q41 Q35 U35" xr:uid="{2F4E3482-9F9C-4F52-A270-069D224CE79F}">
      <formula1>2000</formula1>
    </dataValidation>
    <dataValidation type="textLength" operator="lessThanOrEqual" allowBlank="1" showInputMessage="1" showErrorMessage="1" errorTitle="Máximo 2.000 caracteres" error="Máximo 2.000 caracteres" promptTitle="2.000 caracteres" sqref="Q30:Q31" xr:uid="{5EE30C37-214A-4592-9455-2EEC052D918D}">
      <formula1>2000</formula1>
    </dataValidation>
    <dataValidation type="list" allowBlank="1" showInputMessage="1" showErrorMessage="1" sqref="C7:C9" xr:uid="{F7C64C21-9AD1-4850-9748-6A1CDFF38A2A}">
      <formula1>$B$21:$M$21</formula1>
    </dataValidation>
  </dataValidations>
  <hyperlinks>
    <hyperlink ref="Y43" r:id="rId1" xr:uid="{7D6D7939-5A3F-4E6E-AF63-E7FE1919F8FE}"/>
    <hyperlink ref="Y41" r:id="rId2" xr:uid="{8207FF4F-B438-443F-B169-45F2F6C5C5DB}"/>
  </hyperlinks>
  <pageMargins left="0.25" right="0.25" top="0.75" bottom="0.75" header="0.3" footer="0.3"/>
  <pageSetup scale="20" orientation="landscape" r:id="rId3"/>
  <drawing r:id="rId4"/>
  <legacy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4D84D-9FD0-4641-8E17-5649904D07A0}">
  <sheetPr>
    <tabColor theme="7" tint="0.39997558519241921"/>
    <pageSetUpPr fitToPage="1"/>
  </sheetPr>
  <dimension ref="A1:AO46"/>
  <sheetViews>
    <sheetView showGridLines="0" topLeftCell="A37" zoomScale="60" zoomScaleNormal="60" workbookViewId="0">
      <selection activeCell="H42" sqref="H42"/>
    </sheetView>
  </sheetViews>
  <sheetFormatPr baseColWidth="10" defaultColWidth="10.85546875" defaultRowHeight="15" x14ac:dyDescent="0.25"/>
  <cols>
    <col min="1" max="1" width="38.42578125" style="2" customWidth="1"/>
    <col min="2" max="2" width="20.5703125" style="2" customWidth="1"/>
    <col min="3" max="14" width="20.7109375" style="2" customWidth="1"/>
    <col min="15" max="15" width="20.5703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5703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324"/>
      <c r="B1" s="327" t="s">
        <v>0</v>
      </c>
      <c r="C1" s="328"/>
      <c r="D1" s="328"/>
      <c r="E1" s="328"/>
      <c r="F1" s="328"/>
      <c r="G1" s="328"/>
      <c r="H1" s="328"/>
      <c r="I1" s="328"/>
      <c r="J1" s="328"/>
      <c r="K1" s="328"/>
      <c r="L1" s="328"/>
      <c r="M1" s="328"/>
      <c r="N1" s="328"/>
      <c r="O1" s="328"/>
      <c r="P1" s="328"/>
      <c r="Q1" s="328"/>
      <c r="R1" s="328"/>
      <c r="S1" s="328"/>
      <c r="T1" s="328"/>
      <c r="U1" s="328"/>
      <c r="V1" s="328"/>
      <c r="W1" s="328"/>
      <c r="X1" s="328"/>
      <c r="Y1" s="328"/>
      <c r="Z1" s="328"/>
      <c r="AA1" s="329"/>
      <c r="AB1" s="330" t="s">
        <v>1</v>
      </c>
      <c r="AC1" s="331"/>
      <c r="AD1" s="331"/>
      <c r="AE1" s="332"/>
    </row>
    <row r="2" spans="1:31" ht="30.75" customHeight="1" thickBot="1" x14ac:dyDescent="0.3">
      <c r="A2" s="325"/>
      <c r="B2" s="327" t="s">
        <v>2</v>
      </c>
      <c r="C2" s="328"/>
      <c r="D2" s="328"/>
      <c r="E2" s="328"/>
      <c r="F2" s="328"/>
      <c r="G2" s="328"/>
      <c r="H2" s="328"/>
      <c r="I2" s="328"/>
      <c r="J2" s="328"/>
      <c r="K2" s="328"/>
      <c r="L2" s="328"/>
      <c r="M2" s="328"/>
      <c r="N2" s="328"/>
      <c r="O2" s="328"/>
      <c r="P2" s="328"/>
      <c r="Q2" s="328"/>
      <c r="R2" s="328"/>
      <c r="S2" s="328"/>
      <c r="T2" s="328"/>
      <c r="U2" s="328"/>
      <c r="V2" s="328"/>
      <c r="W2" s="328"/>
      <c r="X2" s="328"/>
      <c r="Y2" s="328"/>
      <c r="Z2" s="328"/>
      <c r="AA2" s="329"/>
      <c r="AB2" s="330" t="s">
        <v>3</v>
      </c>
      <c r="AC2" s="331"/>
      <c r="AD2" s="331"/>
      <c r="AE2" s="332"/>
    </row>
    <row r="3" spans="1:31" ht="24" customHeight="1" thickBot="1" x14ac:dyDescent="0.3">
      <c r="A3" s="325"/>
      <c r="B3" s="333" t="s">
        <v>4</v>
      </c>
      <c r="C3" s="334"/>
      <c r="D3" s="334"/>
      <c r="E3" s="334"/>
      <c r="F3" s="334"/>
      <c r="G3" s="334"/>
      <c r="H3" s="334"/>
      <c r="I3" s="334"/>
      <c r="J3" s="334"/>
      <c r="K3" s="334"/>
      <c r="L3" s="334"/>
      <c r="M3" s="334"/>
      <c r="N3" s="334"/>
      <c r="O3" s="334"/>
      <c r="P3" s="334"/>
      <c r="Q3" s="334"/>
      <c r="R3" s="334"/>
      <c r="S3" s="334"/>
      <c r="T3" s="334"/>
      <c r="U3" s="334"/>
      <c r="V3" s="334"/>
      <c r="W3" s="334"/>
      <c r="X3" s="334"/>
      <c r="Y3" s="334"/>
      <c r="Z3" s="334"/>
      <c r="AA3" s="335"/>
      <c r="AB3" s="330" t="s">
        <v>5</v>
      </c>
      <c r="AC3" s="331"/>
      <c r="AD3" s="331"/>
      <c r="AE3" s="332"/>
    </row>
    <row r="4" spans="1:31" ht="21.75" customHeight="1" thickBot="1" x14ac:dyDescent="0.3">
      <c r="A4" s="326"/>
      <c r="B4" s="336"/>
      <c r="C4" s="337"/>
      <c r="D4" s="337"/>
      <c r="E4" s="337"/>
      <c r="F4" s="337"/>
      <c r="G4" s="337"/>
      <c r="H4" s="337"/>
      <c r="I4" s="337"/>
      <c r="J4" s="337"/>
      <c r="K4" s="337"/>
      <c r="L4" s="337"/>
      <c r="M4" s="337"/>
      <c r="N4" s="337"/>
      <c r="O4" s="337"/>
      <c r="P4" s="337"/>
      <c r="Q4" s="337"/>
      <c r="R4" s="337"/>
      <c r="S4" s="337"/>
      <c r="T4" s="337"/>
      <c r="U4" s="337"/>
      <c r="V4" s="337"/>
      <c r="W4" s="337"/>
      <c r="X4" s="337"/>
      <c r="Y4" s="337"/>
      <c r="Z4" s="337"/>
      <c r="AA4" s="338"/>
      <c r="AB4" s="339" t="s">
        <v>6</v>
      </c>
      <c r="AC4" s="340"/>
      <c r="AD4" s="340"/>
      <c r="AE4" s="341"/>
    </row>
    <row r="5" spans="1:31" ht="9" customHeight="1" thickBot="1" x14ac:dyDescent="0.3">
      <c r="A5" s="3"/>
      <c r="B5" s="97"/>
      <c r="C5" s="98"/>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298" t="s">
        <v>7</v>
      </c>
      <c r="B7" s="299"/>
      <c r="C7" s="310" t="s">
        <v>8</v>
      </c>
      <c r="D7" s="298" t="s">
        <v>9</v>
      </c>
      <c r="E7" s="313"/>
      <c r="F7" s="313"/>
      <c r="G7" s="313"/>
      <c r="H7" s="299"/>
      <c r="I7" s="316">
        <v>45387</v>
      </c>
      <c r="J7" s="317"/>
      <c r="K7" s="298" t="s">
        <v>10</v>
      </c>
      <c r="L7" s="299"/>
      <c r="M7" s="322" t="s">
        <v>11</v>
      </c>
      <c r="N7" s="323"/>
      <c r="O7" s="288"/>
      <c r="P7" s="289"/>
      <c r="Q7" s="4"/>
      <c r="R7" s="4"/>
      <c r="S7" s="4"/>
      <c r="T7" s="4"/>
      <c r="U7" s="4"/>
      <c r="V7" s="4"/>
      <c r="W7" s="4"/>
      <c r="X7" s="4"/>
      <c r="Y7" s="4"/>
      <c r="Z7" s="5"/>
      <c r="AA7" s="4"/>
      <c r="AB7" s="4"/>
      <c r="AD7" s="7"/>
      <c r="AE7" s="8"/>
    </row>
    <row r="8" spans="1:31" x14ac:dyDescent="0.25">
      <c r="A8" s="300"/>
      <c r="B8" s="301"/>
      <c r="C8" s="311"/>
      <c r="D8" s="300"/>
      <c r="E8" s="314"/>
      <c r="F8" s="314"/>
      <c r="G8" s="314"/>
      <c r="H8" s="301"/>
      <c r="I8" s="318"/>
      <c r="J8" s="319"/>
      <c r="K8" s="300"/>
      <c r="L8" s="301"/>
      <c r="M8" s="290" t="s">
        <v>12</v>
      </c>
      <c r="N8" s="291"/>
      <c r="O8" s="292"/>
      <c r="P8" s="293"/>
      <c r="Q8" s="4"/>
      <c r="R8" s="4"/>
      <c r="S8" s="4"/>
      <c r="T8" s="4"/>
      <c r="U8" s="4"/>
      <c r="V8" s="4"/>
      <c r="W8" s="4"/>
      <c r="X8" s="4"/>
      <c r="Y8" s="4"/>
      <c r="Z8" s="5"/>
      <c r="AA8" s="4"/>
      <c r="AB8" s="4"/>
      <c r="AD8" s="7"/>
      <c r="AE8" s="8"/>
    </row>
    <row r="9" spans="1:31" ht="15.75" thickBot="1" x14ac:dyDescent="0.3">
      <c r="A9" s="302"/>
      <c r="B9" s="303"/>
      <c r="C9" s="312"/>
      <c r="D9" s="302"/>
      <c r="E9" s="315"/>
      <c r="F9" s="315"/>
      <c r="G9" s="315"/>
      <c r="H9" s="303"/>
      <c r="I9" s="320"/>
      <c r="J9" s="321"/>
      <c r="K9" s="302"/>
      <c r="L9" s="303"/>
      <c r="M9" s="294" t="s">
        <v>13</v>
      </c>
      <c r="N9" s="295"/>
      <c r="O9" s="296" t="s">
        <v>14</v>
      </c>
      <c r="P9" s="297"/>
      <c r="Q9" s="4"/>
      <c r="R9" s="4"/>
      <c r="S9" s="4"/>
      <c r="T9" s="4"/>
      <c r="U9" s="4"/>
      <c r="V9" s="4"/>
      <c r="W9" s="4"/>
      <c r="X9" s="4"/>
      <c r="Y9" s="4"/>
      <c r="Z9" s="5"/>
      <c r="AA9" s="4"/>
      <c r="AB9" s="4"/>
      <c r="AD9" s="7"/>
      <c r="AE9" s="8"/>
    </row>
    <row r="10" spans="1:31" ht="15" customHeight="1" thickBot="1" x14ac:dyDescent="0.3">
      <c r="A10" s="73"/>
      <c r="B10" s="74"/>
      <c r="C10" s="74"/>
      <c r="D10" s="9"/>
      <c r="E10" s="9"/>
      <c r="F10" s="9"/>
      <c r="G10" s="9"/>
      <c r="H10" s="9"/>
      <c r="I10" s="70"/>
      <c r="J10" s="70"/>
      <c r="K10" s="9"/>
      <c r="L10" s="9"/>
      <c r="M10" s="71"/>
      <c r="N10" s="71"/>
      <c r="O10" s="72"/>
      <c r="P10" s="72"/>
      <c r="Q10" s="74"/>
      <c r="R10" s="74"/>
      <c r="S10" s="74"/>
      <c r="T10" s="74"/>
      <c r="U10" s="74"/>
      <c r="V10" s="74"/>
      <c r="W10" s="74"/>
      <c r="X10" s="74"/>
      <c r="Y10" s="74"/>
      <c r="Z10" s="75"/>
      <c r="AA10" s="74"/>
      <c r="AB10" s="74"/>
      <c r="AD10" s="76"/>
      <c r="AE10" s="77"/>
    </row>
    <row r="11" spans="1:31" ht="15" customHeight="1" x14ac:dyDescent="0.25">
      <c r="A11" s="298" t="s">
        <v>15</v>
      </c>
      <c r="B11" s="299"/>
      <c r="C11" s="233" t="s">
        <v>16</v>
      </c>
      <c r="D11" s="234"/>
      <c r="E11" s="234"/>
      <c r="F11" s="234"/>
      <c r="G11" s="234"/>
      <c r="H11" s="234"/>
      <c r="I11" s="234"/>
      <c r="J11" s="234"/>
      <c r="K11" s="234"/>
      <c r="L11" s="234"/>
      <c r="M11" s="234"/>
      <c r="N11" s="234"/>
      <c r="O11" s="234"/>
      <c r="P11" s="234"/>
      <c r="Q11" s="234"/>
      <c r="R11" s="234"/>
      <c r="S11" s="234"/>
      <c r="T11" s="234"/>
      <c r="U11" s="234"/>
      <c r="V11" s="234"/>
      <c r="W11" s="234"/>
      <c r="X11" s="234"/>
      <c r="Y11" s="234"/>
      <c r="Z11" s="234"/>
      <c r="AA11" s="234"/>
      <c r="AB11" s="234"/>
      <c r="AC11" s="234"/>
      <c r="AD11" s="234"/>
      <c r="AE11" s="235"/>
    </row>
    <row r="12" spans="1:31" ht="15" customHeight="1" x14ac:dyDescent="0.25">
      <c r="A12" s="300"/>
      <c r="B12" s="301"/>
      <c r="C12" s="304"/>
      <c r="D12" s="305"/>
      <c r="E12" s="305"/>
      <c r="F12" s="305"/>
      <c r="G12" s="305"/>
      <c r="H12" s="305"/>
      <c r="I12" s="305"/>
      <c r="J12" s="305"/>
      <c r="K12" s="305"/>
      <c r="L12" s="305"/>
      <c r="M12" s="305"/>
      <c r="N12" s="305"/>
      <c r="O12" s="305"/>
      <c r="P12" s="305"/>
      <c r="Q12" s="305"/>
      <c r="R12" s="305"/>
      <c r="S12" s="305"/>
      <c r="T12" s="305"/>
      <c r="U12" s="305"/>
      <c r="V12" s="305"/>
      <c r="W12" s="305"/>
      <c r="X12" s="305"/>
      <c r="Y12" s="305"/>
      <c r="Z12" s="305"/>
      <c r="AA12" s="305"/>
      <c r="AB12" s="305"/>
      <c r="AC12" s="305"/>
      <c r="AD12" s="305"/>
      <c r="AE12" s="306"/>
    </row>
    <row r="13" spans="1:31" ht="15" customHeight="1" thickBot="1" x14ac:dyDescent="0.3">
      <c r="A13" s="302"/>
      <c r="B13" s="303"/>
      <c r="C13" s="307"/>
      <c r="D13" s="308"/>
      <c r="E13" s="308"/>
      <c r="F13" s="308"/>
      <c r="G13" s="308"/>
      <c r="H13" s="308"/>
      <c r="I13" s="308"/>
      <c r="J13" s="308"/>
      <c r="K13" s="308"/>
      <c r="L13" s="308"/>
      <c r="M13" s="308"/>
      <c r="N13" s="308"/>
      <c r="O13" s="308"/>
      <c r="P13" s="308"/>
      <c r="Q13" s="308"/>
      <c r="R13" s="308"/>
      <c r="S13" s="308"/>
      <c r="T13" s="308"/>
      <c r="U13" s="308"/>
      <c r="V13" s="308"/>
      <c r="W13" s="308"/>
      <c r="X13" s="308"/>
      <c r="Y13" s="308"/>
      <c r="Z13" s="308"/>
      <c r="AA13" s="308"/>
      <c r="AB13" s="308"/>
      <c r="AC13" s="308"/>
      <c r="AD13" s="308"/>
      <c r="AE13" s="309"/>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71" t="s">
        <v>17</v>
      </c>
      <c r="B15" s="272"/>
      <c r="C15" s="282" t="s">
        <v>18</v>
      </c>
      <c r="D15" s="283"/>
      <c r="E15" s="283"/>
      <c r="F15" s="283"/>
      <c r="G15" s="283"/>
      <c r="H15" s="283"/>
      <c r="I15" s="283"/>
      <c r="J15" s="283"/>
      <c r="K15" s="284"/>
      <c r="L15" s="276" t="s">
        <v>19</v>
      </c>
      <c r="M15" s="277"/>
      <c r="N15" s="277"/>
      <c r="O15" s="277"/>
      <c r="P15" s="277"/>
      <c r="Q15" s="278"/>
      <c r="R15" s="285" t="s">
        <v>20</v>
      </c>
      <c r="S15" s="286"/>
      <c r="T15" s="286"/>
      <c r="U15" s="286"/>
      <c r="V15" s="286"/>
      <c r="W15" s="286"/>
      <c r="X15" s="287"/>
      <c r="Y15" s="276" t="s">
        <v>21</v>
      </c>
      <c r="Z15" s="278"/>
      <c r="AA15" s="273" t="s">
        <v>22</v>
      </c>
      <c r="AB15" s="274"/>
      <c r="AC15" s="274"/>
      <c r="AD15" s="274"/>
      <c r="AE15" s="275"/>
    </row>
    <row r="16" spans="1:31" ht="9" customHeight="1" thickBot="1" x14ac:dyDescent="0.3">
      <c r="A16" s="6"/>
      <c r="B16" s="4"/>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270"/>
      <c r="AB16" s="270"/>
      <c r="AD16" s="7"/>
      <c r="AE16" s="8"/>
    </row>
    <row r="17" spans="1:32" s="16" customFormat="1" ht="37.5" customHeight="1" thickBot="1" x14ac:dyDescent="0.3">
      <c r="A17" s="271" t="s">
        <v>23</v>
      </c>
      <c r="B17" s="272"/>
      <c r="C17" s="273" t="s">
        <v>132</v>
      </c>
      <c r="D17" s="274"/>
      <c r="E17" s="274"/>
      <c r="F17" s="274"/>
      <c r="G17" s="274"/>
      <c r="H17" s="274"/>
      <c r="I17" s="274"/>
      <c r="J17" s="274"/>
      <c r="K17" s="274"/>
      <c r="L17" s="274"/>
      <c r="M17" s="274"/>
      <c r="N17" s="274"/>
      <c r="O17" s="274"/>
      <c r="P17" s="274"/>
      <c r="Q17" s="274"/>
      <c r="R17" s="274"/>
      <c r="S17" s="274"/>
      <c r="T17" s="274"/>
      <c r="U17" s="274"/>
      <c r="V17" s="274"/>
      <c r="W17" s="274"/>
      <c r="X17" s="274"/>
      <c r="Y17" s="274"/>
      <c r="Z17" s="274"/>
      <c r="AA17" s="274"/>
      <c r="AB17" s="274"/>
      <c r="AC17" s="274"/>
      <c r="AD17" s="274"/>
      <c r="AE17" s="275"/>
    </row>
    <row r="18" spans="1:32"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x14ac:dyDescent="0.3">
      <c r="A19" s="276" t="s">
        <v>25</v>
      </c>
      <c r="B19" s="277"/>
      <c r="C19" s="277"/>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8"/>
      <c r="AF19" s="20"/>
    </row>
    <row r="20" spans="1:32" ht="32.1" customHeight="1" thickBot="1" x14ac:dyDescent="0.3">
      <c r="A20" s="99" t="s">
        <v>26</v>
      </c>
      <c r="B20" s="279" t="s">
        <v>27</v>
      </c>
      <c r="C20" s="280"/>
      <c r="D20" s="280"/>
      <c r="E20" s="280"/>
      <c r="F20" s="280"/>
      <c r="G20" s="280"/>
      <c r="H20" s="280"/>
      <c r="I20" s="280"/>
      <c r="J20" s="280"/>
      <c r="K20" s="280"/>
      <c r="L20" s="280"/>
      <c r="M20" s="280"/>
      <c r="N20" s="280"/>
      <c r="O20" s="281"/>
      <c r="P20" s="276" t="s">
        <v>28</v>
      </c>
      <c r="Q20" s="277"/>
      <c r="R20" s="277"/>
      <c r="S20" s="277"/>
      <c r="T20" s="277"/>
      <c r="U20" s="277"/>
      <c r="V20" s="277"/>
      <c r="W20" s="277"/>
      <c r="X20" s="277"/>
      <c r="Y20" s="277"/>
      <c r="Z20" s="277"/>
      <c r="AA20" s="277"/>
      <c r="AB20" s="277"/>
      <c r="AC20" s="277"/>
      <c r="AD20" s="277"/>
      <c r="AE20" s="278"/>
      <c r="AF20" s="20"/>
    </row>
    <row r="21" spans="1:32" ht="32.1" customHeight="1" thickBot="1" x14ac:dyDescent="0.3">
      <c r="A21" s="151">
        <v>96815092</v>
      </c>
      <c r="B21" s="108" t="s">
        <v>29</v>
      </c>
      <c r="C21" s="109" t="s">
        <v>30</v>
      </c>
      <c r="D21" s="109" t="s">
        <v>8</v>
      </c>
      <c r="E21" s="109" t="s">
        <v>31</v>
      </c>
      <c r="F21" s="109" t="s">
        <v>32</v>
      </c>
      <c r="G21" s="109" t="s">
        <v>33</v>
      </c>
      <c r="H21" s="109" t="s">
        <v>34</v>
      </c>
      <c r="I21" s="109" t="s">
        <v>35</v>
      </c>
      <c r="J21" s="109" t="s">
        <v>36</v>
      </c>
      <c r="K21" s="109" t="s">
        <v>37</v>
      </c>
      <c r="L21" s="109" t="s">
        <v>38</v>
      </c>
      <c r="M21" s="109" t="s">
        <v>39</v>
      </c>
      <c r="N21" s="109" t="s">
        <v>40</v>
      </c>
      <c r="O21" s="110" t="s">
        <v>41</v>
      </c>
      <c r="P21" s="134"/>
      <c r="Q21" s="99" t="s">
        <v>29</v>
      </c>
      <c r="R21" s="100" t="s">
        <v>30</v>
      </c>
      <c r="S21" s="100" t="s">
        <v>8</v>
      </c>
      <c r="T21" s="100" t="s">
        <v>31</v>
      </c>
      <c r="U21" s="100" t="s">
        <v>32</v>
      </c>
      <c r="V21" s="100" t="s">
        <v>33</v>
      </c>
      <c r="W21" s="100" t="s">
        <v>34</v>
      </c>
      <c r="X21" s="100" t="s">
        <v>35</v>
      </c>
      <c r="Y21" s="100" t="s">
        <v>36</v>
      </c>
      <c r="Z21" s="100" t="s">
        <v>37</v>
      </c>
      <c r="AA21" s="100" t="s">
        <v>38</v>
      </c>
      <c r="AB21" s="100" t="s">
        <v>39</v>
      </c>
      <c r="AC21" s="100" t="s">
        <v>40</v>
      </c>
      <c r="AD21" s="133" t="s">
        <v>42</v>
      </c>
      <c r="AE21" s="133" t="s">
        <v>43</v>
      </c>
      <c r="AF21" s="1"/>
    </row>
    <row r="22" spans="1:32" ht="32.1" customHeight="1" x14ac:dyDescent="0.25">
      <c r="A22" s="130" t="s">
        <v>44</v>
      </c>
      <c r="B22" s="147">
        <v>15461694</v>
      </c>
      <c r="C22" s="148">
        <v>54506361</v>
      </c>
      <c r="D22" s="148">
        <v>3610694</v>
      </c>
      <c r="E22" s="148">
        <v>3236343</v>
      </c>
      <c r="F22" s="148"/>
      <c r="G22" s="148">
        <v>20000000</v>
      </c>
      <c r="H22" s="148"/>
      <c r="I22" s="148"/>
      <c r="J22" s="148"/>
      <c r="K22" s="148"/>
      <c r="L22" s="148"/>
      <c r="M22" s="148"/>
      <c r="N22" s="79">
        <f>SUM(B22:M22)</f>
        <v>96815092</v>
      </c>
      <c r="O22" s="81"/>
      <c r="P22" s="130" t="s">
        <v>45</v>
      </c>
      <c r="Q22" s="141">
        <v>482867200</v>
      </c>
      <c r="R22" s="142">
        <v>470064000</v>
      </c>
      <c r="S22" s="142">
        <v>103346000</v>
      </c>
      <c r="T22" s="142"/>
      <c r="U22" s="142">
        <v>202317000</v>
      </c>
      <c r="V22" s="142"/>
      <c r="W22" s="142"/>
      <c r="X22" s="142">
        <v>726832200</v>
      </c>
      <c r="Y22" s="142">
        <v>0</v>
      </c>
      <c r="Z22" s="142"/>
      <c r="AA22" s="142"/>
      <c r="AB22" s="142"/>
      <c r="AC22" s="101">
        <f>SUM(Q22:AB22)</f>
        <v>1985426400</v>
      </c>
      <c r="AE22" s="102"/>
      <c r="AF22" s="1"/>
    </row>
    <row r="23" spans="1:32" ht="32.1" customHeight="1" x14ac:dyDescent="0.25">
      <c r="A23" s="131" t="s">
        <v>46</v>
      </c>
      <c r="B23" s="143"/>
      <c r="C23" s="144"/>
      <c r="D23" s="144">
        <v>0</v>
      </c>
      <c r="E23" s="144"/>
      <c r="F23" s="144"/>
      <c r="G23" s="144"/>
      <c r="H23" s="144"/>
      <c r="I23" s="144"/>
      <c r="J23" s="144"/>
      <c r="K23" s="144"/>
      <c r="L23" s="144"/>
      <c r="M23" s="144"/>
      <c r="N23" s="78">
        <f>SUM(B23:M23)</f>
        <v>0</v>
      </c>
      <c r="O23" s="90" t="str">
        <f>IFERROR(N23/(SUMIF(B23:M23,"&gt;0",B22:M22))," ")</f>
        <v xml:space="preserve"> </v>
      </c>
      <c r="P23" s="131" t="s">
        <v>47</v>
      </c>
      <c r="Q23" s="143">
        <v>24000000</v>
      </c>
      <c r="R23" s="144">
        <v>618132199</v>
      </c>
      <c r="S23" s="144">
        <v>47691378</v>
      </c>
      <c r="T23" s="144"/>
      <c r="U23" s="144"/>
      <c r="V23" s="144"/>
      <c r="W23" s="144"/>
      <c r="X23" s="144"/>
      <c r="Y23" s="144"/>
      <c r="Z23" s="144"/>
      <c r="AA23" s="144"/>
      <c r="AB23" s="144"/>
      <c r="AC23" s="78">
        <f>SUM(Q23:AB23)</f>
        <v>689823577</v>
      </c>
      <c r="AD23" s="182">
        <f>AC23/SUM(Q22:S22)</f>
        <v>0.65307059264367351</v>
      </c>
      <c r="AE23" s="82">
        <f>AC23/AC22</f>
        <v>0.34744354008791262</v>
      </c>
      <c r="AF23" s="1"/>
    </row>
    <row r="24" spans="1:32" ht="32.1" customHeight="1" x14ac:dyDescent="0.25">
      <c r="A24" s="131" t="s">
        <v>48</v>
      </c>
      <c r="B24" s="143">
        <f>+A21-B23</f>
        <v>96815092</v>
      </c>
      <c r="C24" s="144">
        <f>+B24-C23</f>
        <v>96815092</v>
      </c>
      <c r="D24" s="144">
        <f>+C24-D23</f>
        <v>96815092</v>
      </c>
      <c r="E24" s="144"/>
      <c r="F24" s="144"/>
      <c r="G24" s="144"/>
      <c r="H24" s="144"/>
      <c r="I24" s="144"/>
      <c r="J24" s="144"/>
      <c r="K24" s="144"/>
      <c r="L24" s="144"/>
      <c r="M24" s="144"/>
      <c r="N24" s="78">
        <f>MIN(B24:M24)</f>
        <v>96815092</v>
      </c>
      <c r="O24" s="80"/>
      <c r="P24" s="131" t="s">
        <v>44</v>
      </c>
      <c r="Q24" s="143"/>
      <c r="R24" s="144">
        <v>30179200</v>
      </c>
      <c r="S24" s="144">
        <v>157792000</v>
      </c>
      <c r="T24" s="144">
        <v>217814000</v>
      </c>
      <c r="U24" s="144">
        <v>161792000</v>
      </c>
      <c r="V24" s="144">
        <v>356109000</v>
      </c>
      <c r="W24" s="144">
        <v>153792000</v>
      </c>
      <c r="X24" s="144">
        <v>153792000</v>
      </c>
      <c r="Y24" s="144">
        <v>153792000</v>
      </c>
      <c r="Z24" s="144">
        <v>153792000</v>
      </c>
      <c r="AA24" s="144">
        <v>153792000</v>
      </c>
      <c r="AB24" s="144">
        <v>292780200</v>
      </c>
      <c r="AC24" s="78">
        <f>SUM(Q24:AB24)</f>
        <v>1985426400</v>
      </c>
      <c r="AD24" s="78"/>
      <c r="AE24" s="103"/>
      <c r="AF24" s="1"/>
    </row>
    <row r="25" spans="1:32" ht="32.1" customHeight="1" thickBot="1" x14ac:dyDescent="0.3">
      <c r="A25" s="132" t="s">
        <v>49</v>
      </c>
      <c r="B25" s="145">
        <v>11851000</v>
      </c>
      <c r="C25" s="146">
        <v>58117055.333333328</v>
      </c>
      <c r="D25" s="146">
        <v>0</v>
      </c>
      <c r="E25" s="146"/>
      <c r="F25" s="146"/>
      <c r="G25" s="146"/>
      <c r="H25" s="146"/>
      <c r="I25" s="146"/>
      <c r="J25" s="146"/>
      <c r="K25" s="146"/>
      <c r="L25" s="146"/>
      <c r="M25" s="146"/>
      <c r="N25" s="111">
        <f>SUM(B25:M25)</f>
        <v>69968055.333333328</v>
      </c>
      <c r="O25" s="184">
        <f>+N25/N24</f>
        <v>0.72269781382156129</v>
      </c>
      <c r="P25" s="132" t="s">
        <v>49</v>
      </c>
      <c r="Q25" s="145">
        <v>0</v>
      </c>
      <c r="R25" s="146">
        <v>0</v>
      </c>
      <c r="S25" s="146">
        <v>63113335</v>
      </c>
      <c r="T25" s="146"/>
      <c r="U25" s="146"/>
      <c r="V25" s="146"/>
      <c r="W25" s="146"/>
      <c r="X25" s="146"/>
      <c r="Y25" s="146"/>
      <c r="Z25" s="146"/>
      <c r="AA25" s="146"/>
      <c r="AB25" s="146"/>
      <c r="AC25" s="111">
        <f>SUM(Q25:AB25)</f>
        <v>63113335</v>
      </c>
      <c r="AD25" s="183">
        <f>AC25/SUM(Q24:S24)</f>
        <v>0.33576066439965269</v>
      </c>
      <c r="AE25" s="112">
        <f>AC25/AC24</f>
        <v>3.1788302502676502E-2</v>
      </c>
      <c r="AF25" s="1"/>
    </row>
    <row r="26" spans="1:32" customFormat="1" ht="16.5" customHeight="1" thickBot="1" x14ac:dyDescent="0.3"/>
    <row r="27" spans="1:32" ht="33.950000000000003" customHeight="1" x14ac:dyDescent="0.25">
      <c r="A27" s="267" t="s">
        <v>50</v>
      </c>
      <c r="B27" s="268"/>
      <c r="C27" s="268"/>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8"/>
      <c r="AD27" s="268"/>
      <c r="AE27" s="269"/>
    </row>
    <row r="28" spans="1:32" ht="15" customHeight="1" x14ac:dyDescent="0.25">
      <c r="A28" s="237" t="s">
        <v>51</v>
      </c>
      <c r="B28" s="239" t="s">
        <v>52</v>
      </c>
      <c r="C28" s="239"/>
      <c r="D28" s="239" t="s">
        <v>53</v>
      </c>
      <c r="E28" s="239"/>
      <c r="F28" s="239"/>
      <c r="G28" s="239"/>
      <c r="H28" s="239"/>
      <c r="I28" s="239"/>
      <c r="J28" s="239"/>
      <c r="K28" s="239"/>
      <c r="L28" s="239"/>
      <c r="M28" s="239"/>
      <c r="N28" s="239"/>
      <c r="O28" s="239"/>
      <c r="P28" s="239" t="s">
        <v>40</v>
      </c>
      <c r="Q28" s="239" t="s">
        <v>54</v>
      </c>
      <c r="R28" s="239"/>
      <c r="S28" s="239"/>
      <c r="T28" s="239"/>
      <c r="U28" s="239"/>
      <c r="V28" s="239"/>
      <c r="W28" s="239"/>
      <c r="X28" s="239"/>
      <c r="Y28" s="239" t="s">
        <v>55</v>
      </c>
      <c r="Z28" s="239"/>
      <c r="AA28" s="239"/>
      <c r="AB28" s="239"/>
      <c r="AC28" s="239"/>
      <c r="AD28" s="239"/>
      <c r="AE28" s="266"/>
    </row>
    <row r="29" spans="1:32" ht="27" customHeight="1" x14ac:dyDescent="0.25">
      <c r="A29" s="237"/>
      <c r="B29" s="239"/>
      <c r="C29" s="239"/>
      <c r="D29" s="96" t="s">
        <v>29</v>
      </c>
      <c r="E29" s="96" t="s">
        <v>30</v>
      </c>
      <c r="F29" s="96" t="s">
        <v>8</v>
      </c>
      <c r="G29" s="96" t="s">
        <v>31</v>
      </c>
      <c r="H29" s="96" t="s">
        <v>32</v>
      </c>
      <c r="I29" s="96" t="s">
        <v>33</v>
      </c>
      <c r="J29" s="96" t="s">
        <v>34</v>
      </c>
      <c r="K29" s="96" t="s">
        <v>35</v>
      </c>
      <c r="L29" s="96" t="s">
        <v>36</v>
      </c>
      <c r="M29" s="96" t="s">
        <v>37</v>
      </c>
      <c r="N29" s="96" t="s">
        <v>38</v>
      </c>
      <c r="O29" s="96" t="s">
        <v>39</v>
      </c>
      <c r="P29" s="239"/>
      <c r="Q29" s="239"/>
      <c r="R29" s="239"/>
      <c r="S29" s="239"/>
      <c r="T29" s="239"/>
      <c r="U29" s="239"/>
      <c r="V29" s="239"/>
      <c r="W29" s="239"/>
      <c r="X29" s="239"/>
      <c r="Y29" s="239"/>
      <c r="Z29" s="239"/>
      <c r="AA29" s="239"/>
      <c r="AB29" s="239"/>
      <c r="AC29" s="239"/>
      <c r="AD29" s="239"/>
      <c r="AE29" s="266"/>
    </row>
    <row r="30" spans="1:32" ht="42" customHeight="1" thickBot="1" x14ac:dyDescent="0.3">
      <c r="A30" s="104" t="s">
        <v>132</v>
      </c>
      <c r="B30" s="260"/>
      <c r="C30" s="260"/>
      <c r="D30" s="140"/>
      <c r="E30" s="140"/>
      <c r="F30" s="140"/>
      <c r="G30" s="140"/>
      <c r="H30" s="140"/>
      <c r="I30" s="140"/>
      <c r="J30" s="140"/>
      <c r="K30" s="140"/>
      <c r="L30" s="140"/>
      <c r="M30" s="140"/>
      <c r="N30" s="140"/>
      <c r="O30" s="140"/>
      <c r="P30" s="105">
        <f>SUM(D30:O30)</f>
        <v>0</v>
      </c>
      <c r="Q30" s="261"/>
      <c r="R30" s="261"/>
      <c r="S30" s="261"/>
      <c r="T30" s="261"/>
      <c r="U30" s="261"/>
      <c r="V30" s="261"/>
      <c r="W30" s="261"/>
      <c r="X30" s="261"/>
      <c r="Y30" s="262" t="s">
        <v>133</v>
      </c>
      <c r="Z30" s="262"/>
      <c r="AA30" s="262"/>
      <c r="AB30" s="262"/>
      <c r="AC30" s="262"/>
      <c r="AD30" s="262"/>
      <c r="AE30" s="354"/>
    </row>
    <row r="31" spans="1:32" ht="12" customHeight="1" thickBot="1" x14ac:dyDescent="0.3">
      <c r="A31" s="113"/>
      <c r="B31" s="114"/>
      <c r="C31" s="114"/>
      <c r="D31" s="9"/>
      <c r="E31" s="9"/>
      <c r="F31" s="9"/>
      <c r="G31" s="9"/>
      <c r="H31" s="9"/>
      <c r="I31" s="9"/>
      <c r="J31" s="9"/>
      <c r="K31" s="9"/>
      <c r="L31" s="9"/>
      <c r="M31" s="9"/>
      <c r="N31" s="9"/>
      <c r="O31" s="9"/>
      <c r="P31" s="115"/>
      <c r="Q31" s="116"/>
      <c r="R31" s="116"/>
      <c r="S31" s="116"/>
      <c r="T31" s="116"/>
      <c r="U31" s="116"/>
      <c r="V31" s="116"/>
      <c r="W31" s="116"/>
      <c r="X31" s="116"/>
      <c r="Y31" s="116"/>
      <c r="Z31" s="116"/>
      <c r="AA31" s="116"/>
      <c r="AB31" s="116"/>
      <c r="AC31" s="116"/>
      <c r="AD31" s="116"/>
      <c r="AE31" s="117"/>
    </row>
    <row r="32" spans="1:32" ht="45" customHeight="1" x14ac:dyDescent="0.25">
      <c r="A32" s="233" t="s">
        <v>57</v>
      </c>
      <c r="B32" s="234"/>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5"/>
    </row>
    <row r="33" spans="1:41" ht="23.1" customHeight="1" x14ac:dyDescent="0.25">
      <c r="A33" s="237" t="s">
        <v>58</v>
      </c>
      <c r="B33" s="239" t="s">
        <v>59</v>
      </c>
      <c r="C33" s="239" t="s">
        <v>52</v>
      </c>
      <c r="D33" s="239" t="s">
        <v>60</v>
      </c>
      <c r="E33" s="239"/>
      <c r="F33" s="239"/>
      <c r="G33" s="239"/>
      <c r="H33" s="239"/>
      <c r="I33" s="239"/>
      <c r="J33" s="239"/>
      <c r="K33" s="239"/>
      <c r="L33" s="239"/>
      <c r="M33" s="239"/>
      <c r="N33" s="239"/>
      <c r="O33" s="239"/>
      <c r="P33" s="239"/>
      <c r="Q33" s="239" t="s">
        <v>61</v>
      </c>
      <c r="R33" s="239"/>
      <c r="S33" s="239"/>
      <c r="T33" s="239"/>
      <c r="U33" s="239"/>
      <c r="V33" s="239"/>
      <c r="W33" s="239"/>
      <c r="X33" s="239"/>
      <c r="Y33" s="239"/>
      <c r="Z33" s="239"/>
      <c r="AA33" s="239"/>
      <c r="AB33" s="239"/>
      <c r="AC33" s="239"/>
      <c r="AD33" s="239"/>
      <c r="AE33" s="266"/>
      <c r="AG33" s="21"/>
      <c r="AH33" s="21"/>
      <c r="AI33" s="21"/>
      <c r="AJ33" s="21"/>
      <c r="AK33" s="21"/>
      <c r="AL33" s="21"/>
      <c r="AM33" s="21"/>
      <c r="AN33" s="21"/>
      <c r="AO33" s="21"/>
    </row>
    <row r="34" spans="1:41" ht="27" customHeight="1" x14ac:dyDescent="0.25">
      <c r="A34" s="237"/>
      <c r="B34" s="239"/>
      <c r="C34" s="265"/>
      <c r="D34" s="96" t="s">
        <v>29</v>
      </c>
      <c r="E34" s="96" t="s">
        <v>30</v>
      </c>
      <c r="F34" s="96" t="s">
        <v>8</v>
      </c>
      <c r="G34" s="96" t="s">
        <v>31</v>
      </c>
      <c r="H34" s="96" t="s">
        <v>32</v>
      </c>
      <c r="I34" s="96" t="s">
        <v>33</v>
      </c>
      <c r="J34" s="96" t="s">
        <v>34</v>
      </c>
      <c r="K34" s="96" t="s">
        <v>35</v>
      </c>
      <c r="L34" s="96" t="s">
        <v>36</v>
      </c>
      <c r="M34" s="96" t="s">
        <v>37</v>
      </c>
      <c r="N34" s="96" t="s">
        <v>38</v>
      </c>
      <c r="O34" s="96" t="s">
        <v>39</v>
      </c>
      <c r="P34" s="96" t="s">
        <v>40</v>
      </c>
      <c r="Q34" s="246" t="s">
        <v>62</v>
      </c>
      <c r="R34" s="247"/>
      <c r="S34" s="247"/>
      <c r="T34" s="248"/>
      <c r="U34" s="239" t="s">
        <v>63</v>
      </c>
      <c r="V34" s="239"/>
      <c r="W34" s="239"/>
      <c r="X34" s="239"/>
      <c r="Y34" s="239" t="s">
        <v>64</v>
      </c>
      <c r="Z34" s="239"/>
      <c r="AA34" s="239"/>
      <c r="AB34" s="239"/>
      <c r="AC34" s="239" t="s">
        <v>65</v>
      </c>
      <c r="AD34" s="239"/>
      <c r="AE34" s="266"/>
      <c r="AG34" s="21"/>
      <c r="AH34" s="21"/>
      <c r="AI34" s="21"/>
      <c r="AJ34" s="21"/>
      <c r="AK34" s="21"/>
      <c r="AL34" s="21"/>
      <c r="AM34" s="21"/>
      <c r="AN34" s="21"/>
      <c r="AO34" s="21"/>
    </row>
    <row r="35" spans="1:41" ht="144.75" customHeight="1" x14ac:dyDescent="0.25">
      <c r="A35" s="250" t="s">
        <v>132</v>
      </c>
      <c r="B35" s="252">
        <f>SUM(B41:B46)</f>
        <v>0.15000000000000002</v>
      </c>
      <c r="C35" s="23" t="s">
        <v>66</v>
      </c>
      <c r="D35" s="22">
        <v>4</v>
      </c>
      <c r="E35" s="22">
        <v>4</v>
      </c>
      <c r="F35" s="22">
        <v>4</v>
      </c>
      <c r="G35" s="22">
        <v>4</v>
      </c>
      <c r="H35" s="22">
        <v>4</v>
      </c>
      <c r="I35" s="22">
        <v>0</v>
      </c>
      <c r="J35" s="22">
        <v>0</v>
      </c>
      <c r="K35" s="22">
        <v>0</v>
      </c>
      <c r="L35" s="22">
        <v>0</v>
      </c>
      <c r="M35" s="22">
        <v>0</v>
      </c>
      <c r="N35" s="22">
        <v>0</v>
      </c>
      <c r="O35" s="22">
        <v>0</v>
      </c>
      <c r="P35" s="22">
        <v>4</v>
      </c>
      <c r="Q35" s="375" t="s">
        <v>134</v>
      </c>
      <c r="R35" s="342"/>
      <c r="S35" s="342"/>
      <c r="T35" s="343"/>
      <c r="U35" s="375" t="s">
        <v>135</v>
      </c>
      <c r="V35" s="376"/>
      <c r="W35" s="376"/>
      <c r="X35" s="377"/>
      <c r="Y35" s="229" t="s">
        <v>69</v>
      </c>
      <c r="Z35" s="229"/>
      <c r="AA35" s="229"/>
      <c r="AB35" s="229"/>
      <c r="AC35" s="229" t="s">
        <v>136</v>
      </c>
      <c r="AD35" s="229"/>
      <c r="AE35" s="230"/>
      <c r="AG35" s="21"/>
      <c r="AH35" s="21"/>
      <c r="AI35" s="21"/>
      <c r="AJ35" s="21"/>
      <c r="AK35" s="21"/>
      <c r="AL35" s="21"/>
      <c r="AM35" s="21"/>
      <c r="AN35" s="21"/>
      <c r="AO35" s="21"/>
    </row>
    <row r="36" spans="1:41" ht="204.75" customHeight="1" thickBot="1" x14ac:dyDescent="0.3">
      <c r="A36" s="251"/>
      <c r="B36" s="253"/>
      <c r="C36" s="24" t="s">
        <v>71</v>
      </c>
      <c r="D36" s="161">
        <v>4</v>
      </c>
      <c r="E36" s="161">
        <v>4</v>
      </c>
      <c r="F36" s="161">
        <v>4</v>
      </c>
      <c r="G36" s="165"/>
      <c r="H36" s="165"/>
      <c r="I36" s="165"/>
      <c r="J36" s="165"/>
      <c r="K36" s="165"/>
      <c r="L36" s="165"/>
      <c r="M36" s="165"/>
      <c r="N36" s="165"/>
      <c r="O36" s="165"/>
      <c r="P36" s="137">
        <v>4</v>
      </c>
      <c r="Q36" s="344"/>
      <c r="R36" s="345"/>
      <c r="S36" s="345"/>
      <c r="T36" s="346"/>
      <c r="U36" s="378"/>
      <c r="V36" s="379"/>
      <c r="W36" s="379"/>
      <c r="X36" s="380"/>
      <c r="Y36" s="231"/>
      <c r="Z36" s="231"/>
      <c r="AA36" s="231"/>
      <c r="AB36" s="231"/>
      <c r="AC36" s="231"/>
      <c r="AD36" s="231"/>
      <c r="AE36" s="232"/>
      <c r="AG36" s="21"/>
      <c r="AH36" s="21"/>
      <c r="AI36" s="21"/>
      <c r="AJ36" s="21"/>
      <c r="AK36" s="21"/>
      <c r="AL36" s="21"/>
      <c r="AM36" s="21"/>
      <c r="AN36" s="21"/>
      <c r="AO36" s="21"/>
    </row>
    <row r="37" spans="1:41" customFormat="1" ht="17.25" customHeight="1" thickBot="1" x14ac:dyDescent="0.3"/>
    <row r="38" spans="1:41" ht="45" customHeight="1" thickBot="1" x14ac:dyDescent="0.3">
      <c r="A38" s="233" t="s">
        <v>72</v>
      </c>
      <c r="B38" s="234"/>
      <c r="C38" s="234"/>
      <c r="D38" s="234"/>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5"/>
      <c r="AG38" s="21"/>
      <c r="AH38" s="21"/>
      <c r="AI38" s="21"/>
      <c r="AJ38" s="21"/>
      <c r="AK38" s="21"/>
      <c r="AL38" s="21"/>
      <c r="AM38" s="21"/>
      <c r="AN38" s="21"/>
      <c r="AO38" s="21"/>
    </row>
    <row r="39" spans="1:41" ht="26.1" customHeight="1" x14ac:dyDescent="0.25">
      <c r="A39" s="236" t="s">
        <v>73</v>
      </c>
      <c r="B39" s="238" t="s">
        <v>74</v>
      </c>
      <c r="C39" s="240" t="s">
        <v>75</v>
      </c>
      <c r="D39" s="242" t="s">
        <v>76</v>
      </c>
      <c r="E39" s="243"/>
      <c r="F39" s="243"/>
      <c r="G39" s="243"/>
      <c r="H39" s="243"/>
      <c r="I39" s="243"/>
      <c r="J39" s="243"/>
      <c r="K39" s="243"/>
      <c r="L39" s="243"/>
      <c r="M39" s="243"/>
      <c r="N39" s="243"/>
      <c r="O39" s="243"/>
      <c r="P39" s="244"/>
      <c r="Q39" s="238" t="s">
        <v>77</v>
      </c>
      <c r="R39" s="238"/>
      <c r="S39" s="238"/>
      <c r="T39" s="238"/>
      <c r="U39" s="238"/>
      <c r="V39" s="238"/>
      <c r="W39" s="238"/>
      <c r="X39" s="238"/>
      <c r="Y39" s="238"/>
      <c r="Z39" s="238"/>
      <c r="AA39" s="238"/>
      <c r="AB39" s="238"/>
      <c r="AC39" s="238"/>
      <c r="AD39" s="238"/>
      <c r="AE39" s="245"/>
      <c r="AG39" s="21"/>
      <c r="AH39" s="21"/>
      <c r="AI39" s="21"/>
      <c r="AJ39" s="21"/>
      <c r="AK39" s="21"/>
      <c r="AL39" s="21"/>
      <c r="AM39" s="21"/>
      <c r="AN39" s="21"/>
      <c r="AO39" s="21"/>
    </row>
    <row r="40" spans="1:41" ht="26.1" customHeight="1" x14ac:dyDescent="0.25">
      <c r="A40" s="237"/>
      <c r="B40" s="239"/>
      <c r="C40" s="241"/>
      <c r="D40" s="96" t="s">
        <v>78</v>
      </c>
      <c r="E40" s="96" t="s">
        <v>79</v>
      </c>
      <c r="F40" s="96" t="s">
        <v>80</v>
      </c>
      <c r="G40" s="96" t="s">
        <v>81</v>
      </c>
      <c r="H40" s="96" t="s">
        <v>82</v>
      </c>
      <c r="I40" s="96" t="s">
        <v>83</v>
      </c>
      <c r="J40" s="96" t="s">
        <v>84</v>
      </c>
      <c r="K40" s="96" t="s">
        <v>85</v>
      </c>
      <c r="L40" s="96" t="s">
        <v>86</v>
      </c>
      <c r="M40" s="96" t="s">
        <v>87</v>
      </c>
      <c r="N40" s="96" t="s">
        <v>88</v>
      </c>
      <c r="O40" s="96" t="s">
        <v>89</v>
      </c>
      <c r="P40" s="96" t="s">
        <v>90</v>
      </c>
      <c r="Q40" s="246" t="s">
        <v>91</v>
      </c>
      <c r="R40" s="247"/>
      <c r="S40" s="247"/>
      <c r="T40" s="247"/>
      <c r="U40" s="247"/>
      <c r="V40" s="247"/>
      <c r="W40" s="247"/>
      <c r="X40" s="248"/>
      <c r="Y40" s="246" t="s">
        <v>92</v>
      </c>
      <c r="Z40" s="247"/>
      <c r="AA40" s="247"/>
      <c r="AB40" s="247"/>
      <c r="AC40" s="247"/>
      <c r="AD40" s="247"/>
      <c r="AE40" s="249"/>
      <c r="AG40" s="25"/>
      <c r="AH40" s="25"/>
      <c r="AI40" s="25"/>
      <c r="AJ40" s="25"/>
      <c r="AK40" s="25"/>
      <c r="AL40" s="25"/>
      <c r="AM40" s="25"/>
      <c r="AN40" s="25"/>
      <c r="AO40" s="25"/>
    </row>
    <row r="41" spans="1:41" ht="84" customHeight="1" x14ac:dyDescent="0.25">
      <c r="A41" s="366" t="s">
        <v>137</v>
      </c>
      <c r="B41" s="355">
        <v>0.05</v>
      </c>
      <c r="C41" s="29" t="s">
        <v>66</v>
      </c>
      <c r="D41" s="162">
        <v>0.2</v>
      </c>
      <c r="E41" s="162">
        <v>0.2</v>
      </c>
      <c r="F41" s="162">
        <v>0.2</v>
      </c>
      <c r="G41" s="162">
        <v>0.2</v>
      </c>
      <c r="H41" s="162">
        <v>0.2</v>
      </c>
      <c r="I41" s="152">
        <v>0</v>
      </c>
      <c r="J41" s="152">
        <v>0</v>
      </c>
      <c r="K41" s="152">
        <v>0</v>
      </c>
      <c r="L41" s="152">
        <v>0</v>
      </c>
      <c r="M41" s="152">
        <v>0</v>
      </c>
      <c r="N41" s="152">
        <v>0</v>
      </c>
      <c r="O41" s="152">
        <v>0</v>
      </c>
      <c r="P41" s="106">
        <f t="shared" ref="P41:P46" si="0">SUM(D41:O41)</f>
        <v>1</v>
      </c>
      <c r="Q41" s="212" t="s">
        <v>138</v>
      </c>
      <c r="R41" s="213"/>
      <c r="S41" s="213"/>
      <c r="T41" s="213"/>
      <c r="U41" s="213"/>
      <c r="V41" s="213"/>
      <c r="W41" s="213"/>
      <c r="X41" s="214"/>
      <c r="Y41" s="218" t="s">
        <v>757</v>
      </c>
      <c r="Z41" s="213"/>
      <c r="AA41" s="213"/>
      <c r="AB41" s="213"/>
      <c r="AC41" s="213"/>
      <c r="AD41" s="213"/>
      <c r="AE41" s="219"/>
      <c r="AG41" s="26"/>
      <c r="AH41" s="26"/>
      <c r="AI41" s="26"/>
      <c r="AJ41" s="26"/>
      <c r="AK41" s="26"/>
      <c r="AL41" s="26"/>
      <c r="AM41" s="26"/>
      <c r="AN41" s="26"/>
      <c r="AO41" s="26"/>
    </row>
    <row r="42" spans="1:41" ht="84" customHeight="1" x14ac:dyDescent="0.25">
      <c r="A42" s="347"/>
      <c r="B42" s="356"/>
      <c r="C42" s="27" t="s">
        <v>71</v>
      </c>
      <c r="D42" s="28">
        <v>0.2</v>
      </c>
      <c r="E42" s="28">
        <v>0.2</v>
      </c>
      <c r="F42" s="28">
        <v>0.2</v>
      </c>
      <c r="G42" s="28"/>
      <c r="H42" s="28"/>
      <c r="I42" s="28"/>
      <c r="J42" s="28"/>
      <c r="K42" s="28"/>
      <c r="L42" s="28"/>
      <c r="M42" s="28"/>
      <c r="N42" s="28"/>
      <c r="O42" s="28"/>
      <c r="P42" s="106">
        <f t="shared" si="0"/>
        <v>0.60000000000000009</v>
      </c>
      <c r="Q42" s="225"/>
      <c r="R42" s="226"/>
      <c r="S42" s="226"/>
      <c r="T42" s="226"/>
      <c r="U42" s="226"/>
      <c r="V42" s="226"/>
      <c r="W42" s="226"/>
      <c r="X42" s="227"/>
      <c r="Y42" s="225"/>
      <c r="Z42" s="226"/>
      <c r="AA42" s="226"/>
      <c r="AB42" s="226"/>
      <c r="AC42" s="226"/>
      <c r="AD42" s="226"/>
      <c r="AE42" s="228"/>
    </row>
    <row r="43" spans="1:41" ht="103.5" customHeight="1" x14ac:dyDescent="0.25">
      <c r="A43" s="367" t="s">
        <v>139</v>
      </c>
      <c r="B43" s="349">
        <v>0.05</v>
      </c>
      <c r="C43" s="29" t="s">
        <v>66</v>
      </c>
      <c r="D43" s="162">
        <v>0</v>
      </c>
      <c r="E43" s="162">
        <v>0.25</v>
      </c>
      <c r="F43" s="162">
        <v>0.25</v>
      </c>
      <c r="G43" s="162">
        <v>0.25</v>
      </c>
      <c r="H43" s="162">
        <v>0.25</v>
      </c>
      <c r="I43" s="152">
        <v>0</v>
      </c>
      <c r="J43" s="152">
        <v>0</v>
      </c>
      <c r="K43" s="152">
        <v>0</v>
      </c>
      <c r="L43" s="152">
        <v>0</v>
      </c>
      <c r="M43" s="152">
        <v>0</v>
      </c>
      <c r="N43" s="152">
        <v>0</v>
      </c>
      <c r="O43" s="152">
        <v>0</v>
      </c>
      <c r="P43" s="106">
        <f t="shared" si="0"/>
        <v>1</v>
      </c>
      <c r="Q43" s="212" t="s">
        <v>756</v>
      </c>
      <c r="R43" s="213"/>
      <c r="S43" s="213"/>
      <c r="T43" s="213"/>
      <c r="U43" s="213"/>
      <c r="V43" s="213"/>
      <c r="W43" s="213"/>
      <c r="X43" s="214"/>
      <c r="Y43" s="368" t="s">
        <v>271</v>
      </c>
      <c r="Z43" s="369"/>
      <c r="AA43" s="369"/>
      <c r="AB43" s="369"/>
      <c r="AC43" s="369"/>
      <c r="AD43" s="369"/>
      <c r="AE43" s="370"/>
    </row>
    <row r="44" spans="1:41" ht="103.5" customHeight="1" x14ac:dyDescent="0.25">
      <c r="A44" s="366"/>
      <c r="B44" s="356"/>
      <c r="C44" s="27" t="s">
        <v>71</v>
      </c>
      <c r="D44" s="28">
        <v>0</v>
      </c>
      <c r="E44" s="28">
        <v>0.25</v>
      </c>
      <c r="F44" s="28">
        <v>0</v>
      </c>
      <c r="G44" s="28"/>
      <c r="H44" s="28"/>
      <c r="I44" s="28"/>
      <c r="J44" s="28"/>
      <c r="K44" s="28"/>
      <c r="L44" s="28"/>
      <c r="M44" s="28"/>
      <c r="N44" s="28"/>
      <c r="O44" s="28"/>
      <c r="P44" s="106">
        <f t="shared" si="0"/>
        <v>0.25</v>
      </c>
      <c r="Q44" s="225"/>
      <c r="R44" s="226"/>
      <c r="S44" s="226"/>
      <c r="T44" s="226"/>
      <c r="U44" s="226"/>
      <c r="V44" s="226"/>
      <c r="W44" s="226"/>
      <c r="X44" s="227"/>
      <c r="Y44" s="371"/>
      <c r="Z44" s="372"/>
      <c r="AA44" s="372"/>
      <c r="AB44" s="372"/>
      <c r="AC44" s="372"/>
      <c r="AD44" s="372"/>
      <c r="AE44" s="373"/>
    </row>
    <row r="45" spans="1:41" ht="88.5" customHeight="1" x14ac:dyDescent="0.25">
      <c r="A45" s="367" t="s">
        <v>140</v>
      </c>
      <c r="B45" s="349">
        <v>0.05</v>
      </c>
      <c r="C45" s="29" t="s">
        <v>66</v>
      </c>
      <c r="D45" s="162">
        <v>0.2</v>
      </c>
      <c r="E45" s="162">
        <v>0.2</v>
      </c>
      <c r="F45" s="162">
        <v>0.2</v>
      </c>
      <c r="G45" s="162">
        <v>0.2</v>
      </c>
      <c r="H45" s="162">
        <v>0.2</v>
      </c>
      <c r="I45" s="152">
        <v>0</v>
      </c>
      <c r="J45" s="152">
        <v>0</v>
      </c>
      <c r="K45" s="152">
        <v>0</v>
      </c>
      <c r="L45" s="152">
        <v>0</v>
      </c>
      <c r="M45" s="152">
        <v>0</v>
      </c>
      <c r="N45" s="152">
        <v>0</v>
      </c>
      <c r="O45" s="152">
        <v>0</v>
      </c>
      <c r="P45" s="106">
        <f t="shared" si="0"/>
        <v>1</v>
      </c>
      <c r="Q45" s="212" t="s">
        <v>141</v>
      </c>
      <c r="R45" s="213"/>
      <c r="S45" s="213"/>
      <c r="T45" s="213"/>
      <c r="U45" s="213"/>
      <c r="V45" s="213"/>
      <c r="W45" s="213"/>
      <c r="X45" s="214"/>
      <c r="Y45" s="218" t="s">
        <v>758</v>
      </c>
      <c r="Z45" s="213"/>
      <c r="AA45" s="213"/>
      <c r="AB45" s="213"/>
      <c r="AC45" s="213"/>
      <c r="AD45" s="213"/>
      <c r="AE45" s="219"/>
    </row>
    <row r="46" spans="1:41" ht="114.75" customHeight="1" thickBot="1" x14ac:dyDescent="0.3">
      <c r="A46" s="374"/>
      <c r="B46" s="350"/>
      <c r="C46" s="24" t="s">
        <v>71</v>
      </c>
      <c r="D46" s="30">
        <v>0.2</v>
      </c>
      <c r="E46" s="30">
        <v>0.2</v>
      </c>
      <c r="F46" s="30">
        <v>0.2</v>
      </c>
      <c r="G46" s="30"/>
      <c r="H46" s="30"/>
      <c r="I46" s="30"/>
      <c r="J46" s="30"/>
      <c r="K46" s="30"/>
      <c r="L46" s="30"/>
      <c r="M46" s="30"/>
      <c r="N46" s="30"/>
      <c r="O46" s="30"/>
      <c r="P46" s="107">
        <f t="shared" si="0"/>
        <v>0.60000000000000009</v>
      </c>
      <c r="Q46" s="215"/>
      <c r="R46" s="216"/>
      <c r="S46" s="216"/>
      <c r="T46" s="216"/>
      <c r="U46" s="216"/>
      <c r="V46" s="216"/>
      <c r="W46" s="216"/>
      <c r="X46" s="217"/>
      <c r="Y46" s="215"/>
      <c r="Z46" s="216"/>
      <c r="AA46" s="216"/>
      <c r="AB46" s="216"/>
      <c r="AC46" s="216"/>
      <c r="AD46" s="216"/>
      <c r="AE46" s="220"/>
    </row>
  </sheetData>
  <mergeCells count="7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Q45:X46"/>
    <mergeCell ref="Y45:AE46"/>
    <mergeCell ref="A41:A42"/>
    <mergeCell ref="B41:B42"/>
    <mergeCell ref="Q41:X42"/>
    <mergeCell ref="Y41:AE42"/>
    <mergeCell ref="A43:A44"/>
    <mergeCell ref="B43:B44"/>
    <mergeCell ref="Q43:X44"/>
    <mergeCell ref="Y43:AE44"/>
    <mergeCell ref="B45:B46"/>
    <mergeCell ref="A45:A46"/>
  </mergeCells>
  <dataValidations count="3">
    <dataValidation type="list" allowBlank="1" showInputMessage="1" showErrorMessage="1" sqref="C7:C9" xr:uid="{9B44CE33-DD14-4F9A-9484-04E9E05EA343}">
      <formula1>$B$21:$M$21</formula1>
    </dataValidation>
    <dataValidation type="textLength" operator="lessThanOrEqual" allowBlank="1" showInputMessage="1" showErrorMessage="1" errorTitle="Máximo 2.000 caracteres" error="Máximo 2.000 caracteres" promptTitle="2.000 caracteres" sqref="Q30:Q31" xr:uid="{FCE96934-A033-414D-8D6A-6F662BF9AFD3}">
      <formula1>2000</formula1>
    </dataValidation>
    <dataValidation type="textLength" operator="lessThanOrEqual" allowBlank="1" showInputMessage="1" showErrorMessage="1" errorTitle="Máximo 2.000 caracteres" error="Máximo 2.000 caracteres" sqref="AC35 Q35 Y35 Q43 U35 Q45 Q41" xr:uid="{3EDF6F57-8286-47DC-B1E3-CF903E7987EB}">
      <formula1>2000</formula1>
    </dataValidation>
  </dataValidations>
  <hyperlinks>
    <hyperlink ref="Y41" r:id="rId1" display="https://secretariadistritald-my.sharepoint.com/:f:/g/personal/cvillareal_sdmujer_gov_co/Em_nujzbNcVEqtn83_mmXqsBDSwS3VuVILeVEzaDUlIZkw?e=YXMZ2d _x000a_" xr:uid="{63A09D5F-D165-498B-9FAF-389B5701E557}"/>
    <hyperlink ref="Y45" r:id="rId2" xr:uid="{EFC2BC92-5102-433F-A265-529065BF3769}"/>
  </hyperlinks>
  <pageMargins left="0.25" right="0.25" top="0.75" bottom="0.75" header="0.3" footer="0.3"/>
  <pageSetup scale="20" orientation="landscape" r:id="rId3"/>
  <drawing r:id="rId4"/>
  <legacyDrawing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612CB-14D4-4DF1-A57E-8C77EC3DFB80}">
  <sheetPr>
    <tabColor theme="7" tint="0.39997558519241921"/>
    <pageSetUpPr fitToPage="1"/>
  </sheetPr>
  <dimension ref="A1:AO48"/>
  <sheetViews>
    <sheetView showGridLines="0" topLeftCell="O42" zoomScale="60" zoomScaleNormal="60" workbookViewId="0">
      <selection activeCell="Q47" sqref="Q47:X48"/>
    </sheetView>
  </sheetViews>
  <sheetFormatPr baseColWidth="10" defaultColWidth="10.85546875" defaultRowHeight="15" x14ac:dyDescent="0.25"/>
  <cols>
    <col min="1" max="1" width="38.42578125" style="2" customWidth="1"/>
    <col min="2" max="2" width="23.42578125" style="2" customWidth="1"/>
    <col min="3" max="14" width="20.7109375" style="2" customWidth="1"/>
    <col min="15" max="15" width="20.5703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5703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324"/>
      <c r="B1" s="327" t="s">
        <v>0</v>
      </c>
      <c r="C1" s="328"/>
      <c r="D1" s="328"/>
      <c r="E1" s="328"/>
      <c r="F1" s="328"/>
      <c r="G1" s="328"/>
      <c r="H1" s="328"/>
      <c r="I1" s="328"/>
      <c r="J1" s="328"/>
      <c r="K1" s="328"/>
      <c r="L1" s="328"/>
      <c r="M1" s="328"/>
      <c r="N1" s="328"/>
      <c r="O1" s="328"/>
      <c r="P1" s="328"/>
      <c r="Q1" s="328"/>
      <c r="R1" s="328"/>
      <c r="S1" s="328"/>
      <c r="T1" s="328"/>
      <c r="U1" s="328"/>
      <c r="V1" s="328"/>
      <c r="W1" s="328"/>
      <c r="X1" s="328"/>
      <c r="Y1" s="328"/>
      <c r="Z1" s="328"/>
      <c r="AA1" s="329"/>
      <c r="AB1" s="330" t="s">
        <v>1</v>
      </c>
      <c r="AC1" s="331"/>
      <c r="AD1" s="331"/>
      <c r="AE1" s="332"/>
    </row>
    <row r="2" spans="1:31" ht="30.75" customHeight="1" thickBot="1" x14ac:dyDescent="0.3">
      <c r="A2" s="325"/>
      <c r="B2" s="327" t="s">
        <v>2</v>
      </c>
      <c r="C2" s="328"/>
      <c r="D2" s="328"/>
      <c r="E2" s="328"/>
      <c r="F2" s="328"/>
      <c r="G2" s="328"/>
      <c r="H2" s="328"/>
      <c r="I2" s="328"/>
      <c r="J2" s="328"/>
      <c r="K2" s="328"/>
      <c r="L2" s="328"/>
      <c r="M2" s="328"/>
      <c r="N2" s="328"/>
      <c r="O2" s="328"/>
      <c r="P2" s="328"/>
      <c r="Q2" s="328"/>
      <c r="R2" s="328"/>
      <c r="S2" s="328"/>
      <c r="T2" s="328"/>
      <c r="U2" s="328"/>
      <c r="V2" s="328"/>
      <c r="W2" s="328"/>
      <c r="X2" s="328"/>
      <c r="Y2" s="328"/>
      <c r="Z2" s="328"/>
      <c r="AA2" s="329"/>
      <c r="AB2" s="330" t="s">
        <v>3</v>
      </c>
      <c r="AC2" s="331"/>
      <c r="AD2" s="331"/>
      <c r="AE2" s="332"/>
    </row>
    <row r="3" spans="1:31" ht="24" customHeight="1" thickBot="1" x14ac:dyDescent="0.3">
      <c r="A3" s="325"/>
      <c r="B3" s="333" t="s">
        <v>4</v>
      </c>
      <c r="C3" s="334"/>
      <c r="D3" s="334"/>
      <c r="E3" s="334"/>
      <c r="F3" s="334"/>
      <c r="G3" s="334"/>
      <c r="H3" s="334"/>
      <c r="I3" s="334"/>
      <c r="J3" s="334"/>
      <c r="K3" s="334"/>
      <c r="L3" s="334"/>
      <c r="M3" s="334"/>
      <c r="N3" s="334"/>
      <c r="O3" s="334"/>
      <c r="P3" s="334"/>
      <c r="Q3" s="334"/>
      <c r="R3" s="334"/>
      <c r="S3" s="334"/>
      <c r="T3" s="334"/>
      <c r="U3" s="334"/>
      <c r="V3" s="334"/>
      <c r="W3" s="334"/>
      <c r="X3" s="334"/>
      <c r="Y3" s="334"/>
      <c r="Z3" s="334"/>
      <c r="AA3" s="335"/>
      <c r="AB3" s="330" t="s">
        <v>5</v>
      </c>
      <c r="AC3" s="331"/>
      <c r="AD3" s="331"/>
      <c r="AE3" s="332"/>
    </row>
    <row r="4" spans="1:31" ht="21.75" customHeight="1" thickBot="1" x14ac:dyDescent="0.3">
      <c r="A4" s="326"/>
      <c r="B4" s="336"/>
      <c r="C4" s="337"/>
      <c r="D4" s="337"/>
      <c r="E4" s="337"/>
      <c r="F4" s="337"/>
      <c r="G4" s="337"/>
      <c r="H4" s="337"/>
      <c r="I4" s="337"/>
      <c r="J4" s="337"/>
      <c r="K4" s="337"/>
      <c r="L4" s="337"/>
      <c r="M4" s="337"/>
      <c r="N4" s="337"/>
      <c r="O4" s="337"/>
      <c r="P4" s="337"/>
      <c r="Q4" s="337"/>
      <c r="R4" s="337"/>
      <c r="S4" s="337"/>
      <c r="T4" s="337"/>
      <c r="U4" s="337"/>
      <c r="V4" s="337"/>
      <c r="W4" s="337"/>
      <c r="X4" s="337"/>
      <c r="Y4" s="337"/>
      <c r="Z4" s="337"/>
      <c r="AA4" s="338"/>
      <c r="AB4" s="339" t="s">
        <v>6</v>
      </c>
      <c r="AC4" s="340"/>
      <c r="AD4" s="340"/>
      <c r="AE4" s="341"/>
    </row>
    <row r="5" spans="1:31" ht="9" customHeight="1" thickBot="1" x14ac:dyDescent="0.3">
      <c r="A5" s="3"/>
      <c r="B5" s="97"/>
      <c r="C5" s="98"/>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298" t="s">
        <v>7</v>
      </c>
      <c r="B7" s="299"/>
      <c r="C7" s="310" t="s">
        <v>8</v>
      </c>
      <c r="D7" s="298" t="s">
        <v>9</v>
      </c>
      <c r="E7" s="313"/>
      <c r="F7" s="313"/>
      <c r="G7" s="313"/>
      <c r="H7" s="299"/>
      <c r="I7" s="316">
        <v>45387</v>
      </c>
      <c r="J7" s="317"/>
      <c r="K7" s="298" t="s">
        <v>10</v>
      </c>
      <c r="L7" s="299"/>
      <c r="M7" s="322" t="s">
        <v>11</v>
      </c>
      <c r="N7" s="323"/>
      <c r="O7" s="288"/>
      <c r="P7" s="289"/>
      <c r="Q7" s="4"/>
      <c r="R7" s="4"/>
      <c r="S7" s="4"/>
      <c r="T7" s="4"/>
      <c r="U7" s="4"/>
      <c r="V7" s="4"/>
      <c r="W7" s="4"/>
      <c r="X7" s="4"/>
      <c r="Y7" s="4"/>
      <c r="Z7" s="5"/>
      <c r="AA7" s="4"/>
      <c r="AB7" s="4"/>
      <c r="AD7" s="7"/>
      <c r="AE7" s="8"/>
    </row>
    <row r="8" spans="1:31" x14ac:dyDescent="0.25">
      <c r="A8" s="300"/>
      <c r="B8" s="301"/>
      <c r="C8" s="311"/>
      <c r="D8" s="300"/>
      <c r="E8" s="314"/>
      <c r="F8" s="314"/>
      <c r="G8" s="314"/>
      <c r="H8" s="301"/>
      <c r="I8" s="318"/>
      <c r="J8" s="319"/>
      <c r="K8" s="300"/>
      <c r="L8" s="301"/>
      <c r="M8" s="290" t="s">
        <v>12</v>
      </c>
      <c r="N8" s="291"/>
      <c r="O8" s="292"/>
      <c r="P8" s="293"/>
      <c r="Q8" s="4"/>
      <c r="R8" s="4"/>
      <c r="S8" s="4"/>
      <c r="T8" s="4"/>
      <c r="U8" s="4"/>
      <c r="V8" s="4"/>
      <c r="W8" s="4"/>
      <c r="X8" s="4"/>
      <c r="Y8" s="4"/>
      <c r="Z8" s="5"/>
      <c r="AA8" s="4"/>
      <c r="AB8" s="4"/>
      <c r="AD8" s="7"/>
      <c r="AE8" s="8"/>
    </row>
    <row r="9" spans="1:31" ht="15.75" thickBot="1" x14ac:dyDescent="0.3">
      <c r="A9" s="302"/>
      <c r="B9" s="303"/>
      <c r="C9" s="312"/>
      <c r="D9" s="302"/>
      <c r="E9" s="315"/>
      <c r="F9" s="315"/>
      <c r="G9" s="315"/>
      <c r="H9" s="303"/>
      <c r="I9" s="320"/>
      <c r="J9" s="321"/>
      <c r="K9" s="302"/>
      <c r="L9" s="303"/>
      <c r="M9" s="294" t="s">
        <v>13</v>
      </c>
      <c r="N9" s="295"/>
      <c r="O9" s="296" t="s">
        <v>14</v>
      </c>
      <c r="P9" s="297"/>
      <c r="Q9" s="4"/>
      <c r="R9" s="4"/>
      <c r="S9" s="4"/>
      <c r="T9" s="4"/>
      <c r="U9" s="4"/>
      <c r="V9" s="4"/>
      <c r="W9" s="4"/>
      <c r="X9" s="4"/>
      <c r="Y9" s="4"/>
      <c r="Z9" s="5"/>
      <c r="AA9" s="4"/>
      <c r="AB9" s="4"/>
      <c r="AD9" s="7"/>
      <c r="AE9" s="8"/>
    </row>
    <row r="10" spans="1:31" ht="15" customHeight="1" thickBot="1" x14ac:dyDescent="0.3">
      <c r="A10" s="73"/>
      <c r="B10" s="74"/>
      <c r="C10" s="74"/>
      <c r="D10" s="9"/>
      <c r="E10" s="9"/>
      <c r="F10" s="9"/>
      <c r="G10" s="9"/>
      <c r="H10" s="9"/>
      <c r="I10" s="70"/>
      <c r="J10" s="70"/>
      <c r="K10" s="9"/>
      <c r="L10" s="9"/>
      <c r="M10" s="71"/>
      <c r="N10" s="71"/>
      <c r="O10" s="72"/>
      <c r="P10" s="72"/>
      <c r="Q10" s="74"/>
      <c r="R10" s="74"/>
      <c r="S10" s="74"/>
      <c r="T10" s="74"/>
      <c r="U10" s="74"/>
      <c r="V10" s="74"/>
      <c r="W10" s="74"/>
      <c r="X10" s="74"/>
      <c r="Y10" s="74"/>
      <c r="Z10" s="75"/>
      <c r="AA10" s="74"/>
      <c r="AB10" s="74"/>
      <c r="AD10" s="76"/>
      <c r="AE10" s="77"/>
    </row>
    <row r="11" spans="1:31" ht="15" customHeight="1" x14ac:dyDescent="0.25">
      <c r="A11" s="298" t="s">
        <v>15</v>
      </c>
      <c r="B11" s="299"/>
      <c r="C11" s="233" t="s">
        <v>16</v>
      </c>
      <c r="D11" s="234"/>
      <c r="E11" s="234"/>
      <c r="F11" s="234"/>
      <c r="G11" s="234"/>
      <c r="H11" s="234"/>
      <c r="I11" s="234"/>
      <c r="J11" s="234"/>
      <c r="K11" s="234"/>
      <c r="L11" s="234"/>
      <c r="M11" s="234"/>
      <c r="N11" s="234"/>
      <c r="O11" s="234"/>
      <c r="P11" s="234"/>
      <c r="Q11" s="234"/>
      <c r="R11" s="234"/>
      <c r="S11" s="234"/>
      <c r="T11" s="234"/>
      <c r="U11" s="234"/>
      <c r="V11" s="234"/>
      <c r="W11" s="234"/>
      <c r="X11" s="234"/>
      <c r="Y11" s="234"/>
      <c r="Z11" s="234"/>
      <c r="AA11" s="234"/>
      <c r="AB11" s="234"/>
      <c r="AC11" s="234"/>
      <c r="AD11" s="234"/>
      <c r="AE11" s="235"/>
    </row>
    <row r="12" spans="1:31" ht="15" customHeight="1" x14ac:dyDescent="0.25">
      <c r="A12" s="300"/>
      <c r="B12" s="301"/>
      <c r="C12" s="304"/>
      <c r="D12" s="305"/>
      <c r="E12" s="305"/>
      <c r="F12" s="305"/>
      <c r="G12" s="305"/>
      <c r="H12" s="305"/>
      <c r="I12" s="305"/>
      <c r="J12" s="305"/>
      <c r="K12" s="305"/>
      <c r="L12" s="305"/>
      <c r="M12" s="305"/>
      <c r="N12" s="305"/>
      <c r="O12" s="305"/>
      <c r="P12" s="305"/>
      <c r="Q12" s="305"/>
      <c r="R12" s="305"/>
      <c r="S12" s="305"/>
      <c r="T12" s="305"/>
      <c r="U12" s="305"/>
      <c r="V12" s="305"/>
      <c r="W12" s="305"/>
      <c r="X12" s="305"/>
      <c r="Y12" s="305"/>
      <c r="Z12" s="305"/>
      <c r="AA12" s="305"/>
      <c r="AB12" s="305"/>
      <c r="AC12" s="305"/>
      <c r="AD12" s="305"/>
      <c r="AE12" s="306"/>
    </row>
    <row r="13" spans="1:31" ht="15" customHeight="1" thickBot="1" x14ac:dyDescent="0.3">
      <c r="A13" s="302"/>
      <c r="B13" s="303"/>
      <c r="C13" s="307"/>
      <c r="D13" s="308"/>
      <c r="E13" s="308"/>
      <c r="F13" s="308"/>
      <c r="G13" s="308"/>
      <c r="H13" s="308"/>
      <c r="I13" s="308"/>
      <c r="J13" s="308"/>
      <c r="K13" s="308"/>
      <c r="L13" s="308"/>
      <c r="M13" s="308"/>
      <c r="N13" s="308"/>
      <c r="O13" s="308"/>
      <c r="P13" s="308"/>
      <c r="Q13" s="308"/>
      <c r="R13" s="308"/>
      <c r="S13" s="308"/>
      <c r="T13" s="308"/>
      <c r="U13" s="308"/>
      <c r="V13" s="308"/>
      <c r="W13" s="308"/>
      <c r="X13" s="308"/>
      <c r="Y13" s="308"/>
      <c r="Z13" s="308"/>
      <c r="AA13" s="308"/>
      <c r="AB13" s="308"/>
      <c r="AC13" s="308"/>
      <c r="AD13" s="308"/>
      <c r="AE13" s="309"/>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71" t="s">
        <v>17</v>
      </c>
      <c r="B15" s="272"/>
      <c r="C15" s="282" t="s">
        <v>18</v>
      </c>
      <c r="D15" s="283"/>
      <c r="E15" s="283"/>
      <c r="F15" s="283"/>
      <c r="G15" s="283"/>
      <c r="H15" s="283"/>
      <c r="I15" s="283"/>
      <c r="J15" s="283"/>
      <c r="K15" s="284"/>
      <c r="L15" s="276" t="s">
        <v>19</v>
      </c>
      <c r="M15" s="277"/>
      <c r="N15" s="277"/>
      <c r="O15" s="277"/>
      <c r="P15" s="277"/>
      <c r="Q15" s="278"/>
      <c r="R15" s="285" t="s">
        <v>20</v>
      </c>
      <c r="S15" s="286"/>
      <c r="T15" s="286"/>
      <c r="U15" s="286"/>
      <c r="V15" s="286"/>
      <c r="W15" s="286"/>
      <c r="X15" s="287"/>
      <c r="Y15" s="276" t="s">
        <v>21</v>
      </c>
      <c r="Z15" s="278"/>
      <c r="AA15" s="273" t="s">
        <v>22</v>
      </c>
      <c r="AB15" s="274"/>
      <c r="AC15" s="274"/>
      <c r="AD15" s="274"/>
      <c r="AE15" s="275"/>
    </row>
    <row r="16" spans="1:31" ht="9" customHeight="1" thickBot="1" x14ac:dyDescent="0.3">
      <c r="A16" s="6"/>
      <c r="B16" s="4"/>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270"/>
      <c r="AB16" s="270"/>
      <c r="AD16" s="7"/>
      <c r="AE16" s="8"/>
    </row>
    <row r="17" spans="1:32" s="16" customFormat="1" ht="37.5" customHeight="1" thickBot="1" x14ac:dyDescent="0.3">
      <c r="A17" s="271" t="s">
        <v>23</v>
      </c>
      <c r="B17" s="272"/>
      <c r="C17" s="273" t="s">
        <v>142</v>
      </c>
      <c r="D17" s="274"/>
      <c r="E17" s="274"/>
      <c r="F17" s="274"/>
      <c r="G17" s="274"/>
      <c r="H17" s="274"/>
      <c r="I17" s="274"/>
      <c r="J17" s="274"/>
      <c r="K17" s="274"/>
      <c r="L17" s="274"/>
      <c r="M17" s="274"/>
      <c r="N17" s="274"/>
      <c r="O17" s="274"/>
      <c r="P17" s="274"/>
      <c r="Q17" s="274"/>
      <c r="R17" s="274"/>
      <c r="S17" s="274"/>
      <c r="T17" s="274"/>
      <c r="U17" s="274"/>
      <c r="V17" s="274"/>
      <c r="W17" s="274"/>
      <c r="X17" s="274"/>
      <c r="Y17" s="274"/>
      <c r="Z17" s="274"/>
      <c r="AA17" s="274"/>
      <c r="AB17" s="274"/>
      <c r="AC17" s="274"/>
      <c r="AD17" s="274"/>
      <c r="AE17" s="275"/>
    </row>
    <row r="18" spans="1:32"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x14ac:dyDescent="0.3">
      <c r="A19" s="276" t="s">
        <v>25</v>
      </c>
      <c r="B19" s="277"/>
      <c r="C19" s="277"/>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8"/>
      <c r="AF19" s="20"/>
    </row>
    <row r="20" spans="1:32" ht="32.1" customHeight="1" thickBot="1" x14ac:dyDescent="0.3">
      <c r="A20" s="99" t="s">
        <v>26</v>
      </c>
      <c r="B20" s="279" t="s">
        <v>27</v>
      </c>
      <c r="C20" s="280"/>
      <c r="D20" s="280"/>
      <c r="E20" s="280"/>
      <c r="F20" s="280"/>
      <c r="G20" s="280"/>
      <c r="H20" s="280"/>
      <c r="I20" s="280"/>
      <c r="J20" s="280"/>
      <c r="K20" s="280"/>
      <c r="L20" s="280"/>
      <c r="M20" s="280"/>
      <c r="N20" s="280"/>
      <c r="O20" s="281"/>
      <c r="P20" s="276" t="s">
        <v>28</v>
      </c>
      <c r="Q20" s="277"/>
      <c r="R20" s="277"/>
      <c r="S20" s="277"/>
      <c r="T20" s="277"/>
      <c r="U20" s="277"/>
      <c r="V20" s="277"/>
      <c r="W20" s="277"/>
      <c r="X20" s="277"/>
      <c r="Y20" s="277"/>
      <c r="Z20" s="277"/>
      <c r="AA20" s="277"/>
      <c r="AB20" s="277"/>
      <c r="AC20" s="277"/>
      <c r="AD20" s="277"/>
      <c r="AE20" s="278"/>
      <c r="AF20" s="20"/>
    </row>
    <row r="21" spans="1:32" ht="32.1" customHeight="1" thickBot="1" x14ac:dyDescent="0.3">
      <c r="A21" s="151">
        <v>250214621</v>
      </c>
      <c r="B21" s="108" t="s">
        <v>29</v>
      </c>
      <c r="C21" s="109" t="s">
        <v>30</v>
      </c>
      <c r="D21" s="109" t="s">
        <v>8</v>
      </c>
      <c r="E21" s="109" t="s">
        <v>31</v>
      </c>
      <c r="F21" s="109" t="s">
        <v>32</v>
      </c>
      <c r="G21" s="109" t="s">
        <v>33</v>
      </c>
      <c r="H21" s="109" t="s">
        <v>34</v>
      </c>
      <c r="I21" s="109" t="s">
        <v>35</v>
      </c>
      <c r="J21" s="109" t="s">
        <v>36</v>
      </c>
      <c r="K21" s="109" t="s">
        <v>37</v>
      </c>
      <c r="L21" s="109" t="s">
        <v>38</v>
      </c>
      <c r="M21" s="109" t="s">
        <v>39</v>
      </c>
      <c r="N21" s="109" t="s">
        <v>40</v>
      </c>
      <c r="O21" s="110" t="s">
        <v>41</v>
      </c>
      <c r="P21" s="134"/>
      <c r="Q21" s="99" t="s">
        <v>29</v>
      </c>
      <c r="R21" s="100" t="s">
        <v>30</v>
      </c>
      <c r="S21" s="100" t="s">
        <v>8</v>
      </c>
      <c r="T21" s="100" t="s">
        <v>31</v>
      </c>
      <c r="U21" s="100" t="s">
        <v>32</v>
      </c>
      <c r="V21" s="100" t="s">
        <v>33</v>
      </c>
      <c r="W21" s="100" t="s">
        <v>34</v>
      </c>
      <c r="X21" s="100" t="s">
        <v>35</v>
      </c>
      <c r="Y21" s="100" t="s">
        <v>36</v>
      </c>
      <c r="Z21" s="100" t="s">
        <v>37</v>
      </c>
      <c r="AA21" s="100" t="s">
        <v>38</v>
      </c>
      <c r="AB21" s="100" t="s">
        <v>39</v>
      </c>
      <c r="AC21" s="100" t="s">
        <v>40</v>
      </c>
      <c r="AD21" s="133" t="s">
        <v>42</v>
      </c>
      <c r="AE21" s="133" t="s">
        <v>43</v>
      </c>
      <c r="AF21" s="1"/>
    </row>
    <row r="22" spans="1:32" ht="32.1" customHeight="1" x14ac:dyDescent="0.25">
      <c r="A22" s="130" t="s">
        <v>44</v>
      </c>
      <c r="B22" s="147">
        <v>50500000</v>
      </c>
      <c r="C22" s="148">
        <v>50500000</v>
      </c>
      <c r="D22" s="148">
        <v>50500000</v>
      </c>
      <c r="E22" s="148">
        <v>83232821</v>
      </c>
      <c r="F22" s="148"/>
      <c r="G22" s="148">
        <v>15481800</v>
      </c>
      <c r="H22" s="148"/>
      <c r="I22" s="148"/>
      <c r="J22" s="148"/>
      <c r="K22" s="148"/>
      <c r="L22" s="148"/>
      <c r="M22" s="148"/>
      <c r="N22" s="79">
        <f>SUM(B22:M22)</f>
        <v>250214621</v>
      </c>
      <c r="O22" s="81"/>
      <c r="P22" s="130" t="s">
        <v>45</v>
      </c>
      <c r="Q22" s="141">
        <v>392630933</v>
      </c>
      <c r="R22" s="142">
        <f>555330000-192677894</f>
        <v>362652106</v>
      </c>
      <c r="S22" s="142">
        <v>1177255000</v>
      </c>
      <c r="T22" s="142"/>
      <c r="U22" s="142"/>
      <c r="V22" s="142"/>
      <c r="W22" s="142"/>
      <c r="X22" s="142">
        <v>1188435467</v>
      </c>
      <c r="Y22" s="142"/>
      <c r="Z22" s="142"/>
      <c r="AA22" s="142"/>
      <c r="AB22" s="142"/>
      <c r="AC22" s="101">
        <f>SUM(Q22:AB22)</f>
        <v>3120973506</v>
      </c>
      <c r="AE22" s="102"/>
      <c r="AF22" s="1"/>
    </row>
    <row r="23" spans="1:32" ht="32.1" customHeight="1" x14ac:dyDescent="0.25">
      <c r="A23" s="131" t="s">
        <v>46</v>
      </c>
      <c r="B23" s="143"/>
      <c r="C23" s="144"/>
      <c r="D23" s="144">
        <v>0</v>
      </c>
      <c r="E23" s="144"/>
      <c r="F23" s="144"/>
      <c r="G23" s="144"/>
      <c r="H23" s="144"/>
      <c r="I23" s="144"/>
      <c r="J23" s="144"/>
      <c r="K23" s="144"/>
      <c r="L23" s="144"/>
      <c r="M23" s="144"/>
      <c r="N23" s="78">
        <f>SUM(B23:M23)</f>
        <v>0</v>
      </c>
      <c r="O23" s="90" t="str">
        <f>IFERROR(N23/(SUMIF(B23:M23,"&gt;0",B22:M22))," ")</f>
        <v xml:space="preserve"> </v>
      </c>
      <c r="P23" s="131" t="s">
        <v>47</v>
      </c>
      <c r="Q23" s="143">
        <v>0</v>
      </c>
      <c r="R23" s="144">
        <v>410186758</v>
      </c>
      <c r="S23" s="144">
        <v>244637332</v>
      </c>
      <c r="T23" s="144"/>
      <c r="U23" s="144"/>
      <c r="V23" s="144"/>
      <c r="W23" s="144"/>
      <c r="X23" s="144"/>
      <c r="Y23" s="144"/>
      <c r="Z23" s="144"/>
      <c r="AA23" s="144"/>
      <c r="AB23" s="144"/>
      <c r="AC23" s="78">
        <f>SUM(Q23:AB23)</f>
        <v>654824090</v>
      </c>
      <c r="AD23" s="182">
        <f>AC23/SUM(Q22:S22)</f>
        <v>0.33884150106501476</v>
      </c>
      <c r="AE23" s="82">
        <f>AC23/AC22</f>
        <v>0.20981404960379052</v>
      </c>
      <c r="AF23" s="1"/>
    </row>
    <row r="24" spans="1:32" ht="32.1" customHeight="1" x14ac:dyDescent="0.25">
      <c r="A24" s="131" t="s">
        <v>48</v>
      </c>
      <c r="B24" s="143">
        <f>+A21-B23</f>
        <v>250214621</v>
      </c>
      <c r="C24" s="144">
        <f>+B24-C23</f>
        <v>250214621</v>
      </c>
      <c r="D24" s="144">
        <f>+C24-D23</f>
        <v>250214621</v>
      </c>
      <c r="E24" s="144"/>
      <c r="F24" s="144"/>
      <c r="G24" s="144"/>
      <c r="H24" s="144"/>
      <c r="I24" s="144"/>
      <c r="J24" s="144"/>
      <c r="K24" s="144"/>
      <c r="L24" s="144"/>
      <c r="M24" s="144"/>
      <c r="N24" s="78">
        <f>MIN(B24:M24)</f>
        <v>250214621</v>
      </c>
      <c r="O24" s="80"/>
      <c r="P24" s="131" t="s">
        <v>44</v>
      </c>
      <c r="Q24" s="143"/>
      <c r="R24" s="144">
        <v>19142933.333333332</v>
      </c>
      <c r="S24" s="144">
        <v>154803000</v>
      </c>
      <c r="T24" s="144">
        <v>317886000</v>
      </c>
      <c r="U24" s="144">
        <v>317886000</v>
      </c>
      <c r="V24" s="144">
        <f t="shared" ref="V24:AA24" si="0">317886000-27525413</f>
        <v>290360587</v>
      </c>
      <c r="W24" s="144">
        <f t="shared" si="0"/>
        <v>290360587</v>
      </c>
      <c r="X24" s="144">
        <f t="shared" si="0"/>
        <v>290360587</v>
      </c>
      <c r="Y24" s="144">
        <f t="shared" si="0"/>
        <v>290360587</v>
      </c>
      <c r="Z24" s="144">
        <f t="shared" si="0"/>
        <v>290360587</v>
      </c>
      <c r="AA24" s="144">
        <f t="shared" si="0"/>
        <v>290360587</v>
      </c>
      <c r="AB24" s="144">
        <f>596617467-27525416</f>
        <v>569092051</v>
      </c>
      <c r="AC24" s="78">
        <f>SUM(Q24:AB24)</f>
        <v>3120973506.3333335</v>
      </c>
      <c r="AD24" s="78"/>
      <c r="AE24" s="103"/>
      <c r="AF24" s="1"/>
    </row>
    <row r="25" spans="1:32" ht="32.1" customHeight="1" thickBot="1" x14ac:dyDescent="0.3">
      <c r="A25" s="132" t="s">
        <v>49</v>
      </c>
      <c r="B25" s="145">
        <v>0</v>
      </c>
      <c r="C25" s="146">
        <v>0</v>
      </c>
      <c r="D25" s="146">
        <v>52599216</v>
      </c>
      <c r="E25" s="146"/>
      <c r="F25" s="146"/>
      <c r="G25" s="146"/>
      <c r="H25" s="146"/>
      <c r="I25" s="146"/>
      <c r="J25" s="146"/>
      <c r="K25" s="146"/>
      <c r="L25" s="146"/>
      <c r="M25" s="146"/>
      <c r="N25" s="111">
        <f>SUM(B25:M25)</f>
        <v>52599216</v>
      </c>
      <c r="O25" s="184">
        <f>+N25/N24</f>
        <v>0.2102163965869924</v>
      </c>
      <c r="P25" s="132" t="s">
        <v>49</v>
      </c>
      <c r="Q25" s="145">
        <v>0</v>
      </c>
      <c r="R25" s="146">
        <v>0</v>
      </c>
      <c r="S25" s="146">
        <v>9517100</v>
      </c>
      <c r="T25" s="146"/>
      <c r="U25" s="146"/>
      <c r="V25" s="146"/>
      <c r="W25" s="146"/>
      <c r="X25" s="146"/>
      <c r="Y25" s="146"/>
      <c r="Z25" s="146"/>
      <c r="AA25" s="146"/>
      <c r="AB25" s="146"/>
      <c r="AC25" s="111">
        <f>SUM(Q25:AB25)</f>
        <v>9517100</v>
      </c>
      <c r="AD25" s="183">
        <f>AC25/SUM(Q24:S24)</f>
        <v>5.4712977864002948E-2</v>
      </c>
      <c r="AE25" s="112">
        <f>AC25/AC24</f>
        <v>3.0494010861313388E-3</v>
      </c>
      <c r="AF25" s="1"/>
    </row>
    <row r="26" spans="1:32" customFormat="1" ht="16.5" customHeight="1" thickBot="1" x14ac:dyDescent="0.3"/>
    <row r="27" spans="1:32" ht="33.950000000000003" customHeight="1" x14ac:dyDescent="0.25">
      <c r="A27" s="267" t="s">
        <v>50</v>
      </c>
      <c r="B27" s="268"/>
      <c r="C27" s="268"/>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8"/>
      <c r="AD27" s="268"/>
      <c r="AE27" s="269"/>
    </row>
    <row r="28" spans="1:32" ht="15" customHeight="1" x14ac:dyDescent="0.25">
      <c r="A28" s="237" t="s">
        <v>51</v>
      </c>
      <c r="B28" s="239" t="s">
        <v>52</v>
      </c>
      <c r="C28" s="239"/>
      <c r="D28" s="239" t="s">
        <v>53</v>
      </c>
      <c r="E28" s="239"/>
      <c r="F28" s="239"/>
      <c r="G28" s="239"/>
      <c r="H28" s="239"/>
      <c r="I28" s="239"/>
      <c r="J28" s="239"/>
      <c r="K28" s="239"/>
      <c r="L28" s="239"/>
      <c r="M28" s="239"/>
      <c r="N28" s="239"/>
      <c r="O28" s="239"/>
      <c r="P28" s="239" t="s">
        <v>40</v>
      </c>
      <c r="Q28" s="239" t="s">
        <v>54</v>
      </c>
      <c r="R28" s="239"/>
      <c r="S28" s="239"/>
      <c r="T28" s="239"/>
      <c r="U28" s="239"/>
      <c r="V28" s="239"/>
      <c r="W28" s="239"/>
      <c r="X28" s="239"/>
      <c r="Y28" s="239" t="s">
        <v>55</v>
      </c>
      <c r="Z28" s="239"/>
      <c r="AA28" s="239"/>
      <c r="AB28" s="239"/>
      <c r="AC28" s="239"/>
      <c r="AD28" s="239"/>
      <c r="AE28" s="266"/>
    </row>
    <row r="29" spans="1:32" ht="27" customHeight="1" x14ac:dyDescent="0.25">
      <c r="A29" s="237"/>
      <c r="B29" s="239"/>
      <c r="C29" s="239"/>
      <c r="D29" s="96" t="s">
        <v>29</v>
      </c>
      <c r="E29" s="96" t="s">
        <v>30</v>
      </c>
      <c r="F29" s="96" t="s">
        <v>8</v>
      </c>
      <c r="G29" s="96" t="s">
        <v>31</v>
      </c>
      <c r="H29" s="96" t="s">
        <v>32</v>
      </c>
      <c r="I29" s="96" t="s">
        <v>33</v>
      </c>
      <c r="J29" s="96" t="s">
        <v>34</v>
      </c>
      <c r="K29" s="96" t="s">
        <v>35</v>
      </c>
      <c r="L29" s="96" t="s">
        <v>36</v>
      </c>
      <c r="M29" s="96" t="s">
        <v>37</v>
      </c>
      <c r="N29" s="96" t="s">
        <v>38</v>
      </c>
      <c r="O29" s="96" t="s">
        <v>39</v>
      </c>
      <c r="P29" s="239"/>
      <c r="Q29" s="239"/>
      <c r="R29" s="239"/>
      <c r="S29" s="239"/>
      <c r="T29" s="239"/>
      <c r="U29" s="239"/>
      <c r="V29" s="239"/>
      <c r="W29" s="239"/>
      <c r="X29" s="239"/>
      <c r="Y29" s="239"/>
      <c r="Z29" s="239"/>
      <c r="AA29" s="239"/>
      <c r="AB29" s="239"/>
      <c r="AC29" s="239"/>
      <c r="AD29" s="239"/>
      <c r="AE29" s="266"/>
    </row>
    <row r="30" spans="1:32" ht="42" customHeight="1" thickBot="1" x14ac:dyDescent="0.3">
      <c r="A30" s="104" t="s">
        <v>142</v>
      </c>
      <c r="B30" s="260"/>
      <c r="C30" s="260"/>
      <c r="D30" s="140"/>
      <c r="E30" s="140"/>
      <c r="F30" s="140"/>
      <c r="G30" s="140"/>
      <c r="H30" s="140"/>
      <c r="I30" s="140"/>
      <c r="J30" s="140"/>
      <c r="K30" s="140"/>
      <c r="L30" s="140"/>
      <c r="M30" s="140"/>
      <c r="N30" s="140"/>
      <c r="O30" s="140"/>
      <c r="P30" s="105">
        <f>SUM(D30:O30)</f>
        <v>0</v>
      </c>
      <c r="Q30" s="261"/>
      <c r="R30" s="261"/>
      <c r="S30" s="261"/>
      <c r="T30" s="261"/>
      <c r="U30" s="261"/>
      <c r="V30" s="261"/>
      <c r="W30" s="261"/>
      <c r="X30" s="261"/>
      <c r="Y30" s="262" t="s">
        <v>143</v>
      </c>
      <c r="Z30" s="262"/>
      <c r="AA30" s="262"/>
      <c r="AB30" s="262"/>
      <c r="AC30" s="262"/>
      <c r="AD30" s="262"/>
      <c r="AE30" s="354"/>
    </row>
    <row r="31" spans="1:32" ht="12" customHeight="1" thickBot="1" x14ac:dyDescent="0.3">
      <c r="A31" s="113"/>
      <c r="B31" s="114"/>
      <c r="C31" s="114"/>
      <c r="D31" s="9"/>
      <c r="E31" s="9"/>
      <c r="F31" s="9"/>
      <c r="G31" s="9"/>
      <c r="H31" s="9"/>
      <c r="I31" s="9"/>
      <c r="J31" s="9"/>
      <c r="K31" s="9"/>
      <c r="L31" s="9"/>
      <c r="M31" s="9"/>
      <c r="N31" s="9"/>
      <c r="O31" s="9"/>
      <c r="P31" s="115"/>
      <c r="Q31" s="116"/>
      <c r="R31" s="116"/>
      <c r="S31" s="116"/>
      <c r="T31" s="116"/>
      <c r="U31" s="116"/>
      <c r="V31" s="116"/>
      <c r="W31" s="116"/>
      <c r="X31" s="116"/>
      <c r="Y31" s="116"/>
      <c r="Z31" s="116"/>
      <c r="AA31" s="116"/>
      <c r="AB31" s="116"/>
      <c r="AC31" s="116"/>
      <c r="AD31" s="116"/>
      <c r="AE31" s="117"/>
    </row>
    <row r="32" spans="1:32" ht="45" customHeight="1" x14ac:dyDescent="0.25">
      <c r="A32" s="233" t="s">
        <v>57</v>
      </c>
      <c r="B32" s="234"/>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5"/>
    </row>
    <row r="33" spans="1:41" ht="23.1" customHeight="1" x14ac:dyDescent="0.25">
      <c r="A33" s="237" t="s">
        <v>58</v>
      </c>
      <c r="B33" s="239" t="s">
        <v>59</v>
      </c>
      <c r="C33" s="239" t="s">
        <v>52</v>
      </c>
      <c r="D33" s="239" t="s">
        <v>60</v>
      </c>
      <c r="E33" s="239"/>
      <c r="F33" s="239"/>
      <c r="G33" s="239"/>
      <c r="H33" s="239"/>
      <c r="I33" s="239"/>
      <c r="J33" s="239"/>
      <c r="K33" s="239"/>
      <c r="L33" s="239"/>
      <c r="M33" s="239"/>
      <c r="N33" s="239"/>
      <c r="O33" s="239"/>
      <c r="P33" s="239"/>
      <c r="Q33" s="239" t="s">
        <v>61</v>
      </c>
      <c r="R33" s="239"/>
      <c r="S33" s="239"/>
      <c r="T33" s="239"/>
      <c r="U33" s="239"/>
      <c r="V33" s="239"/>
      <c r="W33" s="239"/>
      <c r="X33" s="239"/>
      <c r="Y33" s="239"/>
      <c r="Z33" s="239"/>
      <c r="AA33" s="239"/>
      <c r="AB33" s="239"/>
      <c r="AC33" s="239"/>
      <c r="AD33" s="239"/>
      <c r="AE33" s="266"/>
      <c r="AG33" s="21"/>
      <c r="AH33" s="21"/>
      <c r="AI33" s="21"/>
      <c r="AJ33" s="21"/>
      <c r="AK33" s="21"/>
      <c r="AL33" s="21"/>
      <c r="AM33" s="21"/>
      <c r="AN33" s="21"/>
      <c r="AO33" s="21"/>
    </row>
    <row r="34" spans="1:41" ht="27" customHeight="1" x14ac:dyDescent="0.25">
      <c r="A34" s="237"/>
      <c r="B34" s="239"/>
      <c r="C34" s="265"/>
      <c r="D34" s="96" t="s">
        <v>29</v>
      </c>
      <c r="E34" s="96" t="s">
        <v>30</v>
      </c>
      <c r="F34" s="96" t="s">
        <v>8</v>
      </c>
      <c r="G34" s="96" t="s">
        <v>31</v>
      </c>
      <c r="H34" s="96" t="s">
        <v>32</v>
      </c>
      <c r="I34" s="96" t="s">
        <v>33</v>
      </c>
      <c r="J34" s="96" t="s">
        <v>34</v>
      </c>
      <c r="K34" s="96" t="s">
        <v>35</v>
      </c>
      <c r="L34" s="96" t="s">
        <v>36</v>
      </c>
      <c r="M34" s="96" t="s">
        <v>37</v>
      </c>
      <c r="N34" s="96" t="s">
        <v>38</v>
      </c>
      <c r="O34" s="96" t="s">
        <v>39</v>
      </c>
      <c r="P34" s="96" t="s">
        <v>40</v>
      </c>
      <c r="Q34" s="246" t="s">
        <v>62</v>
      </c>
      <c r="R34" s="247"/>
      <c r="S34" s="247"/>
      <c r="T34" s="248"/>
      <c r="U34" s="239" t="s">
        <v>63</v>
      </c>
      <c r="V34" s="239"/>
      <c r="W34" s="239"/>
      <c r="X34" s="239"/>
      <c r="Y34" s="239" t="s">
        <v>64</v>
      </c>
      <c r="Z34" s="239"/>
      <c r="AA34" s="239"/>
      <c r="AB34" s="239"/>
      <c r="AC34" s="239" t="s">
        <v>65</v>
      </c>
      <c r="AD34" s="239"/>
      <c r="AE34" s="266"/>
      <c r="AG34" s="21"/>
      <c r="AH34" s="21"/>
      <c r="AI34" s="21"/>
      <c r="AJ34" s="21"/>
      <c r="AK34" s="21"/>
      <c r="AL34" s="21"/>
      <c r="AM34" s="21"/>
      <c r="AN34" s="21"/>
      <c r="AO34" s="21"/>
    </row>
    <row r="35" spans="1:41" ht="120" customHeight="1" x14ac:dyDescent="0.25">
      <c r="A35" s="250" t="s">
        <v>142</v>
      </c>
      <c r="B35" s="252">
        <f>SUM(B41:B48)</f>
        <v>0.1</v>
      </c>
      <c r="C35" s="23" t="s">
        <v>66</v>
      </c>
      <c r="D35" s="22">
        <v>1</v>
      </c>
      <c r="E35" s="22">
        <v>1</v>
      </c>
      <c r="F35" s="22">
        <v>1</v>
      </c>
      <c r="G35" s="22">
        <v>1</v>
      </c>
      <c r="H35" s="22">
        <v>1</v>
      </c>
      <c r="I35" s="22">
        <v>0</v>
      </c>
      <c r="J35" s="22">
        <v>0</v>
      </c>
      <c r="K35" s="22">
        <v>0</v>
      </c>
      <c r="L35" s="22">
        <v>0</v>
      </c>
      <c r="M35" s="22">
        <v>0</v>
      </c>
      <c r="N35" s="22">
        <v>0</v>
      </c>
      <c r="O35" s="22">
        <v>0</v>
      </c>
      <c r="P35" s="22">
        <v>1</v>
      </c>
      <c r="Q35" s="229" t="s">
        <v>144</v>
      </c>
      <c r="R35" s="229"/>
      <c r="S35" s="229"/>
      <c r="T35" s="229"/>
      <c r="U35" s="229" t="s">
        <v>145</v>
      </c>
      <c r="V35" s="229"/>
      <c r="W35" s="229"/>
      <c r="X35" s="229"/>
      <c r="Y35" s="254" t="s">
        <v>146</v>
      </c>
      <c r="Z35" s="255"/>
      <c r="AA35" s="255"/>
      <c r="AB35" s="256"/>
      <c r="AC35" s="229" t="s">
        <v>147</v>
      </c>
      <c r="AD35" s="229"/>
      <c r="AE35" s="229"/>
      <c r="AG35" s="21"/>
      <c r="AH35" s="21"/>
      <c r="AI35" s="21"/>
      <c r="AJ35" s="21"/>
      <c r="AK35" s="21"/>
      <c r="AL35" s="21"/>
      <c r="AM35" s="21"/>
      <c r="AN35" s="21"/>
      <c r="AO35" s="21"/>
    </row>
    <row r="36" spans="1:41" ht="161.25" customHeight="1" thickBot="1" x14ac:dyDescent="0.3">
      <c r="A36" s="251"/>
      <c r="B36" s="253"/>
      <c r="C36" s="24" t="s">
        <v>71</v>
      </c>
      <c r="D36" s="166">
        <v>0</v>
      </c>
      <c r="E36" s="159">
        <v>1</v>
      </c>
      <c r="F36" s="159">
        <v>1</v>
      </c>
      <c r="G36" s="156"/>
      <c r="H36" s="156"/>
      <c r="I36" s="156"/>
      <c r="J36" s="156"/>
      <c r="K36" s="156"/>
      <c r="L36" s="156"/>
      <c r="M36" s="156"/>
      <c r="N36" s="156"/>
      <c r="O36" s="156"/>
      <c r="P36" s="165">
        <v>1</v>
      </c>
      <c r="Q36" s="229"/>
      <c r="R36" s="229"/>
      <c r="S36" s="229"/>
      <c r="T36" s="229"/>
      <c r="U36" s="229"/>
      <c r="V36" s="229"/>
      <c r="W36" s="229"/>
      <c r="X36" s="229"/>
      <c r="Y36" s="384"/>
      <c r="Z36" s="385"/>
      <c r="AA36" s="385"/>
      <c r="AB36" s="386"/>
      <c r="AC36" s="229"/>
      <c r="AD36" s="229"/>
      <c r="AE36" s="229"/>
      <c r="AG36" s="21"/>
      <c r="AH36" s="21"/>
      <c r="AI36" s="21"/>
      <c r="AJ36" s="21"/>
      <c r="AK36" s="21"/>
      <c r="AL36" s="21"/>
      <c r="AM36" s="21"/>
      <c r="AN36" s="21"/>
      <c r="AO36" s="21"/>
    </row>
    <row r="37" spans="1:41" customFormat="1" ht="17.25" customHeight="1" thickBot="1" x14ac:dyDescent="0.3"/>
    <row r="38" spans="1:41" ht="45" customHeight="1" thickBot="1" x14ac:dyDescent="0.3">
      <c r="A38" s="233" t="s">
        <v>72</v>
      </c>
      <c r="B38" s="234"/>
      <c r="C38" s="234"/>
      <c r="D38" s="234"/>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5"/>
      <c r="AG38" s="21"/>
      <c r="AH38" s="21"/>
      <c r="AI38" s="21"/>
      <c r="AJ38" s="21"/>
      <c r="AK38" s="21"/>
      <c r="AL38" s="21"/>
      <c r="AM38" s="21"/>
      <c r="AN38" s="21"/>
      <c r="AO38" s="21"/>
    </row>
    <row r="39" spans="1:41" ht="26.1" customHeight="1" x14ac:dyDescent="0.25">
      <c r="A39" s="236" t="s">
        <v>73</v>
      </c>
      <c r="B39" s="238" t="s">
        <v>74</v>
      </c>
      <c r="C39" s="240" t="s">
        <v>75</v>
      </c>
      <c r="D39" s="242" t="s">
        <v>76</v>
      </c>
      <c r="E39" s="243"/>
      <c r="F39" s="243"/>
      <c r="G39" s="243"/>
      <c r="H39" s="243"/>
      <c r="I39" s="243"/>
      <c r="J39" s="243"/>
      <c r="K39" s="243"/>
      <c r="L39" s="243"/>
      <c r="M39" s="243"/>
      <c r="N39" s="243"/>
      <c r="O39" s="243"/>
      <c r="P39" s="244"/>
      <c r="Q39" s="238" t="s">
        <v>77</v>
      </c>
      <c r="R39" s="238"/>
      <c r="S39" s="238"/>
      <c r="T39" s="238"/>
      <c r="U39" s="238"/>
      <c r="V39" s="238"/>
      <c r="W39" s="238"/>
      <c r="X39" s="238"/>
      <c r="Y39" s="238"/>
      <c r="Z39" s="238"/>
      <c r="AA39" s="238"/>
      <c r="AB39" s="238"/>
      <c r="AC39" s="238"/>
      <c r="AD39" s="238"/>
      <c r="AE39" s="245"/>
      <c r="AG39" s="21"/>
      <c r="AH39" s="21"/>
      <c r="AI39" s="21"/>
      <c r="AJ39" s="21"/>
      <c r="AK39" s="21"/>
      <c r="AL39" s="21"/>
      <c r="AM39" s="21"/>
      <c r="AN39" s="21"/>
      <c r="AO39" s="21"/>
    </row>
    <row r="40" spans="1:41" ht="26.1" customHeight="1" x14ac:dyDescent="0.25">
      <c r="A40" s="237"/>
      <c r="B40" s="239"/>
      <c r="C40" s="241"/>
      <c r="D40" s="96" t="s">
        <v>78</v>
      </c>
      <c r="E40" s="96" t="s">
        <v>79</v>
      </c>
      <c r="F40" s="96" t="s">
        <v>80</v>
      </c>
      <c r="G40" s="96" t="s">
        <v>81</v>
      </c>
      <c r="H40" s="96" t="s">
        <v>82</v>
      </c>
      <c r="I40" s="96" t="s">
        <v>83</v>
      </c>
      <c r="J40" s="96" t="s">
        <v>84</v>
      </c>
      <c r="K40" s="96" t="s">
        <v>85</v>
      </c>
      <c r="L40" s="96" t="s">
        <v>86</v>
      </c>
      <c r="M40" s="96" t="s">
        <v>87</v>
      </c>
      <c r="N40" s="96" t="s">
        <v>88</v>
      </c>
      <c r="O40" s="96" t="s">
        <v>89</v>
      </c>
      <c r="P40" s="96" t="s">
        <v>90</v>
      </c>
      <c r="Q40" s="246" t="s">
        <v>91</v>
      </c>
      <c r="R40" s="247"/>
      <c r="S40" s="247"/>
      <c r="T40" s="247"/>
      <c r="U40" s="247"/>
      <c r="V40" s="247"/>
      <c r="W40" s="247"/>
      <c r="X40" s="248"/>
      <c r="Y40" s="246" t="s">
        <v>92</v>
      </c>
      <c r="Z40" s="247"/>
      <c r="AA40" s="247"/>
      <c r="AB40" s="247"/>
      <c r="AC40" s="247"/>
      <c r="AD40" s="247"/>
      <c r="AE40" s="249"/>
      <c r="AG40" s="25"/>
      <c r="AH40" s="25"/>
      <c r="AI40" s="25"/>
      <c r="AJ40" s="25"/>
      <c r="AK40" s="25"/>
      <c r="AL40" s="25"/>
      <c r="AM40" s="25"/>
      <c r="AN40" s="25"/>
      <c r="AO40" s="25"/>
    </row>
    <row r="41" spans="1:41" ht="230.25" customHeight="1" x14ac:dyDescent="0.25">
      <c r="A41" s="221" t="s">
        <v>148</v>
      </c>
      <c r="B41" s="355">
        <v>0.02</v>
      </c>
      <c r="C41" s="29" t="s">
        <v>66</v>
      </c>
      <c r="D41" s="162">
        <v>0</v>
      </c>
      <c r="E41" s="162">
        <v>0.25</v>
      </c>
      <c r="F41" s="162">
        <v>0.25</v>
      </c>
      <c r="G41" s="162">
        <v>0.25</v>
      </c>
      <c r="H41" s="162">
        <v>0.25</v>
      </c>
      <c r="I41" s="152">
        <v>0</v>
      </c>
      <c r="J41" s="152">
        <v>0</v>
      </c>
      <c r="K41" s="152">
        <v>0</v>
      </c>
      <c r="L41" s="152">
        <v>0</v>
      </c>
      <c r="M41" s="152">
        <v>0</v>
      </c>
      <c r="N41" s="152">
        <v>0</v>
      </c>
      <c r="O41" s="152">
        <v>0</v>
      </c>
      <c r="P41" s="106">
        <f t="shared" ref="P41:P48" si="1">SUM(D41:O41)</f>
        <v>1</v>
      </c>
      <c r="Q41" s="383" t="s">
        <v>149</v>
      </c>
      <c r="R41" s="213"/>
      <c r="S41" s="213"/>
      <c r="T41" s="213"/>
      <c r="U41" s="213"/>
      <c r="V41" s="213"/>
      <c r="W41" s="213"/>
      <c r="X41" s="214"/>
      <c r="Y41" s="218" t="s">
        <v>150</v>
      </c>
      <c r="Z41" s="213"/>
      <c r="AA41" s="213"/>
      <c r="AB41" s="213"/>
      <c r="AC41" s="213"/>
      <c r="AD41" s="213"/>
      <c r="AE41" s="219"/>
      <c r="AG41" s="26"/>
      <c r="AH41" s="26"/>
      <c r="AI41" s="26"/>
      <c r="AJ41" s="26"/>
      <c r="AK41" s="26"/>
      <c r="AL41" s="26"/>
      <c r="AM41" s="26"/>
      <c r="AN41" s="26"/>
      <c r="AO41" s="26"/>
    </row>
    <row r="42" spans="1:41" ht="245.25" customHeight="1" x14ac:dyDescent="0.25">
      <c r="A42" s="222"/>
      <c r="B42" s="356"/>
      <c r="C42" s="27" t="s">
        <v>71</v>
      </c>
      <c r="D42" s="28">
        <v>0</v>
      </c>
      <c r="E42" s="28">
        <v>0.25</v>
      </c>
      <c r="F42" s="28">
        <v>0.25</v>
      </c>
      <c r="G42" s="28"/>
      <c r="H42" s="28"/>
      <c r="I42" s="28"/>
      <c r="J42" s="28"/>
      <c r="K42" s="28"/>
      <c r="L42" s="28"/>
      <c r="M42" s="28"/>
      <c r="N42" s="28"/>
      <c r="O42" s="28"/>
      <c r="P42" s="106">
        <f t="shared" si="1"/>
        <v>0.5</v>
      </c>
      <c r="Q42" s="225"/>
      <c r="R42" s="226"/>
      <c r="S42" s="226"/>
      <c r="T42" s="226"/>
      <c r="U42" s="226"/>
      <c r="V42" s="226"/>
      <c r="W42" s="226"/>
      <c r="X42" s="227"/>
      <c r="Y42" s="225"/>
      <c r="Z42" s="226"/>
      <c r="AA42" s="226"/>
      <c r="AB42" s="226"/>
      <c r="AC42" s="226"/>
      <c r="AD42" s="226"/>
      <c r="AE42" s="228"/>
    </row>
    <row r="43" spans="1:41" ht="159.75" customHeight="1" x14ac:dyDescent="0.25">
      <c r="A43" s="222" t="s">
        <v>151</v>
      </c>
      <c r="B43" s="349">
        <v>0.03</v>
      </c>
      <c r="C43" s="29" t="s">
        <v>66</v>
      </c>
      <c r="D43" s="162">
        <v>0</v>
      </c>
      <c r="E43" s="162">
        <v>0.25</v>
      </c>
      <c r="F43" s="162">
        <v>0.25</v>
      </c>
      <c r="G43" s="162">
        <v>0.25</v>
      </c>
      <c r="H43" s="162">
        <v>0.25</v>
      </c>
      <c r="I43" s="152">
        <v>0</v>
      </c>
      <c r="J43" s="152">
        <v>0</v>
      </c>
      <c r="K43" s="152">
        <v>0</v>
      </c>
      <c r="L43" s="152">
        <v>0</v>
      </c>
      <c r="M43" s="152">
        <v>0</v>
      </c>
      <c r="N43" s="152">
        <v>0</v>
      </c>
      <c r="O43" s="152">
        <v>0</v>
      </c>
      <c r="P43" s="106">
        <f t="shared" si="1"/>
        <v>1</v>
      </c>
      <c r="Q43" s="383" t="s">
        <v>753</v>
      </c>
      <c r="R43" s="213"/>
      <c r="S43" s="213"/>
      <c r="T43" s="213"/>
      <c r="U43" s="213"/>
      <c r="V43" s="213"/>
      <c r="W43" s="213"/>
      <c r="X43" s="214"/>
      <c r="Y43" s="218" t="s">
        <v>152</v>
      </c>
      <c r="Z43" s="213"/>
      <c r="AA43" s="213"/>
      <c r="AB43" s="213"/>
      <c r="AC43" s="213"/>
      <c r="AD43" s="213"/>
      <c r="AE43" s="219"/>
    </row>
    <row r="44" spans="1:41" ht="208.5" customHeight="1" x14ac:dyDescent="0.25">
      <c r="A44" s="222"/>
      <c r="B44" s="356"/>
      <c r="C44" s="27" t="s">
        <v>71</v>
      </c>
      <c r="D44" s="28">
        <v>0</v>
      </c>
      <c r="E44" s="28">
        <v>0</v>
      </c>
      <c r="F44" s="28">
        <v>0.25</v>
      </c>
      <c r="G44" s="28"/>
      <c r="H44" s="28"/>
      <c r="I44" s="28"/>
      <c r="J44" s="28"/>
      <c r="K44" s="28"/>
      <c r="L44" s="28"/>
      <c r="M44" s="28"/>
      <c r="N44" s="28"/>
      <c r="O44" s="28"/>
      <c r="P44" s="106">
        <f t="shared" si="1"/>
        <v>0.25</v>
      </c>
      <c r="Q44" s="225"/>
      <c r="R44" s="226"/>
      <c r="S44" s="226"/>
      <c r="T44" s="226"/>
      <c r="U44" s="226"/>
      <c r="V44" s="226"/>
      <c r="W44" s="226"/>
      <c r="X44" s="227"/>
      <c r="Y44" s="225"/>
      <c r="Z44" s="226"/>
      <c r="AA44" s="226"/>
      <c r="AB44" s="226"/>
      <c r="AC44" s="226"/>
      <c r="AD44" s="226"/>
      <c r="AE44" s="228"/>
    </row>
    <row r="45" spans="1:41" ht="88.5" customHeight="1" x14ac:dyDescent="0.25">
      <c r="A45" s="208" t="s">
        <v>153</v>
      </c>
      <c r="B45" s="349">
        <v>0.02</v>
      </c>
      <c r="C45" s="29" t="s">
        <v>66</v>
      </c>
      <c r="D45" s="162">
        <v>0</v>
      </c>
      <c r="E45" s="162">
        <v>0.25</v>
      </c>
      <c r="F45" s="162">
        <v>0.25</v>
      </c>
      <c r="G45" s="162">
        <v>0.25</v>
      </c>
      <c r="H45" s="162">
        <v>0.25</v>
      </c>
      <c r="I45" s="152">
        <v>0</v>
      </c>
      <c r="J45" s="152">
        <v>0</v>
      </c>
      <c r="K45" s="152">
        <v>0</v>
      </c>
      <c r="L45" s="152">
        <v>0</v>
      </c>
      <c r="M45" s="152">
        <v>0</v>
      </c>
      <c r="N45" s="152">
        <v>0</v>
      </c>
      <c r="O45" s="152">
        <v>0</v>
      </c>
      <c r="P45" s="106">
        <f t="shared" si="1"/>
        <v>1</v>
      </c>
      <c r="Q45" s="381" t="s">
        <v>755</v>
      </c>
      <c r="R45" s="213"/>
      <c r="S45" s="213"/>
      <c r="T45" s="213"/>
      <c r="U45" s="213"/>
      <c r="V45" s="213"/>
      <c r="W45" s="213"/>
      <c r="X45" s="214"/>
      <c r="Y45" s="218" t="s">
        <v>760</v>
      </c>
      <c r="Z45" s="213"/>
      <c r="AA45" s="213"/>
      <c r="AB45" s="213"/>
      <c r="AC45" s="213"/>
      <c r="AD45" s="213"/>
      <c r="AE45" s="219"/>
    </row>
    <row r="46" spans="1:41" ht="165.75" customHeight="1" x14ac:dyDescent="0.25">
      <c r="A46" s="221"/>
      <c r="B46" s="356"/>
      <c r="C46" s="27" t="s">
        <v>71</v>
      </c>
      <c r="D46" s="28">
        <v>0</v>
      </c>
      <c r="E46" s="28">
        <v>0</v>
      </c>
      <c r="F46" s="28">
        <v>0.25</v>
      </c>
      <c r="G46" s="28"/>
      <c r="H46" s="28"/>
      <c r="I46" s="28"/>
      <c r="J46" s="28"/>
      <c r="K46" s="28"/>
      <c r="L46" s="28"/>
      <c r="M46" s="28"/>
      <c r="N46" s="28"/>
      <c r="O46" s="28"/>
      <c r="P46" s="106">
        <f t="shared" si="1"/>
        <v>0.25</v>
      </c>
      <c r="Q46" s="225"/>
      <c r="R46" s="226"/>
      <c r="S46" s="226"/>
      <c r="T46" s="226"/>
      <c r="U46" s="226"/>
      <c r="V46" s="226"/>
      <c r="W46" s="226"/>
      <c r="X46" s="227"/>
      <c r="Y46" s="225"/>
      <c r="Z46" s="226"/>
      <c r="AA46" s="226"/>
      <c r="AB46" s="226"/>
      <c r="AC46" s="226"/>
      <c r="AD46" s="226"/>
      <c r="AE46" s="228"/>
    </row>
    <row r="47" spans="1:41" ht="97.5" customHeight="1" x14ac:dyDescent="0.25">
      <c r="A47" s="208" t="s">
        <v>154</v>
      </c>
      <c r="B47" s="349">
        <v>0.03</v>
      </c>
      <c r="C47" s="29" t="s">
        <v>66</v>
      </c>
      <c r="D47" s="162">
        <v>0</v>
      </c>
      <c r="E47" s="162">
        <v>0.25</v>
      </c>
      <c r="F47" s="162">
        <v>0.25</v>
      </c>
      <c r="G47" s="162">
        <v>0.25</v>
      </c>
      <c r="H47" s="162">
        <v>0.25</v>
      </c>
      <c r="I47" s="152">
        <v>0</v>
      </c>
      <c r="J47" s="152">
        <v>0</v>
      </c>
      <c r="K47" s="152">
        <v>0</v>
      </c>
      <c r="L47" s="152">
        <v>0</v>
      </c>
      <c r="M47" s="152">
        <v>0</v>
      </c>
      <c r="N47" s="152">
        <v>0</v>
      </c>
      <c r="O47" s="152">
        <v>0</v>
      </c>
      <c r="P47" s="106">
        <f t="shared" si="1"/>
        <v>1</v>
      </c>
      <c r="Q47" s="383" t="s">
        <v>782</v>
      </c>
      <c r="R47" s="213"/>
      <c r="S47" s="213"/>
      <c r="T47" s="213"/>
      <c r="U47" s="213"/>
      <c r="V47" s="213"/>
      <c r="W47" s="213"/>
      <c r="X47" s="214"/>
      <c r="Y47" s="218" t="s">
        <v>759</v>
      </c>
      <c r="Z47" s="213"/>
      <c r="AA47" s="213"/>
      <c r="AB47" s="213"/>
      <c r="AC47" s="213"/>
      <c r="AD47" s="213"/>
      <c r="AE47" s="219"/>
    </row>
    <row r="48" spans="1:41" ht="97.5" customHeight="1" thickBot="1" x14ac:dyDescent="0.3">
      <c r="A48" s="382"/>
      <c r="B48" s="350"/>
      <c r="C48" s="24" t="s">
        <v>71</v>
      </c>
      <c r="D48" s="30">
        <v>0</v>
      </c>
      <c r="E48" s="30">
        <v>0</v>
      </c>
      <c r="F48" s="30">
        <v>0.25</v>
      </c>
      <c r="G48" s="30"/>
      <c r="H48" s="30"/>
      <c r="I48" s="30"/>
      <c r="J48" s="30"/>
      <c r="K48" s="30"/>
      <c r="L48" s="30"/>
      <c r="M48" s="30"/>
      <c r="N48" s="30"/>
      <c r="O48" s="30"/>
      <c r="P48" s="107">
        <f t="shared" si="1"/>
        <v>0.25</v>
      </c>
      <c r="Q48" s="215"/>
      <c r="R48" s="216"/>
      <c r="S48" s="216"/>
      <c r="T48" s="216"/>
      <c r="U48" s="216"/>
      <c r="V48" s="216"/>
      <c r="W48" s="216"/>
      <c r="X48" s="217"/>
      <c r="Y48" s="215"/>
      <c r="Z48" s="216"/>
      <c r="AA48" s="216"/>
      <c r="AB48" s="216"/>
      <c r="AC48" s="216"/>
      <c r="AD48" s="216"/>
      <c r="AE48" s="220"/>
    </row>
  </sheetData>
  <mergeCells count="83">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3:A44"/>
    <mergeCell ref="B43:B44"/>
    <mergeCell ref="Q43:X44"/>
    <mergeCell ref="Y43:AE44"/>
    <mergeCell ref="A45:A46"/>
    <mergeCell ref="B45:B46"/>
    <mergeCell ref="Q45:X46"/>
    <mergeCell ref="Y45:AE46"/>
    <mergeCell ref="A47:A48"/>
    <mergeCell ref="B47:B48"/>
    <mergeCell ref="Q47:X48"/>
    <mergeCell ref="Y47:AE48"/>
  </mergeCells>
  <dataValidations count="4">
    <dataValidation type="textLength" operator="lessThanOrEqual" allowBlank="1" showInputMessage="1" showErrorMessage="1" errorTitle="Máximo 2.000 caracteres" error="Máximo 2.000 caracteres" sqref="Q35 Y35 U35 Q47 Q45" xr:uid="{9BF6BD58-785B-4E0D-8356-3D4543952E68}">
      <formula1>2000</formula1>
    </dataValidation>
    <dataValidation type="textLength" operator="lessThanOrEqual" allowBlank="1" showInputMessage="1" showErrorMessage="1" errorTitle="Máximo 2.000 caracteres" error="Máximo 2.000 caracteres" promptTitle="2.000 caracteres" sqref="Q30:Q31" xr:uid="{E0E26DEE-93C3-415B-962D-985CCCCFFBCE}">
      <formula1>2000</formula1>
    </dataValidation>
    <dataValidation type="list" allowBlank="1" showInputMessage="1" showErrorMessage="1" sqref="C7:C9" xr:uid="{C620973D-ECD6-4566-A3AE-A4699DDF5645}">
      <formula1>$B$21:$M$21</formula1>
    </dataValidation>
    <dataValidation operator="lessThanOrEqual" allowBlank="1" showInputMessage="1" showErrorMessage="1" errorTitle="Máximo 2.000 caracteres" error="Máximo 2.000 caracteres" sqref="Q43:X44" xr:uid="{F4A5B0EF-D504-4E99-9796-384644C6639C}"/>
  </dataValidations>
  <hyperlinks>
    <hyperlink ref="Y41" r:id="rId1" xr:uid="{FD513CC0-0401-45A5-B316-99FBEA971008}"/>
    <hyperlink ref="Y43" r:id="rId2" xr:uid="{D60643A5-FC5D-4883-B683-36D2B7B0CABB}"/>
    <hyperlink ref="Y47" r:id="rId3" xr:uid="{8267FA5A-2062-45F3-BA6C-B4E653FE5A23}"/>
    <hyperlink ref="Y45" r:id="rId4" xr:uid="{6C348EBB-F6EF-4DF3-8F5C-F214D8BF0BF8}"/>
  </hyperlinks>
  <pageMargins left="0.25" right="0.25" top="0.75" bottom="0.75" header="0.3" footer="0.3"/>
  <pageSetup scale="20" orientation="landscape" r:id="rId5"/>
  <drawing r:id="rId6"/>
  <legacyDrawing r:id="rId7"/>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6FE93-60C1-48C0-BC60-A5C3B54DDE32}">
  <sheetPr>
    <tabColor theme="7" tint="0.39997558519241921"/>
    <pageSetUpPr fitToPage="1"/>
  </sheetPr>
  <dimension ref="A1:AO46"/>
  <sheetViews>
    <sheetView showGridLines="0" topLeftCell="J15" zoomScale="60" zoomScaleNormal="60" workbookViewId="0">
      <selection activeCell="Q35" sqref="Q35:T36"/>
    </sheetView>
  </sheetViews>
  <sheetFormatPr baseColWidth="10" defaultColWidth="10.85546875" defaultRowHeight="15" x14ac:dyDescent="0.25"/>
  <cols>
    <col min="1" max="1" width="38.42578125" style="2" customWidth="1"/>
    <col min="2" max="2" width="20.5703125" style="2" customWidth="1"/>
    <col min="3" max="14" width="20.7109375" style="2" customWidth="1"/>
    <col min="15" max="15" width="20.5703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5703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324"/>
      <c r="B1" s="327" t="s">
        <v>0</v>
      </c>
      <c r="C1" s="328"/>
      <c r="D1" s="328"/>
      <c r="E1" s="328"/>
      <c r="F1" s="328"/>
      <c r="G1" s="328"/>
      <c r="H1" s="328"/>
      <c r="I1" s="328"/>
      <c r="J1" s="328"/>
      <c r="K1" s="328"/>
      <c r="L1" s="328"/>
      <c r="M1" s="328"/>
      <c r="N1" s="328"/>
      <c r="O1" s="328"/>
      <c r="P1" s="328"/>
      <c r="Q1" s="328"/>
      <c r="R1" s="328"/>
      <c r="S1" s="328"/>
      <c r="T1" s="328"/>
      <c r="U1" s="328"/>
      <c r="V1" s="328"/>
      <c r="W1" s="328"/>
      <c r="X1" s="328"/>
      <c r="Y1" s="328"/>
      <c r="Z1" s="328"/>
      <c r="AA1" s="329"/>
      <c r="AB1" s="330" t="s">
        <v>1</v>
      </c>
      <c r="AC1" s="331"/>
      <c r="AD1" s="331"/>
      <c r="AE1" s="332"/>
    </row>
    <row r="2" spans="1:31" ht="30.75" customHeight="1" thickBot="1" x14ac:dyDescent="0.3">
      <c r="A2" s="325"/>
      <c r="B2" s="327" t="s">
        <v>2</v>
      </c>
      <c r="C2" s="328"/>
      <c r="D2" s="328"/>
      <c r="E2" s="328"/>
      <c r="F2" s="328"/>
      <c r="G2" s="328"/>
      <c r="H2" s="328"/>
      <c r="I2" s="328"/>
      <c r="J2" s="328"/>
      <c r="K2" s="328"/>
      <c r="L2" s="328"/>
      <c r="M2" s="328"/>
      <c r="N2" s="328"/>
      <c r="O2" s="328"/>
      <c r="P2" s="328"/>
      <c r="Q2" s="328"/>
      <c r="R2" s="328"/>
      <c r="S2" s="328"/>
      <c r="T2" s="328"/>
      <c r="U2" s="328"/>
      <c r="V2" s="328"/>
      <c r="W2" s="328"/>
      <c r="X2" s="328"/>
      <c r="Y2" s="328"/>
      <c r="Z2" s="328"/>
      <c r="AA2" s="329"/>
      <c r="AB2" s="330" t="s">
        <v>3</v>
      </c>
      <c r="AC2" s="331"/>
      <c r="AD2" s="331"/>
      <c r="AE2" s="332"/>
    </row>
    <row r="3" spans="1:31" ht="24" customHeight="1" thickBot="1" x14ac:dyDescent="0.3">
      <c r="A3" s="325"/>
      <c r="B3" s="333" t="s">
        <v>4</v>
      </c>
      <c r="C3" s="334"/>
      <c r="D3" s="334"/>
      <c r="E3" s="334"/>
      <c r="F3" s="334"/>
      <c r="G3" s="334"/>
      <c r="H3" s="334"/>
      <c r="I3" s="334"/>
      <c r="J3" s="334"/>
      <c r="K3" s="334"/>
      <c r="L3" s="334"/>
      <c r="M3" s="334"/>
      <c r="N3" s="334"/>
      <c r="O3" s="334"/>
      <c r="P3" s="334"/>
      <c r="Q3" s="334"/>
      <c r="R3" s="334"/>
      <c r="S3" s="334"/>
      <c r="T3" s="334"/>
      <c r="U3" s="334"/>
      <c r="V3" s="334"/>
      <c r="W3" s="334"/>
      <c r="X3" s="334"/>
      <c r="Y3" s="334"/>
      <c r="Z3" s="334"/>
      <c r="AA3" s="335"/>
      <c r="AB3" s="330" t="s">
        <v>5</v>
      </c>
      <c r="AC3" s="331"/>
      <c r="AD3" s="331"/>
      <c r="AE3" s="332"/>
    </row>
    <row r="4" spans="1:31" ht="21.75" customHeight="1" thickBot="1" x14ac:dyDescent="0.3">
      <c r="A4" s="326"/>
      <c r="B4" s="336"/>
      <c r="C4" s="337"/>
      <c r="D4" s="337"/>
      <c r="E4" s="337"/>
      <c r="F4" s="337"/>
      <c r="G4" s="337"/>
      <c r="H4" s="337"/>
      <c r="I4" s="337"/>
      <c r="J4" s="337"/>
      <c r="K4" s="337"/>
      <c r="L4" s="337"/>
      <c r="M4" s="337"/>
      <c r="N4" s="337"/>
      <c r="O4" s="337"/>
      <c r="P4" s="337"/>
      <c r="Q4" s="337"/>
      <c r="R4" s="337"/>
      <c r="S4" s="337"/>
      <c r="T4" s="337"/>
      <c r="U4" s="337"/>
      <c r="V4" s="337"/>
      <c r="W4" s="337"/>
      <c r="X4" s="337"/>
      <c r="Y4" s="337"/>
      <c r="Z4" s="337"/>
      <c r="AA4" s="338"/>
      <c r="AB4" s="339" t="s">
        <v>6</v>
      </c>
      <c r="AC4" s="340"/>
      <c r="AD4" s="340"/>
      <c r="AE4" s="341"/>
    </row>
    <row r="5" spans="1:31" ht="9" customHeight="1" thickBot="1" x14ac:dyDescent="0.3">
      <c r="A5" s="3"/>
      <c r="B5" s="97"/>
      <c r="C5" s="98"/>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298" t="s">
        <v>7</v>
      </c>
      <c r="B7" s="299"/>
      <c r="C7" s="310" t="s">
        <v>8</v>
      </c>
      <c r="D7" s="298" t="s">
        <v>9</v>
      </c>
      <c r="E7" s="313"/>
      <c r="F7" s="313"/>
      <c r="G7" s="313"/>
      <c r="H7" s="299"/>
      <c r="I7" s="316">
        <v>45387</v>
      </c>
      <c r="J7" s="317"/>
      <c r="K7" s="298" t="s">
        <v>10</v>
      </c>
      <c r="L7" s="299"/>
      <c r="M7" s="322" t="s">
        <v>11</v>
      </c>
      <c r="N7" s="323"/>
      <c r="O7" s="288"/>
      <c r="P7" s="289"/>
      <c r="Q7" s="4"/>
      <c r="R7" s="4"/>
      <c r="S7" s="4"/>
      <c r="T7" s="4"/>
      <c r="U7" s="4"/>
      <c r="V7" s="4"/>
      <c r="W7" s="4"/>
      <c r="X7" s="4"/>
      <c r="Y7" s="4"/>
      <c r="Z7" s="5"/>
      <c r="AA7" s="4"/>
      <c r="AB7" s="4"/>
      <c r="AD7" s="7"/>
      <c r="AE7" s="8"/>
    </row>
    <row r="8" spans="1:31" x14ac:dyDescent="0.25">
      <c r="A8" s="300"/>
      <c r="B8" s="301"/>
      <c r="C8" s="311"/>
      <c r="D8" s="300"/>
      <c r="E8" s="314"/>
      <c r="F8" s="314"/>
      <c r="G8" s="314"/>
      <c r="H8" s="301"/>
      <c r="I8" s="318"/>
      <c r="J8" s="319"/>
      <c r="K8" s="300"/>
      <c r="L8" s="301"/>
      <c r="M8" s="290" t="s">
        <v>12</v>
      </c>
      <c r="N8" s="291"/>
      <c r="O8" s="292"/>
      <c r="P8" s="293"/>
      <c r="Q8" s="4"/>
      <c r="R8" s="4"/>
      <c r="S8" s="4"/>
      <c r="T8" s="4"/>
      <c r="U8" s="4"/>
      <c r="V8" s="4"/>
      <c r="W8" s="4"/>
      <c r="X8" s="4"/>
      <c r="Y8" s="4"/>
      <c r="Z8" s="5"/>
      <c r="AA8" s="4"/>
      <c r="AB8" s="4"/>
      <c r="AD8" s="7"/>
      <c r="AE8" s="8"/>
    </row>
    <row r="9" spans="1:31" ht="15.75" thickBot="1" x14ac:dyDescent="0.3">
      <c r="A9" s="302"/>
      <c r="B9" s="303"/>
      <c r="C9" s="312"/>
      <c r="D9" s="302"/>
      <c r="E9" s="315"/>
      <c r="F9" s="315"/>
      <c r="G9" s="315"/>
      <c r="H9" s="303"/>
      <c r="I9" s="320"/>
      <c r="J9" s="321"/>
      <c r="K9" s="302"/>
      <c r="L9" s="303"/>
      <c r="M9" s="294" t="s">
        <v>13</v>
      </c>
      <c r="N9" s="295"/>
      <c r="O9" s="296" t="s">
        <v>14</v>
      </c>
      <c r="P9" s="297"/>
      <c r="Q9" s="4"/>
      <c r="R9" s="4"/>
      <c r="S9" s="4"/>
      <c r="T9" s="4"/>
      <c r="U9" s="4"/>
      <c r="V9" s="4"/>
      <c r="W9" s="4"/>
      <c r="X9" s="4"/>
      <c r="Y9" s="4"/>
      <c r="Z9" s="5"/>
      <c r="AA9" s="4"/>
      <c r="AB9" s="4"/>
      <c r="AD9" s="7"/>
      <c r="AE9" s="8"/>
    </row>
    <row r="10" spans="1:31" ht="15" customHeight="1" thickBot="1" x14ac:dyDescent="0.3">
      <c r="A10" s="73"/>
      <c r="B10" s="74"/>
      <c r="C10" s="74"/>
      <c r="D10" s="9"/>
      <c r="E10" s="9"/>
      <c r="F10" s="9"/>
      <c r="G10" s="9"/>
      <c r="H10" s="9"/>
      <c r="I10" s="70"/>
      <c r="J10" s="70"/>
      <c r="K10" s="9"/>
      <c r="L10" s="9"/>
      <c r="M10" s="71"/>
      <c r="N10" s="71"/>
      <c r="O10" s="72"/>
      <c r="P10" s="72"/>
      <c r="Q10" s="74"/>
      <c r="R10" s="74"/>
      <c r="S10" s="74"/>
      <c r="T10" s="74"/>
      <c r="U10" s="74"/>
      <c r="V10" s="74"/>
      <c r="W10" s="74"/>
      <c r="X10" s="74"/>
      <c r="Y10" s="74"/>
      <c r="Z10" s="75"/>
      <c r="AA10" s="74"/>
      <c r="AB10" s="74"/>
      <c r="AD10" s="76"/>
      <c r="AE10" s="77"/>
    </row>
    <row r="11" spans="1:31" ht="15" customHeight="1" x14ac:dyDescent="0.25">
      <c r="A11" s="298" t="s">
        <v>15</v>
      </c>
      <c r="B11" s="299"/>
      <c r="C11" s="233" t="s">
        <v>16</v>
      </c>
      <c r="D11" s="234"/>
      <c r="E11" s="234"/>
      <c r="F11" s="234"/>
      <c r="G11" s="234"/>
      <c r="H11" s="234"/>
      <c r="I11" s="234"/>
      <c r="J11" s="234"/>
      <c r="K11" s="234"/>
      <c r="L11" s="234"/>
      <c r="M11" s="234"/>
      <c r="N11" s="234"/>
      <c r="O11" s="234"/>
      <c r="P11" s="234"/>
      <c r="Q11" s="234"/>
      <c r="R11" s="234"/>
      <c r="S11" s="234"/>
      <c r="T11" s="234"/>
      <c r="U11" s="234"/>
      <c r="V11" s="234"/>
      <c r="W11" s="234"/>
      <c r="X11" s="234"/>
      <c r="Y11" s="234"/>
      <c r="Z11" s="234"/>
      <c r="AA11" s="234"/>
      <c r="AB11" s="234"/>
      <c r="AC11" s="234"/>
      <c r="AD11" s="234"/>
      <c r="AE11" s="235"/>
    </row>
    <row r="12" spans="1:31" ht="15" customHeight="1" x14ac:dyDescent="0.25">
      <c r="A12" s="300"/>
      <c r="B12" s="301"/>
      <c r="C12" s="304"/>
      <c r="D12" s="305"/>
      <c r="E12" s="305"/>
      <c r="F12" s="305"/>
      <c r="G12" s="305"/>
      <c r="H12" s="305"/>
      <c r="I12" s="305"/>
      <c r="J12" s="305"/>
      <c r="K12" s="305"/>
      <c r="L12" s="305"/>
      <c r="M12" s="305"/>
      <c r="N12" s="305"/>
      <c r="O12" s="305"/>
      <c r="P12" s="305"/>
      <c r="Q12" s="305"/>
      <c r="R12" s="305"/>
      <c r="S12" s="305"/>
      <c r="T12" s="305"/>
      <c r="U12" s="305"/>
      <c r="V12" s="305"/>
      <c r="W12" s="305"/>
      <c r="X12" s="305"/>
      <c r="Y12" s="305"/>
      <c r="Z12" s="305"/>
      <c r="AA12" s="305"/>
      <c r="AB12" s="305"/>
      <c r="AC12" s="305"/>
      <c r="AD12" s="305"/>
      <c r="AE12" s="306"/>
    </row>
    <row r="13" spans="1:31" ht="15" customHeight="1" thickBot="1" x14ac:dyDescent="0.3">
      <c r="A13" s="302"/>
      <c r="B13" s="303"/>
      <c r="C13" s="307"/>
      <c r="D13" s="308"/>
      <c r="E13" s="308"/>
      <c r="F13" s="308"/>
      <c r="G13" s="308"/>
      <c r="H13" s="308"/>
      <c r="I13" s="308"/>
      <c r="J13" s="308"/>
      <c r="K13" s="308"/>
      <c r="L13" s="308"/>
      <c r="M13" s="308"/>
      <c r="N13" s="308"/>
      <c r="O13" s="308"/>
      <c r="P13" s="308"/>
      <c r="Q13" s="308"/>
      <c r="R13" s="308"/>
      <c r="S13" s="308"/>
      <c r="T13" s="308"/>
      <c r="U13" s="308"/>
      <c r="V13" s="308"/>
      <c r="W13" s="308"/>
      <c r="X13" s="308"/>
      <c r="Y13" s="308"/>
      <c r="Z13" s="308"/>
      <c r="AA13" s="308"/>
      <c r="AB13" s="308"/>
      <c r="AC13" s="308"/>
      <c r="AD13" s="308"/>
      <c r="AE13" s="309"/>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71" t="s">
        <v>17</v>
      </c>
      <c r="B15" s="272"/>
      <c r="C15" s="282" t="s">
        <v>18</v>
      </c>
      <c r="D15" s="283"/>
      <c r="E15" s="283"/>
      <c r="F15" s="283"/>
      <c r="G15" s="283"/>
      <c r="H15" s="283"/>
      <c r="I15" s="283"/>
      <c r="J15" s="283"/>
      <c r="K15" s="284"/>
      <c r="L15" s="276" t="s">
        <v>19</v>
      </c>
      <c r="M15" s="277"/>
      <c r="N15" s="277"/>
      <c r="O15" s="277"/>
      <c r="P15" s="277"/>
      <c r="Q15" s="278"/>
      <c r="R15" s="285" t="s">
        <v>20</v>
      </c>
      <c r="S15" s="286"/>
      <c r="T15" s="286"/>
      <c r="U15" s="286"/>
      <c r="V15" s="286"/>
      <c r="W15" s="286"/>
      <c r="X15" s="287"/>
      <c r="Y15" s="276" t="s">
        <v>21</v>
      </c>
      <c r="Z15" s="278"/>
      <c r="AA15" s="273" t="s">
        <v>22</v>
      </c>
      <c r="AB15" s="274"/>
      <c r="AC15" s="274"/>
      <c r="AD15" s="274"/>
      <c r="AE15" s="275"/>
    </row>
    <row r="16" spans="1:31" ht="9" customHeight="1" thickBot="1" x14ac:dyDescent="0.3">
      <c r="A16" s="6"/>
      <c r="B16" s="4"/>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270"/>
      <c r="AB16" s="270"/>
      <c r="AD16" s="7"/>
      <c r="AE16" s="8"/>
    </row>
    <row r="17" spans="1:32" s="16" customFormat="1" ht="37.5" customHeight="1" thickBot="1" x14ac:dyDescent="0.3">
      <c r="A17" s="271" t="s">
        <v>23</v>
      </c>
      <c r="B17" s="272"/>
      <c r="C17" s="273" t="s">
        <v>155</v>
      </c>
      <c r="D17" s="274"/>
      <c r="E17" s="274"/>
      <c r="F17" s="274"/>
      <c r="G17" s="274"/>
      <c r="H17" s="274"/>
      <c r="I17" s="274"/>
      <c r="J17" s="274"/>
      <c r="K17" s="274"/>
      <c r="L17" s="274"/>
      <c r="M17" s="274"/>
      <c r="N17" s="274"/>
      <c r="O17" s="274"/>
      <c r="P17" s="274"/>
      <c r="Q17" s="274"/>
      <c r="R17" s="274"/>
      <c r="S17" s="274"/>
      <c r="T17" s="274"/>
      <c r="U17" s="274"/>
      <c r="V17" s="274"/>
      <c r="W17" s="274"/>
      <c r="X17" s="274"/>
      <c r="Y17" s="274"/>
      <c r="Z17" s="274"/>
      <c r="AA17" s="274"/>
      <c r="AB17" s="274"/>
      <c r="AC17" s="274"/>
      <c r="AD17" s="274"/>
      <c r="AE17" s="275"/>
    </row>
    <row r="18" spans="1:32"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x14ac:dyDescent="0.3">
      <c r="A19" s="276" t="s">
        <v>25</v>
      </c>
      <c r="B19" s="277"/>
      <c r="C19" s="277"/>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8"/>
      <c r="AF19" s="20"/>
    </row>
    <row r="20" spans="1:32" ht="32.1" customHeight="1" thickBot="1" x14ac:dyDescent="0.3">
      <c r="A20" s="99" t="s">
        <v>26</v>
      </c>
      <c r="B20" s="279" t="s">
        <v>27</v>
      </c>
      <c r="C20" s="280"/>
      <c r="D20" s="280"/>
      <c r="E20" s="280"/>
      <c r="F20" s="280"/>
      <c r="G20" s="280"/>
      <c r="H20" s="280"/>
      <c r="I20" s="280"/>
      <c r="J20" s="280"/>
      <c r="K20" s="280"/>
      <c r="L20" s="280"/>
      <c r="M20" s="280"/>
      <c r="N20" s="280"/>
      <c r="O20" s="281"/>
      <c r="P20" s="276" t="s">
        <v>28</v>
      </c>
      <c r="Q20" s="277"/>
      <c r="R20" s="277"/>
      <c r="S20" s="277"/>
      <c r="T20" s="277"/>
      <c r="U20" s="277"/>
      <c r="V20" s="277"/>
      <c r="W20" s="277"/>
      <c r="X20" s="277"/>
      <c r="Y20" s="277"/>
      <c r="Z20" s="277"/>
      <c r="AA20" s="277"/>
      <c r="AB20" s="277"/>
      <c r="AC20" s="277"/>
      <c r="AD20" s="277"/>
      <c r="AE20" s="278"/>
      <c r="AF20" s="20"/>
    </row>
    <row r="21" spans="1:32" ht="32.1" customHeight="1" thickBot="1" x14ac:dyDescent="0.3">
      <c r="A21" s="151">
        <v>1353567</v>
      </c>
      <c r="B21" s="108" t="s">
        <v>29</v>
      </c>
      <c r="C21" s="109" t="s">
        <v>30</v>
      </c>
      <c r="D21" s="109" t="s">
        <v>8</v>
      </c>
      <c r="E21" s="109" t="s">
        <v>31</v>
      </c>
      <c r="F21" s="109" t="s">
        <v>32</v>
      </c>
      <c r="G21" s="109" t="s">
        <v>33</v>
      </c>
      <c r="H21" s="109" t="s">
        <v>34</v>
      </c>
      <c r="I21" s="109" t="s">
        <v>35</v>
      </c>
      <c r="J21" s="109" t="s">
        <v>36</v>
      </c>
      <c r="K21" s="109" t="s">
        <v>37</v>
      </c>
      <c r="L21" s="109" t="s">
        <v>38</v>
      </c>
      <c r="M21" s="109" t="s">
        <v>39</v>
      </c>
      <c r="N21" s="109" t="s">
        <v>40</v>
      </c>
      <c r="O21" s="110" t="s">
        <v>41</v>
      </c>
      <c r="P21" s="134"/>
      <c r="Q21" s="99" t="s">
        <v>29</v>
      </c>
      <c r="R21" s="100" t="s">
        <v>30</v>
      </c>
      <c r="S21" s="100" t="s">
        <v>8</v>
      </c>
      <c r="T21" s="100" t="s">
        <v>31</v>
      </c>
      <c r="U21" s="100" t="s">
        <v>32</v>
      </c>
      <c r="V21" s="100" t="s">
        <v>33</v>
      </c>
      <c r="W21" s="100" t="s">
        <v>34</v>
      </c>
      <c r="X21" s="100" t="s">
        <v>35</v>
      </c>
      <c r="Y21" s="100" t="s">
        <v>36</v>
      </c>
      <c r="Z21" s="100" t="s">
        <v>37</v>
      </c>
      <c r="AA21" s="100" t="s">
        <v>38</v>
      </c>
      <c r="AB21" s="100" t="s">
        <v>39</v>
      </c>
      <c r="AC21" s="100" t="s">
        <v>40</v>
      </c>
      <c r="AD21" s="133" t="s">
        <v>42</v>
      </c>
      <c r="AE21" s="133" t="s">
        <v>43</v>
      </c>
      <c r="AF21" s="1"/>
    </row>
    <row r="22" spans="1:32" ht="32.1" customHeight="1" x14ac:dyDescent="0.25">
      <c r="A22" s="130" t="s">
        <v>44</v>
      </c>
      <c r="B22" s="147"/>
      <c r="C22" s="148"/>
      <c r="D22" s="148"/>
      <c r="E22" s="148">
        <v>1353567</v>
      </c>
      <c r="F22" s="148"/>
      <c r="G22" s="148"/>
      <c r="H22" s="148"/>
      <c r="I22" s="148"/>
      <c r="J22" s="148"/>
      <c r="K22" s="148"/>
      <c r="L22" s="148"/>
      <c r="M22" s="148"/>
      <c r="N22" s="79">
        <f>SUM(B22:M22)</f>
        <v>1353567</v>
      </c>
      <c r="O22" s="81"/>
      <c r="P22" s="130" t="s">
        <v>45</v>
      </c>
      <c r="Q22" s="141">
        <v>612821800</v>
      </c>
      <c r="R22" s="142">
        <v>179250000</v>
      </c>
      <c r="S22" s="142"/>
      <c r="T22" s="142"/>
      <c r="U22" s="142"/>
      <c r="V22" s="142"/>
      <c r="W22" s="142"/>
      <c r="X22" s="142">
        <v>600110200</v>
      </c>
      <c r="Y22" s="142"/>
      <c r="Z22" s="142"/>
      <c r="AA22" s="142"/>
      <c r="AB22" s="142"/>
      <c r="AC22" s="101">
        <f>SUM(Q22:AB22)</f>
        <v>1392182000</v>
      </c>
      <c r="AE22" s="102"/>
      <c r="AF22" s="1"/>
    </row>
    <row r="23" spans="1:32" ht="32.1" customHeight="1" x14ac:dyDescent="0.25">
      <c r="A23" s="131" t="s">
        <v>46</v>
      </c>
      <c r="B23" s="143"/>
      <c r="C23" s="144"/>
      <c r="D23" s="144">
        <v>0</v>
      </c>
      <c r="E23" s="144"/>
      <c r="F23" s="144"/>
      <c r="G23" s="144"/>
      <c r="H23" s="144"/>
      <c r="I23" s="144"/>
      <c r="J23" s="144"/>
      <c r="K23" s="144"/>
      <c r="L23" s="144"/>
      <c r="M23" s="144"/>
      <c r="N23" s="78">
        <f>SUM(B23:M23)</f>
        <v>0</v>
      </c>
      <c r="O23" s="90" t="str">
        <f>IFERROR(N23/(SUMIF(B23:M23,"&gt;0",B22:M22))," ")</f>
        <v xml:space="preserve"> </v>
      </c>
      <c r="P23" s="131" t="s">
        <v>47</v>
      </c>
      <c r="Q23" s="143">
        <v>43549000</v>
      </c>
      <c r="R23" s="144">
        <v>653266668</v>
      </c>
      <c r="S23" s="144">
        <v>0</v>
      </c>
      <c r="T23" s="144"/>
      <c r="U23" s="144"/>
      <c r="V23" s="144"/>
      <c r="W23" s="144"/>
      <c r="X23" s="144"/>
      <c r="Y23" s="144"/>
      <c r="Z23" s="144"/>
      <c r="AA23" s="144"/>
      <c r="AB23" s="144"/>
      <c r="AC23" s="78">
        <f>SUM(Q23:AB23)</f>
        <v>696815668</v>
      </c>
      <c r="AD23" s="182">
        <f>AC23/SUM(Q22:S22)</f>
        <v>0.8797380085997254</v>
      </c>
      <c r="AE23" s="82">
        <f>AC23/AC22</f>
        <v>0.50052052677020675</v>
      </c>
      <c r="AF23" s="1"/>
    </row>
    <row r="24" spans="1:32" ht="32.1" customHeight="1" x14ac:dyDescent="0.25">
      <c r="A24" s="131" t="s">
        <v>48</v>
      </c>
      <c r="B24" s="143">
        <f>+A21-B23</f>
        <v>1353567</v>
      </c>
      <c r="C24" s="144">
        <f>+B24-C23</f>
        <v>1353567</v>
      </c>
      <c r="D24" s="144">
        <f>+C24-D23</f>
        <v>1353567</v>
      </c>
      <c r="E24" s="144"/>
      <c r="F24" s="144"/>
      <c r="G24" s="144"/>
      <c r="H24" s="144"/>
      <c r="I24" s="144"/>
      <c r="J24" s="144"/>
      <c r="K24" s="144"/>
      <c r="L24" s="144"/>
      <c r="M24" s="144"/>
      <c r="N24" s="78">
        <f>MIN(B24:M24)</f>
        <v>1353567</v>
      </c>
      <c r="O24" s="80"/>
      <c r="P24" s="131" t="s">
        <v>44</v>
      </c>
      <c r="Q24" s="143"/>
      <c r="R24" s="144">
        <v>32699800</v>
      </c>
      <c r="S24" s="144">
        <v>126562000</v>
      </c>
      <c r="T24" s="144">
        <v>126562000</v>
      </c>
      <c r="U24" s="144">
        <v>126562000</v>
      </c>
      <c r="V24" s="144">
        <v>126562000</v>
      </c>
      <c r="W24" s="144">
        <v>126562000</v>
      </c>
      <c r="X24" s="144">
        <v>126562000</v>
      </c>
      <c r="Y24" s="144">
        <v>126562000</v>
      </c>
      <c r="Z24" s="144">
        <v>126562000</v>
      </c>
      <c r="AA24" s="144">
        <v>126562000</v>
      </c>
      <c r="AB24" s="144">
        <v>220424200</v>
      </c>
      <c r="AC24" s="78">
        <f>SUM(Q24:AB24)</f>
        <v>1392182000</v>
      </c>
      <c r="AD24" s="78"/>
      <c r="AE24" s="103"/>
      <c r="AF24" s="1"/>
    </row>
    <row r="25" spans="1:32" ht="32.1" customHeight="1" thickBot="1" x14ac:dyDescent="0.3">
      <c r="A25" s="132" t="s">
        <v>49</v>
      </c>
      <c r="B25" s="145">
        <v>0</v>
      </c>
      <c r="C25" s="146">
        <v>0</v>
      </c>
      <c r="D25" s="146">
        <v>0</v>
      </c>
      <c r="E25" s="146"/>
      <c r="F25" s="146"/>
      <c r="G25" s="146"/>
      <c r="H25" s="146"/>
      <c r="I25" s="146"/>
      <c r="J25" s="146"/>
      <c r="K25" s="146"/>
      <c r="L25" s="146"/>
      <c r="M25" s="146"/>
      <c r="N25" s="111">
        <f>SUM(B25:M25)</f>
        <v>0</v>
      </c>
      <c r="O25" s="184">
        <f>+N25/N24</f>
        <v>0</v>
      </c>
      <c r="P25" s="132" t="s">
        <v>49</v>
      </c>
      <c r="Q25" s="145">
        <v>0</v>
      </c>
      <c r="R25" s="146">
        <v>0</v>
      </c>
      <c r="S25" s="146">
        <v>42115333</v>
      </c>
      <c r="T25" s="146"/>
      <c r="U25" s="146"/>
      <c r="V25" s="146"/>
      <c r="W25" s="146"/>
      <c r="X25" s="146"/>
      <c r="Y25" s="146"/>
      <c r="Z25" s="146"/>
      <c r="AA25" s="146"/>
      <c r="AB25" s="146"/>
      <c r="AC25" s="111">
        <f>SUM(Q25:AB25)</f>
        <v>42115333</v>
      </c>
      <c r="AD25" s="183">
        <f>AC25/SUM(Q24:S24)</f>
        <v>0.26444089543129612</v>
      </c>
      <c r="AE25" s="112">
        <f>AC25/AC24</f>
        <v>3.0251312687565275E-2</v>
      </c>
      <c r="AF25" s="1"/>
    </row>
    <row r="26" spans="1:32" customFormat="1" ht="16.5" customHeight="1" thickBot="1" x14ac:dyDescent="0.3"/>
    <row r="27" spans="1:32" ht="33.950000000000003" customHeight="1" x14ac:dyDescent="0.25">
      <c r="A27" s="267" t="s">
        <v>50</v>
      </c>
      <c r="B27" s="268"/>
      <c r="C27" s="268"/>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8"/>
      <c r="AD27" s="268"/>
      <c r="AE27" s="269"/>
    </row>
    <row r="28" spans="1:32" ht="15" customHeight="1" x14ac:dyDescent="0.25">
      <c r="A28" s="237" t="s">
        <v>51</v>
      </c>
      <c r="B28" s="239" t="s">
        <v>52</v>
      </c>
      <c r="C28" s="239"/>
      <c r="D28" s="239" t="s">
        <v>53</v>
      </c>
      <c r="E28" s="239"/>
      <c r="F28" s="239"/>
      <c r="G28" s="239"/>
      <c r="H28" s="239"/>
      <c r="I28" s="239"/>
      <c r="J28" s="239"/>
      <c r="K28" s="239"/>
      <c r="L28" s="239"/>
      <c r="M28" s="239"/>
      <c r="N28" s="239"/>
      <c r="O28" s="239"/>
      <c r="P28" s="239" t="s">
        <v>40</v>
      </c>
      <c r="Q28" s="239" t="s">
        <v>54</v>
      </c>
      <c r="R28" s="239"/>
      <c r="S28" s="239"/>
      <c r="T28" s="239"/>
      <c r="U28" s="239"/>
      <c r="V28" s="239"/>
      <c r="W28" s="239"/>
      <c r="X28" s="239"/>
      <c r="Y28" s="239" t="s">
        <v>55</v>
      </c>
      <c r="Z28" s="239"/>
      <c r="AA28" s="239"/>
      <c r="AB28" s="239"/>
      <c r="AC28" s="239"/>
      <c r="AD28" s="239"/>
      <c r="AE28" s="266"/>
    </row>
    <row r="29" spans="1:32" ht="27" customHeight="1" x14ac:dyDescent="0.25">
      <c r="A29" s="237"/>
      <c r="B29" s="239"/>
      <c r="C29" s="239"/>
      <c r="D29" s="96" t="s">
        <v>29</v>
      </c>
      <c r="E29" s="96" t="s">
        <v>30</v>
      </c>
      <c r="F29" s="96" t="s">
        <v>8</v>
      </c>
      <c r="G29" s="96" t="s">
        <v>31</v>
      </c>
      <c r="H29" s="96" t="s">
        <v>32</v>
      </c>
      <c r="I29" s="96" t="s">
        <v>33</v>
      </c>
      <c r="J29" s="96" t="s">
        <v>34</v>
      </c>
      <c r="K29" s="96" t="s">
        <v>35</v>
      </c>
      <c r="L29" s="96" t="s">
        <v>36</v>
      </c>
      <c r="M29" s="96" t="s">
        <v>37</v>
      </c>
      <c r="N29" s="96" t="s">
        <v>38</v>
      </c>
      <c r="O29" s="96" t="s">
        <v>39</v>
      </c>
      <c r="P29" s="239"/>
      <c r="Q29" s="239"/>
      <c r="R29" s="239"/>
      <c r="S29" s="239"/>
      <c r="T29" s="239"/>
      <c r="U29" s="239"/>
      <c r="V29" s="239"/>
      <c r="W29" s="239"/>
      <c r="X29" s="239"/>
      <c r="Y29" s="239"/>
      <c r="Z29" s="239"/>
      <c r="AA29" s="239"/>
      <c r="AB29" s="239"/>
      <c r="AC29" s="239"/>
      <c r="AD29" s="239"/>
      <c r="AE29" s="266"/>
    </row>
    <row r="30" spans="1:32" ht="42" customHeight="1" thickBot="1" x14ac:dyDescent="0.3">
      <c r="A30" s="104" t="s">
        <v>155</v>
      </c>
      <c r="B30" s="260"/>
      <c r="C30" s="260"/>
      <c r="D30" s="140"/>
      <c r="E30" s="140"/>
      <c r="F30" s="140"/>
      <c r="G30" s="140"/>
      <c r="H30" s="140"/>
      <c r="I30" s="140"/>
      <c r="J30" s="140"/>
      <c r="K30" s="140"/>
      <c r="L30" s="140"/>
      <c r="M30" s="140"/>
      <c r="N30" s="140"/>
      <c r="O30" s="140"/>
      <c r="P30" s="105">
        <f>SUM(D30:O30)</f>
        <v>0</v>
      </c>
      <c r="Q30" s="261"/>
      <c r="R30" s="261"/>
      <c r="S30" s="261"/>
      <c r="T30" s="261"/>
      <c r="U30" s="261"/>
      <c r="V30" s="261"/>
      <c r="W30" s="261"/>
      <c r="X30" s="261"/>
      <c r="Y30" s="261"/>
      <c r="Z30" s="261"/>
      <c r="AA30" s="261"/>
      <c r="AB30" s="261"/>
      <c r="AC30" s="261"/>
      <c r="AD30" s="261"/>
      <c r="AE30" s="398"/>
    </row>
    <row r="31" spans="1:32" ht="12" customHeight="1" thickBot="1" x14ac:dyDescent="0.3">
      <c r="A31" s="113"/>
      <c r="B31" s="114"/>
      <c r="C31" s="114"/>
      <c r="D31" s="9"/>
      <c r="E31" s="9"/>
      <c r="F31" s="9"/>
      <c r="G31" s="9"/>
      <c r="H31" s="9"/>
      <c r="I31" s="9"/>
      <c r="J31" s="9"/>
      <c r="K31" s="9"/>
      <c r="L31" s="9"/>
      <c r="M31" s="9"/>
      <c r="N31" s="9"/>
      <c r="O31" s="9"/>
      <c r="P31" s="115"/>
      <c r="Q31" s="116"/>
      <c r="R31" s="116"/>
      <c r="S31" s="116"/>
      <c r="T31" s="116"/>
      <c r="U31" s="116"/>
      <c r="V31" s="116"/>
      <c r="W31" s="116"/>
      <c r="X31" s="116"/>
      <c r="Y31" s="116"/>
      <c r="Z31" s="116"/>
      <c r="AA31" s="116"/>
      <c r="AB31" s="116"/>
      <c r="AC31" s="116"/>
      <c r="AD31" s="116"/>
      <c r="AE31" s="117"/>
    </row>
    <row r="32" spans="1:32" ht="45" customHeight="1" x14ac:dyDescent="0.25">
      <c r="A32" s="233" t="s">
        <v>57</v>
      </c>
      <c r="B32" s="234"/>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5"/>
    </row>
    <row r="33" spans="1:41" ht="23.1" customHeight="1" x14ac:dyDescent="0.25">
      <c r="A33" s="237" t="s">
        <v>58</v>
      </c>
      <c r="B33" s="239" t="s">
        <v>59</v>
      </c>
      <c r="C33" s="239" t="s">
        <v>52</v>
      </c>
      <c r="D33" s="239" t="s">
        <v>60</v>
      </c>
      <c r="E33" s="239"/>
      <c r="F33" s="239"/>
      <c r="G33" s="239"/>
      <c r="H33" s="239"/>
      <c r="I33" s="239"/>
      <c r="J33" s="239"/>
      <c r="K33" s="239"/>
      <c r="L33" s="239"/>
      <c r="M33" s="239"/>
      <c r="N33" s="239"/>
      <c r="O33" s="239"/>
      <c r="P33" s="239"/>
      <c r="Q33" s="239" t="s">
        <v>61</v>
      </c>
      <c r="R33" s="239"/>
      <c r="S33" s="239"/>
      <c r="T33" s="239"/>
      <c r="U33" s="239"/>
      <c r="V33" s="239"/>
      <c r="W33" s="239"/>
      <c r="X33" s="239"/>
      <c r="Y33" s="239"/>
      <c r="Z33" s="239"/>
      <c r="AA33" s="239"/>
      <c r="AB33" s="239"/>
      <c r="AC33" s="239"/>
      <c r="AD33" s="239"/>
      <c r="AE33" s="266"/>
      <c r="AG33" s="21"/>
      <c r="AH33" s="21"/>
      <c r="AI33" s="21"/>
      <c r="AJ33" s="21"/>
      <c r="AK33" s="21"/>
      <c r="AL33" s="21"/>
      <c r="AM33" s="21"/>
      <c r="AN33" s="21"/>
      <c r="AO33" s="21"/>
    </row>
    <row r="34" spans="1:41" ht="27" customHeight="1" x14ac:dyDescent="0.25">
      <c r="A34" s="237"/>
      <c r="B34" s="239"/>
      <c r="C34" s="265"/>
      <c r="D34" s="96" t="s">
        <v>29</v>
      </c>
      <c r="E34" s="96" t="s">
        <v>30</v>
      </c>
      <c r="F34" s="96" t="s">
        <v>8</v>
      </c>
      <c r="G34" s="96" t="s">
        <v>31</v>
      </c>
      <c r="H34" s="96" t="s">
        <v>32</v>
      </c>
      <c r="I34" s="96" t="s">
        <v>33</v>
      </c>
      <c r="J34" s="96" t="s">
        <v>34</v>
      </c>
      <c r="K34" s="96" t="s">
        <v>35</v>
      </c>
      <c r="L34" s="96" t="s">
        <v>36</v>
      </c>
      <c r="M34" s="96" t="s">
        <v>37</v>
      </c>
      <c r="N34" s="96" t="s">
        <v>38</v>
      </c>
      <c r="O34" s="96" t="s">
        <v>39</v>
      </c>
      <c r="P34" s="96" t="s">
        <v>40</v>
      </c>
      <c r="Q34" s="246" t="s">
        <v>62</v>
      </c>
      <c r="R34" s="247"/>
      <c r="S34" s="247"/>
      <c r="T34" s="248"/>
      <c r="U34" s="239" t="s">
        <v>63</v>
      </c>
      <c r="V34" s="239"/>
      <c r="W34" s="239"/>
      <c r="X34" s="239"/>
      <c r="Y34" s="239" t="s">
        <v>64</v>
      </c>
      <c r="Z34" s="239"/>
      <c r="AA34" s="239"/>
      <c r="AB34" s="239"/>
      <c r="AC34" s="239" t="s">
        <v>65</v>
      </c>
      <c r="AD34" s="239"/>
      <c r="AE34" s="266"/>
      <c r="AG34" s="21"/>
      <c r="AH34" s="21"/>
      <c r="AI34" s="21"/>
      <c r="AJ34" s="21"/>
      <c r="AK34" s="21"/>
      <c r="AL34" s="21"/>
      <c r="AM34" s="21"/>
      <c r="AN34" s="21"/>
      <c r="AO34" s="21"/>
    </row>
    <row r="35" spans="1:41" ht="85.5" customHeight="1" x14ac:dyDescent="0.25">
      <c r="A35" s="250" t="s">
        <v>155</v>
      </c>
      <c r="B35" s="396">
        <f>SUM(B41:B46)</f>
        <v>0.1</v>
      </c>
      <c r="C35" s="23" t="s">
        <v>66</v>
      </c>
      <c r="D35" s="22">
        <v>20</v>
      </c>
      <c r="E35" s="22">
        <v>20</v>
      </c>
      <c r="F35" s="22">
        <v>20</v>
      </c>
      <c r="G35" s="22">
        <v>20</v>
      </c>
      <c r="H35" s="22">
        <v>20</v>
      </c>
      <c r="I35" s="22">
        <v>0</v>
      </c>
      <c r="J35" s="22">
        <v>0</v>
      </c>
      <c r="K35" s="22">
        <v>0</v>
      </c>
      <c r="L35" s="22">
        <v>0</v>
      </c>
      <c r="M35" s="22">
        <v>0</v>
      </c>
      <c r="N35" s="22">
        <v>0</v>
      </c>
      <c r="O35" s="22">
        <v>0</v>
      </c>
      <c r="P35" s="186">
        <v>20</v>
      </c>
      <c r="Q35" s="254" t="s">
        <v>156</v>
      </c>
      <c r="R35" s="255"/>
      <c r="S35" s="255"/>
      <c r="T35" s="256"/>
      <c r="U35" s="229" t="s">
        <v>157</v>
      </c>
      <c r="V35" s="229"/>
      <c r="W35" s="229"/>
      <c r="X35" s="229"/>
      <c r="Y35" s="229" t="s">
        <v>69</v>
      </c>
      <c r="Z35" s="229"/>
      <c r="AA35" s="229"/>
      <c r="AB35" s="229"/>
      <c r="AC35" s="229" t="s">
        <v>158</v>
      </c>
      <c r="AD35" s="229"/>
      <c r="AE35" s="230"/>
      <c r="AG35" s="21"/>
      <c r="AH35" s="21"/>
      <c r="AI35" s="21"/>
      <c r="AJ35" s="21"/>
      <c r="AK35" s="21"/>
      <c r="AL35" s="21"/>
      <c r="AM35" s="21"/>
      <c r="AN35" s="21"/>
      <c r="AO35" s="21"/>
    </row>
    <row r="36" spans="1:41" ht="85.5" customHeight="1" thickBot="1" x14ac:dyDescent="0.3">
      <c r="A36" s="251"/>
      <c r="B36" s="397"/>
      <c r="C36" s="24" t="s">
        <v>71</v>
      </c>
      <c r="D36" s="166">
        <v>0</v>
      </c>
      <c r="E36" s="159">
        <v>9</v>
      </c>
      <c r="F36" s="159">
        <v>20</v>
      </c>
      <c r="G36" s="156"/>
      <c r="H36" s="156"/>
      <c r="I36" s="156"/>
      <c r="J36" s="156"/>
      <c r="K36" s="156"/>
      <c r="L36" s="156"/>
      <c r="M36" s="156"/>
      <c r="N36" s="156"/>
      <c r="O36" s="156"/>
      <c r="P36" s="165">
        <f>MAX(D36:O36)</f>
        <v>20</v>
      </c>
      <c r="Q36" s="257"/>
      <c r="R36" s="258"/>
      <c r="S36" s="258"/>
      <c r="T36" s="259"/>
      <c r="U36" s="231"/>
      <c r="V36" s="231"/>
      <c r="W36" s="231"/>
      <c r="X36" s="231"/>
      <c r="Y36" s="231"/>
      <c r="Z36" s="231"/>
      <c r="AA36" s="231"/>
      <c r="AB36" s="231"/>
      <c r="AC36" s="231"/>
      <c r="AD36" s="231"/>
      <c r="AE36" s="232"/>
      <c r="AG36" s="21"/>
      <c r="AH36" s="21"/>
      <c r="AI36" s="21"/>
      <c r="AJ36" s="21"/>
      <c r="AK36" s="21"/>
      <c r="AL36" s="21"/>
      <c r="AM36" s="21"/>
      <c r="AN36" s="21"/>
      <c r="AO36" s="21"/>
    </row>
    <row r="37" spans="1:41" customFormat="1" ht="17.25" customHeight="1" thickBot="1" x14ac:dyDescent="0.3"/>
    <row r="38" spans="1:41" ht="45" customHeight="1" thickBot="1" x14ac:dyDescent="0.3">
      <c r="A38" s="233" t="s">
        <v>72</v>
      </c>
      <c r="B38" s="234"/>
      <c r="C38" s="234"/>
      <c r="D38" s="234"/>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5"/>
      <c r="AG38" s="21"/>
      <c r="AH38" s="21"/>
      <c r="AI38" s="21"/>
      <c r="AJ38" s="21"/>
      <c r="AK38" s="21"/>
      <c r="AL38" s="21"/>
      <c r="AM38" s="21"/>
      <c r="AN38" s="21"/>
      <c r="AO38" s="21"/>
    </row>
    <row r="39" spans="1:41" ht="26.1" customHeight="1" x14ac:dyDescent="0.25">
      <c r="A39" s="236" t="s">
        <v>73</v>
      </c>
      <c r="B39" s="238" t="s">
        <v>74</v>
      </c>
      <c r="C39" s="240" t="s">
        <v>75</v>
      </c>
      <c r="D39" s="242" t="s">
        <v>76</v>
      </c>
      <c r="E39" s="243"/>
      <c r="F39" s="243"/>
      <c r="G39" s="243"/>
      <c r="H39" s="243"/>
      <c r="I39" s="243"/>
      <c r="J39" s="243"/>
      <c r="K39" s="243"/>
      <c r="L39" s="243"/>
      <c r="M39" s="243"/>
      <c r="N39" s="243"/>
      <c r="O39" s="243"/>
      <c r="P39" s="244"/>
      <c r="Q39" s="238" t="s">
        <v>77</v>
      </c>
      <c r="R39" s="238"/>
      <c r="S39" s="238"/>
      <c r="T39" s="238"/>
      <c r="U39" s="238"/>
      <c r="V39" s="238"/>
      <c r="W39" s="238"/>
      <c r="X39" s="238"/>
      <c r="Y39" s="238"/>
      <c r="Z39" s="238"/>
      <c r="AA39" s="238"/>
      <c r="AB39" s="238"/>
      <c r="AC39" s="238"/>
      <c r="AD39" s="238"/>
      <c r="AE39" s="245"/>
      <c r="AG39" s="21"/>
      <c r="AH39" s="21"/>
      <c r="AI39" s="21"/>
      <c r="AJ39" s="21"/>
      <c r="AK39" s="21"/>
      <c r="AL39" s="21"/>
      <c r="AM39" s="21"/>
      <c r="AN39" s="21"/>
      <c r="AO39" s="21"/>
    </row>
    <row r="40" spans="1:41" ht="26.1" customHeight="1" x14ac:dyDescent="0.25">
      <c r="A40" s="237"/>
      <c r="B40" s="239"/>
      <c r="C40" s="241"/>
      <c r="D40" s="96" t="s">
        <v>78</v>
      </c>
      <c r="E40" s="96" t="s">
        <v>79</v>
      </c>
      <c r="F40" s="96" t="s">
        <v>80</v>
      </c>
      <c r="G40" s="96" t="s">
        <v>81</v>
      </c>
      <c r="H40" s="96" t="s">
        <v>82</v>
      </c>
      <c r="I40" s="96" t="s">
        <v>83</v>
      </c>
      <c r="J40" s="96" t="s">
        <v>84</v>
      </c>
      <c r="K40" s="96" t="s">
        <v>85</v>
      </c>
      <c r="L40" s="96" t="s">
        <v>86</v>
      </c>
      <c r="M40" s="96" t="s">
        <v>87</v>
      </c>
      <c r="N40" s="96" t="s">
        <v>88</v>
      </c>
      <c r="O40" s="96" t="s">
        <v>89</v>
      </c>
      <c r="P40" s="96" t="s">
        <v>90</v>
      </c>
      <c r="Q40" s="246" t="s">
        <v>91</v>
      </c>
      <c r="R40" s="247"/>
      <c r="S40" s="247"/>
      <c r="T40" s="247"/>
      <c r="U40" s="247"/>
      <c r="V40" s="247"/>
      <c r="W40" s="247"/>
      <c r="X40" s="248"/>
      <c r="Y40" s="246" t="s">
        <v>92</v>
      </c>
      <c r="Z40" s="247"/>
      <c r="AA40" s="247"/>
      <c r="AB40" s="247"/>
      <c r="AC40" s="247"/>
      <c r="AD40" s="247"/>
      <c r="AE40" s="249"/>
      <c r="AG40" s="25"/>
      <c r="AH40" s="25"/>
      <c r="AI40" s="25"/>
      <c r="AJ40" s="25"/>
      <c r="AK40" s="25"/>
      <c r="AL40" s="25"/>
      <c r="AM40" s="25"/>
      <c r="AN40" s="25"/>
      <c r="AO40" s="25"/>
    </row>
    <row r="41" spans="1:41" ht="85.5" customHeight="1" x14ac:dyDescent="0.25">
      <c r="A41" s="221" t="s">
        <v>159</v>
      </c>
      <c r="B41" s="355">
        <v>0.03</v>
      </c>
      <c r="C41" s="29" t="s">
        <v>66</v>
      </c>
      <c r="D41" s="162">
        <v>0</v>
      </c>
      <c r="E41" s="162">
        <v>0.25</v>
      </c>
      <c r="F41" s="162">
        <v>0.25</v>
      </c>
      <c r="G41" s="162">
        <v>0.25</v>
      </c>
      <c r="H41" s="162">
        <v>0.25</v>
      </c>
      <c r="I41" s="152">
        <v>0</v>
      </c>
      <c r="J41" s="152">
        <v>0</v>
      </c>
      <c r="K41" s="152">
        <v>0</v>
      </c>
      <c r="L41" s="152">
        <v>0</v>
      </c>
      <c r="M41" s="152">
        <v>0</v>
      </c>
      <c r="N41" s="152">
        <v>0</v>
      </c>
      <c r="O41" s="152">
        <v>0</v>
      </c>
      <c r="P41" s="106">
        <f t="shared" ref="P41:P46" si="0">SUM(D41:O41)</f>
        <v>1</v>
      </c>
      <c r="Q41" s="387" t="s">
        <v>160</v>
      </c>
      <c r="R41" s="388"/>
      <c r="S41" s="388"/>
      <c r="T41" s="388"/>
      <c r="U41" s="388"/>
      <c r="V41" s="388"/>
      <c r="W41" s="388"/>
      <c r="X41" s="389"/>
      <c r="Y41" s="218" t="s">
        <v>161</v>
      </c>
      <c r="Z41" s="213"/>
      <c r="AA41" s="213"/>
      <c r="AB41" s="213"/>
      <c r="AC41" s="213"/>
      <c r="AD41" s="213"/>
      <c r="AE41" s="219"/>
    </row>
    <row r="42" spans="1:41" ht="85.5" customHeight="1" x14ac:dyDescent="0.25">
      <c r="A42" s="222"/>
      <c r="B42" s="356"/>
      <c r="C42" s="27" t="s">
        <v>71</v>
      </c>
      <c r="D42" s="28">
        <v>0</v>
      </c>
      <c r="E42" s="28">
        <v>0.25</v>
      </c>
      <c r="F42" s="28">
        <v>0.25</v>
      </c>
      <c r="G42" s="28"/>
      <c r="H42" s="28"/>
      <c r="I42" s="28"/>
      <c r="J42" s="28"/>
      <c r="K42" s="28"/>
      <c r="L42" s="28"/>
      <c r="M42" s="28"/>
      <c r="N42" s="28"/>
      <c r="O42" s="28"/>
      <c r="P42" s="106">
        <f t="shared" si="0"/>
        <v>0.5</v>
      </c>
      <c r="Q42" s="393"/>
      <c r="R42" s="394"/>
      <c r="S42" s="394"/>
      <c r="T42" s="394"/>
      <c r="U42" s="394"/>
      <c r="V42" s="394"/>
      <c r="W42" s="394"/>
      <c r="X42" s="395"/>
      <c r="Y42" s="225"/>
      <c r="Z42" s="226"/>
      <c r="AA42" s="226"/>
      <c r="AB42" s="226"/>
      <c r="AC42" s="226"/>
      <c r="AD42" s="226"/>
      <c r="AE42" s="228"/>
    </row>
    <row r="43" spans="1:41" ht="102.75" customHeight="1" x14ac:dyDescent="0.25">
      <c r="A43" s="222" t="s">
        <v>162</v>
      </c>
      <c r="B43" s="349">
        <v>0.03</v>
      </c>
      <c r="C43" s="29" t="s">
        <v>66</v>
      </c>
      <c r="D43" s="162">
        <v>0</v>
      </c>
      <c r="E43" s="162">
        <v>0.25</v>
      </c>
      <c r="F43" s="162">
        <v>0.25</v>
      </c>
      <c r="G43" s="162">
        <v>0.25</v>
      </c>
      <c r="H43" s="162">
        <v>0.25</v>
      </c>
      <c r="I43" s="152">
        <v>0</v>
      </c>
      <c r="J43" s="152">
        <v>0</v>
      </c>
      <c r="K43" s="152">
        <v>0</v>
      </c>
      <c r="L43" s="152">
        <v>0</v>
      </c>
      <c r="M43" s="152">
        <v>0</v>
      </c>
      <c r="N43" s="152">
        <v>0</v>
      </c>
      <c r="O43" s="152">
        <v>0</v>
      </c>
      <c r="P43" s="106">
        <f t="shared" si="0"/>
        <v>1</v>
      </c>
      <c r="Q43" s="387" t="s">
        <v>163</v>
      </c>
      <c r="R43" s="388"/>
      <c r="S43" s="388"/>
      <c r="T43" s="388"/>
      <c r="U43" s="388"/>
      <c r="V43" s="388"/>
      <c r="W43" s="388"/>
      <c r="X43" s="389"/>
      <c r="Y43" s="218" t="s">
        <v>164</v>
      </c>
      <c r="Z43" s="213"/>
      <c r="AA43" s="213"/>
      <c r="AB43" s="213"/>
      <c r="AC43" s="213"/>
      <c r="AD43" s="213"/>
      <c r="AE43" s="219"/>
    </row>
    <row r="44" spans="1:41" ht="102.75" customHeight="1" x14ac:dyDescent="0.25">
      <c r="A44" s="222"/>
      <c r="B44" s="356"/>
      <c r="C44" s="27" t="s">
        <v>71</v>
      </c>
      <c r="D44" s="28">
        <v>0</v>
      </c>
      <c r="E44" s="28">
        <v>0.25</v>
      </c>
      <c r="F44" s="28">
        <v>0.25</v>
      </c>
      <c r="G44" s="28"/>
      <c r="H44" s="28"/>
      <c r="I44" s="28"/>
      <c r="J44" s="28"/>
      <c r="K44" s="28"/>
      <c r="L44" s="28"/>
      <c r="M44" s="28"/>
      <c r="N44" s="28"/>
      <c r="O44" s="28"/>
      <c r="P44" s="106">
        <f t="shared" si="0"/>
        <v>0.5</v>
      </c>
      <c r="Q44" s="393"/>
      <c r="R44" s="394"/>
      <c r="S44" s="394"/>
      <c r="T44" s="394"/>
      <c r="U44" s="394"/>
      <c r="V44" s="394"/>
      <c r="W44" s="394"/>
      <c r="X44" s="395"/>
      <c r="Y44" s="225"/>
      <c r="Z44" s="226"/>
      <c r="AA44" s="226"/>
      <c r="AB44" s="226"/>
      <c r="AC44" s="226"/>
      <c r="AD44" s="226"/>
      <c r="AE44" s="228"/>
    </row>
    <row r="45" spans="1:41" ht="87" customHeight="1" x14ac:dyDescent="0.25">
      <c r="A45" s="208" t="s">
        <v>165</v>
      </c>
      <c r="B45" s="349">
        <v>0.04</v>
      </c>
      <c r="C45" s="29" t="s">
        <v>66</v>
      </c>
      <c r="D45" s="162">
        <v>0</v>
      </c>
      <c r="E45" s="162">
        <v>0.25</v>
      </c>
      <c r="F45" s="162">
        <v>0.25</v>
      </c>
      <c r="G45" s="162">
        <v>0.25</v>
      </c>
      <c r="H45" s="162">
        <v>0.25</v>
      </c>
      <c r="I45" s="152">
        <v>0</v>
      </c>
      <c r="J45" s="152">
        <v>0</v>
      </c>
      <c r="K45" s="152">
        <v>0</v>
      </c>
      <c r="L45" s="152">
        <v>0</v>
      </c>
      <c r="M45" s="152">
        <v>0</v>
      </c>
      <c r="N45" s="152">
        <v>0</v>
      </c>
      <c r="O45" s="152">
        <v>0</v>
      </c>
      <c r="P45" s="106">
        <f t="shared" si="0"/>
        <v>1</v>
      </c>
      <c r="Q45" s="387" t="s">
        <v>166</v>
      </c>
      <c r="R45" s="388"/>
      <c r="S45" s="388"/>
      <c r="T45" s="388"/>
      <c r="U45" s="388"/>
      <c r="V45" s="388"/>
      <c r="W45" s="388"/>
      <c r="X45" s="389"/>
      <c r="Y45" s="218" t="s">
        <v>167</v>
      </c>
      <c r="Z45" s="213"/>
      <c r="AA45" s="213"/>
      <c r="AB45" s="213"/>
      <c r="AC45" s="213"/>
      <c r="AD45" s="213"/>
      <c r="AE45" s="219"/>
    </row>
    <row r="46" spans="1:41" ht="87" customHeight="1" thickBot="1" x14ac:dyDescent="0.3">
      <c r="A46" s="209"/>
      <c r="B46" s="350"/>
      <c r="C46" s="24" t="s">
        <v>71</v>
      </c>
      <c r="D46" s="30">
        <v>0</v>
      </c>
      <c r="E46" s="30">
        <v>0.25</v>
      </c>
      <c r="F46" s="30">
        <v>0.25</v>
      </c>
      <c r="G46" s="30"/>
      <c r="H46" s="30"/>
      <c r="I46" s="30"/>
      <c r="J46" s="30"/>
      <c r="K46" s="30"/>
      <c r="L46" s="30"/>
      <c r="M46" s="30"/>
      <c r="N46" s="30"/>
      <c r="O46" s="30"/>
      <c r="P46" s="107">
        <f t="shared" si="0"/>
        <v>0.5</v>
      </c>
      <c r="Q46" s="390"/>
      <c r="R46" s="391"/>
      <c r="S46" s="391"/>
      <c r="T46" s="391"/>
      <c r="U46" s="391"/>
      <c r="V46" s="391"/>
      <c r="W46" s="391"/>
      <c r="X46" s="392"/>
      <c r="Y46" s="215"/>
      <c r="Z46" s="216"/>
      <c r="AA46" s="216"/>
      <c r="AB46" s="216"/>
      <c r="AC46" s="216"/>
      <c r="AD46" s="216"/>
      <c r="AE46" s="220"/>
    </row>
  </sheetData>
  <mergeCells count="79">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5:A46"/>
    <mergeCell ref="B45:B46"/>
    <mergeCell ref="Q45:X46"/>
    <mergeCell ref="Y45:AE46"/>
    <mergeCell ref="A41:A42"/>
    <mergeCell ref="B41:B42"/>
    <mergeCell ref="Q41:X42"/>
    <mergeCell ref="Y41:AE42"/>
    <mergeCell ref="A43:A44"/>
    <mergeCell ref="B43:B44"/>
    <mergeCell ref="Q43:X44"/>
    <mergeCell ref="Y43:AE44"/>
  </mergeCells>
  <dataValidations count="3">
    <dataValidation type="list" allowBlank="1" showInputMessage="1" showErrorMessage="1" sqref="C7:C9" xr:uid="{B8844E49-B447-47A4-B0B5-75388B10D1A5}">
      <formula1>$B$21:$M$21</formula1>
    </dataValidation>
    <dataValidation type="textLength" operator="lessThanOrEqual" allowBlank="1" showInputMessage="1" showErrorMessage="1" errorTitle="Máximo 2.000 caracteres" error="Máximo 2.000 caracteres" promptTitle="2.000 caracteres" sqref="Q30:Q31" xr:uid="{AF2785CF-6A55-44DC-A22E-6C57FC3B1532}">
      <formula1>2000</formula1>
    </dataValidation>
    <dataValidation type="textLength" operator="lessThanOrEqual" allowBlank="1" showInputMessage="1" showErrorMessage="1" errorTitle="Máximo 2.000 caracteres" error="Máximo 2.000 caracteres" sqref="Q45 Q41 Q43 AC35 Q35 Y35" xr:uid="{6C8BA25B-7AED-41B5-9770-14C7B3E7A921}">
      <formula1>2000</formula1>
    </dataValidation>
  </dataValidations>
  <hyperlinks>
    <hyperlink ref="Y43" r:id="rId1" xr:uid="{DE269BEC-B823-43D7-BED0-CB85C1548AF8}"/>
    <hyperlink ref="Y41" r:id="rId2" xr:uid="{AABCA47E-1A57-4DC7-9764-894805804F5B}"/>
    <hyperlink ref="Y45" r:id="rId3" xr:uid="{1E80E8AE-BD0B-4ADE-8C95-D6B9EDE8BCB4}"/>
  </hyperlinks>
  <pageMargins left="0.25" right="0.25" top="0.75" bottom="0.75" header="0.3" footer="0.3"/>
  <pageSetup scale="20" orientation="landscape" r:id="rId4"/>
  <drawing r:id="rId5"/>
  <legacyDrawing r:id="rId6"/>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95DEB-CA57-40DC-890D-50992DEC65EE}">
  <sheetPr>
    <tabColor theme="7" tint="0.39997558519241921"/>
    <pageSetUpPr fitToPage="1"/>
  </sheetPr>
  <dimension ref="A1:AO44"/>
  <sheetViews>
    <sheetView showGridLines="0" topLeftCell="J30" zoomScale="60" zoomScaleNormal="60" workbookViewId="0">
      <selection activeCell="A7" sqref="A7:B9"/>
    </sheetView>
  </sheetViews>
  <sheetFormatPr baseColWidth="10" defaultColWidth="10.85546875" defaultRowHeight="15" x14ac:dyDescent="0.25"/>
  <cols>
    <col min="1" max="1" width="38.42578125" style="2" customWidth="1"/>
    <col min="2" max="2" width="20.5703125" style="2" customWidth="1"/>
    <col min="3" max="14" width="20.7109375" style="2" customWidth="1"/>
    <col min="15" max="15" width="20.5703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5703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324"/>
      <c r="B1" s="327" t="s">
        <v>0</v>
      </c>
      <c r="C1" s="328"/>
      <c r="D1" s="328"/>
      <c r="E1" s="328"/>
      <c r="F1" s="328"/>
      <c r="G1" s="328"/>
      <c r="H1" s="328"/>
      <c r="I1" s="328"/>
      <c r="J1" s="328"/>
      <c r="K1" s="328"/>
      <c r="L1" s="328"/>
      <c r="M1" s="328"/>
      <c r="N1" s="328"/>
      <c r="O1" s="328"/>
      <c r="P1" s="328"/>
      <c r="Q1" s="328"/>
      <c r="R1" s="328"/>
      <c r="S1" s="328"/>
      <c r="T1" s="328"/>
      <c r="U1" s="328"/>
      <c r="V1" s="328"/>
      <c r="W1" s="328"/>
      <c r="X1" s="328"/>
      <c r="Y1" s="328"/>
      <c r="Z1" s="328"/>
      <c r="AA1" s="329"/>
      <c r="AB1" s="330" t="s">
        <v>1</v>
      </c>
      <c r="AC1" s="331"/>
      <c r="AD1" s="331"/>
      <c r="AE1" s="332"/>
    </row>
    <row r="2" spans="1:31" ht="30.75" customHeight="1" thickBot="1" x14ac:dyDescent="0.3">
      <c r="A2" s="325"/>
      <c r="B2" s="327" t="s">
        <v>2</v>
      </c>
      <c r="C2" s="328"/>
      <c r="D2" s="328"/>
      <c r="E2" s="328"/>
      <c r="F2" s="328"/>
      <c r="G2" s="328"/>
      <c r="H2" s="328"/>
      <c r="I2" s="328"/>
      <c r="J2" s="328"/>
      <c r="K2" s="328"/>
      <c r="L2" s="328"/>
      <c r="M2" s="328"/>
      <c r="N2" s="328"/>
      <c r="O2" s="328"/>
      <c r="P2" s="328"/>
      <c r="Q2" s="328"/>
      <c r="R2" s="328"/>
      <c r="S2" s="328"/>
      <c r="T2" s="328"/>
      <c r="U2" s="328"/>
      <c r="V2" s="328"/>
      <c r="W2" s="328"/>
      <c r="X2" s="328"/>
      <c r="Y2" s="328"/>
      <c r="Z2" s="328"/>
      <c r="AA2" s="329"/>
      <c r="AB2" s="330" t="s">
        <v>3</v>
      </c>
      <c r="AC2" s="331"/>
      <c r="AD2" s="331"/>
      <c r="AE2" s="332"/>
    </row>
    <row r="3" spans="1:31" ht="24" customHeight="1" thickBot="1" x14ac:dyDescent="0.3">
      <c r="A3" s="325"/>
      <c r="B3" s="333" t="s">
        <v>4</v>
      </c>
      <c r="C3" s="334"/>
      <c r="D3" s="334"/>
      <c r="E3" s="334"/>
      <c r="F3" s="334"/>
      <c r="G3" s="334"/>
      <c r="H3" s="334"/>
      <c r="I3" s="334"/>
      <c r="J3" s="334"/>
      <c r="K3" s="334"/>
      <c r="L3" s="334"/>
      <c r="M3" s="334"/>
      <c r="N3" s="334"/>
      <c r="O3" s="334"/>
      <c r="P3" s="334"/>
      <c r="Q3" s="334"/>
      <c r="R3" s="334"/>
      <c r="S3" s="334"/>
      <c r="T3" s="334"/>
      <c r="U3" s="334"/>
      <c r="V3" s="334"/>
      <c r="W3" s="334"/>
      <c r="X3" s="334"/>
      <c r="Y3" s="334"/>
      <c r="Z3" s="334"/>
      <c r="AA3" s="335"/>
      <c r="AB3" s="330" t="s">
        <v>5</v>
      </c>
      <c r="AC3" s="331"/>
      <c r="AD3" s="331"/>
      <c r="AE3" s="332"/>
    </row>
    <row r="4" spans="1:31" ht="21.75" customHeight="1" thickBot="1" x14ac:dyDescent="0.3">
      <c r="A4" s="326"/>
      <c r="B4" s="336"/>
      <c r="C4" s="337"/>
      <c r="D4" s="337"/>
      <c r="E4" s="337"/>
      <c r="F4" s="337"/>
      <c r="G4" s="337"/>
      <c r="H4" s="337"/>
      <c r="I4" s="337"/>
      <c r="J4" s="337"/>
      <c r="K4" s="337"/>
      <c r="L4" s="337"/>
      <c r="M4" s="337"/>
      <c r="N4" s="337"/>
      <c r="O4" s="337"/>
      <c r="P4" s="337"/>
      <c r="Q4" s="337"/>
      <c r="R4" s="337"/>
      <c r="S4" s="337"/>
      <c r="T4" s="337"/>
      <c r="U4" s="337"/>
      <c r="V4" s="337"/>
      <c r="W4" s="337"/>
      <c r="X4" s="337"/>
      <c r="Y4" s="337"/>
      <c r="Z4" s="337"/>
      <c r="AA4" s="338"/>
      <c r="AB4" s="339" t="s">
        <v>6</v>
      </c>
      <c r="AC4" s="340"/>
      <c r="AD4" s="340"/>
      <c r="AE4" s="341"/>
    </row>
    <row r="5" spans="1:31" ht="9" customHeight="1" thickBot="1" x14ac:dyDescent="0.3">
      <c r="A5" s="3"/>
      <c r="B5" s="97"/>
      <c r="C5" s="98"/>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298" t="s">
        <v>7</v>
      </c>
      <c r="B7" s="299"/>
      <c r="C7" s="310" t="s">
        <v>8</v>
      </c>
      <c r="D7" s="298" t="s">
        <v>9</v>
      </c>
      <c r="E7" s="313"/>
      <c r="F7" s="313"/>
      <c r="G7" s="313"/>
      <c r="H7" s="299"/>
      <c r="I7" s="316">
        <v>45387</v>
      </c>
      <c r="J7" s="317"/>
      <c r="K7" s="298" t="s">
        <v>10</v>
      </c>
      <c r="L7" s="299"/>
      <c r="M7" s="322" t="s">
        <v>11</v>
      </c>
      <c r="N7" s="323"/>
      <c r="O7" s="288"/>
      <c r="P7" s="289"/>
      <c r="Q7" s="4"/>
      <c r="R7" s="4"/>
      <c r="S7" s="4"/>
      <c r="T7" s="4"/>
      <c r="U7" s="4"/>
      <c r="V7" s="4"/>
      <c r="W7" s="4"/>
      <c r="X7" s="4"/>
      <c r="Y7" s="4"/>
      <c r="Z7" s="5"/>
      <c r="AA7" s="4"/>
      <c r="AB7" s="4"/>
      <c r="AD7" s="7"/>
      <c r="AE7" s="8"/>
    </row>
    <row r="8" spans="1:31" x14ac:dyDescent="0.25">
      <c r="A8" s="300"/>
      <c r="B8" s="301"/>
      <c r="C8" s="311"/>
      <c r="D8" s="300"/>
      <c r="E8" s="314"/>
      <c r="F8" s="314"/>
      <c r="G8" s="314"/>
      <c r="H8" s="301"/>
      <c r="I8" s="318"/>
      <c r="J8" s="319"/>
      <c r="K8" s="300"/>
      <c r="L8" s="301"/>
      <c r="M8" s="290" t="s">
        <v>12</v>
      </c>
      <c r="N8" s="291"/>
      <c r="O8" s="292"/>
      <c r="P8" s="293"/>
      <c r="Q8" s="4"/>
      <c r="R8" s="4"/>
      <c r="S8" s="4"/>
      <c r="T8" s="4"/>
      <c r="U8" s="4"/>
      <c r="V8" s="4"/>
      <c r="W8" s="4"/>
      <c r="X8" s="4"/>
      <c r="Y8" s="4"/>
      <c r="Z8" s="5"/>
      <c r="AA8" s="4"/>
      <c r="AB8" s="4"/>
      <c r="AD8" s="7"/>
      <c r="AE8" s="8"/>
    </row>
    <row r="9" spans="1:31" ht="15.75" thickBot="1" x14ac:dyDescent="0.3">
      <c r="A9" s="302"/>
      <c r="B9" s="303"/>
      <c r="C9" s="312"/>
      <c r="D9" s="302"/>
      <c r="E9" s="315"/>
      <c r="F9" s="315"/>
      <c r="G9" s="315"/>
      <c r="H9" s="303"/>
      <c r="I9" s="320"/>
      <c r="J9" s="321"/>
      <c r="K9" s="302"/>
      <c r="L9" s="303"/>
      <c r="M9" s="294" t="s">
        <v>13</v>
      </c>
      <c r="N9" s="295"/>
      <c r="O9" s="296" t="s">
        <v>14</v>
      </c>
      <c r="P9" s="297"/>
      <c r="Q9" s="4"/>
      <c r="R9" s="4"/>
      <c r="S9" s="4"/>
      <c r="T9" s="4"/>
      <c r="U9" s="4"/>
      <c r="V9" s="4"/>
      <c r="W9" s="4"/>
      <c r="X9" s="4"/>
      <c r="Y9" s="4"/>
      <c r="Z9" s="5"/>
      <c r="AA9" s="4"/>
      <c r="AB9" s="4"/>
      <c r="AD9" s="7"/>
      <c r="AE9" s="8"/>
    </row>
    <row r="10" spans="1:31" ht="15" customHeight="1" thickBot="1" x14ac:dyDescent="0.3">
      <c r="A10" s="73"/>
      <c r="B10" s="74"/>
      <c r="C10" s="74"/>
      <c r="D10" s="9"/>
      <c r="E10" s="9"/>
      <c r="F10" s="9"/>
      <c r="G10" s="9"/>
      <c r="H10" s="9"/>
      <c r="I10" s="70"/>
      <c r="J10" s="70"/>
      <c r="K10" s="9"/>
      <c r="L10" s="9"/>
      <c r="M10" s="71"/>
      <c r="N10" s="71"/>
      <c r="O10" s="72"/>
      <c r="P10" s="72"/>
      <c r="Q10" s="74"/>
      <c r="R10" s="74"/>
      <c r="S10" s="74"/>
      <c r="T10" s="74"/>
      <c r="U10" s="74"/>
      <c r="V10" s="74"/>
      <c r="W10" s="74"/>
      <c r="X10" s="74"/>
      <c r="Y10" s="74"/>
      <c r="Z10" s="75"/>
      <c r="AA10" s="74"/>
      <c r="AB10" s="74"/>
      <c r="AD10" s="76"/>
      <c r="AE10" s="77"/>
    </row>
    <row r="11" spans="1:31" ht="15" customHeight="1" x14ac:dyDescent="0.25">
      <c r="A11" s="298" t="s">
        <v>15</v>
      </c>
      <c r="B11" s="299"/>
      <c r="C11" s="233" t="s">
        <v>16</v>
      </c>
      <c r="D11" s="234"/>
      <c r="E11" s="234"/>
      <c r="F11" s="234"/>
      <c r="G11" s="234"/>
      <c r="H11" s="234"/>
      <c r="I11" s="234"/>
      <c r="J11" s="234"/>
      <c r="K11" s="234"/>
      <c r="L11" s="234"/>
      <c r="M11" s="234"/>
      <c r="N11" s="234"/>
      <c r="O11" s="234"/>
      <c r="P11" s="234"/>
      <c r="Q11" s="234"/>
      <c r="R11" s="234"/>
      <c r="S11" s="234"/>
      <c r="T11" s="234"/>
      <c r="U11" s="234"/>
      <c r="V11" s="234"/>
      <c r="W11" s="234"/>
      <c r="X11" s="234"/>
      <c r="Y11" s="234"/>
      <c r="Z11" s="234"/>
      <c r="AA11" s="234"/>
      <c r="AB11" s="234"/>
      <c r="AC11" s="234"/>
      <c r="AD11" s="234"/>
      <c r="AE11" s="235"/>
    </row>
    <row r="12" spans="1:31" ht="15" customHeight="1" x14ac:dyDescent="0.25">
      <c r="A12" s="300"/>
      <c r="B12" s="301"/>
      <c r="C12" s="304"/>
      <c r="D12" s="305"/>
      <c r="E12" s="305"/>
      <c r="F12" s="305"/>
      <c r="G12" s="305"/>
      <c r="H12" s="305"/>
      <c r="I12" s="305"/>
      <c r="J12" s="305"/>
      <c r="K12" s="305"/>
      <c r="L12" s="305"/>
      <c r="M12" s="305"/>
      <c r="N12" s="305"/>
      <c r="O12" s="305"/>
      <c r="P12" s="305"/>
      <c r="Q12" s="305"/>
      <c r="R12" s="305"/>
      <c r="S12" s="305"/>
      <c r="T12" s="305"/>
      <c r="U12" s="305"/>
      <c r="V12" s="305"/>
      <c r="W12" s="305"/>
      <c r="X12" s="305"/>
      <c r="Y12" s="305"/>
      <c r="Z12" s="305"/>
      <c r="AA12" s="305"/>
      <c r="AB12" s="305"/>
      <c r="AC12" s="305"/>
      <c r="AD12" s="305"/>
      <c r="AE12" s="306"/>
    </row>
    <row r="13" spans="1:31" ht="15" customHeight="1" thickBot="1" x14ac:dyDescent="0.3">
      <c r="A13" s="302"/>
      <c r="B13" s="303"/>
      <c r="C13" s="307"/>
      <c r="D13" s="308"/>
      <c r="E13" s="308"/>
      <c r="F13" s="308"/>
      <c r="G13" s="308"/>
      <c r="H13" s="308"/>
      <c r="I13" s="308"/>
      <c r="J13" s="308"/>
      <c r="K13" s="308"/>
      <c r="L13" s="308"/>
      <c r="M13" s="308"/>
      <c r="N13" s="308"/>
      <c r="O13" s="308"/>
      <c r="P13" s="308"/>
      <c r="Q13" s="308"/>
      <c r="R13" s="308"/>
      <c r="S13" s="308"/>
      <c r="T13" s="308"/>
      <c r="U13" s="308"/>
      <c r="V13" s="308"/>
      <c r="W13" s="308"/>
      <c r="X13" s="308"/>
      <c r="Y13" s="308"/>
      <c r="Z13" s="308"/>
      <c r="AA13" s="308"/>
      <c r="AB13" s="308"/>
      <c r="AC13" s="308"/>
      <c r="AD13" s="308"/>
      <c r="AE13" s="309"/>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71" t="s">
        <v>17</v>
      </c>
      <c r="B15" s="272"/>
      <c r="C15" s="282" t="s">
        <v>18</v>
      </c>
      <c r="D15" s="283"/>
      <c r="E15" s="283"/>
      <c r="F15" s="283"/>
      <c r="G15" s="283"/>
      <c r="H15" s="283"/>
      <c r="I15" s="283"/>
      <c r="J15" s="283"/>
      <c r="K15" s="284"/>
      <c r="L15" s="276" t="s">
        <v>19</v>
      </c>
      <c r="M15" s="277"/>
      <c r="N15" s="277"/>
      <c r="O15" s="277"/>
      <c r="P15" s="277"/>
      <c r="Q15" s="278"/>
      <c r="R15" s="285" t="s">
        <v>20</v>
      </c>
      <c r="S15" s="286"/>
      <c r="T15" s="286"/>
      <c r="U15" s="286"/>
      <c r="V15" s="286"/>
      <c r="W15" s="286"/>
      <c r="X15" s="287"/>
      <c r="Y15" s="276" t="s">
        <v>21</v>
      </c>
      <c r="Z15" s="278"/>
      <c r="AA15" s="273" t="s">
        <v>22</v>
      </c>
      <c r="AB15" s="274"/>
      <c r="AC15" s="274"/>
      <c r="AD15" s="274"/>
      <c r="AE15" s="275"/>
    </row>
    <row r="16" spans="1:31" ht="9" customHeight="1" thickBot="1" x14ac:dyDescent="0.3">
      <c r="A16" s="6"/>
      <c r="B16" s="4"/>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270"/>
      <c r="AB16" s="270"/>
      <c r="AD16" s="7"/>
      <c r="AE16" s="8"/>
    </row>
    <row r="17" spans="1:32" s="16" customFormat="1" ht="37.5" customHeight="1" thickBot="1" x14ac:dyDescent="0.3">
      <c r="A17" s="271" t="s">
        <v>23</v>
      </c>
      <c r="B17" s="272"/>
      <c r="C17" s="273" t="s">
        <v>168</v>
      </c>
      <c r="D17" s="274"/>
      <c r="E17" s="274"/>
      <c r="F17" s="274"/>
      <c r="G17" s="274"/>
      <c r="H17" s="274"/>
      <c r="I17" s="274"/>
      <c r="J17" s="274"/>
      <c r="K17" s="274"/>
      <c r="L17" s="274"/>
      <c r="M17" s="274"/>
      <c r="N17" s="274"/>
      <c r="O17" s="274"/>
      <c r="P17" s="274"/>
      <c r="Q17" s="274"/>
      <c r="R17" s="274"/>
      <c r="S17" s="274"/>
      <c r="T17" s="274"/>
      <c r="U17" s="274"/>
      <c r="V17" s="274"/>
      <c r="W17" s="274"/>
      <c r="X17" s="274"/>
      <c r="Y17" s="274"/>
      <c r="Z17" s="274"/>
      <c r="AA17" s="274"/>
      <c r="AB17" s="274"/>
      <c r="AC17" s="274"/>
      <c r="AD17" s="274"/>
      <c r="AE17" s="275"/>
    </row>
    <row r="18" spans="1:32"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x14ac:dyDescent="0.3">
      <c r="A19" s="276" t="s">
        <v>25</v>
      </c>
      <c r="B19" s="277"/>
      <c r="C19" s="277"/>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8"/>
      <c r="AF19" s="20"/>
    </row>
    <row r="20" spans="1:32" ht="32.1" customHeight="1" thickBot="1" x14ac:dyDescent="0.3">
      <c r="A20" s="99" t="s">
        <v>26</v>
      </c>
      <c r="B20" s="279" t="s">
        <v>27</v>
      </c>
      <c r="C20" s="280"/>
      <c r="D20" s="280"/>
      <c r="E20" s="280"/>
      <c r="F20" s="280"/>
      <c r="G20" s="280"/>
      <c r="H20" s="280"/>
      <c r="I20" s="280"/>
      <c r="J20" s="280"/>
      <c r="K20" s="280"/>
      <c r="L20" s="280"/>
      <c r="M20" s="280"/>
      <c r="N20" s="280"/>
      <c r="O20" s="281"/>
      <c r="P20" s="276" t="s">
        <v>28</v>
      </c>
      <c r="Q20" s="277"/>
      <c r="R20" s="277"/>
      <c r="S20" s="277"/>
      <c r="T20" s="277"/>
      <c r="U20" s="277"/>
      <c r="V20" s="277"/>
      <c r="W20" s="277"/>
      <c r="X20" s="277"/>
      <c r="Y20" s="277"/>
      <c r="Z20" s="277"/>
      <c r="AA20" s="277"/>
      <c r="AB20" s="277"/>
      <c r="AC20" s="277"/>
      <c r="AD20" s="277"/>
      <c r="AE20" s="278"/>
      <c r="AF20" s="20"/>
    </row>
    <row r="21" spans="1:32" ht="32.1" customHeight="1" thickBot="1" x14ac:dyDescent="0.3">
      <c r="A21" s="151">
        <v>11458000</v>
      </c>
      <c r="B21" s="108" t="s">
        <v>29</v>
      </c>
      <c r="C21" s="109" t="s">
        <v>30</v>
      </c>
      <c r="D21" s="109" t="s">
        <v>8</v>
      </c>
      <c r="E21" s="109" t="s">
        <v>31</v>
      </c>
      <c r="F21" s="109" t="s">
        <v>32</v>
      </c>
      <c r="G21" s="109" t="s">
        <v>33</v>
      </c>
      <c r="H21" s="109" t="s">
        <v>34</v>
      </c>
      <c r="I21" s="109" t="s">
        <v>35</v>
      </c>
      <c r="J21" s="109" t="s">
        <v>36</v>
      </c>
      <c r="K21" s="109" t="s">
        <v>37</v>
      </c>
      <c r="L21" s="109" t="s">
        <v>38</v>
      </c>
      <c r="M21" s="109" t="s">
        <v>39</v>
      </c>
      <c r="N21" s="109" t="s">
        <v>40</v>
      </c>
      <c r="O21" s="110" t="s">
        <v>41</v>
      </c>
      <c r="P21" s="134"/>
      <c r="Q21" s="99" t="s">
        <v>29</v>
      </c>
      <c r="R21" s="100" t="s">
        <v>30</v>
      </c>
      <c r="S21" s="100" t="s">
        <v>8</v>
      </c>
      <c r="T21" s="100" t="s">
        <v>31</v>
      </c>
      <c r="U21" s="100" t="s">
        <v>32</v>
      </c>
      <c r="V21" s="100" t="s">
        <v>33</v>
      </c>
      <c r="W21" s="100" t="s">
        <v>34</v>
      </c>
      <c r="X21" s="100" t="s">
        <v>35</v>
      </c>
      <c r="Y21" s="100" t="s">
        <v>36</v>
      </c>
      <c r="Z21" s="100" t="s">
        <v>37</v>
      </c>
      <c r="AA21" s="100" t="s">
        <v>38</v>
      </c>
      <c r="AB21" s="100" t="s">
        <v>39</v>
      </c>
      <c r="AC21" s="100" t="s">
        <v>40</v>
      </c>
      <c r="AD21" s="133" t="s">
        <v>42</v>
      </c>
      <c r="AE21" s="133" t="s">
        <v>43</v>
      </c>
      <c r="AF21" s="1"/>
    </row>
    <row r="22" spans="1:32" ht="32.1" customHeight="1" x14ac:dyDescent="0.25">
      <c r="A22" s="130" t="s">
        <v>44</v>
      </c>
      <c r="B22" s="147"/>
      <c r="C22" s="148">
        <v>11458000</v>
      </c>
      <c r="D22" s="148"/>
      <c r="E22" s="148"/>
      <c r="F22" s="148"/>
      <c r="G22" s="148"/>
      <c r="H22" s="148"/>
      <c r="I22" s="148"/>
      <c r="J22" s="148"/>
      <c r="K22" s="148"/>
      <c r="L22" s="148"/>
      <c r="M22" s="148"/>
      <c r="N22" s="79">
        <f>SUM(B22:M22)</f>
        <v>11458000</v>
      </c>
      <c r="O22" s="81"/>
      <c r="P22" s="130" t="s">
        <v>45</v>
      </c>
      <c r="Q22" s="141">
        <v>225024800</v>
      </c>
      <c r="R22" s="142">
        <v>70812000</v>
      </c>
      <c r="S22" s="142"/>
      <c r="T22" s="142"/>
      <c r="U22" s="142"/>
      <c r="V22" s="142"/>
      <c r="W22" s="142"/>
      <c r="X22" s="142">
        <v>230537200</v>
      </c>
      <c r="Y22" s="142"/>
      <c r="Z22" s="142"/>
      <c r="AA22" s="142"/>
      <c r="AB22" s="142"/>
      <c r="AC22" s="101">
        <f>SUM(Q22:AB22)</f>
        <v>526374000</v>
      </c>
      <c r="AE22" s="102"/>
      <c r="AF22" s="1"/>
    </row>
    <row r="23" spans="1:32" ht="32.1" customHeight="1" x14ac:dyDescent="0.25">
      <c r="A23" s="131" t="s">
        <v>46</v>
      </c>
      <c r="B23" s="143"/>
      <c r="C23" s="144"/>
      <c r="D23" s="144">
        <v>0</v>
      </c>
      <c r="E23" s="144"/>
      <c r="F23" s="144"/>
      <c r="G23" s="144"/>
      <c r="H23" s="144"/>
      <c r="I23" s="144"/>
      <c r="J23" s="144"/>
      <c r="K23" s="144"/>
      <c r="L23" s="144"/>
      <c r="M23" s="144"/>
      <c r="N23" s="78">
        <f>SUM(B23:M23)</f>
        <v>0</v>
      </c>
      <c r="O23" s="90" t="str">
        <f>IFERROR(N23/(SUMIF(B23:M23,"&gt;0",B22:M22))," ")</f>
        <v xml:space="preserve"> </v>
      </c>
      <c r="P23" s="131" t="s">
        <v>47</v>
      </c>
      <c r="Q23" s="143">
        <v>0</v>
      </c>
      <c r="R23" s="144">
        <v>261611000</v>
      </c>
      <c r="S23" s="144">
        <v>0</v>
      </c>
      <c r="T23" s="144"/>
      <c r="U23" s="144"/>
      <c r="V23" s="144"/>
      <c r="W23" s="144"/>
      <c r="X23" s="144"/>
      <c r="Y23" s="144"/>
      <c r="Z23" s="144"/>
      <c r="AA23" s="144"/>
      <c r="AB23" s="144"/>
      <c r="AC23" s="78">
        <f>SUM(Q23:AB23)</f>
        <v>261611000</v>
      </c>
      <c r="AD23" s="182">
        <f>AC23/SUM(Q22:S22)</f>
        <v>0.88430851063829785</v>
      </c>
      <c r="AE23" s="82">
        <f>AC23/AC22</f>
        <v>0.49700593114401548</v>
      </c>
      <c r="AF23" s="1"/>
    </row>
    <row r="24" spans="1:32" ht="32.1" customHeight="1" x14ac:dyDescent="0.25">
      <c r="A24" s="131" t="s">
        <v>48</v>
      </c>
      <c r="B24" s="143">
        <f>+A21-B23</f>
        <v>11458000</v>
      </c>
      <c r="C24" s="144">
        <f>+B24-C23</f>
        <v>11458000</v>
      </c>
      <c r="D24" s="144">
        <f>+C24-D23</f>
        <v>11458000</v>
      </c>
      <c r="E24" s="144"/>
      <c r="F24" s="144"/>
      <c r="G24" s="144"/>
      <c r="H24" s="144"/>
      <c r="I24" s="144"/>
      <c r="J24" s="144"/>
      <c r="K24" s="144"/>
      <c r="L24" s="144"/>
      <c r="M24" s="144"/>
      <c r="N24" s="78">
        <f>MIN(B24:M24)</f>
        <v>11458000</v>
      </c>
      <c r="O24" s="80"/>
      <c r="P24" s="131" t="s">
        <v>44</v>
      </c>
      <c r="Q24" s="143"/>
      <c r="R24" s="144">
        <v>12588800</v>
      </c>
      <c r="S24" s="144">
        <v>47208000</v>
      </c>
      <c r="T24" s="144">
        <v>47208000</v>
      </c>
      <c r="U24" s="144">
        <v>47208000</v>
      </c>
      <c r="V24" s="144">
        <v>47208000</v>
      </c>
      <c r="W24" s="144">
        <v>47208000</v>
      </c>
      <c r="X24" s="144">
        <v>47208000</v>
      </c>
      <c r="Y24" s="144">
        <v>47208000</v>
      </c>
      <c r="Z24" s="144">
        <v>47208000</v>
      </c>
      <c r="AA24" s="144">
        <v>47208000</v>
      </c>
      <c r="AB24" s="144">
        <v>88913200</v>
      </c>
      <c r="AC24" s="78">
        <f>SUM(Q24:AB24)</f>
        <v>526374000</v>
      </c>
      <c r="AD24" s="78"/>
      <c r="AE24" s="103"/>
      <c r="AF24" s="1"/>
    </row>
    <row r="25" spans="1:32" ht="32.1" customHeight="1" thickBot="1" x14ac:dyDescent="0.3">
      <c r="A25" s="132" t="s">
        <v>49</v>
      </c>
      <c r="B25" s="145">
        <v>0</v>
      </c>
      <c r="C25" s="146">
        <v>11458000</v>
      </c>
      <c r="D25" s="146">
        <v>0</v>
      </c>
      <c r="E25" s="146"/>
      <c r="F25" s="146"/>
      <c r="G25" s="146"/>
      <c r="H25" s="146"/>
      <c r="I25" s="146"/>
      <c r="J25" s="146"/>
      <c r="K25" s="146"/>
      <c r="L25" s="146"/>
      <c r="M25" s="146"/>
      <c r="N25" s="111">
        <f>SUM(B25:M25)</f>
        <v>11458000</v>
      </c>
      <c r="O25" s="184">
        <f>+N25/N24</f>
        <v>1</v>
      </c>
      <c r="P25" s="132" t="s">
        <v>49</v>
      </c>
      <c r="Q25" s="145">
        <v>0</v>
      </c>
      <c r="R25" s="146">
        <v>0</v>
      </c>
      <c r="S25" s="146">
        <v>15932700</v>
      </c>
      <c r="T25" s="146"/>
      <c r="U25" s="146"/>
      <c r="V25" s="146"/>
      <c r="W25" s="146"/>
      <c r="X25" s="146"/>
      <c r="Y25" s="146"/>
      <c r="Z25" s="146"/>
      <c r="AA25" s="146"/>
      <c r="AB25" s="146"/>
      <c r="AC25" s="111">
        <f>SUM(Q25:AB25)</f>
        <v>15932700</v>
      </c>
      <c r="AD25" s="183">
        <f>AC25/SUM(Q24:S24)</f>
        <v>0.26644736842105265</v>
      </c>
      <c r="AE25" s="112">
        <f>AC25/AC24</f>
        <v>3.0268782272680643E-2</v>
      </c>
      <c r="AF25" s="1"/>
    </row>
    <row r="26" spans="1:32" customFormat="1" ht="16.5" customHeight="1" thickBot="1" x14ac:dyDescent="0.3"/>
    <row r="27" spans="1:32" ht="33.950000000000003" customHeight="1" x14ac:dyDescent="0.25">
      <c r="A27" s="267" t="s">
        <v>50</v>
      </c>
      <c r="B27" s="268"/>
      <c r="C27" s="268"/>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8"/>
      <c r="AD27" s="268"/>
      <c r="AE27" s="269"/>
    </row>
    <row r="28" spans="1:32" ht="15" customHeight="1" x14ac:dyDescent="0.25">
      <c r="A28" s="237" t="s">
        <v>51</v>
      </c>
      <c r="B28" s="239" t="s">
        <v>52</v>
      </c>
      <c r="C28" s="239"/>
      <c r="D28" s="239" t="s">
        <v>53</v>
      </c>
      <c r="E28" s="239"/>
      <c r="F28" s="239"/>
      <c r="G28" s="239"/>
      <c r="H28" s="239"/>
      <c r="I28" s="239"/>
      <c r="J28" s="239"/>
      <c r="K28" s="239"/>
      <c r="L28" s="239"/>
      <c r="M28" s="239"/>
      <c r="N28" s="239"/>
      <c r="O28" s="239"/>
      <c r="P28" s="239" t="s">
        <v>40</v>
      </c>
      <c r="Q28" s="239" t="s">
        <v>54</v>
      </c>
      <c r="R28" s="239"/>
      <c r="S28" s="239"/>
      <c r="T28" s="239"/>
      <c r="U28" s="239"/>
      <c r="V28" s="239"/>
      <c r="W28" s="239"/>
      <c r="X28" s="239"/>
      <c r="Y28" s="239" t="s">
        <v>55</v>
      </c>
      <c r="Z28" s="239"/>
      <c r="AA28" s="239"/>
      <c r="AB28" s="239"/>
      <c r="AC28" s="239"/>
      <c r="AD28" s="239"/>
      <c r="AE28" s="266"/>
    </row>
    <row r="29" spans="1:32" ht="27" customHeight="1" x14ac:dyDescent="0.25">
      <c r="A29" s="237"/>
      <c r="B29" s="239"/>
      <c r="C29" s="239"/>
      <c r="D29" s="96" t="s">
        <v>29</v>
      </c>
      <c r="E29" s="96" t="s">
        <v>30</v>
      </c>
      <c r="F29" s="96" t="s">
        <v>8</v>
      </c>
      <c r="G29" s="96" t="s">
        <v>31</v>
      </c>
      <c r="H29" s="96" t="s">
        <v>32</v>
      </c>
      <c r="I29" s="96" t="s">
        <v>33</v>
      </c>
      <c r="J29" s="96" t="s">
        <v>34</v>
      </c>
      <c r="K29" s="96" t="s">
        <v>35</v>
      </c>
      <c r="L29" s="96" t="s">
        <v>36</v>
      </c>
      <c r="M29" s="96" t="s">
        <v>37</v>
      </c>
      <c r="N29" s="96" t="s">
        <v>38</v>
      </c>
      <c r="O29" s="96" t="s">
        <v>39</v>
      </c>
      <c r="P29" s="239"/>
      <c r="Q29" s="239"/>
      <c r="R29" s="239"/>
      <c r="S29" s="239"/>
      <c r="T29" s="239"/>
      <c r="U29" s="239"/>
      <c r="V29" s="239"/>
      <c r="W29" s="239"/>
      <c r="X29" s="239"/>
      <c r="Y29" s="239"/>
      <c r="Z29" s="239"/>
      <c r="AA29" s="239"/>
      <c r="AB29" s="239"/>
      <c r="AC29" s="239"/>
      <c r="AD29" s="239"/>
      <c r="AE29" s="266"/>
    </row>
    <row r="30" spans="1:32" ht="42" customHeight="1" thickBot="1" x14ac:dyDescent="0.3">
      <c r="A30" s="104" t="s">
        <v>168</v>
      </c>
      <c r="B30" s="260"/>
      <c r="C30" s="260"/>
      <c r="D30" s="140"/>
      <c r="E30" s="140"/>
      <c r="F30" s="140"/>
      <c r="G30" s="140"/>
      <c r="H30" s="140"/>
      <c r="I30" s="140"/>
      <c r="J30" s="140"/>
      <c r="K30" s="140"/>
      <c r="L30" s="140"/>
      <c r="M30" s="140"/>
      <c r="N30" s="140"/>
      <c r="O30" s="140"/>
      <c r="P30" s="105">
        <f>SUM(D30:O30)</f>
        <v>0</v>
      </c>
      <c r="Q30" s="261"/>
      <c r="R30" s="261"/>
      <c r="S30" s="261"/>
      <c r="T30" s="261"/>
      <c r="U30" s="261"/>
      <c r="V30" s="261"/>
      <c r="W30" s="261"/>
      <c r="X30" s="261"/>
      <c r="Y30" s="262" t="s">
        <v>124</v>
      </c>
      <c r="Z30" s="262"/>
      <c r="AA30" s="262"/>
      <c r="AB30" s="262"/>
      <c r="AC30" s="262"/>
      <c r="AD30" s="262"/>
      <c r="AE30" s="354"/>
    </row>
    <row r="31" spans="1:32" ht="12" customHeight="1" thickBot="1" x14ac:dyDescent="0.3">
      <c r="A31" s="113"/>
      <c r="B31" s="114"/>
      <c r="C31" s="114"/>
      <c r="D31" s="9"/>
      <c r="E31" s="9"/>
      <c r="F31" s="9"/>
      <c r="G31" s="9"/>
      <c r="H31" s="9"/>
      <c r="I31" s="9"/>
      <c r="J31" s="9"/>
      <c r="K31" s="9"/>
      <c r="L31" s="9"/>
      <c r="M31" s="9"/>
      <c r="N31" s="9"/>
      <c r="O31" s="9"/>
      <c r="P31" s="115"/>
      <c r="Q31" s="116"/>
      <c r="R31" s="116"/>
      <c r="S31" s="116"/>
      <c r="T31" s="116"/>
      <c r="U31" s="116"/>
      <c r="V31" s="116"/>
      <c r="W31" s="116"/>
      <c r="X31" s="116"/>
      <c r="Y31" s="116"/>
      <c r="Z31" s="116"/>
      <c r="AA31" s="116"/>
      <c r="AB31" s="116"/>
      <c r="AC31" s="116"/>
      <c r="AD31" s="116"/>
      <c r="AE31" s="117"/>
    </row>
    <row r="32" spans="1:32" ht="45" customHeight="1" x14ac:dyDescent="0.25">
      <c r="A32" s="233" t="s">
        <v>57</v>
      </c>
      <c r="B32" s="234"/>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5"/>
    </row>
    <row r="33" spans="1:41" ht="23.1" customHeight="1" x14ac:dyDescent="0.25">
      <c r="A33" s="237" t="s">
        <v>58</v>
      </c>
      <c r="B33" s="239" t="s">
        <v>59</v>
      </c>
      <c r="C33" s="239" t="s">
        <v>52</v>
      </c>
      <c r="D33" s="239" t="s">
        <v>60</v>
      </c>
      <c r="E33" s="239"/>
      <c r="F33" s="239"/>
      <c r="G33" s="239"/>
      <c r="H33" s="239"/>
      <c r="I33" s="239"/>
      <c r="J33" s="239"/>
      <c r="K33" s="239"/>
      <c r="L33" s="239"/>
      <c r="M33" s="239"/>
      <c r="N33" s="239"/>
      <c r="O33" s="239"/>
      <c r="P33" s="239"/>
      <c r="Q33" s="239" t="s">
        <v>61</v>
      </c>
      <c r="R33" s="239"/>
      <c r="S33" s="239"/>
      <c r="T33" s="239"/>
      <c r="U33" s="239"/>
      <c r="V33" s="239"/>
      <c r="W33" s="239"/>
      <c r="X33" s="239"/>
      <c r="Y33" s="239"/>
      <c r="Z33" s="239"/>
      <c r="AA33" s="239"/>
      <c r="AB33" s="239"/>
      <c r="AC33" s="239"/>
      <c r="AD33" s="239"/>
      <c r="AE33" s="266"/>
      <c r="AG33" s="21"/>
      <c r="AH33" s="21"/>
      <c r="AI33" s="21"/>
      <c r="AJ33" s="21"/>
      <c r="AK33" s="21"/>
      <c r="AL33" s="21"/>
      <c r="AM33" s="21"/>
      <c r="AN33" s="21"/>
      <c r="AO33" s="21"/>
    </row>
    <row r="34" spans="1:41" ht="27" customHeight="1" x14ac:dyDescent="0.25">
      <c r="A34" s="237"/>
      <c r="B34" s="239"/>
      <c r="C34" s="265"/>
      <c r="D34" s="96" t="s">
        <v>29</v>
      </c>
      <c r="E34" s="96" t="s">
        <v>30</v>
      </c>
      <c r="F34" s="96" t="s">
        <v>8</v>
      </c>
      <c r="G34" s="96" t="s">
        <v>31</v>
      </c>
      <c r="H34" s="96" t="s">
        <v>32</v>
      </c>
      <c r="I34" s="96" t="s">
        <v>33</v>
      </c>
      <c r="J34" s="96" t="s">
        <v>34</v>
      </c>
      <c r="K34" s="96" t="s">
        <v>35</v>
      </c>
      <c r="L34" s="96" t="s">
        <v>36</v>
      </c>
      <c r="M34" s="96" t="s">
        <v>37</v>
      </c>
      <c r="N34" s="96" t="s">
        <v>38</v>
      </c>
      <c r="O34" s="96" t="s">
        <v>39</v>
      </c>
      <c r="P34" s="96" t="s">
        <v>40</v>
      </c>
      <c r="Q34" s="246" t="s">
        <v>62</v>
      </c>
      <c r="R34" s="247"/>
      <c r="S34" s="247"/>
      <c r="T34" s="248"/>
      <c r="U34" s="239" t="s">
        <v>63</v>
      </c>
      <c r="V34" s="239"/>
      <c r="W34" s="239"/>
      <c r="X34" s="239"/>
      <c r="Y34" s="239" t="s">
        <v>64</v>
      </c>
      <c r="Z34" s="239"/>
      <c r="AA34" s="239"/>
      <c r="AB34" s="239"/>
      <c r="AC34" s="239" t="s">
        <v>65</v>
      </c>
      <c r="AD34" s="239"/>
      <c r="AE34" s="266"/>
      <c r="AG34" s="21"/>
      <c r="AH34" s="21"/>
      <c r="AI34" s="21"/>
      <c r="AJ34" s="21"/>
      <c r="AK34" s="21"/>
      <c r="AL34" s="21"/>
      <c r="AM34" s="21"/>
      <c r="AN34" s="21"/>
      <c r="AO34" s="21"/>
    </row>
    <row r="35" spans="1:41" ht="102.75" customHeight="1" x14ac:dyDescent="0.25">
      <c r="A35" s="250" t="s">
        <v>168</v>
      </c>
      <c r="B35" s="396">
        <f>SUM(B41:B44)</f>
        <v>0.15</v>
      </c>
      <c r="C35" s="23" t="s">
        <v>66</v>
      </c>
      <c r="D35" s="22">
        <v>1</v>
      </c>
      <c r="E35" s="22">
        <v>1</v>
      </c>
      <c r="F35" s="22">
        <v>1</v>
      </c>
      <c r="G35" s="22">
        <v>1</v>
      </c>
      <c r="H35" s="22">
        <v>1</v>
      </c>
      <c r="I35" s="22">
        <v>0</v>
      </c>
      <c r="J35" s="22">
        <v>0</v>
      </c>
      <c r="K35" s="22">
        <v>0</v>
      </c>
      <c r="L35" s="22">
        <v>0</v>
      </c>
      <c r="M35" s="22">
        <v>0</v>
      </c>
      <c r="N35" s="22">
        <v>0</v>
      </c>
      <c r="O35" s="22">
        <v>0</v>
      </c>
      <c r="P35" s="22">
        <v>1</v>
      </c>
      <c r="Q35" s="403" t="s">
        <v>169</v>
      </c>
      <c r="R35" s="404"/>
      <c r="S35" s="404"/>
      <c r="T35" s="405"/>
      <c r="U35" s="403" t="s">
        <v>170</v>
      </c>
      <c r="V35" s="404"/>
      <c r="W35" s="404"/>
      <c r="X35" s="405"/>
      <c r="Y35" s="399" t="s">
        <v>69</v>
      </c>
      <c r="Z35" s="399"/>
      <c r="AA35" s="399"/>
      <c r="AB35" s="399"/>
      <c r="AC35" s="399" t="s">
        <v>171</v>
      </c>
      <c r="AD35" s="399"/>
      <c r="AE35" s="400"/>
      <c r="AG35" s="21"/>
      <c r="AH35" s="21"/>
      <c r="AI35" s="21"/>
      <c r="AJ35" s="21"/>
      <c r="AK35" s="21"/>
      <c r="AL35" s="21"/>
      <c r="AM35" s="21"/>
      <c r="AN35" s="21"/>
      <c r="AO35" s="21"/>
    </row>
    <row r="36" spans="1:41" ht="102.75" customHeight="1" thickBot="1" x14ac:dyDescent="0.3">
      <c r="A36" s="251"/>
      <c r="B36" s="397"/>
      <c r="C36" s="24" t="s">
        <v>71</v>
      </c>
      <c r="D36" s="166">
        <v>0</v>
      </c>
      <c r="E36" s="159">
        <v>1</v>
      </c>
      <c r="F36" s="159">
        <v>1</v>
      </c>
      <c r="G36" s="156"/>
      <c r="H36" s="156"/>
      <c r="I36" s="156"/>
      <c r="J36" s="156"/>
      <c r="K36" s="156"/>
      <c r="L36" s="156"/>
      <c r="M36" s="156"/>
      <c r="N36" s="156"/>
      <c r="O36" s="156"/>
      <c r="P36" s="165">
        <v>1</v>
      </c>
      <c r="Q36" s="406"/>
      <c r="R36" s="407"/>
      <c r="S36" s="407"/>
      <c r="T36" s="408"/>
      <c r="U36" s="406"/>
      <c r="V36" s="407"/>
      <c r="W36" s="407"/>
      <c r="X36" s="408"/>
      <c r="Y36" s="401"/>
      <c r="Z36" s="401"/>
      <c r="AA36" s="401"/>
      <c r="AB36" s="401"/>
      <c r="AC36" s="401"/>
      <c r="AD36" s="401"/>
      <c r="AE36" s="402"/>
      <c r="AG36" s="21"/>
      <c r="AH36" s="21"/>
      <c r="AI36" s="21"/>
      <c r="AJ36" s="21"/>
      <c r="AK36" s="21"/>
      <c r="AL36" s="21"/>
      <c r="AM36" s="21"/>
      <c r="AN36" s="21"/>
      <c r="AO36" s="21"/>
    </row>
    <row r="37" spans="1:41" customFormat="1" ht="17.25" customHeight="1" thickBot="1" x14ac:dyDescent="0.3">
      <c r="B37" s="138"/>
    </row>
    <row r="38" spans="1:41" ht="45" customHeight="1" thickBot="1" x14ac:dyDescent="0.3">
      <c r="A38" s="233" t="s">
        <v>72</v>
      </c>
      <c r="B38" s="234"/>
      <c r="C38" s="234"/>
      <c r="D38" s="234"/>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5"/>
      <c r="AG38" s="21"/>
      <c r="AH38" s="21"/>
      <c r="AI38" s="21"/>
      <c r="AJ38" s="21"/>
      <c r="AK38" s="21"/>
      <c r="AL38" s="21"/>
      <c r="AM38" s="21"/>
      <c r="AN38" s="21"/>
      <c r="AO38" s="21"/>
    </row>
    <row r="39" spans="1:41" ht="26.1" customHeight="1" x14ac:dyDescent="0.25">
      <c r="A39" s="236" t="s">
        <v>73</v>
      </c>
      <c r="B39" s="238" t="s">
        <v>74</v>
      </c>
      <c r="C39" s="240" t="s">
        <v>75</v>
      </c>
      <c r="D39" s="242" t="s">
        <v>76</v>
      </c>
      <c r="E39" s="243"/>
      <c r="F39" s="243"/>
      <c r="G39" s="243"/>
      <c r="H39" s="243"/>
      <c r="I39" s="243"/>
      <c r="J39" s="243"/>
      <c r="K39" s="243"/>
      <c r="L39" s="243"/>
      <c r="M39" s="243"/>
      <c r="N39" s="243"/>
      <c r="O39" s="243"/>
      <c r="P39" s="244"/>
      <c r="Q39" s="238" t="s">
        <v>77</v>
      </c>
      <c r="R39" s="238"/>
      <c r="S39" s="238"/>
      <c r="T39" s="238"/>
      <c r="U39" s="238"/>
      <c r="V39" s="238"/>
      <c r="W39" s="238"/>
      <c r="X39" s="238"/>
      <c r="Y39" s="238"/>
      <c r="Z39" s="238"/>
      <c r="AA39" s="238"/>
      <c r="AB39" s="238"/>
      <c r="AC39" s="238"/>
      <c r="AD39" s="238"/>
      <c r="AE39" s="245"/>
      <c r="AG39" s="21"/>
      <c r="AH39" s="21"/>
      <c r="AI39" s="21"/>
      <c r="AJ39" s="21"/>
      <c r="AK39" s="21"/>
      <c r="AL39" s="21"/>
      <c r="AM39" s="21"/>
      <c r="AN39" s="21"/>
      <c r="AO39" s="21"/>
    </row>
    <row r="40" spans="1:41" ht="26.1" customHeight="1" x14ac:dyDescent="0.25">
      <c r="A40" s="237"/>
      <c r="B40" s="239"/>
      <c r="C40" s="241"/>
      <c r="D40" s="96" t="s">
        <v>78</v>
      </c>
      <c r="E40" s="96" t="s">
        <v>79</v>
      </c>
      <c r="F40" s="96" t="s">
        <v>80</v>
      </c>
      <c r="G40" s="96" t="s">
        <v>81</v>
      </c>
      <c r="H40" s="96" t="s">
        <v>82</v>
      </c>
      <c r="I40" s="96" t="s">
        <v>83</v>
      </c>
      <c r="J40" s="96" t="s">
        <v>84</v>
      </c>
      <c r="K40" s="96" t="s">
        <v>85</v>
      </c>
      <c r="L40" s="96" t="s">
        <v>86</v>
      </c>
      <c r="M40" s="96" t="s">
        <v>87</v>
      </c>
      <c r="N40" s="96" t="s">
        <v>88</v>
      </c>
      <c r="O40" s="96" t="s">
        <v>89</v>
      </c>
      <c r="P40" s="96" t="s">
        <v>90</v>
      </c>
      <c r="Q40" s="246" t="s">
        <v>91</v>
      </c>
      <c r="R40" s="247"/>
      <c r="S40" s="247"/>
      <c r="T40" s="247"/>
      <c r="U40" s="247"/>
      <c r="V40" s="247"/>
      <c r="W40" s="247"/>
      <c r="X40" s="248"/>
      <c r="Y40" s="246" t="s">
        <v>92</v>
      </c>
      <c r="Z40" s="247"/>
      <c r="AA40" s="247"/>
      <c r="AB40" s="247"/>
      <c r="AC40" s="247"/>
      <c r="AD40" s="247"/>
      <c r="AE40" s="249"/>
      <c r="AG40" s="25"/>
      <c r="AH40" s="25"/>
      <c r="AI40" s="25"/>
      <c r="AJ40" s="25"/>
      <c r="AK40" s="25"/>
      <c r="AL40" s="25"/>
      <c r="AM40" s="25"/>
      <c r="AN40" s="25"/>
      <c r="AO40" s="25"/>
    </row>
    <row r="41" spans="1:41" ht="129.75" customHeight="1" x14ac:dyDescent="0.25">
      <c r="A41" s="366" t="s">
        <v>172</v>
      </c>
      <c r="B41" s="355">
        <v>0.06</v>
      </c>
      <c r="C41" s="29" t="s">
        <v>66</v>
      </c>
      <c r="D41" s="162">
        <v>0</v>
      </c>
      <c r="E41" s="162">
        <v>0.25</v>
      </c>
      <c r="F41" s="162">
        <v>0.25</v>
      </c>
      <c r="G41" s="162">
        <v>0.25</v>
      </c>
      <c r="H41" s="162">
        <v>0.25</v>
      </c>
      <c r="I41" s="152">
        <v>0</v>
      </c>
      <c r="J41" s="152">
        <v>0</v>
      </c>
      <c r="K41" s="152">
        <v>0</v>
      </c>
      <c r="L41" s="152">
        <v>0</v>
      </c>
      <c r="M41" s="152">
        <v>0</v>
      </c>
      <c r="N41" s="152">
        <v>0</v>
      </c>
      <c r="O41" s="152">
        <v>0</v>
      </c>
      <c r="P41" s="106">
        <f>SUM(D41:O41)</f>
        <v>1</v>
      </c>
      <c r="Q41" s="212" t="s">
        <v>173</v>
      </c>
      <c r="R41" s="213"/>
      <c r="S41" s="213"/>
      <c r="T41" s="213"/>
      <c r="U41" s="213"/>
      <c r="V41" s="213"/>
      <c r="W41" s="213"/>
      <c r="X41" s="214"/>
      <c r="Y41" s="218" t="s">
        <v>761</v>
      </c>
      <c r="Z41" s="213"/>
      <c r="AA41" s="213"/>
      <c r="AB41" s="213"/>
      <c r="AC41" s="213"/>
      <c r="AD41" s="213"/>
      <c r="AE41" s="219"/>
    </row>
    <row r="42" spans="1:41" ht="129.75" customHeight="1" x14ac:dyDescent="0.25">
      <c r="A42" s="347"/>
      <c r="B42" s="356"/>
      <c r="C42" s="27" t="s">
        <v>71</v>
      </c>
      <c r="D42" s="28">
        <v>0</v>
      </c>
      <c r="E42" s="28">
        <v>0.25</v>
      </c>
      <c r="F42" s="28">
        <v>0.25</v>
      </c>
      <c r="G42" s="28"/>
      <c r="H42" s="28"/>
      <c r="I42" s="28"/>
      <c r="J42" s="28"/>
      <c r="K42" s="28"/>
      <c r="L42" s="28"/>
      <c r="M42" s="28"/>
      <c r="N42" s="28"/>
      <c r="O42" s="28"/>
      <c r="P42" s="106">
        <f>SUM(D42:O42)</f>
        <v>0.5</v>
      </c>
      <c r="Q42" s="225"/>
      <c r="R42" s="226"/>
      <c r="S42" s="226"/>
      <c r="T42" s="226"/>
      <c r="U42" s="226"/>
      <c r="V42" s="226"/>
      <c r="W42" s="226"/>
      <c r="X42" s="227"/>
      <c r="Y42" s="225"/>
      <c r="Z42" s="226"/>
      <c r="AA42" s="226"/>
      <c r="AB42" s="226"/>
      <c r="AC42" s="226"/>
      <c r="AD42" s="226"/>
      <c r="AE42" s="228"/>
    </row>
    <row r="43" spans="1:41" ht="99" customHeight="1" x14ac:dyDescent="0.25">
      <c r="A43" s="347" t="s">
        <v>174</v>
      </c>
      <c r="B43" s="349">
        <v>0.09</v>
      </c>
      <c r="C43" s="29" t="s">
        <v>66</v>
      </c>
      <c r="D43" s="162">
        <v>0</v>
      </c>
      <c r="E43" s="162">
        <v>0.25</v>
      </c>
      <c r="F43" s="162">
        <v>0.25</v>
      </c>
      <c r="G43" s="162">
        <v>0.25</v>
      </c>
      <c r="H43" s="162">
        <v>0.25</v>
      </c>
      <c r="I43" s="152">
        <v>0</v>
      </c>
      <c r="J43" s="152">
        <v>0</v>
      </c>
      <c r="K43" s="152">
        <v>0</v>
      </c>
      <c r="L43" s="152">
        <v>0</v>
      </c>
      <c r="M43" s="152">
        <v>0</v>
      </c>
      <c r="N43" s="152">
        <v>0</v>
      </c>
      <c r="O43" s="152">
        <v>0</v>
      </c>
      <c r="P43" s="106">
        <f>SUM(D43:O43)</f>
        <v>1</v>
      </c>
      <c r="Q43" s="212" t="s">
        <v>175</v>
      </c>
      <c r="R43" s="213"/>
      <c r="S43" s="213"/>
      <c r="T43" s="213"/>
      <c r="U43" s="213"/>
      <c r="V43" s="213"/>
      <c r="W43" s="213"/>
      <c r="X43" s="214"/>
      <c r="Y43" s="218" t="s">
        <v>176</v>
      </c>
      <c r="Z43" s="213"/>
      <c r="AA43" s="213"/>
      <c r="AB43" s="213"/>
      <c r="AC43" s="213"/>
      <c r="AD43" s="213"/>
      <c r="AE43" s="219"/>
    </row>
    <row r="44" spans="1:41" ht="99" customHeight="1" thickBot="1" x14ac:dyDescent="0.3">
      <c r="A44" s="348"/>
      <c r="B44" s="350"/>
      <c r="C44" s="24" t="s">
        <v>71</v>
      </c>
      <c r="D44" s="30">
        <v>0</v>
      </c>
      <c r="E44" s="30">
        <v>0.25</v>
      </c>
      <c r="F44" s="30">
        <v>0.25</v>
      </c>
      <c r="G44" s="30"/>
      <c r="H44" s="30"/>
      <c r="I44" s="30"/>
      <c r="J44" s="30"/>
      <c r="K44" s="30"/>
      <c r="L44" s="30"/>
      <c r="M44" s="30"/>
      <c r="N44" s="30"/>
      <c r="O44" s="30"/>
      <c r="P44" s="107">
        <f>SUM(D44:O44)</f>
        <v>0.5</v>
      </c>
      <c r="Q44" s="215"/>
      <c r="R44" s="216"/>
      <c r="S44" s="216"/>
      <c r="T44" s="216"/>
      <c r="U44" s="216"/>
      <c r="V44" s="216"/>
      <c r="W44" s="216"/>
      <c r="X44" s="217"/>
      <c r="Y44" s="215"/>
      <c r="Z44" s="216"/>
      <c r="AA44" s="216"/>
      <c r="AB44" s="216"/>
      <c r="AC44" s="216"/>
      <c r="AD44" s="216"/>
      <c r="AE44" s="220"/>
    </row>
  </sheetData>
  <mergeCells count="75">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3:A44"/>
    <mergeCell ref="B43:B44"/>
    <mergeCell ref="Q43:X44"/>
    <mergeCell ref="Y43:AE44"/>
  </mergeCells>
  <dataValidations count="3">
    <dataValidation type="textLength" operator="lessThanOrEqual" allowBlank="1" showInputMessage="1" showErrorMessage="1" errorTitle="Máximo 2.000 caracteres" error="Máximo 2.000 caracteres" sqref="Q35 Y35 AC35 Q41 Q43 U35" xr:uid="{6432B2EB-2426-49EA-A9F9-9974B015CF4C}">
      <formula1>2000</formula1>
    </dataValidation>
    <dataValidation type="textLength" operator="lessThanOrEqual" allowBlank="1" showInputMessage="1" showErrorMessage="1" errorTitle="Máximo 2.000 caracteres" error="Máximo 2.000 caracteres" promptTitle="2.000 caracteres" sqref="Q30:Q31" xr:uid="{069F8283-E1C4-4AF8-8DC4-8D4A3D16D0B6}">
      <formula1>2000</formula1>
    </dataValidation>
    <dataValidation type="list" allowBlank="1" showInputMessage="1" showErrorMessage="1" sqref="C7:C9" xr:uid="{612B560D-58B4-417A-87E6-C4A38ACB2DB4}">
      <formula1>$B$21:$M$21</formula1>
    </dataValidation>
  </dataValidations>
  <hyperlinks>
    <hyperlink ref="Y43" r:id="rId1" xr:uid="{256F4247-35EB-4EC1-B436-735E54C04F6B}"/>
    <hyperlink ref="Y41" r:id="rId2" xr:uid="{C3196CA7-4B6D-4471-B55C-71DA6AC227B8}"/>
  </hyperlinks>
  <pageMargins left="0.25" right="0.25" top="0.75" bottom="0.75" header="0.3" footer="0.3"/>
  <pageSetup scale="20" orientation="landscape" r:id="rId3"/>
  <drawing r:id="rId4"/>
  <legacyDrawing r:id="rId5"/>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57F09-8250-434A-80FF-C14154D44EA3}">
  <sheetPr>
    <tabColor theme="7" tint="0.39997558519241921"/>
    <pageSetUpPr fitToPage="1"/>
  </sheetPr>
  <dimension ref="A1:AO46"/>
  <sheetViews>
    <sheetView showGridLines="0" topLeftCell="P29" zoomScale="60" zoomScaleNormal="60" workbookViewId="0">
      <selection activeCell="C10" sqref="C10:E10"/>
    </sheetView>
  </sheetViews>
  <sheetFormatPr baseColWidth="10" defaultColWidth="10.85546875" defaultRowHeight="15" x14ac:dyDescent="0.25"/>
  <cols>
    <col min="1" max="1" width="38.42578125" style="2" customWidth="1"/>
    <col min="2" max="2" width="20.5703125" style="2" customWidth="1"/>
    <col min="3" max="14" width="20.7109375" style="2" customWidth="1"/>
    <col min="15" max="15" width="20.5703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5703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324"/>
      <c r="B1" s="327" t="s">
        <v>0</v>
      </c>
      <c r="C1" s="328"/>
      <c r="D1" s="328"/>
      <c r="E1" s="328"/>
      <c r="F1" s="328"/>
      <c r="G1" s="328"/>
      <c r="H1" s="328"/>
      <c r="I1" s="328"/>
      <c r="J1" s="328"/>
      <c r="K1" s="328"/>
      <c r="L1" s="328"/>
      <c r="M1" s="328"/>
      <c r="N1" s="328"/>
      <c r="O1" s="328"/>
      <c r="P1" s="328"/>
      <c r="Q1" s="328"/>
      <c r="R1" s="328"/>
      <c r="S1" s="328"/>
      <c r="T1" s="328"/>
      <c r="U1" s="328"/>
      <c r="V1" s="328"/>
      <c r="W1" s="328"/>
      <c r="X1" s="328"/>
      <c r="Y1" s="328"/>
      <c r="Z1" s="328"/>
      <c r="AA1" s="329"/>
      <c r="AB1" s="330" t="s">
        <v>1</v>
      </c>
      <c r="AC1" s="331"/>
      <c r="AD1" s="331"/>
      <c r="AE1" s="332"/>
    </row>
    <row r="2" spans="1:31" ht="30.75" customHeight="1" thickBot="1" x14ac:dyDescent="0.3">
      <c r="A2" s="325"/>
      <c r="B2" s="327" t="s">
        <v>2</v>
      </c>
      <c r="C2" s="328"/>
      <c r="D2" s="328"/>
      <c r="E2" s="328"/>
      <c r="F2" s="328"/>
      <c r="G2" s="328"/>
      <c r="H2" s="328"/>
      <c r="I2" s="328"/>
      <c r="J2" s="328"/>
      <c r="K2" s="328"/>
      <c r="L2" s="328"/>
      <c r="M2" s="328"/>
      <c r="N2" s="328"/>
      <c r="O2" s="328"/>
      <c r="P2" s="328"/>
      <c r="Q2" s="328"/>
      <c r="R2" s="328"/>
      <c r="S2" s="328"/>
      <c r="T2" s="328"/>
      <c r="U2" s="328"/>
      <c r="V2" s="328"/>
      <c r="W2" s="328"/>
      <c r="X2" s="328"/>
      <c r="Y2" s="328"/>
      <c r="Z2" s="328"/>
      <c r="AA2" s="329"/>
      <c r="AB2" s="330" t="s">
        <v>3</v>
      </c>
      <c r="AC2" s="331"/>
      <c r="AD2" s="331"/>
      <c r="AE2" s="332"/>
    </row>
    <row r="3" spans="1:31" ht="24" customHeight="1" thickBot="1" x14ac:dyDescent="0.3">
      <c r="A3" s="325"/>
      <c r="B3" s="333" t="s">
        <v>4</v>
      </c>
      <c r="C3" s="334"/>
      <c r="D3" s="334"/>
      <c r="E3" s="334"/>
      <c r="F3" s="334"/>
      <c r="G3" s="334"/>
      <c r="H3" s="334"/>
      <c r="I3" s="334"/>
      <c r="J3" s="334"/>
      <c r="K3" s="334"/>
      <c r="L3" s="334"/>
      <c r="M3" s="334"/>
      <c r="N3" s="334"/>
      <c r="O3" s="334"/>
      <c r="P3" s="334"/>
      <c r="Q3" s="334"/>
      <c r="R3" s="334"/>
      <c r="S3" s="334"/>
      <c r="T3" s="334"/>
      <c r="U3" s="334"/>
      <c r="V3" s="334"/>
      <c r="W3" s="334"/>
      <c r="X3" s="334"/>
      <c r="Y3" s="334"/>
      <c r="Z3" s="334"/>
      <c r="AA3" s="335"/>
      <c r="AB3" s="330" t="s">
        <v>5</v>
      </c>
      <c r="AC3" s="331"/>
      <c r="AD3" s="331"/>
      <c r="AE3" s="332"/>
    </row>
    <row r="4" spans="1:31" ht="21.75" customHeight="1" thickBot="1" x14ac:dyDescent="0.3">
      <c r="A4" s="326"/>
      <c r="B4" s="336"/>
      <c r="C4" s="337"/>
      <c r="D4" s="337"/>
      <c r="E4" s="337"/>
      <c r="F4" s="337"/>
      <c r="G4" s="337"/>
      <c r="H4" s="337"/>
      <c r="I4" s="337"/>
      <c r="J4" s="337"/>
      <c r="K4" s="337"/>
      <c r="L4" s="337"/>
      <c r="M4" s="337"/>
      <c r="N4" s="337"/>
      <c r="O4" s="337"/>
      <c r="P4" s="337"/>
      <c r="Q4" s="337"/>
      <c r="R4" s="337"/>
      <c r="S4" s="337"/>
      <c r="T4" s="337"/>
      <c r="U4" s="337"/>
      <c r="V4" s="337"/>
      <c r="W4" s="337"/>
      <c r="X4" s="337"/>
      <c r="Y4" s="337"/>
      <c r="Z4" s="337"/>
      <c r="AA4" s="338"/>
      <c r="AB4" s="339" t="s">
        <v>6</v>
      </c>
      <c r="AC4" s="340"/>
      <c r="AD4" s="340"/>
      <c r="AE4" s="341"/>
    </row>
    <row r="5" spans="1:31" ht="9" customHeight="1" thickBot="1" x14ac:dyDescent="0.3">
      <c r="A5" s="3"/>
      <c r="B5" s="97"/>
      <c r="C5" s="98"/>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298" t="s">
        <v>7</v>
      </c>
      <c r="B7" s="299"/>
      <c r="C7" s="310" t="s">
        <v>8</v>
      </c>
      <c r="D7" s="298" t="s">
        <v>9</v>
      </c>
      <c r="E7" s="313"/>
      <c r="F7" s="313"/>
      <c r="G7" s="313"/>
      <c r="H7" s="299"/>
      <c r="I7" s="316">
        <v>45387</v>
      </c>
      <c r="J7" s="317"/>
      <c r="K7" s="298" t="s">
        <v>10</v>
      </c>
      <c r="L7" s="299"/>
      <c r="M7" s="322" t="s">
        <v>11</v>
      </c>
      <c r="N7" s="323"/>
      <c r="O7" s="288"/>
      <c r="P7" s="289"/>
      <c r="Q7" s="4"/>
      <c r="R7" s="4"/>
      <c r="S7" s="4"/>
      <c r="T7" s="4"/>
      <c r="U7" s="4"/>
      <c r="V7" s="4"/>
      <c r="W7" s="4"/>
      <c r="X7" s="4"/>
      <c r="Y7" s="4"/>
      <c r="Z7" s="5"/>
      <c r="AA7" s="4"/>
      <c r="AB7" s="4"/>
      <c r="AD7" s="7"/>
      <c r="AE7" s="8"/>
    </row>
    <row r="8" spans="1:31" x14ac:dyDescent="0.25">
      <c r="A8" s="300"/>
      <c r="B8" s="301"/>
      <c r="C8" s="311"/>
      <c r="D8" s="300"/>
      <c r="E8" s="314"/>
      <c r="F8" s="314"/>
      <c r="G8" s="314"/>
      <c r="H8" s="301"/>
      <c r="I8" s="318"/>
      <c r="J8" s="319"/>
      <c r="K8" s="300"/>
      <c r="L8" s="301"/>
      <c r="M8" s="290" t="s">
        <v>12</v>
      </c>
      <c r="N8" s="291"/>
      <c r="O8" s="292"/>
      <c r="P8" s="293"/>
      <c r="Q8" s="4"/>
      <c r="R8" s="4"/>
      <c r="S8" s="4"/>
      <c r="T8" s="4"/>
      <c r="U8" s="4"/>
      <c r="V8" s="4"/>
      <c r="W8" s="4"/>
      <c r="X8" s="4"/>
      <c r="Y8" s="4"/>
      <c r="Z8" s="5"/>
      <c r="AA8" s="4"/>
      <c r="AB8" s="4"/>
      <c r="AD8" s="7"/>
      <c r="AE8" s="8"/>
    </row>
    <row r="9" spans="1:31" ht="15.75" thickBot="1" x14ac:dyDescent="0.3">
      <c r="A9" s="302"/>
      <c r="B9" s="303"/>
      <c r="C9" s="312"/>
      <c r="D9" s="302"/>
      <c r="E9" s="315"/>
      <c r="F9" s="315"/>
      <c r="G9" s="315"/>
      <c r="H9" s="303"/>
      <c r="I9" s="320"/>
      <c r="J9" s="321"/>
      <c r="K9" s="302"/>
      <c r="L9" s="303"/>
      <c r="M9" s="294" t="s">
        <v>13</v>
      </c>
      <c r="N9" s="295"/>
      <c r="O9" s="296" t="s">
        <v>14</v>
      </c>
      <c r="P9" s="297"/>
      <c r="Q9" s="4"/>
      <c r="R9" s="4"/>
      <c r="S9" s="4"/>
      <c r="T9" s="4"/>
      <c r="U9" s="4"/>
      <c r="V9" s="4"/>
      <c r="W9" s="4"/>
      <c r="X9" s="4"/>
      <c r="Y9" s="4"/>
      <c r="Z9" s="5"/>
      <c r="AA9" s="4"/>
      <c r="AB9" s="4"/>
      <c r="AD9" s="7"/>
      <c r="AE9" s="8"/>
    </row>
    <row r="10" spans="1:31" ht="15" customHeight="1" thickBot="1" x14ac:dyDescent="0.3">
      <c r="A10" s="73"/>
      <c r="B10" s="74"/>
      <c r="C10" s="74"/>
      <c r="D10" s="9"/>
      <c r="E10" s="9"/>
      <c r="F10" s="9"/>
      <c r="G10" s="9"/>
      <c r="H10" s="9"/>
      <c r="I10" s="70"/>
      <c r="J10" s="70"/>
      <c r="K10" s="9"/>
      <c r="L10" s="9"/>
      <c r="M10" s="71"/>
      <c r="N10" s="71"/>
      <c r="O10" s="72"/>
      <c r="P10" s="72"/>
      <c r="Q10" s="74"/>
      <c r="R10" s="74"/>
      <c r="S10" s="74"/>
      <c r="T10" s="74"/>
      <c r="U10" s="74"/>
      <c r="V10" s="74"/>
      <c r="W10" s="74"/>
      <c r="X10" s="74"/>
      <c r="Y10" s="74"/>
      <c r="Z10" s="75"/>
      <c r="AA10" s="74"/>
      <c r="AB10" s="74"/>
      <c r="AD10" s="76"/>
      <c r="AE10" s="77"/>
    </row>
    <row r="11" spans="1:31" ht="15" customHeight="1" x14ac:dyDescent="0.25">
      <c r="A11" s="298" t="s">
        <v>15</v>
      </c>
      <c r="B11" s="299"/>
      <c r="C11" s="233" t="s">
        <v>16</v>
      </c>
      <c r="D11" s="234"/>
      <c r="E11" s="234"/>
      <c r="F11" s="234"/>
      <c r="G11" s="234"/>
      <c r="H11" s="234"/>
      <c r="I11" s="234"/>
      <c r="J11" s="234"/>
      <c r="K11" s="234"/>
      <c r="L11" s="234"/>
      <c r="M11" s="234"/>
      <c r="N11" s="234"/>
      <c r="O11" s="234"/>
      <c r="P11" s="234"/>
      <c r="Q11" s="234"/>
      <c r="R11" s="234"/>
      <c r="S11" s="234"/>
      <c r="T11" s="234"/>
      <c r="U11" s="234"/>
      <c r="V11" s="234"/>
      <c r="W11" s="234"/>
      <c r="X11" s="234"/>
      <c r="Y11" s="234"/>
      <c r="Z11" s="234"/>
      <c r="AA11" s="234"/>
      <c r="AB11" s="234"/>
      <c r="AC11" s="234"/>
      <c r="AD11" s="234"/>
      <c r="AE11" s="235"/>
    </row>
    <row r="12" spans="1:31" ht="15" customHeight="1" x14ac:dyDescent="0.25">
      <c r="A12" s="300"/>
      <c r="B12" s="301"/>
      <c r="C12" s="304"/>
      <c r="D12" s="305"/>
      <c r="E12" s="305"/>
      <c r="F12" s="305"/>
      <c r="G12" s="305"/>
      <c r="H12" s="305"/>
      <c r="I12" s="305"/>
      <c r="J12" s="305"/>
      <c r="K12" s="305"/>
      <c r="L12" s="305"/>
      <c r="M12" s="305"/>
      <c r="N12" s="305"/>
      <c r="O12" s="305"/>
      <c r="P12" s="305"/>
      <c r="Q12" s="305"/>
      <c r="R12" s="305"/>
      <c r="S12" s="305"/>
      <c r="T12" s="305"/>
      <c r="U12" s="305"/>
      <c r="V12" s="305"/>
      <c r="W12" s="305"/>
      <c r="X12" s="305"/>
      <c r="Y12" s="305"/>
      <c r="Z12" s="305"/>
      <c r="AA12" s="305"/>
      <c r="AB12" s="305"/>
      <c r="AC12" s="305"/>
      <c r="AD12" s="305"/>
      <c r="AE12" s="306"/>
    </row>
    <row r="13" spans="1:31" ht="15" customHeight="1" thickBot="1" x14ac:dyDescent="0.3">
      <c r="A13" s="302"/>
      <c r="B13" s="303"/>
      <c r="C13" s="307"/>
      <c r="D13" s="308"/>
      <c r="E13" s="308"/>
      <c r="F13" s="308"/>
      <c r="G13" s="308"/>
      <c r="H13" s="308"/>
      <c r="I13" s="308"/>
      <c r="J13" s="308"/>
      <c r="K13" s="308"/>
      <c r="L13" s="308"/>
      <c r="M13" s="308"/>
      <c r="N13" s="308"/>
      <c r="O13" s="308"/>
      <c r="P13" s="308"/>
      <c r="Q13" s="308"/>
      <c r="R13" s="308"/>
      <c r="S13" s="308"/>
      <c r="T13" s="308"/>
      <c r="U13" s="308"/>
      <c r="V13" s="308"/>
      <c r="W13" s="308"/>
      <c r="X13" s="308"/>
      <c r="Y13" s="308"/>
      <c r="Z13" s="308"/>
      <c r="AA13" s="308"/>
      <c r="AB13" s="308"/>
      <c r="AC13" s="308"/>
      <c r="AD13" s="308"/>
      <c r="AE13" s="309"/>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71" t="s">
        <v>17</v>
      </c>
      <c r="B15" s="272"/>
      <c r="C15" s="282" t="s">
        <v>18</v>
      </c>
      <c r="D15" s="283"/>
      <c r="E15" s="283"/>
      <c r="F15" s="283"/>
      <c r="G15" s="283"/>
      <c r="H15" s="283"/>
      <c r="I15" s="283"/>
      <c r="J15" s="283"/>
      <c r="K15" s="284"/>
      <c r="L15" s="276" t="s">
        <v>19</v>
      </c>
      <c r="M15" s="277"/>
      <c r="N15" s="277"/>
      <c r="O15" s="277"/>
      <c r="P15" s="277"/>
      <c r="Q15" s="278"/>
      <c r="R15" s="285" t="s">
        <v>20</v>
      </c>
      <c r="S15" s="286"/>
      <c r="T15" s="286"/>
      <c r="U15" s="286"/>
      <c r="V15" s="286"/>
      <c r="W15" s="286"/>
      <c r="X15" s="287"/>
      <c r="Y15" s="276" t="s">
        <v>21</v>
      </c>
      <c r="Z15" s="278"/>
      <c r="AA15" s="273" t="s">
        <v>22</v>
      </c>
      <c r="AB15" s="274"/>
      <c r="AC15" s="274"/>
      <c r="AD15" s="274"/>
      <c r="AE15" s="275"/>
    </row>
    <row r="16" spans="1:31" ht="9" customHeight="1" thickBot="1" x14ac:dyDescent="0.3">
      <c r="A16" s="6"/>
      <c r="B16" s="4"/>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270"/>
      <c r="AB16" s="270"/>
      <c r="AD16" s="7"/>
      <c r="AE16" s="8"/>
    </row>
    <row r="17" spans="1:32" s="16" customFormat="1" ht="37.5" customHeight="1" thickBot="1" x14ac:dyDescent="0.3">
      <c r="A17" s="271" t="s">
        <v>23</v>
      </c>
      <c r="B17" s="272"/>
      <c r="C17" s="273" t="s">
        <v>177</v>
      </c>
      <c r="D17" s="274"/>
      <c r="E17" s="274"/>
      <c r="F17" s="274"/>
      <c r="G17" s="274"/>
      <c r="H17" s="274"/>
      <c r="I17" s="274"/>
      <c r="J17" s="274"/>
      <c r="K17" s="274"/>
      <c r="L17" s="274"/>
      <c r="M17" s="274"/>
      <c r="N17" s="274"/>
      <c r="O17" s="274"/>
      <c r="P17" s="274"/>
      <c r="Q17" s="274"/>
      <c r="R17" s="274"/>
      <c r="S17" s="274"/>
      <c r="T17" s="274"/>
      <c r="U17" s="274"/>
      <c r="V17" s="274"/>
      <c r="W17" s="274"/>
      <c r="X17" s="274"/>
      <c r="Y17" s="274"/>
      <c r="Z17" s="274"/>
      <c r="AA17" s="274"/>
      <c r="AB17" s="274"/>
      <c r="AC17" s="274"/>
      <c r="AD17" s="274"/>
      <c r="AE17" s="275"/>
    </row>
    <row r="18" spans="1:32"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x14ac:dyDescent="0.3">
      <c r="A19" s="276" t="s">
        <v>25</v>
      </c>
      <c r="B19" s="277"/>
      <c r="C19" s="277"/>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8"/>
      <c r="AF19" s="20"/>
    </row>
    <row r="20" spans="1:32" ht="32.1" customHeight="1" thickBot="1" x14ac:dyDescent="0.3">
      <c r="A20" s="99" t="s">
        <v>26</v>
      </c>
      <c r="B20" s="279" t="s">
        <v>27</v>
      </c>
      <c r="C20" s="280"/>
      <c r="D20" s="280"/>
      <c r="E20" s="280"/>
      <c r="F20" s="280"/>
      <c r="G20" s="280"/>
      <c r="H20" s="280"/>
      <c r="I20" s="280"/>
      <c r="J20" s="280"/>
      <c r="K20" s="280"/>
      <c r="L20" s="280"/>
      <c r="M20" s="280"/>
      <c r="N20" s="280"/>
      <c r="O20" s="281"/>
      <c r="P20" s="276" t="s">
        <v>28</v>
      </c>
      <c r="Q20" s="277"/>
      <c r="R20" s="277"/>
      <c r="S20" s="277"/>
      <c r="T20" s="277"/>
      <c r="U20" s="277"/>
      <c r="V20" s="277"/>
      <c r="W20" s="277"/>
      <c r="X20" s="277"/>
      <c r="Y20" s="277"/>
      <c r="Z20" s="277"/>
      <c r="AA20" s="277"/>
      <c r="AB20" s="277"/>
      <c r="AC20" s="277"/>
      <c r="AD20" s="277"/>
      <c r="AE20" s="278"/>
      <c r="AF20" s="20"/>
    </row>
    <row r="21" spans="1:32" ht="32.1" customHeight="1" thickBot="1" x14ac:dyDescent="0.3">
      <c r="A21" s="149">
        <v>30153933</v>
      </c>
      <c r="B21" s="108" t="s">
        <v>29</v>
      </c>
      <c r="C21" s="109" t="s">
        <v>30</v>
      </c>
      <c r="D21" s="109" t="s">
        <v>8</v>
      </c>
      <c r="E21" s="109" t="s">
        <v>31</v>
      </c>
      <c r="F21" s="109" t="s">
        <v>32</v>
      </c>
      <c r="G21" s="109" t="s">
        <v>33</v>
      </c>
      <c r="H21" s="109" t="s">
        <v>34</v>
      </c>
      <c r="I21" s="109" t="s">
        <v>35</v>
      </c>
      <c r="J21" s="109" t="s">
        <v>36</v>
      </c>
      <c r="K21" s="109" t="s">
        <v>37</v>
      </c>
      <c r="L21" s="109" t="s">
        <v>38</v>
      </c>
      <c r="M21" s="109" t="s">
        <v>39</v>
      </c>
      <c r="N21" s="109" t="s">
        <v>40</v>
      </c>
      <c r="O21" s="110" t="s">
        <v>41</v>
      </c>
      <c r="P21" s="134"/>
      <c r="Q21" s="99" t="s">
        <v>29</v>
      </c>
      <c r="R21" s="100" t="s">
        <v>30</v>
      </c>
      <c r="S21" s="100" t="s">
        <v>8</v>
      </c>
      <c r="T21" s="100" t="s">
        <v>31</v>
      </c>
      <c r="U21" s="100" t="s">
        <v>32</v>
      </c>
      <c r="V21" s="100" t="s">
        <v>33</v>
      </c>
      <c r="W21" s="100" t="s">
        <v>34</v>
      </c>
      <c r="X21" s="100" t="s">
        <v>35</v>
      </c>
      <c r="Y21" s="100" t="s">
        <v>36</v>
      </c>
      <c r="Z21" s="100" t="s">
        <v>37</v>
      </c>
      <c r="AA21" s="100" t="s">
        <v>38</v>
      </c>
      <c r="AB21" s="100" t="s">
        <v>39</v>
      </c>
      <c r="AC21" s="100" t="s">
        <v>40</v>
      </c>
      <c r="AD21" s="133" t="s">
        <v>42</v>
      </c>
      <c r="AE21" s="133" t="s">
        <v>43</v>
      </c>
      <c r="AF21" s="1"/>
    </row>
    <row r="22" spans="1:32" ht="32.1" customHeight="1" x14ac:dyDescent="0.25">
      <c r="A22" s="130" t="s">
        <v>44</v>
      </c>
      <c r="B22" s="147"/>
      <c r="C22" s="148">
        <v>29772000</v>
      </c>
      <c r="D22" s="148"/>
      <c r="E22" s="148">
        <v>381933</v>
      </c>
      <c r="F22" s="148"/>
      <c r="G22" s="148"/>
      <c r="H22" s="148"/>
      <c r="I22" s="148"/>
      <c r="J22" s="148"/>
      <c r="K22" s="148"/>
      <c r="L22" s="148"/>
      <c r="M22" s="148"/>
      <c r="N22" s="79">
        <f>SUM(B22:M22)</f>
        <v>30153933</v>
      </c>
      <c r="O22" s="81"/>
      <c r="P22" s="130" t="s">
        <v>45</v>
      </c>
      <c r="Q22" s="141">
        <v>295836800</v>
      </c>
      <c r="R22" s="142">
        <v>183996000</v>
      </c>
      <c r="S22" s="142"/>
      <c r="T22" s="142"/>
      <c r="U22" s="142"/>
      <c r="V22" s="142"/>
      <c r="W22" s="142"/>
      <c r="X22" s="142">
        <v>386229200</v>
      </c>
      <c r="Y22" s="142"/>
      <c r="Z22" s="142"/>
      <c r="AA22" s="142"/>
      <c r="AB22" s="142"/>
      <c r="AC22" s="101">
        <f>SUM(Q22:AB22)</f>
        <v>866062000</v>
      </c>
      <c r="AE22" s="102"/>
      <c r="AF22" s="1"/>
    </row>
    <row r="23" spans="1:32" ht="32.1" customHeight="1" x14ac:dyDescent="0.25">
      <c r="A23" s="131" t="s">
        <v>46</v>
      </c>
      <c r="B23" s="143"/>
      <c r="C23" s="144"/>
      <c r="D23" s="144">
        <v>0</v>
      </c>
      <c r="E23" s="144"/>
      <c r="F23" s="144"/>
      <c r="G23" s="144"/>
      <c r="H23" s="144"/>
      <c r="I23" s="144"/>
      <c r="J23" s="144"/>
      <c r="K23" s="144"/>
      <c r="L23" s="144"/>
      <c r="M23" s="144"/>
      <c r="N23" s="78">
        <f>SUM(B23:M23)</f>
        <v>0</v>
      </c>
      <c r="O23" s="90" t="str">
        <f>IFERROR(N23/(SUMIF(B23:M23,"&gt;0",B22:M22))," ")</f>
        <v xml:space="preserve"> </v>
      </c>
      <c r="P23" s="131" t="s">
        <v>47</v>
      </c>
      <c r="Q23" s="143">
        <v>0</v>
      </c>
      <c r="R23" s="144">
        <v>375778500</v>
      </c>
      <c r="S23" s="144">
        <v>0</v>
      </c>
      <c r="T23" s="144"/>
      <c r="U23" s="144"/>
      <c r="V23" s="144"/>
      <c r="W23" s="144"/>
      <c r="X23" s="144"/>
      <c r="Y23" s="144"/>
      <c r="Z23" s="144"/>
      <c r="AA23" s="144"/>
      <c r="AB23" s="144"/>
      <c r="AC23" s="78">
        <f>SUM(Q23:AB23)</f>
        <v>375778500</v>
      </c>
      <c r="AD23" s="182">
        <f>AC23/SUM(Q22:S22)</f>
        <v>0.78314467039352043</v>
      </c>
      <c r="AE23" s="82">
        <f>AC23/AC22</f>
        <v>0.43389330094150302</v>
      </c>
      <c r="AF23" s="1"/>
    </row>
    <row r="24" spans="1:32" ht="32.1" customHeight="1" x14ac:dyDescent="0.25">
      <c r="A24" s="131" t="s">
        <v>48</v>
      </c>
      <c r="B24" s="143">
        <f>+A21-B23</f>
        <v>30153933</v>
      </c>
      <c r="C24" s="144">
        <f>+B24-C23</f>
        <v>30153933</v>
      </c>
      <c r="D24" s="144">
        <f>+C24-D23</f>
        <v>30153933</v>
      </c>
      <c r="E24" s="144"/>
      <c r="F24" s="144"/>
      <c r="G24" s="144"/>
      <c r="H24" s="144"/>
      <c r="I24" s="144"/>
      <c r="J24" s="144"/>
      <c r="K24" s="144"/>
      <c r="L24" s="144"/>
      <c r="M24" s="144"/>
      <c r="N24" s="78">
        <f>MIN(B24:M24)</f>
        <v>30153933</v>
      </c>
      <c r="O24" s="80"/>
      <c r="P24" s="131" t="s">
        <v>44</v>
      </c>
      <c r="Q24" s="143"/>
      <c r="R24" s="144">
        <v>12588800</v>
      </c>
      <c r="S24" s="144">
        <v>77874000</v>
      </c>
      <c r="T24" s="144">
        <v>77874000</v>
      </c>
      <c r="U24" s="144">
        <v>77874000</v>
      </c>
      <c r="V24" s="144">
        <v>77874000</v>
      </c>
      <c r="W24" s="144">
        <v>77874000</v>
      </c>
      <c r="X24" s="144">
        <v>77874000</v>
      </c>
      <c r="Y24" s="144">
        <v>77874000</v>
      </c>
      <c r="Z24" s="144">
        <v>77874000</v>
      </c>
      <c r="AA24" s="144">
        <v>77874000</v>
      </c>
      <c r="AB24" s="144">
        <v>152607200</v>
      </c>
      <c r="AC24" s="78">
        <f>SUM(Q24:AB24)</f>
        <v>866062000</v>
      </c>
      <c r="AD24" s="78"/>
      <c r="AE24" s="103"/>
      <c r="AF24" s="1"/>
    </row>
    <row r="25" spans="1:32" ht="32.1" customHeight="1" thickBot="1" x14ac:dyDescent="0.3">
      <c r="A25" s="132" t="s">
        <v>49</v>
      </c>
      <c r="B25" s="145">
        <v>0</v>
      </c>
      <c r="C25" s="146">
        <v>29772000</v>
      </c>
      <c r="D25" s="146">
        <v>0</v>
      </c>
      <c r="E25" s="146"/>
      <c r="F25" s="146"/>
      <c r="G25" s="146"/>
      <c r="H25" s="146"/>
      <c r="I25" s="146"/>
      <c r="J25" s="146"/>
      <c r="K25" s="146"/>
      <c r="L25" s="146"/>
      <c r="M25" s="146"/>
      <c r="N25" s="111">
        <f>SUM(B25:M25)</f>
        <v>29772000</v>
      </c>
      <c r="O25" s="184">
        <f>+N25/N24</f>
        <v>0.98733389107152292</v>
      </c>
      <c r="P25" s="132" t="s">
        <v>49</v>
      </c>
      <c r="Q25" s="145">
        <v>0</v>
      </c>
      <c r="R25" s="146">
        <v>0</v>
      </c>
      <c r="S25" s="146">
        <v>25326000</v>
      </c>
      <c r="T25" s="146"/>
      <c r="U25" s="146"/>
      <c r="V25" s="146"/>
      <c r="W25" s="146"/>
      <c r="X25" s="146"/>
      <c r="Y25" s="146"/>
      <c r="Z25" s="146"/>
      <c r="AA25" s="146"/>
      <c r="AB25" s="146"/>
      <c r="AC25" s="111">
        <f>SUM(Q25:AB25)</f>
        <v>25326000</v>
      </c>
      <c r="AD25" s="183">
        <f>AC25/SUM(Q24:S24)</f>
        <v>0.27996038150488378</v>
      </c>
      <c r="AE25" s="112">
        <f>AC25/AC24</f>
        <v>2.9242710106204866E-2</v>
      </c>
      <c r="AF25" s="1"/>
    </row>
    <row r="26" spans="1:32" customFormat="1" ht="16.5" customHeight="1" thickBot="1" x14ac:dyDescent="0.3"/>
    <row r="27" spans="1:32" ht="33.950000000000003" customHeight="1" x14ac:dyDescent="0.25">
      <c r="A27" s="267" t="s">
        <v>50</v>
      </c>
      <c r="B27" s="268"/>
      <c r="C27" s="268"/>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8"/>
      <c r="AD27" s="268"/>
      <c r="AE27" s="269"/>
    </row>
    <row r="28" spans="1:32" ht="15" customHeight="1" x14ac:dyDescent="0.25">
      <c r="A28" s="237" t="s">
        <v>51</v>
      </c>
      <c r="B28" s="239" t="s">
        <v>52</v>
      </c>
      <c r="C28" s="239"/>
      <c r="D28" s="239" t="s">
        <v>53</v>
      </c>
      <c r="E28" s="239"/>
      <c r="F28" s="239"/>
      <c r="G28" s="239"/>
      <c r="H28" s="239"/>
      <c r="I28" s="239"/>
      <c r="J28" s="239"/>
      <c r="K28" s="239"/>
      <c r="L28" s="239"/>
      <c r="M28" s="239"/>
      <c r="N28" s="239"/>
      <c r="O28" s="239"/>
      <c r="P28" s="239" t="s">
        <v>40</v>
      </c>
      <c r="Q28" s="239" t="s">
        <v>54</v>
      </c>
      <c r="R28" s="239"/>
      <c r="S28" s="239"/>
      <c r="T28" s="239"/>
      <c r="U28" s="239"/>
      <c r="V28" s="239"/>
      <c r="W28" s="239"/>
      <c r="X28" s="239"/>
      <c r="Y28" s="239" t="s">
        <v>55</v>
      </c>
      <c r="Z28" s="239"/>
      <c r="AA28" s="239"/>
      <c r="AB28" s="239"/>
      <c r="AC28" s="239"/>
      <c r="AD28" s="239"/>
      <c r="AE28" s="266"/>
    </row>
    <row r="29" spans="1:32" ht="27" customHeight="1" x14ac:dyDescent="0.25">
      <c r="A29" s="237"/>
      <c r="B29" s="239"/>
      <c r="C29" s="239"/>
      <c r="D29" s="96" t="s">
        <v>29</v>
      </c>
      <c r="E29" s="96" t="s">
        <v>30</v>
      </c>
      <c r="F29" s="96" t="s">
        <v>8</v>
      </c>
      <c r="G29" s="96" t="s">
        <v>31</v>
      </c>
      <c r="H29" s="96" t="s">
        <v>32</v>
      </c>
      <c r="I29" s="96" t="s">
        <v>33</v>
      </c>
      <c r="J29" s="96" t="s">
        <v>34</v>
      </c>
      <c r="K29" s="96" t="s">
        <v>35</v>
      </c>
      <c r="L29" s="96" t="s">
        <v>36</v>
      </c>
      <c r="M29" s="96" t="s">
        <v>37</v>
      </c>
      <c r="N29" s="96" t="s">
        <v>38</v>
      </c>
      <c r="O29" s="96" t="s">
        <v>39</v>
      </c>
      <c r="P29" s="239"/>
      <c r="Q29" s="239"/>
      <c r="R29" s="239"/>
      <c r="S29" s="239"/>
      <c r="T29" s="239"/>
      <c r="U29" s="239"/>
      <c r="V29" s="239"/>
      <c r="W29" s="239"/>
      <c r="X29" s="239"/>
      <c r="Y29" s="239"/>
      <c r="Z29" s="239"/>
      <c r="AA29" s="239"/>
      <c r="AB29" s="239"/>
      <c r="AC29" s="239"/>
      <c r="AD29" s="239"/>
      <c r="AE29" s="266"/>
    </row>
    <row r="30" spans="1:32" ht="42" customHeight="1" thickBot="1" x14ac:dyDescent="0.3">
      <c r="A30" s="104" t="s">
        <v>177</v>
      </c>
      <c r="B30" s="260"/>
      <c r="C30" s="260"/>
      <c r="D30" s="140"/>
      <c r="E30" s="140"/>
      <c r="F30" s="140"/>
      <c r="G30" s="140"/>
      <c r="H30" s="140"/>
      <c r="I30" s="140"/>
      <c r="J30" s="140"/>
      <c r="K30" s="140"/>
      <c r="L30" s="140"/>
      <c r="M30" s="140"/>
      <c r="N30" s="140"/>
      <c r="O30" s="140"/>
      <c r="P30" s="105">
        <f>SUM(D30:O30)</f>
        <v>0</v>
      </c>
      <c r="Q30" s="261"/>
      <c r="R30" s="261"/>
      <c r="S30" s="261"/>
      <c r="T30" s="261"/>
      <c r="U30" s="261"/>
      <c r="V30" s="261"/>
      <c r="W30" s="261"/>
      <c r="X30" s="261"/>
      <c r="Y30" s="262" t="s">
        <v>124</v>
      </c>
      <c r="Z30" s="262"/>
      <c r="AA30" s="262"/>
      <c r="AB30" s="262"/>
      <c r="AC30" s="262"/>
      <c r="AD30" s="262"/>
      <c r="AE30" s="354"/>
    </row>
    <row r="31" spans="1:32" ht="12" customHeight="1" thickBot="1" x14ac:dyDescent="0.3">
      <c r="A31" s="113"/>
      <c r="B31" s="114"/>
      <c r="C31" s="114"/>
      <c r="D31" s="9"/>
      <c r="E31" s="9"/>
      <c r="F31" s="9"/>
      <c r="G31" s="9"/>
      <c r="H31" s="9"/>
      <c r="I31" s="9"/>
      <c r="J31" s="9"/>
      <c r="K31" s="9"/>
      <c r="L31" s="9"/>
      <c r="M31" s="9"/>
      <c r="N31" s="9"/>
      <c r="O31" s="9"/>
      <c r="P31" s="115"/>
      <c r="Q31" s="116"/>
      <c r="R31" s="116"/>
      <c r="S31" s="116"/>
      <c r="T31" s="116"/>
      <c r="U31" s="116"/>
      <c r="V31" s="116"/>
      <c r="W31" s="116"/>
      <c r="X31" s="116"/>
      <c r="Y31" s="116"/>
      <c r="Z31" s="116"/>
      <c r="AA31" s="116"/>
      <c r="AB31" s="116"/>
      <c r="AC31" s="116"/>
      <c r="AD31" s="116"/>
      <c r="AE31" s="117"/>
    </row>
    <row r="32" spans="1:32" ht="45" customHeight="1" x14ac:dyDescent="0.25">
      <c r="A32" s="233" t="s">
        <v>57</v>
      </c>
      <c r="B32" s="234"/>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5"/>
    </row>
    <row r="33" spans="1:41" ht="23.1" customHeight="1" x14ac:dyDescent="0.25">
      <c r="A33" s="237" t="s">
        <v>58</v>
      </c>
      <c r="B33" s="239" t="s">
        <v>59</v>
      </c>
      <c r="C33" s="239" t="s">
        <v>52</v>
      </c>
      <c r="D33" s="239" t="s">
        <v>60</v>
      </c>
      <c r="E33" s="239"/>
      <c r="F33" s="239"/>
      <c r="G33" s="239"/>
      <c r="H33" s="239"/>
      <c r="I33" s="239"/>
      <c r="J33" s="239"/>
      <c r="K33" s="239"/>
      <c r="L33" s="239"/>
      <c r="M33" s="239"/>
      <c r="N33" s="239"/>
      <c r="O33" s="239"/>
      <c r="P33" s="239"/>
      <c r="Q33" s="239" t="s">
        <v>61</v>
      </c>
      <c r="R33" s="239"/>
      <c r="S33" s="239"/>
      <c r="T33" s="239"/>
      <c r="U33" s="239"/>
      <c r="V33" s="239"/>
      <c r="W33" s="239"/>
      <c r="X33" s="239"/>
      <c r="Y33" s="239"/>
      <c r="Z33" s="239"/>
      <c r="AA33" s="239"/>
      <c r="AB33" s="239"/>
      <c r="AC33" s="239"/>
      <c r="AD33" s="239"/>
      <c r="AE33" s="266"/>
      <c r="AG33" s="21"/>
      <c r="AH33" s="21"/>
      <c r="AI33" s="21"/>
      <c r="AJ33" s="21"/>
      <c r="AK33" s="21"/>
      <c r="AL33" s="21"/>
      <c r="AM33" s="21"/>
      <c r="AN33" s="21"/>
      <c r="AO33" s="21"/>
    </row>
    <row r="34" spans="1:41" ht="27" customHeight="1" x14ac:dyDescent="0.25">
      <c r="A34" s="237"/>
      <c r="B34" s="239"/>
      <c r="C34" s="265"/>
      <c r="D34" s="96" t="s">
        <v>29</v>
      </c>
      <c r="E34" s="96" t="s">
        <v>30</v>
      </c>
      <c r="F34" s="96" t="s">
        <v>8</v>
      </c>
      <c r="G34" s="96" t="s">
        <v>31</v>
      </c>
      <c r="H34" s="96" t="s">
        <v>32</v>
      </c>
      <c r="I34" s="96" t="s">
        <v>33</v>
      </c>
      <c r="J34" s="96" t="s">
        <v>34</v>
      </c>
      <c r="K34" s="96" t="s">
        <v>35</v>
      </c>
      <c r="L34" s="96" t="s">
        <v>36</v>
      </c>
      <c r="M34" s="96" t="s">
        <v>37</v>
      </c>
      <c r="N34" s="96" t="s">
        <v>38</v>
      </c>
      <c r="O34" s="96" t="s">
        <v>39</v>
      </c>
      <c r="P34" s="96" t="s">
        <v>40</v>
      </c>
      <c r="Q34" s="246" t="s">
        <v>62</v>
      </c>
      <c r="R34" s="247"/>
      <c r="S34" s="247"/>
      <c r="T34" s="248"/>
      <c r="U34" s="239" t="s">
        <v>63</v>
      </c>
      <c r="V34" s="239"/>
      <c r="W34" s="239"/>
      <c r="X34" s="239"/>
      <c r="Y34" s="239" t="s">
        <v>64</v>
      </c>
      <c r="Z34" s="239"/>
      <c r="AA34" s="239"/>
      <c r="AB34" s="239"/>
      <c r="AC34" s="239" t="s">
        <v>65</v>
      </c>
      <c r="AD34" s="239"/>
      <c r="AE34" s="266"/>
      <c r="AG34" s="21"/>
      <c r="AH34" s="21"/>
      <c r="AI34" s="21"/>
      <c r="AJ34" s="21"/>
      <c r="AK34" s="21"/>
      <c r="AL34" s="21"/>
      <c r="AM34" s="21"/>
      <c r="AN34" s="21"/>
      <c r="AO34" s="21"/>
    </row>
    <row r="35" spans="1:41" ht="80.25" customHeight="1" x14ac:dyDescent="0.25">
      <c r="A35" s="250" t="s">
        <v>177</v>
      </c>
      <c r="B35" s="396">
        <f>SUM(B41:B46)</f>
        <v>0.1</v>
      </c>
      <c r="C35" s="23" t="s">
        <v>66</v>
      </c>
      <c r="D35" s="22">
        <v>0</v>
      </c>
      <c r="E35" s="22">
        <v>100</v>
      </c>
      <c r="F35" s="22">
        <v>487</v>
      </c>
      <c r="G35" s="22">
        <v>488</v>
      </c>
      <c r="H35" s="22">
        <v>488</v>
      </c>
      <c r="I35" s="22">
        <v>0</v>
      </c>
      <c r="J35" s="22">
        <v>0</v>
      </c>
      <c r="K35" s="22">
        <v>0</v>
      </c>
      <c r="L35" s="22">
        <v>0</v>
      </c>
      <c r="M35" s="22">
        <v>0</v>
      </c>
      <c r="N35" s="22">
        <v>0</v>
      </c>
      <c r="O35" s="22">
        <v>0</v>
      </c>
      <c r="P35" s="155">
        <f>SUM(D35:O35)</f>
        <v>1563</v>
      </c>
      <c r="Q35" s="254" t="s">
        <v>178</v>
      </c>
      <c r="R35" s="255"/>
      <c r="S35" s="255"/>
      <c r="T35" s="256"/>
      <c r="U35" s="229" t="s">
        <v>179</v>
      </c>
      <c r="V35" s="229"/>
      <c r="W35" s="229"/>
      <c r="X35" s="229"/>
      <c r="Y35" s="229" t="s">
        <v>180</v>
      </c>
      <c r="Z35" s="229"/>
      <c r="AA35" s="229"/>
      <c r="AB35" s="229"/>
      <c r="AC35" s="229" t="s">
        <v>181</v>
      </c>
      <c r="AD35" s="229"/>
      <c r="AE35" s="230"/>
      <c r="AG35" s="21"/>
      <c r="AH35" s="21"/>
      <c r="AI35" s="21"/>
      <c r="AJ35" s="21"/>
      <c r="AK35" s="21"/>
      <c r="AL35" s="21"/>
      <c r="AM35" s="21"/>
      <c r="AN35" s="21"/>
      <c r="AO35" s="21"/>
    </row>
    <row r="36" spans="1:41" ht="177" customHeight="1" thickBot="1" x14ac:dyDescent="0.3">
      <c r="A36" s="251"/>
      <c r="B36" s="397"/>
      <c r="C36" s="24" t="s">
        <v>71</v>
      </c>
      <c r="D36" s="159">
        <v>0</v>
      </c>
      <c r="E36" s="159">
        <v>127</v>
      </c>
      <c r="F36" s="159">
        <f>216+143</f>
        <v>359</v>
      </c>
      <c r="G36" s="156"/>
      <c r="H36" s="156"/>
      <c r="I36" s="156"/>
      <c r="J36" s="156"/>
      <c r="K36" s="156"/>
      <c r="L36" s="156"/>
      <c r="M36" s="156"/>
      <c r="N36" s="156"/>
      <c r="O36" s="156"/>
      <c r="P36" s="165">
        <f>SUM(D36:O36)</f>
        <v>486</v>
      </c>
      <c r="Q36" s="257"/>
      <c r="R36" s="258"/>
      <c r="S36" s="258"/>
      <c r="T36" s="259"/>
      <c r="U36" s="231"/>
      <c r="V36" s="231"/>
      <c r="W36" s="231"/>
      <c r="X36" s="231"/>
      <c r="Y36" s="231"/>
      <c r="Z36" s="231"/>
      <c r="AA36" s="231"/>
      <c r="AB36" s="231"/>
      <c r="AC36" s="231"/>
      <c r="AD36" s="231"/>
      <c r="AE36" s="232"/>
      <c r="AG36" s="21"/>
      <c r="AH36" s="21"/>
      <c r="AI36" s="21"/>
      <c r="AJ36" s="21"/>
      <c r="AK36" s="21"/>
      <c r="AL36" s="21"/>
      <c r="AM36" s="21"/>
      <c r="AN36" s="21"/>
      <c r="AO36" s="21"/>
    </row>
    <row r="37" spans="1:41" customFormat="1" ht="17.25" customHeight="1" thickBot="1" x14ac:dyDescent="0.3"/>
    <row r="38" spans="1:41" ht="45" customHeight="1" thickBot="1" x14ac:dyDescent="0.3">
      <c r="A38" s="233" t="s">
        <v>72</v>
      </c>
      <c r="B38" s="234"/>
      <c r="C38" s="234"/>
      <c r="D38" s="234"/>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5"/>
      <c r="AG38" s="21"/>
      <c r="AH38" s="21"/>
      <c r="AI38" s="21"/>
      <c r="AJ38" s="21"/>
      <c r="AK38" s="21"/>
      <c r="AL38" s="21"/>
      <c r="AM38" s="21"/>
      <c r="AN38" s="21"/>
      <c r="AO38" s="21"/>
    </row>
    <row r="39" spans="1:41" ht="26.1" customHeight="1" x14ac:dyDescent="0.25">
      <c r="A39" s="236" t="s">
        <v>73</v>
      </c>
      <c r="B39" s="238" t="s">
        <v>74</v>
      </c>
      <c r="C39" s="240" t="s">
        <v>75</v>
      </c>
      <c r="D39" s="242" t="s">
        <v>76</v>
      </c>
      <c r="E39" s="243"/>
      <c r="F39" s="243"/>
      <c r="G39" s="243"/>
      <c r="H39" s="243"/>
      <c r="I39" s="243"/>
      <c r="J39" s="243"/>
      <c r="K39" s="243"/>
      <c r="L39" s="243"/>
      <c r="M39" s="243"/>
      <c r="N39" s="243"/>
      <c r="O39" s="243"/>
      <c r="P39" s="244"/>
      <c r="Q39" s="238" t="s">
        <v>77</v>
      </c>
      <c r="R39" s="238"/>
      <c r="S39" s="238"/>
      <c r="T39" s="238"/>
      <c r="U39" s="238"/>
      <c r="V39" s="238"/>
      <c r="W39" s="238"/>
      <c r="X39" s="238"/>
      <c r="Y39" s="238"/>
      <c r="Z39" s="238"/>
      <c r="AA39" s="238"/>
      <c r="AB39" s="238"/>
      <c r="AC39" s="238"/>
      <c r="AD39" s="238"/>
      <c r="AE39" s="245"/>
      <c r="AG39" s="21"/>
      <c r="AH39" s="21"/>
      <c r="AI39" s="21"/>
      <c r="AJ39" s="21"/>
      <c r="AK39" s="21"/>
      <c r="AL39" s="21"/>
      <c r="AM39" s="21"/>
      <c r="AN39" s="21"/>
      <c r="AO39" s="21"/>
    </row>
    <row r="40" spans="1:41" ht="26.1" customHeight="1" x14ac:dyDescent="0.25">
      <c r="A40" s="237"/>
      <c r="B40" s="239"/>
      <c r="C40" s="241"/>
      <c r="D40" s="96" t="s">
        <v>78</v>
      </c>
      <c r="E40" s="96" t="s">
        <v>79</v>
      </c>
      <c r="F40" s="96" t="s">
        <v>80</v>
      </c>
      <c r="G40" s="96" t="s">
        <v>81</v>
      </c>
      <c r="H40" s="96" t="s">
        <v>82</v>
      </c>
      <c r="I40" s="96" t="s">
        <v>83</v>
      </c>
      <c r="J40" s="96" t="s">
        <v>84</v>
      </c>
      <c r="K40" s="96" t="s">
        <v>85</v>
      </c>
      <c r="L40" s="96" t="s">
        <v>86</v>
      </c>
      <c r="M40" s="96" t="s">
        <v>87</v>
      </c>
      <c r="N40" s="96" t="s">
        <v>88</v>
      </c>
      <c r="O40" s="96" t="s">
        <v>89</v>
      </c>
      <c r="P40" s="96" t="s">
        <v>90</v>
      </c>
      <c r="Q40" s="246" t="s">
        <v>91</v>
      </c>
      <c r="R40" s="247"/>
      <c r="S40" s="247"/>
      <c r="T40" s="247"/>
      <c r="U40" s="247"/>
      <c r="V40" s="247"/>
      <c r="W40" s="247"/>
      <c r="X40" s="248"/>
      <c r="Y40" s="246" t="s">
        <v>92</v>
      </c>
      <c r="Z40" s="247"/>
      <c r="AA40" s="247"/>
      <c r="AB40" s="247"/>
      <c r="AC40" s="247"/>
      <c r="AD40" s="247"/>
      <c r="AE40" s="249"/>
      <c r="AG40" s="25"/>
      <c r="AH40" s="25"/>
      <c r="AI40" s="25"/>
      <c r="AJ40" s="25"/>
      <c r="AK40" s="25"/>
      <c r="AL40" s="25"/>
      <c r="AM40" s="25"/>
      <c r="AN40" s="25"/>
      <c r="AO40" s="25"/>
    </row>
    <row r="41" spans="1:41" ht="119.25" customHeight="1" x14ac:dyDescent="0.25">
      <c r="A41" s="208" t="s">
        <v>182</v>
      </c>
      <c r="B41" s="355">
        <v>0.04</v>
      </c>
      <c r="C41" s="29" t="s">
        <v>66</v>
      </c>
      <c r="D41" s="162">
        <v>0</v>
      </c>
      <c r="E41" s="162">
        <v>0.25</v>
      </c>
      <c r="F41" s="162">
        <v>0.25</v>
      </c>
      <c r="G41" s="162">
        <v>0.25</v>
      </c>
      <c r="H41" s="162">
        <v>0.25</v>
      </c>
      <c r="I41" s="152">
        <v>0</v>
      </c>
      <c r="J41" s="152">
        <v>0</v>
      </c>
      <c r="K41" s="152">
        <v>0</v>
      </c>
      <c r="L41" s="152">
        <v>0</v>
      </c>
      <c r="M41" s="152">
        <v>0</v>
      </c>
      <c r="N41" s="152">
        <v>0</v>
      </c>
      <c r="O41" s="152">
        <v>0</v>
      </c>
      <c r="P41" s="106">
        <f t="shared" ref="P41:P46" si="0">SUM(D41:O41)</f>
        <v>1</v>
      </c>
      <c r="Q41" s="212" t="s">
        <v>183</v>
      </c>
      <c r="R41" s="213"/>
      <c r="S41" s="213"/>
      <c r="T41" s="213"/>
      <c r="U41" s="213"/>
      <c r="V41" s="213"/>
      <c r="W41" s="213"/>
      <c r="X41" s="214"/>
      <c r="Y41" s="218" t="s">
        <v>776</v>
      </c>
      <c r="Z41" s="213"/>
      <c r="AA41" s="213"/>
      <c r="AB41" s="213"/>
      <c r="AC41" s="213"/>
      <c r="AD41" s="213"/>
      <c r="AE41" s="219"/>
    </row>
    <row r="42" spans="1:41" ht="119.25" customHeight="1" x14ac:dyDescent="0.25">
      <c r="A42" s="221"/>
      <c r="B42" s="356"/>
      <c r="C42" s="27" t="s">
        <v>71</v>
      </c>
      <c r="D42" s="28">
        <v>0</v>
      </c>
      <c r="E42" s="28">
        <v>0.25</v>
      </c>
      <c r="F42" s="28">
        <v>0.25</v>
      </c>
      <c r="G42" s="28"/>
      <c r="H42" s="28"/>
      <c r="I42" s="28"/>
      <c r="J42" s="28"/>
      <c r="K42" s="28"/>
      <c r="L42" s="28"/>
      <c r="M42" s="28"/>
      <c r="N42" s="28"/>
      <c r="O42" s="28"/>
      <c r="P42" s="106">
        <f t="shared" si="0"/>
        <v>0.5</v>
      </c>
      <c r="Q42" s="225"/>
      <c r="R42" s="226"/>
      <c r="S42" s="226"/>
      <c r="T42" s="226"/>
      <c r="U42" s="226"/>
      <c r="V42" s="226"/>
      <c r="W42" s="226"/>
      <c r="X42" s="227"/>
      <c r="Y42" s="225"/>
      <c r="Z42" s="226"/>
      <c r="AA42" s="226"/>
      <c r="AB42" s="226"/>
      <c r="AC42" s="226"/>
      <c r="AD42" s="226"/>
      <c r="AE42" s="228"/>
    </row>
    <row r="43" spans="1:41" ht="124.5" customHeight="1" x14ac:dyDescent="0.25">
      <c r="A43" s="208" t="s">
        <v>184</v>
      </c>
      <c r="B43" s="349">
        <v>0.03</v>
      </c>
      <c r="C43" s="29" t="s">
        <v>66</v>
      </c>
      <c r="D43" s="162">
        <v>0</v>
      </c>
      <c r="E43" s="162">
        <v>0.25</v>
      </c>
      <c r="F43" s="162">
        <v>0.25</v>
      </c>
      <c r="G43" s="162">
        <v>0.25</v>
      </c>
      <c r="H43" s="162">
        <v>0.25</v>
      </c>
      <c r="I43" s="152">
        <v>0</v>
      </c>
      <c r="J43" s="152">
        <v>0</v>
      </c>
      <c r="K43" s="152">
        <v>0</v>
      </c>
      <c r="L43" s="152">
        <v>0</v>
      </c>
      <c r="M43" s="152">
        <v>0</v>
      </c>
      <c r="N43" s="152">
        <v>0</v>
      </c>
      <c r="O43" s="152">
        <v>0</v>
      </c>
      <c r="P43" s="106">
        <f t="shared" si="0"/>
        <v>1</v>
      </c>
      <c r="Q43" s="212" t="s">
        <v>185</v>
      </c>
      <c r="R43" s="213"/>
      <c r="S43" s="213"/>
      <c r="T43" s="213"/>
      <c r="U43" s="213"/>
      <c r="V43" s="213"/>
      <c r="W43" s="213"/>
      <c r="X43" s="214"/>
      <c r="Y43" s="218" t="s">
        <v>186</v>
      </c>
      <c r="Z43" s="213"/>
      <c r="AA43" s="213"/>
      <c r="AB43" s="213"/>
      <c r="AC43" s="213"/>
      <c r="AD43" s="213"/>
      <c r="AE43" s="219"/>
    </row>
    <row r="44" spans="1:41" ht="124.5" customHeight="1" x14ac:dyDescent="0.25">
      <c r="A44" s="221"/>
      <c r="B44" s="356"/>
      <c r="C44" s="27" t="s">
        <v>71</v>
      </c>
      <c r="D44" s="28">
        <v>0</v>
      </c>
      <c r="E44" s="28">
        <v>0.25</v>
      </c>
      <c r="F44" s="28">
        <v>0.25</v>
      </c>
      <c r="G44" s="28"/>
      <c r="H44" s="28"/>
      <c r="I44" s="28"/>
      <c r="J44" s="28"/>
      <c r="K44" s="28"/>
      <c r="L44" s="28"/>
      <c r="M44" s="28"/>
      <c r="N44" s="28"/>
      <c r="O44" s="28"/>
      <c r="P44" s="106">
        <f t="shared" si="0"/>
        <v>0.5</v>
      </c>
      <c r="Q44" s="225"/>
      <c r="R44" s="226"/>
      <c r="S44" s="226"/>
      <c r="T44" s="226"/>
      <c r="U44" s="226"/>
      <c r="V44" s="226"/>
      <c r="W44" s="226"/>
      <c r="X44" s="227"/>
      <c r="Y44" s="225"/>
      <c r="Z44" s="226"/>
      <c r="AA44" s="226"/>
      <c r="AB44" s="226"/>
      <c r="AC44" s="226"/>
      <c r="AD44" s="226"/>
      <c r="AE44" s="228"/>
    </row>
    <row r="45" spans="1:41" ht="63" customHeight="1" x14ac:dyDescent="0.25">
      <c r="A45" s="208" t="s">
        <v>187</v>
      </c>
      <c r="B45" s="349">
        <v>0.03</v>
      </c>
      <c r="C45" s="29" t="s">
        <v>66</v>
      </c>
      <c r="D45" s="162">
        <v>0</v>
      </c>
      <c r="E45" s="162">
        <v>0.25</v>
      </c>
      <c r="F45" s="162">
        <v>0.25</v>
      </c>
      <c r="G45" s="162">
        <v>0.25</v>
      </c>
      <c r="H45" s="162">
        <v>0.25</v>
      </c>
      <c r="I45" s="152">
        <v>0</v>
      </c>
      <c r="J45" s="152">
        <v>0</v>
      </c>
      <c r="K45" s="152">
        <v>0</v>
      </c>
      <c r="L45" s="152">
        <v>0</v>
      </c>
      <c r="M45" s="152">
        <v>0</v>
      </c>
      <c r="N45" s="152">
        <v>0</v>
      </c>
      <c r="O45" s="152">
        <v>0</v>
      </c>
      <c r="P45" s="106">
        <f t="shared" si="0"/>
        <v>1</v>
      </c>
      <c r="Q45" s="387" t="s">
        <v>188</v>
      </c>
      <c r="R45" s="388"/>
      <c r="S45" s="388"/>
      <c r="T45" s="388"/>
      <c r="U45" s="388"/>
      <c r="V45" s="388"/>
      <c r="W45" s="388"/>
      <c r="X45" s="389"/>
      <c r="Y45" s="218" t="s">
        <v>189</v>
      </c>
      <c r="Z45" s="213"/>
      <c r="AA45" s="213"/>
      <c r="AB45" s="213"/>
      <c r="AC45" s="213"/>
      <c r="AD45" s="213"/>
      <c r="AE45" s="219"/>
    </row>
    <row r="46" spans="1:41" ht="63" customHeight="1" thickBot="1" x14ac:dyDescent="0.3">
      <c r="A46" s="209"/>
      <c r="B46" s="350"/>
      <c r="C46" s="24" t="s">
        <v>71</v>
      </c>
      <c r="D46" s="30">
        <v>0</v>
      </c>
      <c r="E46" s="30">
        <v>0.25</v>
      </c>
      <c r="F46" s="30">
        <v>0.25</v>
      </c>
      <c r="G46" s="30"/>
      <c r="H46" s="30"/>
      <c r="I46" s="30"/>
      <c r="J46" s="30"/>
      <c r="K46" s="30"/>
      <c r="L46" s="30"/>
      <c r="M46" s="30"/>
      <c r="N46" s="30"/>
      <c r="O46" s="30"/>
      <c r="P46" s="107">
        <f t="shared" si="0"/>
        <v>0.5</v>
      </c>
      <c r="Q46" s="390"/>
      <c r="R46" s="391"/>
      <c r="S46" s="391"/>
      <c r="T46" s="391"/>
      <c r="U46" s="391"/>
      <c r="V46" s="391"/>
      <c r="W46" s="391"/>
      <c r="X46" s="392"/>
      <c r="Y46" s="215"/>
      <c r="Z46" s="216"/>
      <c r="AA46" s="216"/>
      <c r="AB46" s="216"/>
      <c r="AC46" s="216"/>
      <c r="AD46" s="216"/>
      <c r="AE46" s="220"/>
    </row>
  </sheetData>
  <mergeCells count="79">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45:A46"/>
    <mergeCell ref="B45:B46"/>
    <mergeCell ref="Y45:AE46"/>
    <mergeCell ref="A41:A42"/>
    <mergeCell ref="B41:B42"/>
    <mergeCell ref="Y41:AE42"/>
    <mergeCell ref="A43:A44"/>
    <mergeCell ref="B43:B44"/>
    <mergeCell ref="Y43:AE44"/>
    <mergeCell ref="Q45:X46"/>
    <mergeCell ref="Q41:X42"/>
    <mergeCell ref="Q43:X44"/>
    <mergeCell ref="A35:A36"/>
    <mergeCell ref="B35:B36"/>
    <mergeCell ref="AC35:AE36"/>
    <mergeCell ref="A38:AE38"/>
    <mergeCell ref="A39:A40"/>
    <mergeCell ref="B39:B40"/>
    <mergeCell ref="C39:C40"/>
    <mergeCell ref="D39:P39"/>
    <mergeCell ref="Q39:AE39"/>
    <mergeCell ref="Q40:X40"/>
    <mergeCell ref="Y40:AE40"/>
    <mergeCell ref="Q35:T36"/>
    <mergeCell ref="U35:X36"/>
    <mergeCell ref="Y35:AB36"/>
  </mergeCells>
  <dataValidations count="3">
    <dataValidation type="list" allowBlank="1" showInputMessage="1" showErrorMessage="1" sqref="C7:C9" xr:uid="{B053E66A-61CC-42E4-B601-2554809BF5BF}">
      <formula1>$B$21:$M$21</formula1>
    </dataValidation>
    <dataValidation type="textLength" operator="lessThanOrEqual" allowBlank="1" showInputMessage="1" showErrorMessage="1" errorTitle="Máximo 2.000 caracteres" error="Máximo 2.000 caracteres" promptTitle="2.000 caracteres" sqref="Q30:Q31" xr:uid="{CDEF4FC7-7F8F-4C50-ADCF-2FFE21598BC0}">
      <formula1>2000</formula1>
    </dataValidation>
    <dataValidation type="textLength" operator="lessThanOrEqual" allowBlank="1" showInputMessage="1" showErrorMessage="1" errorTitle="Máximo 2.000 caracteres" error="Máximo 2.000 caracteres" sqref="AC35 Q35 Y35 Q41 Q43 Q45" xr:uid="{CE61E8DE-20D6-4A7C-A893-3A6C6AF16039}">
      <formula1>2000</formula1>
    </dataValidation>
  </dataValidations>
  <hyperlinks>
    <hyperlink ref="Y43" r:id="rId1" xr:uid="{0FB7645B-F4C3-453E-84F6-A19317F51D4D}"/>
    <hyperlink ref="Y45" r:id="rId2" xr:uid="{8A0088AD-59F0-4FA9-923E-D6FD017FD40C}"/>
    <hyperlink ref="Y41" r:id="rId3" xr:uid="{F14B0986-BEDE-4A4C-9BCC-56BD90EC1515}"/>
  </hyperlinks>
  <pageMargins left="0.25" right="0.25" top="0.75" bottom="0.75" header="0.3" footer="0.3"/>
  <pageSetup scale="20" orientation="landscape" r:id="rId4"/>
  <drawing r:id="rId5"/>
  <legacy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2E8B72-858C-4889-8960-E361352B4DBB}">
  <ds:schemaRefs>
    <ds:schemaRef ds:uri="fe9e2b3d-4c1d-4923-bca8-f2013ad4d455"/>
    <ds:schemaRef ds:uri="http://schemas.microsoft.com/office/2006/documentManagement/types"/>
    <ds:schemaRef ds:uri="http://schemas.openxmlformats.org/package/2006/metadata/core-properties"/>
    <ds:schemaRef ds:uri="http://www.w3.org/XML/1998/namespace"/>
    <ds:schemaRef ds:uri="http://purl.org/dc/terms/"/>
    <ds:schemaRef ds:uri="http://purl.org/dc/elements/1.1/"/>
    <ds:schemaRef ds:uri="http://schemas.microsoft.com/office/infopath/2007/PartnerControls"/>
    <ds:schemaRef ds:uri="bea38547-d34c-4dfd-b958-4ddc302b48d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11</vt:i4>
      </vt:variant>
    </vt:vector>
  </HeadingPairs>
  <TitlesOfParts>
    <vt:vector size="25" baseType="lpstr">
      <vt:lpstr>Meta 1 ATENCIONES LPD</vt:lpstr>
      <vt:lpstr>Meta 2 SEGUIMIENTO LPD</vt:lpstr>
      <vt:lpstr>Meta 3 OPERAR CR</vt:lpstr>
      <vt:lpstr>Meta 4 ATENCION CR</vt:lpstr>
      <vt:lpstr>Meta 5 FORTALECER SOFIA </vt:lpstr>
      <vt:lpstr>Meta 6 ESTRATEGIA PREVENCION</vt:lpstr>
      <vt:lpstr>Meta 7 CLS</vt:lpstr>
      <vt:lpstr>Meta 8 PROTOCOLO TP</vt:lpstr>
      <vt:lpstr>Meta 9 ATENCIONES DUPLAS</vt:lpstr>
      <vt:lpstr>Hoja1</vt:lpstr>
      <vt:lpstr>Indicadores PA</vt:lpstr>
      <vt:lpstr>Territorialización PA</vt:lpstr>
      <vt:lpstr>Control de Cambios</vt:lpstr>
      <vt:lpstr>LISTAS</vt:lpstr>
      <vt:lpstr>'Indicadores PA'!Área_de_impresión</vt:lpstr>
      <vt:lpstr>'Meta 1 ATENCIONES LPD'!Área_de_impresión</vt:lpstr>
      <vt:lpstr>'Meta 2 SEGUIMIENTO LPD'!Área_de_impresión</vt:lpstr>
      <vt:lpstr>'Meta 3 OPERAR CR'!Área_de_impresión</vt:lpstr>
      <vt:lpstr>'Meta 4 ATENCION CR'!Área_de_impresión</vt:lpstr>
      <vt:lpstr>'Meta 5 FORTALECER SOFIA '!Área_de_impresión</vt:lpstr>
      <vt:lpstr>'Meta 6 ESTRATEGIA PREVENCION'!Área_de_impresión</vt:lpstr>
      <vt:lpstr>'Meta 7 CLS'!Área_de_impresión</vt:lpstr>
      <vt:lpstr>'Meta 8 PROTOCOLO TP'!Área_de_impresión</vt:lpstr>
      <vt:lpstr>'Meta 9 ATENCIONES DUPLAS'!Área_de_impresión</vt:lpstr>
      <vt:lpstr>'Territorialización PA'!Área_de_impresión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Cindy Rocio Lopez Villanueva</cp:lastModifiedBy>
  <cp:revision/>
  <dcterms:created xsi:type="dcterms:W3CDTF">2011-04-26T22:16:52Z</dcterms:created>
  <dcterms:modified xsi:type="dcterms:W3CDTF">2024-04-11T15:47:32Z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