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Dianita\Documents\SDMujer\Rol transversal\Plan de accion\2. Febrero\"/>
    </mc:Choice>
  </mc:AlternateContent>
  <xr:revisionPtr revIDLastSave="0" documentId="13_ncr:1_{68C1C83F-5EC2-46C4-BEDE-C35C356373A1}" xr6:coauthVersionLast="47" xr6:coauthVersionMax="47" xr10:uidLastSave="{00000000-0000-0000-0000-000000000000}"/>
  <bookViews>
    <workbookView xWindow="-120" yWindow="-120" windowWidth="25440" windowHeight="15270" tabRatio="867" firstSheet="5" activeTab="11" xr2:uid="{00000000-000D-0000-FFFF-FFFF00000000}"/>
  </bookViews>
  <sheets>
    <sheet name="Meta 1 ATENCIONES LPD" sheetId="43" r:id="rId1"/>
    <sheet name="Meta 2 SEGUIMIENTO LPD" sheetId="44" r:id="rId2"/>
    <sheet name="Meta 3 OPERAR CR" sheetId="45" r:id="rId3"/>
    <sheet name="Meta 4 ATENCION CR" sheetId="46" r:id="rId4"/>
    <sheet name="Meta 5 FORTALECER SOFIA " sheetId="47" r:id="rId5"/>
    <sheet name="Meta 6 ESTRATEGIA PREVENCION" sheetId="48" r:id="rId6"/>
    <sheet name="Meta 7 CLS" sheetId="49" r:id="rId7"/>
    <sheet name="Meta 8 PROTOCOLO TP" sheetId="50" r:id="rId8"/>
    <sheet name="Meta 9 ATENCIONES DUPLAS" sheetId="51" r:id="rId9"/>
    <sheet name="Hoja1" sheetId="42" state="hidden" r:id="rId10"/>
    <sheet name="Territorialización PA" sheetId="37" r:id="rId11"/>
    <sheet name="Indicadores PA" sheetId="36" r:id="rId12"/>
    <sheet name="Control de Cambios" sheetId="41" r:id="rId13"/>
    <sheet name="LISTAS" sheetId="38" state="hidden" r:id="rId14"/>
  </sheets>
  <definedNames>
    <definedName name="_xlnm._FilterDatabase" localSheetId="11" hidden="1">'Indicadores PA'!$A$12:$AY$12</definedName>
    <definedName name="_xlnm.Print_Area" localSheetId="11">'Indicadores PA'!$A$1:$AY$63</definedName>
    <definedName name="_xlnm.Print_Area" localSheetId="0">'Meta 1 ATENCIONES LPD'!$A$1:$AE$46</definedName>
    <definedName name="_xlnm.Print_Area" localSheetId="1">'Meta 2 SEGUIMIENTO LPD'!$A$1:$AE$42</definedName>
    <definedName name="_xlnm.Print_Area" localSheetId="2">'Meta 3 OPERAR CR'!$A$1:$AE$44</definedName>
    <definedName name="_xlnm.Print_Area" localSheetId="3">'Meta 4 ATENCION CR'!$A$1:$AE$44</definedName>
    <definedName name="_xlnm.Print_Area" localSheetId="4">'Meta 5 FORTALECER SOFIA '!$A$1:$AE$46</definedName>
    <definedName name="_xlnm.Print_Area" localSheetId="5">'Meta 6 ESTRATEGIA PREVENCION'!$A$1:$AE$48</definedName>
    <definedName name="_xlnm.Print_Area" localSheetId="6">'Meta 7 CLS'!$A$1:$AE$46</definedName>
    <definedName name="_xlnm.Print_Area" localSheetId="7">'Meta 8 PROTOCOLO TP'!$A$1:$AE$44</definedName>
    <definedName name="_xlnm.Print_Area" localSheetId="8">'Meta 9 ATENCIONES DUPLAS'!$A$1:$AE$46</definedName>
    <definedName name="_xlnm.Print_Area" localSheetId="10">'Territorialización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5" i="36" l="1"/>
  <c r="AS15" i="36"/>
  <c r="O25" i="43"/>
  <c r="O25" i="44"/>
  <c r="O25" i="45"/>
  <c r="O25" i="46"/>
  <c r="O25" i="47"/>
  <c r="O25" i="48"/>
  <c r="O25" i="49"/>
  <c r="O25" i="50"/>
  <c r="O25" i="51"/>
  <c r="AD25" i="51"/>
  <c r="AD23" i="51"/>
  <c r="AD25" i="50"/>
  <c r="AD23" i="50"/>
  <c r="AD25" i="49"/>
  <c r="AD23" i="49"/>
  <c r="AD25" i="48"/>
  <c r="AD23" i="48"/>
  <c r="AD25" i="47"/>
  <c r="AD23" i="47"/>
  <c r="AD25" i="46"/>
  <c r="AD23" i="46"/>
  <c r="AD25" i="45"/>
  <c r="AD23" i="45"/>
  <c r="AD25" i="44"/>
  <c r="AD23" i="44"/>
  <c r="AD25" i="43"/>
  <c r="AD23" i="43"/>
  <c r="B24" i="51"/>
  <c r="C24" i="51" s="1"/>
  <c r="N24" i="51" s="1"/>
  <c r="B24" i="50"/>
  <c r="C24" i="50" s="1"/>
  <c r="N24" i="50" s="1"/>
  <c r="B24" i="49"/>
  <c r="B24" i="48"/>
  <c r="C24" i="48" s="1"/>
  <c r="N24" i="48" s="1"/>
  <c r="B24" i="47"/>
  <c r="C24" i="47" s="1"/>
  <c r="N24" i="47" s="1"/>
  <c r="B24" i="46"/>
  <c r="C24" i="46" s="1"/>
  <c r="N24" i="46" s="1"/>
  <c r="B24" i="45"/>
  <c r="C24" i="45" s="1"/>
  <c r="N24" i="45" s="1"/>
  <c r="C24" i="44"/>
  <c r="B24" i="44"/>
  <c r="N24" i="44" s="1"/>
  <c r="C24" i="43"/>
  <c r="B24" i="43"/>
  <c r="C24" i="49" l="1"/>
  <c r="N24" i="49" s="1"/>
  <c r="N24" i="43" l="1"/>
  <c r="AI32" i="37" l="1"/>
  <c r="AB24" i="48" l="1"/>
  <c r="AA24" i="48"/>
  <c r="Z24" i="48"/>
  <c r="Y24" i="48"/>
  <c r="X24" i="48"/>
  <c r="W24" i="48"/>
  <c r="V24" i="48"/>
  <c r="R22" i="48"/>
  <c r="AB24" i="45"/>
  <c r="AA24" i="45"/>
  <c r="Z24" i="45"/>
  <c r="Y24" i="45"/>
  <c r="X24" i="45"/>
  <c r="W24" i="45"/>
  <c r="V24" i="45"/>
  <c r="R22" i="45"/>
  <c r="G35" i="43" l="1"/>
  <c r="H35" i="43"/>
  <c r="AS14" i="36" l="1"/>
  <c r="AT14" i="36" s="1"/>
  <c r="AS16" i="36"/>
  <c r="AT16" i="36" s="1"/>
  <c r="AS17" i="36"/>
  <c r="AT17" i="36" s="1"/>
  <c r="AS18" i="36"/>
  <c r="AT18" i="36" s="1"/>
  <c r="AS19" i="36"/>
  <c r="AT19" i="36" s="1"/>
  <c r="AS20" i="36"/>
  <c r="AT20" i="36" s="1"/>
  <c r="AS21" i="36"/>
  <c r="AT21" i="36" s="1"/>
  <c r="AS22" i="36"/>
  <c r="AT22" i="36" s="1"/>
  <c r="AS23" i="36"/>
  <c r="AT23" i="36" s="1"/>
  <c r="AS24" i="36"/>
  <c r="AT24" i="36" s="1"/>
  <c r="AS25" i="36"/>
  <c r="AT25" i="36" s="1"/>
  <c r="AS26" i="36"/>
  <c r="AT26" i="36" s="1"/>
  <c r="AS27" i="36"/>
  <c r="AT27" i="36" s="1"/>
  <c r="AS28" i="36"/>
  <c r="AT28" i="36" s="1"/>
  <c r="AS29" i="36"/>
  <c r="AT29" i="36" s="1"/>
  <c r="AS30" i="36"/>
  <c r="AT30" i="36" s="1"/>
  <c r="AS31" i="36"/>
  <c r="AT31" i="36" s="1"/>
  <c r="AS32" i="36"/>
  <c r="AT32" i="36" s="1"/>
  <c r="AS33" i="36"/>
  <c r="AT33" i="36" s="1"/>
  <c r="AS34" i="36"/>
  <c r="AT34" i="36" s="1"/>
  <c r="AS35" i="36"/>
  <c r="AT35" i="36" s="1"/>
  <c r="AS36" i="36"/>
  <c r="AT36" i="36" s="1"/>
  <c r="AS37" i="36"/>
  <c r="AT37" i="36" s="1"/>
  <c r="AS38" i="36"/>
  <c r="AT38" i="36" s="1"/>
  <c r="AS39" i="36"/>
  <c r="AT39" i="36" s="1"/>
  <c r="AS40" i="36"/>
  <c r="AT40" i="36" s="1"/>
  <c r="AS41" i="36"/>
  <c r="AT41" i="36" s="1"/>
  <c r="AS42" i="36"/>
  <c r="AT42" i="36" s="1"/>
  <c r="AS43" i="36"/>
  <c r="AT43" i="36" s="1"/>
  <c r="AS44" i="36"/>
  <c r="AT44" i="36" s="1"/>
  <c r="AS45" i="36"/>
  <c r="AT45" i="36" s="1"/>
  <c r="AS46" i="36"/>
  <c r="AT46" i="36" s="1"/>
  <c r="AS47" i="36"/>
  <c r="AT47" i="36" s="1"/>
  <c r="AS48" i="36"/>
  <c r="AT48" i="36" s="1"/>
  <c r="AS49" i="36"/>
  <c r="AT49" i="36" s="1"/>
  <c r="AS50" i="36"/>
  <c r="AT50" i="36" s="1"/>
  <c r="AS51" i="36"/>
  <c r="AT51" i="36" s="1"/>
  <c r="AS52" i="36"/>
  <c r="AT52" i="36" s="1"/>
  <c r="AS53" i="36"/>
  <c r="AT53" i="36" s="1"/>
  <c r="AS54" i="36"/>
  <c r="AT54" i="36" s="1"/>
  <c r="AS55" i="36"/>
  <c r="AT55" i="36" s="1"/>
  <c r="AS56" i="36"/>
  <c r="AT56" i="36" s="1"/>
  <c r="AS57" i="36"/>
  <c r="AT57" i="36" s="1"/>
  <c r="AS58" i="36"/>
  <c r="AT58" i="36" s="1"/>
  <c r="AS59" i="36"/>
  <c r="AT59" i="36" s="1"/>
  <c r="P46" i="51"/>
  <c r="P45" i="51"/>
  <c r="P44" i="51"/>
  <c r="P43" i="51"/>
  <c r="P42" i="51"/>
  <c r="P41" i="51"/>
  <c r="P36" i="51"/>
  <c r="P35" i="51"/>
  <c r="B35" i="51"/>
  <c r="P30" i="51"/>
  <c r="AC25" i="51"/>
  <c r="N25" i="51"/>
  <c r="AC24" i="51"/>
  <c r="AC23" i="51"/>
  <c r="AE23" i="51" s="1"/>
  <c r="N23" i="51"/>
  <c r="O23" i="51" s="1"/>
  <c r="AC22" i="51"/>
  <c r="N22" i="51"/>
  <c r="P44" i="50"/>
  <c r="P43" i="50"/>
  <c r="P42" i="50"/>
  <c r="P41" i="50"/>
  <c r="B35" i="50"/>
  <c r="P30" i="50"/>
  <c r="AC25" i="50"/>
  <c r="N25" i="50"/>
  <c r="AC24" i="50"/>
  <c r="AC23" i="50"/>
  <c r="N23" i="50"/>
  <c r="O23" i="50" s="1"/>
  <c r="AC22" i="50"/>
  <c r="N22" i="50"/>
  <c r="P46" i="49"/>
  <c r="P45" i="49"/>
  <c r="P44" i="49"/>
  <c r="P43" i="49"/>
  <c r="P42" i="49"/>
  <c r="P41" i="49"/>
  <c r="B35" i="49"/>
  <c r="P30" i="49"/>
  <c r="AC25" i="49"/>
  <c r="N25" i="49"/>
  <c r="AC24" i="49"/>
  <c r="AC23" i="49"/>
  <c r="N23" i="49"/>
  <c r="O23" i="49" s="1"/>
  <c r="AC22" i="49"/>
  <c r="N22" i="49"/>
  <c r="P48" i="48"/>
  <c r="P47" i="48"/>
  <c r="P46" i="48"/>
  <c r="P45" i="48"/>
  <c r="P44" i="48"/>
  <c r="P43" i="48"/>
  <c r="P42" i="48"/>
  <c r="P41" i="48"/>
  <c r="B35" i="48"/>
  <c r="P30" i="48"/>
  <c r="AC25" i="48"/>
  <c r="N25" i="48"/>
  <c r="AC24" i="48"/>
  <c r="AC23" i="48"/>
  <c r="O23" i="48"/>
  <c r="N23" i="48"/>
  <c r="AC22" i="48"/>
  <c r="N22" i="48"/>
  <c r="P46" i="47"/>
  <c r="P45" i="47"/>
  <c r="P44" i="47"/>
  <c r="P43" i="47"/>
  <c r="P42" i="47"/>
  <c r="P41" i="47"/>
  <c r="B35" i="47"/>
  <c r="P30" i="47"/>
  <c r="AC25" i="47"/>
  <c r="N25" i="47"/>
  <c r="AC24" i="47"/>
  <c r="AC23" i="47"/>
  <c r="N23" i="47"/>
  <c r="O23" i="47" s="1"/>
  <c r="AC22" i="47"/>
  <c r="N22" i="47"/>
  <c r="P44" i="46"/>
  <c r="P43" i="46"/>
  <c r="P42" i="46"/>
  <c r="P41" i="46"/>
  <c r="P36" i="46"/>
  <c r="B35" i="46"/>
  <c r="P30" i="46"/>
  <c r="AC25" i="46"/>
  <c r="N25" i="46"/>
  <c r="AC24" i="46"/>
  <c r="AC23" i="46"/>
  <c r="AE23" i="46" s="1"/>
  <c r="O23" i="46"/>
  <c r="N23" i="46"/>
  <c r="AC22" i="46"/>
  <c r="N22" i="46"/>
  <c r="P44" i="45"/>
  <c r="P43" i="45"/>
  <c r="P42" i="45"/>
  <c r="P41" i="45"/>
  <c r="B35" i="45"/>
  <c r="P30" i="45"/>
  <c r="AC25" i="45"/>
  <c r="N25" i="45"/>
  <c r="AC24" i="45"/>
  <c r="AC23" i="45"/>
  <c r="N23" i="45"/>
  <c r="O23" i="45" s="1"/>
  <c r="AC22" i="45"/>
  <c r="N22" i="45"/>
  <c r="P42" i="44"/>
  <c r="P41" i="44"/>
  <c r="P36" i="44"/>
  <c r="B35" i="44"/>
  <c r="P30" i="44"/>
  <c r="AC25" i="44"/>
  <c r="N25" i="44"/>
  <c r="AC24" i="44"/>
  <c r="AC23" i="44"/>
  <c r="O23" i="44"/>
  <c r="N23" i="44"/>
  <c r="AC22" i="44"/>
  <c r="N22" i="44"/>
  <c r="P46" i="43"/>
  <c r="P45" i="43"/>
  <c r="P44" i="43"/>
  <c r="P43" i="43"/>
  <c r="P42" i="43"/>
  <c r="P41" i="43"/>
  <c r="P36" i="43"/>
  <c r="P35" i="43"/>
  <c r="B35" i="43"/>
  <c r="P30" i="43"/>
  <c r="AC25" i="43"/>
  <c r="N25" i="43"/>
  <c r="AC24" i="43"/>
  <c r="AC23" i="43"/>
  <c r="O23" i="43"/>
  <c r="N23" i="43"/>
  <c r="AC22" i="43"/>
  <c r="N22" i="43"/>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32" i="37" s="1"/>
  <c r="S14" i="37"/>
  <c r="S15" i="37"/>
  <c r="S16" i="37"/>
  <c r="S17" i="37"/>
  <c r="S18" i="37"/>
  <c r="S19" i="37"/>
  <c r="S20" i="37"/>
  <c r="S21" i="37"/>
  <c r="S22" i="37"/>
  <c r="S23" i="37"/>
  <c r="S24" i="37"/>
  <c r="S25" i="37"/>
  <c r="S26" i="37"/>
  <c r="S27" i="37"/>
  <c r="S28" i="37"/>
  <c r="S29" i="37"/>
  <c r="S30" i="37"/>
  <c r="S31" i="37"/>
  <c r="S11" i="37"/>
  <c r="J32" i="37"/>
  <c r="K32" i="37"/>
  <c r="L32" i="37"/>
  <c r="T32" i="37"/>
  <c r="U32" i="37"/>
  <c r="V32" i="37"/>
  <c r="W32" i="37"/>
  <c r="X32" i="37"/>
  <c r="AZ32" i="37"/>
  <c r="BA32" i="37"/>
  <c r="BB32" i="37"/>
  <c r="BC32" i="37"/>
  <c r="BD32" i="37"/>
  <c r="BE32" i="37"/>
  <c r="R32" i="37"/>
  <c r="C32" i="37"/>
  <c r="D32" i="37"/>
  <c r="F32" i="37"/>
  <c r="G32" i="37"/>
  <c r="H32" i="37"/>
  <c r="N32" i="37"/>
  <c r="O32" i="37"/>
  <c r="P32" i="37"/>
  <c r="Y32" i="37"/>
  <c r="Z32" i="37"/>
  <c r="AA32" i="37"/>
  <c r="AB32" i="37"/>
  <c r="AC32" i="37"/>
  <c r="AD32" i="37"/>
  <c r="AE32" i="37"/>
  <c r="B32" i="37"/>
  <c r="BK32" i="37"/>
  <c r="BJ32" i="37"/>
  <c r="BI32" i="37"/>
  <c r="BH32" i="37"/>
  <c r="BG32" i="37"/>
  <c r="BF32" i="37"/>
  <c r="AY32" i="37"/>
  <c r="AE25" i="49" l="1"/>
  <c r="AE23" i="45"/>
  <c r="AX32" i="37"/>
  <c r="AE25" i="50"/>
  <c r="AE23" i="50"/>
  <c r="AE25" i="48"/>
  <c r="AE23" i="48"/>
  <c r="AE23" i="47"/>
  <c r="AE25" i="51"/>
  <c r="AE25" i="47"/>
  <c r="AE25" i="46"/>
  <c r="AE25" i="45"/>
  <c r="AE25" i="44"/>
  <c r="AE23" i="44"/>
  <c r="AE25" i="43"/>
  <c r="AE23" i="43"/>
  <c r="AE23"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979AC3A-E915-459C-B051-8FC9DC52733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599424-9B26-40EE-9429-5FFDF9F56C0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AAADCC7-12E1-44A1-940C-556E82D1EA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8D47C6-289C-442C-A4AA-9593515355B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50E987F-24DC-4D4F-8EA3-B35301E11F3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F81F766-3B6E-4D58-856F-2AA2ECC05B0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4B360F5-CF4C-4C45-A6DB-4F3D9680F18A}">
      <text>
        <r>
          <rPr>
            <b/>
            <sz val="9"/>
            <color indexed="81"/>
            <rFont val="Tahoma"/>
            <family val="2"/>
          </rPr>
          <t>Daniel Avendaño:</t>
        </r>
        <r>
          <rPr>
            <sz val="9"/>
            <color indexed="81"/>
            <rFont val="Tahoma"/>
            <family val="2"/>
          </rPr>
          <t xml:space="preserve">
Reserva definitiva despues de liberaciones.</t>
        </r>
      </text>
    </comment>
    <comment ref="A25" authorId="0" shapeId="0" xr:uid="{D1C79010-037E-4233-A888-B9C76D8C764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67605FA-C058-48AC-8B98-BEF7F8463D7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DDF125C-C4C8-44F5-8D60-FEBE62A5F37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1E28393-4818-4317-BDCB-66DDEA64450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3DA8C7-984B-4827-8890-7F540E4475C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32C2C93-81EC-4834-9FD7-73DBA764C56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40E92E5-B839-447D-B222-34AFDD2F931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F34957B7-A474-4D64-B915-3E59AFC72701}">
      <text>
        <r>
          <rPr>
            <b/>
            <sz val="9"/>
            <color indexed="81"/>
            <rFont val="Tahoma"/>
            <family val="2"/>
          </rPr>
          <t>Daniel Avendaño:</t>
        </r>
        <r>
          <rPr>
            <sz val="9"/>
            <color indexed="81"/>
            <rFont val="Tahoma"/>
            <family val="2"/>
          </rPr>
          <t xml:space="preserve">
Reserva definitiva despues de liberaciones.</t>
        </r>
      </text>
    </comment>
    <comment ref="A25" authorId="0" shapeId="0" xr:uid="{86B3E8DD-D24B-447D-A7EE-9F2278D4C3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BCAA59-D240-4959-B499-6EB8940AF35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5B45B26-3611-4900-B436-4392DF625AE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A84EFA6-4489-4BFC-B18A-AB422EE187E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E8344CB-4958-45CD-B450-473F656E666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22A2CF5C-3E49-4331-AFA6-921FC8F61F4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B5BE8B8-FBEE-4133-BDAD-248FBAFAA6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198A30DD-777D-43D1-AFC1-9E25D1C3885C}">
      <text>
        <r>
          <rPr>
            <b/>
            <sz val="9"/>
            <color indexed="81"/>
            <rFont val="Tahoma"/>
            <family val="2"/>
          </rPr>
          <t>Daniel Avendaño:</t>
        </r>
        <r>
          <rPr>
            <sz val="9"/>
            <color indexed="81"/>
            <rFont val="Tahoma"/>
            <family val="2"/>
          </rPr>
          <t xml:space="preserve">
Reserva definitiva despues de liberaciones.</t>
        </r>
      </text>
    </comment>
    <comment ref="A25" authorId="0" shapeId="0" xr:uid="{0B48EB47-6DEA-4137-B32E-AC9C0C8973A5}">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EE39FCC4-16C4-40F4-8C51-F5A4917FF4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770CE9E-85EA-49A3-8CFF-E6549C1018E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C4E0C8E-7A7A-4820-8468-488E318E7A63}">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08DF872-179A-4EA1-9D5A-3EB18603ADD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3C88F9-2158-46AE-B24D-0F9B894E2E9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A37EDC2-8D3A-4B82-9EA6-EC404D15AC9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E8BD38-107D-4EF0-B9AA-394560A311DF}">
      <text>
        <r>
          <rPr>
            <b/>
            <sz val="9"/>
            <color indexed="81"/>
            <rFont val="Tahoma"/>
            <family val="2"/>
          </rPr>
          <t>Daniel Avendaño:</t>
        </r>
        <r>
          <rPr>
            <sz val="9"/>
            <color indexed="81"/>
            <rFont val="Tahoma"/>
            <family val="2"/>
          </rPr>
          <t xml:space="preserve">
Reserva definitiva despues de liberaciones.</t>
        </r>
      </text>
    </comment>
    <comment ref="A25" authorId="0" shapeId="0" xr:uid="{1C502095-AAD5-4F76-BCC2-1B5B61049E9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EBC445-2FE7-4619-8EBF-3651296A002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DD37DAC-2962-4BF1-B97B-AB290E95543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3FB50D1-3527-4C95-8F52-97551FC208D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05C89E1-53C7-4AC4-A2A2-533DA756747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CD1B33-99F0-4206-8900-7357FAFE0664}">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BC2ECF4-B269-40C0-960D-5D6294326B3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06586A4-244A-4086-8AB5-EBF0871B5A6D}">
      <text>
        <r>
          <rPr>
            <b/>
            <sz val="9"/>
            <color indexed="81"/>
            <rFont val="Tahoma"/>
            <family val="2"/>
          </rPr>
          <t>Daniel Avendaño:</t>
        </r>
        <r>
          <rPr>
            <sz val="9"/>
            <color indexed="81"/>
            <rFont val="Tahoma"/>
            <family val="2"/>
          </rPr>
          <t xml:space="preserve">
Reserva definitiva despues de liberaciones.</t>
        </r>
      </text>
    </comment>
    <comment ref="A25" authorId="0" shapeId="0" xr:uid="{04DF9110-BD84-4306-B86F-016978850B8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4B1B9AD-A2A5-40E7-8579-E898388AB89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B33862-CA45-43B5-BF24-51FC9CF7F91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391431F6-14CA-4E4B-AC76-DDC812D4A458}">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2800A59-6349-4F38-B657-842E2908123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F891CE6-18B0-4736-8600-4C9C61EBD36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B3FC5AFB-9C73-4EC3-B9AA-F4BB71DE21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60F753F-548C-4E2D-9A96-E9DA31F7C7CB}">
      <text>
        <r>
          <rPr>
            <b/>
            <sz val="9"/>
            <color indexed="81"/>
            <rFont val="Tahoma"/>
            <family val="2"/>
          </rPr>
          <t>Daniel Avendaño:</t>
        </r>
        <r>
          <rPr>
            <sz val="9"/>
            <color indexed="81"/>
            <rFont val="Tahoma"/>
            <family val="2"/>
          </rPr>
          <t xml:space="preserve">
Reserva definitiva despues de liberaciones.</t>
        </r>
      </text>
    </comment>
    <comment ref="A25" authorId="0" shapeId="0" xr:uid="{BBA9A458-02B9-4639-ADA6-F815B660A36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2CE94A-F88F-4D57-A29D-05423B21AAAF}">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9D192C6-FC66-4C08-986A-02C8632C52BB}">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E1DD494-58E9-4583-9802-8C554C06383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7B0CBB6-061B-4617-8A78-F39247B51731}">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65FA005-8159-445E-B616-2A55439BEAD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1EA015B-C3C0-44B7-804C-ABC13C44A9A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424BA47-BD2A-40B7-8186-630D258A36C9}">
      <text>
        <r>
          <rPr>
            <b/>
            <sz val="9"/>
            <color indexed="81"/>
            <rFont val="Tahoma"/>
            <family val="2"/>
          </rPr>
          <t>Daniel Avendaño:</t>
        </r>
        <r>
          <rPr>
            <sz val="9"/>
            <color indexed="81"/>
            <rFont val="Tahoma"/>
            <family val="2"/>
          </rPr>
          <t xml:space="preserve">
Reserva definitiva despues de liberaciones.</t>
        </r>
      </text>
    </comment>
    <comment ref="A25" authorId="0" shapeId="0" xr:uid="{4EEAA26D-D27F-4DEA-9096-6F7E901152A9}">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DED3731-A9EB-45D2-860C-08FBDC68856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3A65C00A-E571-4367-9680-5945B31D25C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2C0F5E2-9C3D-489B-A806-7444F399EE2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F4F9750-255F-4DDA-9EE7-A6F30ABAB10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4848F7B-D1C3-474B-8490-27A64F0B14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E1F6C54-4D49-452D-A7B9-EEFC5BB4F674}">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819EFBA-EB43-4DCF-A154-6038F8517FD8}">
      <text>
        <r>
          <rPr>
            <b/>
            <sz val="9"/>
            <color indexed="81"/>
            <rFont val="Tahoma"/>
            <family val="2"/>
          </rPr>
          <t>Daniel Avendaño:</t>
        </r>
        <r>
          <rPr>
            <sz val="9"/>
            <color indexed="81"/>
            <rFont val="Tahoma"/>
            <family val="2"/>
          </rPr>
          <t xml:space="preserve">
Reserva definitiva despues de liberaciones.</t>
        </r>
      </text>
    </comment>
    <comment ref="A25" authorId="0" shapeId="0" xr:uid="{299A351D-FCCE-45E2-8329-4A2DC9D1678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170E202-F4BD-4CF0-A028-A1A095B99B4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54C6FFC-C9F7-43B0-B56E-3CC22F48BEF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35E19EA-ABFA-4124-BDF3-A692B671236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B856E089-EFCF-4852-8735-85BDA8C7ADC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107B396-2E25-436A-97AE-3625186A7F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EEA6C535-4E35-402C-9F9C-7574CEA18ED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418DDDC4-6B2F-4D6F-B97F-8499EC66A98E}">
      <text>
        <r>
          <rPr>
            <b/>
            <sz val="9"/>
            <color indexed="81"/>
            <rFont val="Tahoma"/>
            <family val="2"/>
          </rPr>
          <t>Daniel Avendaño:</t>
        </r>
        <r>
          <rPr>
            <sz val="9"/>
            <color indexed="81"/>
            <rFont val="Tahoma"/>
            <family val="2"/>
          </rPr>
          <t xml:space="preserve">
Reserva definitiva despues de liberaciones.</t>
        </r>
      </text>
    </comment>
    <comment ref="A25" authorId="0" shapeId="0" xr:uid="{41269E26-50D5-4643-8581-CED44A2E1CD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<sst xmlns="http://schemas.openxmlformats.org/spreadsheetml/2006/main" count="2679" uniqueCount="733">
  <si>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</si>
  <si>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</si>
  <si>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</si>
  <si>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</si>
  <si>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</si>
  <si>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</si>
  <si>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</si>
  <si>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</si>
  <si>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</si>
  <si>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</si>
  <si>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</si>
  <si>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</si>
  <si>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</si>
  <si>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</si>
  <si>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</si>
  <si>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</si>
  <si>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</si>
  <si>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</si>
  <si>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</si>
  <si>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</si>
  <si>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</si>
  <si>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</si>
  <si>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</si>
  <si>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</si>
  <si>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</si>
  <si>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</si>
  <si>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</si>
  <si>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</si>
  <si>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</si>
  <si>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</si>
  <si>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</si>
  <si>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</si>
  <si>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</si>
  <si>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</si>
  <si>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</si>
  <si>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</si>
  <si>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</si>
  <si>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</si>
  <si>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</si>
  <si>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</si>
  <si>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</si>
  <si>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</si>
  <si>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</si>
  <si>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</si>
  <si>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</si>
  <si>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</si>
  <si>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</si>
  <si>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</si>
  <si>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</si>
  <si>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</si>
  <si>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</si>
  <si>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</si>
  <si>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</si>
  <si>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</si>
  <si>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</si>
  <si>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</si>
  <si>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</si>
  <si>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</si>
  <si>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</si>
  <si>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</si>
  <si>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</si>
  <si>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</si>
  <si>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</si>
  <si>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</si>
  <si>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</si>
  <si>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</si>
  <si>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</si>
  <si>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</si>
  <si>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</si>
  <si>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</si>
  <si>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</si>
  <si>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</si>
  <si>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</si>
  <si>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</si>
  <si>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</si>
  <si>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</si>
  <si>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</si>
  <si>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</si>
  <si>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</si>
  <si>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</si>
  <si>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</si>
  <si>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</si>
  <si>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</si>
  <si>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</si>
  <si>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</si>
  <si>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</si>
  <si>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</si>
  <si>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</si>
  <si>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</si>
  <si>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</si>
  <si>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</si>
  <si>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</si>
  <si>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</si>
  <si>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</si>
  <si>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</si>
  <si>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</si>
  <si>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</si>
  <si>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</si>
  <si>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</si>
  <si>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</si>
  <si>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</si>
  <si>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</si>
  <si>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</si>
  <si>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</si>
  <si>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</si>
  <si>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</si>
  <si>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</si>
  <si>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</si>
  <si>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</si>
  <si>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</si>
  <si>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</si>
  <si>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</si>
  <si>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</si>
  <si>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</si>
  <si>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</si>
  <si>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</si>
  <si>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</si>
  <si>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</si>
  <si>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</si>
  <si>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</si>
  <si>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</si>
  <si>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</si>
  <si>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</si>
  <si>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</si>
  <si>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</si>
  <si>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</si>
  <si>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</si>
  <si>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</si>
  <si>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</si>
  <si>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</si>
  <si>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</si>
  <si>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</si>
  <si>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</si>
  <si>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</si>
  <si>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</si>
  <si>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</si>
  <si>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</si>
  <si>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</si>
  <si>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</si>
  <si>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</si>
  <si>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</si>
  <si>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</si>
  <si>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</si>
  <si>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</si>
  <si>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</si>
  <si>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</si>
  <si>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</si>
  <si>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</si>
  <si>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</si>
  <si>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</si>
  <si>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</si>
  <si>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</si>
  <si>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</si>
  <si>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</si>
  <si>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</si>
  <si>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</si>
  <si>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</si>
  <si>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</si>
  <si>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</si>
  <si>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</si>
  <si>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</si>
  <si>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</si>
  <si>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</si>
  <si>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</si>
  <si>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</si>
  <si>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</si>
  <si>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</si>
  <si>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</si>
  <si>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</si>
  <si>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</si>
  <si>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</si>
  <si>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</si>
  <si>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</si>
  <si>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</si>
  <si>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</si>
  <si>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</si>
  <si>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</si>
  <si>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</si>
  <si>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</si>
  <si>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</si>
  <si>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</si>
  <si>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</si>
  <si>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</si>
  <si>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</si>
  <si>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</si>
  <si>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</si>
  <si>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</si>
  <si>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</si>
  <si>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</si>
  <si>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</si>
  <si>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</si>
  <si>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</si>
  <si>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</si>
  <si>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</si>
  <si>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</si>
  <si>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</si>
  <si>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</si>
  <si>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</si>
  <si>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</si>
  <si>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</si>
  <si>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</si>
  <si>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</si>
  <si>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</si>
  <si>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</si>
  <si>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</si>
  <si>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</si>
  <si>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</si>
  <si>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</si>
  <si>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</si>
  <si>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</si>
  <si>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</si>
  <si>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</si>
  <si>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</si>
  <si>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</si>
  <si>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</si>
  <si>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</si>
  <si>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</si>
  <si>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</si>
  <si>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</si>
  <si>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</si>
  <si>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</si>
  <si>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</si>
  <si>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</si>
  <si>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</si>
  <si>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</si>
  <si>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</si>
  <si>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</si>
  <si>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</si>
  <si>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</si>
  <si>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</si>
  <si>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</si>
  <si>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</si>
  <si>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</si>
  <si>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</si>
  <si>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</si>
  <si>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</si>
  <si>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</si>
  <si>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</si>
  <si>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</si>
  <si>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</si>
  <si>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</si>
  <si>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</si>
  <si>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</si>
  <si>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</si>
  <si>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</si>
  <si>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</si>
  <si>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</si>
  <si>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</si>
  <si>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</si>
  <si>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</si>
  <si>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</si>
  <si>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</si>
  <si>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</si>
  <si>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</si>
  <si>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</si>
  <si>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</si>
  <si>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</si>
  <si>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</si>
  <si>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</si>
  <si>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</si>
  <si>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</si>
  <si>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</si>
  <si>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</si>
  <si>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</si>
  <si>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</si>
  <si>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</si>
  <si>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</si>
  <si>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</si>
  <si>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</si>
  <si>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</si>
  <si>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</si>
  <si>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</si>
  <si>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</si>
  <si>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</si>
  <si>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</si>
  <si>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</si>
  <si>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</si>
  <si>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</si>
  <si>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</si>
  <si>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</si>
  <si>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</si>
  <si>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</si>
  <si>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</si>
  <si>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</si>
  <si>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</si>
  <si>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</si>
  <si>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</si>
  <si>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</si>
  <si>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</si>
  <si>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</si>
  <si>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</si>
  <si>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</si>
  <si>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</si>
  <si>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</si>
  <si>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</si>
  <si>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</si>
  <si>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</si>
  <si>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</si>
  <si>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</si>
  <si>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</si>
  <si>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</si>
  <si>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</si>
  <si>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</si>
  <si>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</si>
  <si>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</si>
  <si>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</si>
  <si>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</si>
  <si>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</si>
  <si>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</si>
  <si>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</si>
  <si>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</si>
  <si>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</si>
  <si>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</si>
  <si>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</si>
  <si>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</si>
  <si>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</si>
  <si>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</si>
  <si>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</si>
  <si>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</si>
  <si>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</si>
  <si>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</si>
  <si>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</si>
  <si>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</si>
  <si>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</si>
  <si>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</si>
  <si>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</si>
  <si>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</si>
  <si>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</si>
  <si>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</si>
  <si>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</si>
  <si>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</si>
  <si>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</si>
  <si>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</si>
  <si>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</si>
  <si>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</si>
  <si>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</si>
  <si>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</si>
  <si>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</si>
  <si>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</si>
  <si>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</si>
  <si>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</si>
  <si>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</si>
  <si>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</si>
  <si>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</si>
  <si>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</si>
  <si>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</si>
  <si>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</si>
  <si>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</si>
  <si>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</si>
  <si>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</si>
  <si>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</si>
  <si>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</si>
  <si>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 xml:space="preserve">Fortalecimiento a la implementación del Sistema Distrital de Protección integral a las mujeres víctimas de violencias –SOFIA en Bogotá.  </t>
  </si>
  <si>
    <t>3. Inspirar confianza y legitimidad para vivir sin miedo y ser epicentro de cultura ciudadana, paz y reconciliación.</t>
  </si>
  <si>
    <t>22. Reducir la aceptación cultural e institucional del machismo y las violencias contra las mujeres, y garantizar el acceso efectivo a la justicia</t>
  </si>
  <si>
    <t>40. Más mujeres viven una vida libre de violencias, se sienten seguras y acceden con confianza al sistema de justicia.</t>
  </si>
  <si>
    <t>Realizar 115.103 atenciones efectivas a través de la Línea Púrpura Distrital</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</si>
  <si>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</si>
  <si>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</si>
  <si>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</si>
  <si>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Realizar seguimiento al 100% de los casos reportados en la Línea Purpura Distrital</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</si>
  <si>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</si>
  <si>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</si>
  <si>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</si>
  <si>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</si>
  <si>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</si>
  <si>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</si>
  <si>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</si>
  <si>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</si>
  <si>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</si>
  <si>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</si>
  <si>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Implementar una estrategia de Prevención de Riesgo de feminicidio</t>
  </si>
  <si>
    <t>Dinamizar 20 consejos Locales de seguridad para las mujeres y sus respectivos planes locales de seguridad</t>
  </si>
  <si>
    <t>Implementar un protocolo de prevención, atención y seguimiento a casos de violencia en el transporte público</t>
  </si>
  <si>
    <t>Realizar 12.957 atenciones a mujeres víctimas de violencias, a través de las duplas de atención psicosocial</t>
  </si>
  <si>
    <t>6. Servicios de prevención, atención y acogida para el fortalecimiento del derecho de las mujeres a una vida libre de violencias</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</si>
  <si>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</si>
  <si>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Prevención y atención a mujeres víctimas de violencias</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</si>
  <si>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</si>
  <si>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</si>
  <si>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Implementar el protocolo de prevención, atención, y sanción a la violencia contra las mujeres en el transporte público que garantice la atención del 100% de los casos y promueva su disminución.</t>
  </si>
  <si>
    <t>1. Realizar 115.103 atenciones efectivas a través de la Línea Púrpura Distrital</t>
  </si>
  <si>
    <t>2. Realizar seguimiento al 100% de los casos reportados en la Línea Purpura Distrital</t>
  </si>
  <si>
    <t>3. Operar 6 casas refugio para mujeres víctimas de violencia y personas a cargo</t>
  </si>
  <si>
    <t>4. Realizar atención al 100% de Personas (Mujeres víctimas de violencia y personas a cargo) acogidas en Casa Refugio</t>
  </si>
  <si>
    <t>5. Fortalecer los 4 componentes del Sistema SOFIA</t>
  </si>
  <si>
    <t>6. Implementar una estrategia de Prevención de Riesgo de feminicidio</t>
  </si>
  <si>
    <t>7. Dinamizar 20 consejos Locales de seguridad para las mujeres y sus respectivos planes locales de seguridad</t>
  </si>
  <si>
    <t>8. Implementar un protocolo de prevención, atención y segui-miento a casos de violencia en el transporte público</t>
  </si>
  <si>
    <t>9. Realizar 11.983 atenciones a mujeres víctimas de violencias, a través de las duplas de atención psicosocial</t>
  </si>
  <si>
    <t xml:space="preserve">Realizar asistencias técnicas a las entidades integrantes del Sistema SOFIA para la formulación, ajuste e implementación de acciones afirmativas para mujeres en riesgo de feminicidio y las víctimas indirectas del delito. </t>
  </si>
  <si>
    <t xml:space="preserve">Brindar asistencia técnico legal al sector salud para el fortalecimiento de capacidades institucionales en la atención a mujeres víctimas de violencia con énfasis en violencia sexual y riesgo de feminicidio, en el marco del Sistema SOFIA </t>
  </si>
  <si>
    <t xml:space="preserve">Realizar procesos de divulgación y sensibilización internos y externos sobre las modalidades de Casa Refugio con especial énfasis en las modalidades intermedia y rural </t>
  </si>
  <si>
    <t>Brindar asistencia técnica para la formulación e implementación de estrategias locales para la territorialización del Sistema SOFIA</t>
  </si>
  <si>
    <t>Verificar que todos los casos en riesgo de feminicidio son asignados a equipos de la SDMujer para seguimiento psicosocial y socio-jurídico</t>
  </si>
  <si>
    <t>Verificar que todos los casos en riesgo de feminicidio que han sido asignados cuenten con al menos un seguimiento.</t>
  </si>
  <si>
    <t>47. Número de mujeres en posible riesgo de feminicidio en seguimiento jurídico y psicosocial en el marco del Sistema Articulado de Alertas Tempranas (SAAT)</t>
  </si>
  <si>
    <t>48. Número de atenciones (asesorías y orientaciones) a través de la Estrategia intersectorial para la prevención y atención a víctimas de violencia de género con énfasis en violencia sexual y feminicidio.</t>
  </si>
  <si>
    <t>1. Número total de intervenciones brindadas a las mujeres a través de la Línea Púrpura Distrital "Mujeres que escuchan mujeres"</t>
  </si>
  <si>
    <t>2. Número de incidentes contestados, analizados o gestionados</t>
  </si>
  <si>
    <t>2. Número de incidentes direccionados para atención postemergencia</t>
  </si>
  <si>
    <t xml:space="preserve">3. Número de casos recepcionados y gestionados </t>
  </si>
  <si>
    <t>3. Número total de orientaciones psico-jurídicas efectivas</t>
  </si>
  <si>
    <t>3. Número de casos gestionados con intento fallido de contacto</t>
  </si>
  <si>
    <t>4. Número de seguimientos efectivos a mujeres mediante la LPD realizados (Bogotá y alertantes)</t>
  </si>
  <si>
    <t>4. Número de seguimientos a llamadas desde la LPD realizados</t>
  </si>
  <si>
    <t>5. Número de reuniones de supervisión administrativa, financiera y contable con los operadores de Casa Refugio</t>
  </si>
  <si>
    <t>6. Número de reuniones de supervisión técnica con los operadores de Casa Refugio</t>
  </si>
  <si>
    <t>7. Número de solicitudes de cupo recibidas para acogida en Casa Refugio</t>
  </si>
  <si>
    <t>7. Número de solicitudes de cupo tramitadas que cumplieron criterios de ingreso a Casa Refugio</t>
  </si>
  <si>
    <t>8. Número de personas acogidas en la modalidad tradicional de Casa  Refugio que cumplen criterios de ingreso</t>
  </si>
  <si>
    <t>8. Número de personas acogidas en la modalidad intermedia de Casa  Refugio que cumplen criterios de ingreso</t>
  </si>
  <si>
    <t>8. Número de personas acogidas en la modalidad rural de Casa  Refugio que cumplen criterios de ingreso</t>
  </si>
  <si>
    <t>8. Número total de personas acogidas en las tres modalidades de Casa Refugio</t>
  </si>
  <si>
    <t xml:space="preserve">9. Número de servidores (as) sensibilizados </t>
  </si>
  <si>
    <t>10. Número de sesiones de espacios de articulación y coordinación acompañados o con desarrollo de secretaría técnica</t>
  </si>
  <si>
    <t>Porcentaje de asistencias técnicas realizadas frente a acciones afirmativas para mujeres en riesgo de feminicidio y las víctimas indirectas del delito</t>
  </si>
  <si>
    <t>Asistencia técnico legal con énfasis en violencia sexual y riesgo de feminicidio</t>
  </si>
  <si>
    <t>Procesos de divulgación y sensibilización sobre las modalidades de Casa Refugio</t>
  </si>
  <si>
    <t>Informes locales sobre la implementación de estrategias de territorialización del Sistema SOFIA</t>
  </si>
  <si>
    <t>Asignación de casos en riesgo de feminicidio</t>
  </si>
  <si>
    <t>Seguimiento de casos en riesgo de feminicidio asignados</t>
  </si>
  <si>
    <t>(Llamadas contestadas + llamadas buzón)/ Llamadas efectivas</t>
  </si>
  <si>
    <t>Sumatoria del número de casas refugio en operación</t>
  </si>
  <si>
    <t>Sumatoria del número de acciones estratégicas realizadas en el marco de los componentes del Sistema SOFIA</t>
  </si>
  <si>
    <t>Sumatoria del número de  mujeres víctimas de violencias y su sistema familiar, acogidas y atendidas a través del modelo de Casas Refugio en todas sus modalidades</t>
  </si>
  <si>
    <t>Sumatoria del número de atenciones a mujeres víctimas de violencias, a través de las Duplas de atención psicosocial</t>
  </si>
  <si>
    <t xml:space="preserve">Sumatoria del número de mujeres participantes en las actividades implementadas en el marco de los Planes Locales de Seguridad para las Mujeres </t>
  </si>
  <si>
    <t>Sumatoria del número de atenciones efectivas a través de la Línea Púrpura Distrital</t>
  </si>
  <si>
    <t>Sumatoria del número de mujeres en posible riesgo de feminicidio en seguimiento jurídico y psicosocial en el marco del Sistema Articulado de Alertas Tempranas (SAAT)</t>
  </si>
  <si>
    <t>Sumatoria del número de atenciones (asesorías y orientaciones) a través de la Estrategia intersectorial para la prevención y atención a víctimas de violencia de género con énfasis en violencia sexual y feminicidio.</t>
  </si>
  <si>
    <t>Sumatoria del número total de intervenciones brindadas a las mujeres a través de la Línea Púrpura Distrital "Mujeres que escuchan mujeres"</t>
  </si>
  <si>
    <t>Sumatoria del número de incidentes analizados o gestionados</t>
  </si>
  <si>
    <t>Sumatoria del número de incidentes direccionados para atención postemergencia</t>
  </si>
  <si>
    <t xml:space="preserve">Sumatoria del número  de casos recepcionados y gestionados </t>
  </si>
  <si>
    <t>Sumatoria del número total de orientaciones psico-jurídicas efectivas</t>
  </si>
  <si>
    <t>Sumatoria del número de casos gestionados con intento fallido de contacto</t>
  </si>
  <si>
    <t>Sumatoria del número de seguimientos efectivos a mujeres mediante la LPD realizados (Bogotá y alertantes)</t>
  </si>
  <si>
    <t>Sumatoria del número de seguimientos a llamadas desde la LPD realizados</t>
  </si>
  <si>
    <t>Sumatoria del número de reuniones de supervisión administrativa, financiera y contable con los operadores de Casa Refugio</t>
  </si>
  <si>
    <t>Sumatoria del número de reuniones de supervisión técnica con los operadores de Casa Refugio</t>
  </si>
  <si>
    <t>Sumatoria del número de solicitudes de cupo recibidas para acogida en Casa Refugio</t>
  </si>
  <si>
    <t>Sumatoria del número de solicitudes de cupo tramitadas que cumplieron criterios de ingreso a Casa Refugio</t>
  </si>
  <si>
    <t>Sumatoria del número de personas  acogidas en la modalidad tradicional de Casa  Refugio que cumplen criterios de ingreso</t>
  </si>
  <si>
    <t>Sumatoria del número de personas  acogidas en la modalidad intermedia de Casa  Refugio que cumplen criterios de ingreso</t>
  </si>
  <si>
    <t>Sumatoria del número de personas  acogidas en la modalidad rural de Casa  Refugio que cumplen criterios de ingreso</t>
  </si>
  <si>
    <t>Sumatoria del número total de personas acogidas en las tres modalidades de Casa Refugio</t>
  </si>
  <si>
    <t>Sumatoria del número de servidores (as) sensibilizados</t>
  </si>
  <si>
    <t>Sumatoria del número de sesiones de espacios de articulación y coordinación acompañados o con desarrollo de secretaría técnica</t>
  </si>
  <si>
    <t>Sumatoria del número de asistencias técnicas realizadas</t>
  </si>
  <si>
    <t xml:space="preserve">Sumatoria del número de mujeres en riesgo de feminicidio con seguimiento jurídico y/o psicosocial </t>
  </si>
  <si>
    <t>Sumatoria del número de sesiones y/o espacios de articulación interinstitucional a nivel distrital y local en el marco del Sistema Articulado de Alertas Tempranas</t>
  </si>
  <si>
    <t>Sumatoria del número de atenciones (asesorías, orientaciones y seguimientos) a través de la Estrategia intersectorial para la prevención y atención a víctimas de violencia de género con énfasis en violencia sexual y feminicidio.</t>
  </si>
  <si>
    <t>Sumatoria del número de sesiones/espacios de trabajo realizados con el sector salud.</t>
  </si>
  <si>
    <t xml:space="preserve">Sumatoria del número de Consejos Locales de Seguridad para las Mujeres realizados </t>
  </si>
  <si>
    <t>Sumatoria del número de Mesas Técnicas con entidades locales y organizaciones de mujeres realizadas para  el diseño, implementación y seguimiento de las acciones de los Planes Locales de Seguridad para las Mujeres</t>
  </si>
  <si>
    <t>Sumatoria del número de actividades de prevención de violencias realizadas en las localidades de Bogotá</t>
  </si>
  <si>
    <t>Sumatoria del número de atenciones (primeras atenciones y seguimientos) a mujeres víctimas de violencias en el espacio y transporte público a través de las duplas psico-jurídicas</t>
  </si>
  <si>
    <t xml:space="preserve">Sumatoria del número reuniones/sesiones de preparación y acompañamiento técnico para el impulso de acciones de prevención, atención y sanción de las violencias contra las mujeres en el espacio y el transporte público. </t>
  </si>
  <si>
    <t>Sumatoria del número de remisiones recibidas por el equipo de Duplas de atención psicosocial</t>
  </si>
  <si>
    <t>Sumatoria del número de casos nuevos atendidos de manera efectiva,  a través de las duplas de atención psicosocial</t>
  </si>
  <si>
    <t>Sumatoria del número de seguimientos realizados a través de las duplas de atención psicosocial</t>
  </si>
  <si>
    <t>Sumatoria del número total de atenciones realizadas (primeras atenciones y seguimientos)  a través de las duplas de atención psicosocial</t>
  </si>
  <si>
    <t xml:space="preserve">(Número de asistencias técnicas realizadas frente acciones afirmativas/Número de asistencias técnicas programadas frente a acciones afirmativas)*100 </t>
  </si>
  <si>
    <t>(Número de asistencias técnico legales realizadas/Número de asistencias técnico legales programadas)*100</t>
  </si>
  <si>
    <t xml:space="preserve">Sumatoria de acciones de sensibilización y divulgación realizadas </t>
  </si>
  <si>
    <t>Sumatoria de informes locales sobre la implementación de estrategias de territorialización del Sistema SOFIA</t>
  </si>
  <si>
    <t>(Casos asignados a equipos para seguimientos a equipos de la SDMujer/Mujeres valoradas INMLCF+Mujeres identificadas en riesgo de feminicidio por los equipos de atención de la SDMujer)*100</t>
  </si>
  <si>
    <t>(Casos con seguimientos realizados/Casos asignados a los equipos para seguimientos)*100</t>
  </si>
  <si>
    <t>CONSTANTE</t>
  </si>
  <si>
    <t>CRECIENTE</t>
  </si>
  <si>
    <t>A DEMANDA</t>
  </si>
  <si>
    <t>N.A.</t>
  </si>
  <si>
    <t>Porcentaje</t>
  </si>
  <si>
    <t>Dirección de Eliminación de Violencias contra las Mujeres y Acceso a la Justicia</t>
  </si>
  <si>
    <t>Mensual</t>
  </si>
  <si>
    <t>Matriz de efectividad LPD</t>
  </si>
  <si>
    <t>Contratos de operación suscritos</t>
  </si>
  <si>
    <t>Reportes mensuales de plan de acción del proyecto de inversión 7734</t>
  </si>
  <si>
    <t>Simisional</t>
  </si>
  <si>
    <t>Reportes equipo Sofía Local</t>
  </si>
  <si>
    <t>Reportes equipo Sistema articulado de alertas tempranas -SAAT- para la prevención del riesgo de feminicidio en Bogotá</t>
  </si>
  <si>
    <t>Reportes equipo Casa Refugio</t>
  </si>
  <si>
    <t>Reportes equipo Sofía Distrital</t>
  </si>
  <si>
    <t>Reportes equipo Estrategia intersectorial para la prevención y atención de las violencias contra las mujeres con énfasis en violencia sexual y feminicidio</t>
  </si>
  <si>
    <t>Reportes equipo Duplas</t>
  </si>
  <si>
    <t>Trimestral</t>
  </si>
  <si>
    <t>GA-FO-25 Evidencia de reunión internas y externas</t>
  </si>
  <si>
    <t>GA-FO-25 Evidencia de reunión internas y externas
Piezas comunicativas de sensibilización y divulgación</t>
  </si>
  <si>
    <t>Documentos de informes locales sobre la implementación de estrategias de territorialización del Sistema SOFIA</t>
  </si>
  <si>
    <t xml:space="preserve">PRGRAMACIÓN </t>
  </si>
  <si>
    <t>No se presentaron avances para este período</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</si>
  <si>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</si>
  <si>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</si>
  <si>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No se presentaton retrasos</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</si>
  <si>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</si>
  <si>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No aplica</t>
  </si>
  <si>
    <t>N.A</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</si>
  <si>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</si>
  <si>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</si>
  <si>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</si>
  <si>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</si>
  <si>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 xml:space="preserve">Firma: </t>
  </si>
  <si>
    <t>Cargo: Lideresa Proyecto</t>
  </si>
  <si>
    <t>Nombre: Alexandra Quintero Benavides</t>
  </si>
  <si>
    <t>Cargo: Jefe Oficina Asesora de Planeación</t>
  </si>
  <si>
    <t>Nombre: Marcela Enciso Gaitán</t>
  </si>
  <si>
    <t>Cargo: Gerenta Proyecto (E)</t>
  </si>
  <si>
    <t>Nombre: Carlos Alfonso Gaitán Sánchez</t>
  </si>
  <si>
    <t>Nombre: Diana Gómez Rojas</t>
  </si>
  <si>
    <t>Cargo: Contratista Dirección de Eliminación de Violencias contra las mujeres y Acceso a la Justicia</t>
  </si>
  <si>
    <t>11. Brindar asistencia técnica para el desarrollo de acciones de fortalecimiento de los componentes del Sistema SOFIA</t>
  </si>
  <si>
    <t>12. Hacer seguimiento jurídico y psicosocial periódico a mujeres en riesgo de feminicidio en Bogotá, según los casos remitidos por entidades competentes del orden nacional, distrital o local, y equipos de atención de la Secretaría Distrital de la Mujer.</t>
  </si>
  <si>
    <t>13. Articular acciones interinstitucionales para aportar a la garantía del derecho de las mujeres en riesgo de feminicidio a una vida libre de violencias, a través del Sistema Articulado de Alertas Tempranas - SAAT.</t>
  </si>
  <si>
    <t>14. Brindar atención socio-jurídica en casos que sean reportados a través de la Estrategia Intersectorial para la Prevención y Atención de Víctimas de Violencia de Género con Énfasis en Violencia Sexual y Feminicidio.</t>
  </si>
  <si>
    <t>15. Articular acciones con el sector salud para eliminar barreras de protección, atención y acceso a la justicia de las mujeres ​víctimas de violencias o en riesgo de feminicidio, con el fin de prevenir la materialización del delito.</t>
  </si>
  <si>
    <t>16. Articular y coordinar con las Alcaldías Locales la agenda, fechas y desarrollo de las sesiones de los Consejos Locales de Seguridad para las Mujeres.</t>
  </si>
  <si>
    <t>17. Dinamizar el diseño, implementación y seguimiento de las acciones incluidas en los Planes Locales de Seguridad para las Mujeres.</t>
  </si>
  <si>
    <t xml:space="preserve">18. Liderar, articular y dinamizar acciones de prevención de violencias contra las mujeres en el espacio público y privado, en cada una de las localidades de Bogotá.  </t>
  </si>
  <si>
    <t>19. Brindar atención en dupla a mujeres víctimas de violencias en el espacio y el transporte público.</t>
  </si>
  <si>
    <t xml:space="preserve">20. Acompañar técnicamente los procesos de articulación intra e interinstitucional para el impulso de acciones de prevención, atención y sanción de las violencias contra las mujeres en el espacio y el transporte público. </t>
  </si>
  <si>
    <t>21. Realizar el primer contacto efectivo con las mujeres nuevas remitidas por los diferentes equipos para atención psicosocial.</t>
  </si>
  <si>
    <t>22. Aportar a la garantía del derecho de las mujeres a una vida libre de violencias a través de las sesiones de seguimiento.</t>
  </si>
  <si>
    <t xml:space="preserve">23. Dinamizar la activación de rutas y sesiones de atención psicosocial a mujeres víctimas de violencias. </t>
  </si>
  <si>
    <t>(Llamadas contestadas + llamadas buzón)/
Llamadas efectivas según la información reportada en la matriz de efectividad de la LPD</t>
  </si>
  <si>
    <t>Sumatoria del número de casas refugio en operación, tomando como operación aquellas que cuentan con contrato suscrito y en ejecución</t>
  </si>
  <si>
    <t xml:space="preserve">Se suma como implementada cada una de las siguientes acciones en el marco de los componentes del Sistema SOFIA:
1. Acciones de formación y sensibilización para el fortalecimiento de capacidades de servidoras(es). 
2. Número de mujeres en posible riesgo de feminicidio en seguimiento jurídico y psicosocial en el marco del SAAT y acciones interinstitucionales realizadas en el marco del SAAT
3. Acciones de articulación, coordinación y dinamización de los Consejos Locales de Seguridad para las Mujeres.
4. Acciones de articulación intra e interinstitucional para el impulso de acciones de prevención, atención y sanción de las violencias contra las mujeres en el espacio y el transporte público y atención brindada por las duplas a mujeres víctimas de violencias en el espacio y el transporte público.
5. Atención a mujeres víctimas de violencia a través de las Duplas de atención psicosocial. </t>
  </si>
  <si>
    <t>Sumatoria del número total de personas acogidas en las tres modalidades de Casa Refugio (mujeres víctimas de violencia y personas a cargo), según el reporte generado por Simisional y las matricecs internas del equipo</t>
  </si>
  <si>
    <t>Sumatoria del número de atenciones efectivas a mujeres víctimas de violencias (mujeres primera atencion y seguimientos efectivos), según el reporte generado por Simisional para las Duplas de atención psicosocial</t>
  </si>
  <si>
    <t>Sumatoria del número de mujeres participantes en cada una de las localidades en las actividades implementadas en el marco de los Planes Locales de Seguridad para las Mujeres, según el reporte interno del equipo Sofia Local</t>
  </si>
  <si>
    <t>Número total de atenciones de acuerdo con el consolidado por tipo de llamada, según el reporte generado por Simisional para la Línea Púrpura Distrital</t>
  </si>
  <si>
    <t>Sumatoria número total de casos de mujeres en riesgo de feminicidio con seguimientos socio jurídico y psicosocial realizados; según el reporte generado por el equipo SAAT</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</si>
  <si>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</si>
  <si>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Sumatoria del número de atenciones por tipo de intervención (Orientación en rutas de atención, Atención psicosocial y Orientación Sociojurídica) brindadas a las mujeres a través de la Línea Púrpura Distrital "Mujeres que escuchan mujeres", según el reporte generado por Simisional</t>
  </si>
  <si>
    <t>Sumatoria del número de incidentes que fueron contestados, analizados o gestionados por la AgenciaMuj de los códigos de tipificación priorizados,  según el reporte generado por Simisional</t>
  </si>
  <si>
    <t>Sumatoria del número de incidentes direccionados para atención atención post-evento y en emergencia a otros equipos de la Entidad por la AgenciaMuj, según el reporte generado por Simisional</t>
  </si>
  <si>
    <t xml:space="preserve">Sumatoria del número de casos recepcionados y gestionados con código de tipificación priorizado para la atención en urgencia/emergencia a través de la móvil mujer </t>
  </si>
  <si>
    <t>Sumatoria del número total de orientaciones psico-jurídicas efectivas brindadas por la móvil mujer (incluye el estado "Derivado a otras estrategias"), según el reporte generado por Simisional y la matriz interna del equipo</t>
  </si>
  <si>
    <t>Sumatoria del número de casos gestionados con intento fallido de contacto por parte de la móvil mujer (Incluye estado desplazamiento fallido, rechaza atención o contacto inicial fallido, contacto inicial fallido alertante), según el reporte generado por Simisional y la matriz interna del equipo</t>
  </si>
  <si>
    <t>Sumatoria del número de seguimientos efectivos a mujeres realizados por la LPD, tomando solamente Bogotá y alertantes, según el reporte generado por Simisional</t>
  </si>
  <si>
    <t>Sumatoria del número de seguimientos a llamadas realizados desde la LPD, según el reporte generado por Simisional</t>
  </si>
  <si>
    <t>Sumatoria del número de reuniones de supervisión administrativa, financiera y contable realizados con los operadores de Casa Refugio por parte del equipo de la Entidad</t>
  </si>
  <si>
    <t>Sumatoria del número de reuniones de supervisión técnica ( jurídica, primeros auxilios, nutrición, pedagogía, trabajo social, psicología, actividades de revisión del proceso de atención, etc) realizadas con los operadores de Casa Refugio por parte del equipo de la Entidad</t>
  </si>
  <si>
    <t>Sumatoria del número total de solicitudes de cupo recibidas para acogida en Casa Refugio, según el reporte generado por Simisional</t>
  </si>
  <si>
    <t>Sumatoria del número de solicitudes de cupo tramitadas que cumplieron criterios de ingreso a Casa Refugio (Estado Asignado y Egresada), según el reporte generado por Simisional</t>
  </si>
  <si>
    <t>Sumatoria del número total de personas acogidas en la modalidad tradicional de Casa Refugio (mujeres víctimas de violencia y personas a cargo), según el reporte generadon por Simisional y las matricecs internas del equipo</t>
  </si>
  <si>
    <t>Sumatoria del número de personas  acogidas en la modalidad intermedia de Casa Refugio  (mujeres víctimas de violencia y personas a cargo), según el reporte generadon por Simisional y las matricecs internas del equipo</t>
  </si>
  <si>
    <t>Sumatoria del número de personas  acogidas en la modalidad rural de Casa Refugio  (mujeres víctimas de violencia y personas a cargo), según el reporte generadon por Simisional y las matricecs internas del equipo</t>
  </si>
  <si>
    <t>Sumatoria del número total de personas acogidas en las tres modalidades de Casa Refugio (mujeres víctimas de violencia y personas a cargo), según el reporte generadon por Simisional y las matricecs internas del equipo</t>
  </si>
  <si>
    <t>Sumatoria del número de servidores (as) con diferentes modalidades de vinculación, sensibilizados en el reconocimiento y garantía del derecho de las mujeres a una vida libre de violencias, según el reporte interno del equipo Sofia Distrital</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</si>
  <si>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</si>
  <si>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Sumatoria del número de asistencias técnicas para el desarrollo de acciones de fortalecimiento de los componentes del Sistema SOFIA realizadas, según el reporte interno del equipo Sofia Distrital</t>
  </si>
  <si>
    <t>Sumatoria del número de sesiones y/o espacios de articulación interinstitucional a nivel distrital y local realizados en el marco del Sistema Articulado de Alertas Tempranas, según  el reporte interno del equipo SAAT</t>
  </si>
  <si>
    <t>Sumatoria del número de orientaciones sociojurídicas (asesorías y orientaciones) y seguimientos realizados por el equipo de la Estrategia intersectorial para la prevención y atención a víctimas de violencia de género con énfasis en violencia sexual y feminicidio, según el reporte generado por Simisional</t>
  </si>
  <si>
    <t>Sumatoria del número de sesiones/espacios de trabajo realizados por el equipo de la Estrategia intersectorial para la prevención y atención a víctimas de violencia de género con énfasis en violencia sexual y feminicidio, orientadas al fortalecimiento de las capacidades en el sector salud para la  ualificación de la atención brindada a las ciudadanas víctimas de VBG, según reporte interno del equipo de la Estrategia</t>
  </si>
  <si>
    <t>Sumatoria del número de Consejos Locales de Seguridad para las Mujeres realizados, según el reporte interno del equipo Sofia Local</t>
  </si>
  <si>
    <t>Sumatoria del número de Mesas Técnicas realizadas con entidades locales y organizaciones de mujeres para  el diseño, implementación y seguimiento de las acciones de los Planes Locales de Seguridad para las Mujeres, según el reporte interno del equipo Sofia Local</t>
  </si>
  <si>
    <t>Sumatoria del número de actividades de prevención de violencias contra las mujeres tanto en el espacio público como en el espacio privado, y para la prevención del delito de feminicidio realizadas en las  localidades de Bogotá, según el reporte interno del equipo Sofia Local</t>
  </si>
  <si>
    <t>Sumatoria del número total de atenciones (mujeres primera atencion y seguimientos efectivos) brindadas a mujeres víctimas de violencias en el espacio y transporte público por las duplas psico-jurídicas, según el reporte generado por Simisional</t>
  </si>
  <si>
    <t>Sumatoria del número reuniones/sesiones de preparación y acompañamiento técnico para el impulso de acciones de prevención, atención y sanción de las violencias contra las mujeres en el espacio y el transporte público, según el reporte interno del equipo Sofia Distrital</t>
  </si>
  <si>
    <t>Sumatoria del número de remisiones de casos recibidas por el equipo de Duplas de atención psicosocial, según el reporte interno del equipo de Duplas de Atención Psicosocial</t>
  </si>
  <si>
    <t xml:space="preserve">Sumatoria del número de casos nuevos atendidos de manera efectiva por parte de las duplas de atención psicosocial (mujeres primera atencion), según el reporte generado por Simisional para las Duplas de atención psicosocial, </t>
  </si>
  <si>
    <t>Sumatoria del número de seguimientos realizados por parte de las duplas de atención psicosocial (seguimientos efectivos), según el reporte generado por Simisional para las Duplas de atención psicosocial</t>
  </si>
  <si>
    <t>(Número de asistencias técnicas realizadas frente a acciones afirmativas  para mujeres en riesgo de feminicidio y las víctimas indirectas del delito/Número de asistencias técnicas programadas)*100, según reporte del equipo Sofia Local</t>
  </si>
  <si>
    <t>(Número de asistencias técnico legales realizadas por el equipo de la Estrategia intersectorial para la prevención y atención a víctimas de violencia de género con énfasis en violencia sexual y feminicidio, orientadas al fortalecimiento de las capacidades en el sector salud para la cualificación de la atención brindada a las ciudadanas víctimas de VBG/Número de asistencias técnico legales programadas)*100,  según reporte interno del equipo de la Estrategia</t>
  </si>
  <si>
    <t xml:space="preserve">Sumatoria de acciones de sensibilización y divulgación sobre las modalidades de Casa Refugio realizadas </t>
  </si>
  <si>
    <t>Sumatoria de informes locales sobre la implementación de estrategias de territorialización del Sistema SOFIA elaborados por el equipo Sofia Local</t>
  </si>
  <si>
    <t>(Número total de casos de mujeres en riesgo de feminicidio asignados para seguimiento socio jurídico y psicosocial a equipos de la SDMujer/Número total de casos de mujeres valoradas en riesgo de feminicidio por parte del INMLCF+Número total de casos de mujeres identificadas en riesgo de feminicidio por los equipos de atención de la SDMujer)*100, según los registros internos del equipo SAAT</t>
  </si>
  <si>
    <t>(Número de casos de mujeres en riesgo de feminicidio con seguimientos socio jurídico y psicosocial realizados/Número de casos de mujeres en riesgo de feminicidio asignados a los equipos para seguimientos socio jurídico y psicosocial )*100, según los registros internos del equipo SAAT</t>
  </si>
  <si>
    <t>1. Modificar el presupuesto programado para las metas 3 y 6 del proyecto en atención a los resultados arrojados en las labores de estructuración de costos de los procesos PAABS Nos. 501, 538 y 539, con el fin de contar con el presupuesto necesario que garantice la continuidad en la operación de las 3 modalidades de las Casas Refugio.
2. Modificar la programación mensual de la meta 9. Realizar 12.957 atenciones a mujeres víctimas de violencias, a través de las duplas de atención psicosocial, teniendo en cuenta la programación y avance de la contratación de las profesionales que confroman las duplas de atención psicosocial.
3. Modificar la programación mensual de las tres metas Plan de Desarrollo a cargo del proyecto de inversión teniendo en cuenta la vigencia de ejecución del mismo.
4. Modificar la meta cuatrienio y la meta vigencia de los indicadores PMR teniendo en cuenta la reformulación de los indicadores PMR durante 2023 y que entraron en vigencia en 2024, en la programación de los indicadores de plan de acción se deberá relacionar únicamente la vigencia 2024 en la magnitud del indicador y la programación cuatrienio, toda vez que la meta al cierre 2023 define la línea base del indicador según lineamientos de la Secretaría Distrital de Hacienda.
5. Eliminar la actividad "10.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y modificar la ponderación vertical de las actividades de la meta 5. Fortalecer los 4 componentes del Sistema SOFIA teniendo en cuenta que para la presente vigencia no se contará con la profesional enlace con el grupo de comunicaciones de la Entidad.
6. Eliminar el indicador "11. Número de acciones de divulgación y visibilización realizadas" asociado a la actividad 10, en atención a la eliminación de dicha actividad
7. Modificar la descripción de la medición de los indicadores del plan de acción, haciendo mayor claridad al respecto de la forma concreta en cómo se mide cada uno.
8. Ajustar la programación de magnitud y presupuesto de la territorialización del plan de acción, de acuerdo con lo proyectado para la meta 7. Dinamizar 20 consejos Locales de seguridad para las mujeres y sus respectivos planes locales de seguridad</t>
  </si>
  <si>
    <t>1. Programación presupuesto por metas
2. Programación mensual Meta 9
3. Programación mensual indicadores PDD
4. Programación magnitud cuatrienio y vigencia 2024 indicadores PMR
5. Eliminación de actividad No. 10 y ajuste de la ponderación vertical de actividades Meta 5 - Fortalecer los 4 componentes del Sistema SOFIA
6. Eliminación indicador de actividad No. 10
7. Modificación de la descripción de medición de indicadores
8. Programación de magnitud y recursos de territorialización</t>
  </si>
  <si>
    <t>11. Número de asistencias técnicas realizadas</t>
  </si>
  <si>
    <t xml:space="preserve">12. Número de mujeres en riesgo de feminicidio con seguimiento jurídico y/o psicosocial 	</t>
  </si>
  <si>
    <t>13. Número de sesiones y/o espacios de articulación interinstitucional a nivel distrital y local en el marco del Sistema Articulado de Alertas Tempranas</t>
  </si>
  <si>
    <t>14. Número de atenciones (asesorías, orientaciones y seguimientos) a través de la Estrategia intersectorial para la prevención y atención a víctimas de violencia de género con énfasis en violencia sexual y feminicidio.</t>
  </si>
  <si>
    <t>15. Número de sesiones/espacios de trabajo realizados con el sector salud.</t>
  </si>
  <si>
    <t xml:space="preserve">16. Número de Consejos Locales de Seguridad para las Mujeres realizados </t>
  </si>
  <si>
    <t>17. Número de Mesas Técnicas con entidades locales y organizaciones de mujeres realizadas para el diseño, implementación y seguimiento de las acciones de los Planes Locales de Seguridad para las Mujeres</t>
  </si>
  <si>
    <t>18. Número de actividades de prevención de violencias realizadas en las localidades de Bogotá</t>
  </si>
  <si>
    <t>19. Número de atenciones brindadas en dupla (primeras atenciones y seguimientos) a mujeres víctimas de violencias en el espacio y transporte público</t>
  </si>
  <si>
    <t xml:space="preserve">20. Número reuniones/sesiones de preparación y acompañamiento técnico para el impulso de acciones de prevención, atención y sanción de las violencias contra las mujeres en el espacio y el transporte público. </t>
  </si>
  <si>
    <t>21. Número de remisiones recibidas por el equipo de Duplas de atención psicosocial</t>
  </si>
  <si>
    <t>21. Número de casos nuevos atendidos de manera efectiva,  a través de las duplas de atención psicosocial</t>
  </si>
  <si>
    <t xml:space="preserve">22. Número de seguimientos realizados a través de las duplas de atención psicosocial </t>
  </si>
  <si>
    <t>23. Número total de atenciones realizadas (primeras atenciones y seguimientos)  a través de las duplas de atención psicosocial</t>
  </si>
  <si>
    <t>Durante el mes de febrero, las Duplas de Atención Psicosocial realizaron un total de 127 atenciones, de las cuales 22 corresponden a primeras atenciones y 105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</si>
  <si>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</si>
  <si>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Con corte al mes de febrero de 2024, las profesionales de las Duplas de Atención Psicosocial han realizado un total de 127 atenciones psicosociales,  de las cuales 22 corresponden a primeras atenciones y 105 a seguimientos efectivos.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</si>
  <si>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Logros: Durante el mes de febrero las Duplas de Atención Psicosocial realizaron atención inicial a 22 casos nuevos. Se dio tramite oportuno a las remisiones recibidas durante el mes, garantizando la gestión para la atención a las mujeres con las que se logró contacto efectivo y quienes expresaron interés y voluntad en inciar el proceso de acompañamiento. 
Con corte al mes de febrero las Duplas de Atención Psicosocial realizaron atención inicial a 22 casos nuevos.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 
No se presentaron retrasos</t>
  </si>
  <si>
    <t>Logros: Durante el mes de febrero, las profesionales  de las Duplas de Atención Psicosocial realizaron un total de 105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Con corte al mes de febrero las profesionales  de las Duplas de Atención Psicosocial realizaron un total de 105 seguimientos efectivos.
Beneficios: A través de los seguimientos se conoció la situación de las mujeres, respecto a su proceso en el 2023 y con base en ello se determinó el plan de acción a continuar durante la presente vigencia. 
No se presentaron retrasos.</t>
  </si>
  <si>
    <t xml:space="preserve">Durante el mes de febrero a través de las Duplas de atención psicosocial, se atendieron 22 casos nuevos. </t>
  </si>
  <si>
    <t>Durante el mes de febrero, las profesionales realizaron un total de 105 seguimientos efectivos que permitieron dar continuidad al plan de acompañamiento psicosocial identificado y proyectado en cada caso de acuerdo con las necesidades de las mujeres. Es importante mencionar que, la cifra de seguimientos incluye también, el registro de gestiones como la concertación de la sesión psicosocial.</t>
  </si>
  <si>
    <t>Durante el mes de febrero, las Duplas de Atención Psicosocial realizaron un total de 127 atenciones, de las cuales 22 corresponden a primeras atenciones y 105 a seguimientos efectivos. El proceso de orientación, atención y acompañamiento psicosocial facilitado por las profesionales aportó al reconocimiento de las violencias y a la garantía del derecho de las mujeres a una vida libre de las mismas.</t>
  </si>
  <si>
    <t xml:space="preserve">Durante el mes de febrero las Duplas de Atención Psicosocial realizaron la gestión para la atención necesaria, en los 26 casos  asignados. De esta manera se garantizó la atención de las mujeres con las que se logró contacto efectivo y quienes expresaron interés y voluntad en inciar el proceso de acompañamiento. </t>
  </si>
  <si>
    <t>Con corte al mes de febrero las Duplas de Atención Psicosocial realizaron la gestión para la atención necesaria, en los 26 casos  asignados.</t>
  </si>
  <si>
    <t xml:space="preserve">Con corte al mes de febrero a través de las Duplas de atención psicosocial, se atendieron 22 casos nuevos. </t>
  </si>
  <si>
    <t>Con corte al mes de febrero las profesionales  de las Duplas de Atención Psicosocial realizaron un total de 105 seguimientos efectivos.</t>
  </si>
  <si>
    <t>Con corte al mes de febrero, las Duplas de Atención Psicosocial realizaron un total de 127 atenciones, de las cuales 22 corresponden a primeras atenciones y 105 a seguimientos efectivos.</t>
  </si>
  <si>
    <t>Durante el mes de febrero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Integral estuvieron disponibles para las ciudadanas que contaban con una medida de protección emitida por las autoridades competentes, brindando atención interdisciplinar por profesionales en las área de psicología, jurídica, trabajo social, pedagogía, enfermería y nutrición.
Desde la Modalidad Intermedia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</si>
  <si>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Con corte al mes de febrero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</si>
  <si>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febrero se llevaron a cabo 42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Con corte al mes de febrero de 2024 se llevaron a cabo 88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</si>
  <si>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febrero se realizaron 37 reuniones de supervisión técnica en las 6 Casas Refugio que operaron durante el mes, las cuales estuvieron relacionadas con la supervisión y fortalecimiento técnico de las áreas de atención, siendo 6 de primeros auxilios, 6 del área jurídica, 5 trabajo social, 6 nutrición, 4 pedagogía y 5psicología; al igual que se desarrollaron 5 actividades sobre la revisión del proceso de atención que se brinda a las mujeres acogidas y lineamientos.
En el periodo de enero a febrero de 2024 se desarrollaron 50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</si>
  <si>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Durante el mes de febrero se llevaron a cabo 42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</si>
  <si>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Durante el mes de febrero se realizaron 37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t>
  </si>
  <si>
    <t>Con corte al mes de febrero de 2024 se llevaron a cabo 88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</si>
  <si>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Con corte al mes de febrero de 2024 se realizaron 50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</si>
  <si>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 xml:space="preserve">Durante el mes de febrero se recibieron 45 solicitudes de cupo (mujeres víctimas de violencia y personas a cargo) en el correo institucional de Casas Refugio, de las cuales se aceptaron y se realizaron los trámites de ingreso para 34 solicitudes al evidenciar que cumplían con los criterios, 9 resultaron en desistimiento de cupo y 2 no cumplieron con los criterios para el ingreso a Casa Refugio. 
Las 34 solicitudes de cupo que cumplieron con los criterios de ingreso, conllevaron la acogida de 74 personas nuevas, entre las cuales se encontraban 34 mujeres adultas víctimas de violencia y 40 niños, niñas y adolescentes. Durante el mes de febrero estuvieron acogidas un total de 184 personas (mujeres víctimas de violencia y personas a cargo) en las Casas Refugio. </t>
  </si>
  <si>
    <t>Logros: En el mes de febrero se recibieron 45 solicitudes de cupo (mujeres víctimas de violencia y personas a cargo) en el correo institucional de Casas Refugio, de las cuales se aceptaron y se realizaron los trámites de ingreso para 34 solicitudes al evidenciar que cumplían con los criterios, 9 resultaron en desistimiento de cupo y 2 no cumplieron con los criterios para el ingreso a Casa Refugio.
Con corte al mes de febrero de 2024 se recibieron 89 solicitudes de cupo (mujeres víctimas de violencia y personas a cargo) en el correo institucional de Casas Refugio, de las cuales se aceptaron y se realizaron los trámites de ingreso para 67 solicitudes al evidenciar que cumplían con los criterios, a través de 6 Casas Refugio; 17 resultaron en desistimiento de cupo para el ingreso a Casa Refugio y 5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</si>
  <si>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 xml:space="preserve">Con corte al mes de febrero de 2024 se recibieron 89 solicitudes de cupo (mujeres víctimas de violencia y personas a cargo) en el correo institucional de Casas Refugio, de las cuales se aceptaron y se realizaron los trámites de ingreso para 67 solicitudes al evidenciar que cumplían con los criterios, 17 resultaron en desistimiento de cupo y 5 no cumplieron criterios para el ingreso a Casa Refugio.
Las 67 solicitudes de cupo que cumplieron con los criterios de ingreso, conllevaron la acogida de 151 personas nuevas, entre las cuales se 68 mujeres adultas víctimas de violencia 83 niños, niñas, adolescentes y personas de sus grupos familiares. </t>
  </si>
  <si>
    <t>Logros: En el mes de febrero se brindó acogida a 74 personas nuevas (mujeres víctimas de violencia y personas a cargo) que cumplieron los criterios de ingreso a las Casas Refugio, de las cuales 34 fueron mujeres adultas y adultas mayores, 1 adolescente, 29 niñas y niños y 10 bebés. Bajo ese marco, en febrero estuvieron acogidas un total de 184 personas en la Estrategia de Casas Refugio en sus tres Modalidades: Tradicional, Intermedia y Rural. 
Con corte al mes de febrero de 2024 se brindó acogida a 151 personas nuevas (mujeres víctimas de violencia y personas a cargo) que cumplieron los criterios de ingreso a las Casas Refugio, de las cuales 68 son mujeres y mujeres adultas mayores, 5 adolescentes, 57 niñas y niños y 21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</si>
  <si>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Durante el mes de febrero se recibieron 45 solicitudes de cupo en el correo institucional de Casas Refugio, reportadas por los equipos de atención de la Secretaría Distrital de la Mujer y por las demás entidades que remiten mujeres victimas de violencia.</t>
  </si>
  <si>
    <t xml:space="preserve">Durante el mes de febrero se aceptaron y se realizaron los trámites de ingreso para 34 solicitudes de cupo de mujeres víctimas de violencia que fueron recibidas en el correo institucional de Casas Refugio, al evidenciar que cumplían con los criterios de ingreso. </t>
  </si>
  <si>
    <t>Con corte al mes de febrero de 2024 se recibieron 89 solicitudes de cupo en el correo institucional de Casas Refugio, reportadas por los equipos de atención de la Secretaría Distrital de la Mujer y por las demás entidades que remiten mujeres victimas de violencia.</t>
  </si>
  <si>
    <t>En el mes de febrero se acogieron un total de 54 personas nuevas en la Modalidad Tradicional de las Casas Refugio, de las cuales 21 fueron mujeres adultas víctimas de violencia y 33 niños, niñas y adolescentes.</t>
  </si>
  <si>
    <t>En el mes de febrero se acogieron un total de 12 personas nuevas en la Modalidad Intermedia de las Casas Refugio, de las cuales 9 fueron mujeres adultas víctimas de violencia y 3 niños, niñas y adolescentes.</t>
  </si>
  <si>
    <t xml:space="preserve">En el mes de febrero se acogieron un total de 8 personas nuevas en la Modalidad Rural de las Casas Refugio, de las cuales 4 fueron mujeres adultas víctimas de violencia y 4 niños, niñas y adolescentes. </t>
  </si>
  <si>
    <t xml:space="preserve">Durante el mes de febrero ingresaron un total de 74 personas nuevas en las Casas Refugio, de las cuales 34 fueron mujeres adultas víctimas de violencia y 40 niños, niñas, adolescentes. </t>
  </si>
  <si>
    <t>Con corte al mes de febrero de 2024 se aceptaron y se realizaron los trámites de ingreso para 67 solicitudes de cupo de mujeres víctimas de violencia que fueron recibidas en el correo institucional de Casas Refugio, al evidenciar que cumplían con los criterios de ingreso.</t>
  </si>
  <si>
    <t>Con corte al mes de febrero de 2024 se acogieron un total de 105 personas nuevas en la Modalidad Tradicional de las Casas Refugio, de las cuales 42 fueron mujeres adultas víctimas de violencia y 63 niños, niñas, adolescentes y personas de su sistema familiar dependiente.</t>
  </si>
  <si>
    <t xml:space="preserve">Con corte al mes de febrero de 2024 ingresaron un total de 151 personas nuevas en las Casas Refugio, de las cuales de las cuales 68 fueron mujeres adultas víctimas de violencia y 83 niños, niñas, adolescentes y personas de sus sistemas familiares dependientes. </t>
  </si>
  <si>
    <t xml:space="preserve">Con corte al mes de febrero de 2024 se acogieron un total de 19 personas nuevas en la Modalidad Rural de las Casas Refugio, de las cuales 8 fueron mujeres adultas víctimas de violencia y 11 niños, niñas y adolescentes. </t>
  </si>
  <si>
    <t xml:space="preserve">Con corte al mes de febrero de 2024 se acogieron un total de 27 personas nuevas en la Modalidad Intermedia de las Casas Refugio, de las cuales 18 fueron mujeres adultas víctimas de violencia y 9 niños, niñas y adolescentes. </t>
  </si>
  <si>
    <t>En el mes de febrero se dio cumplimiento a la operación de la Estrategia Casas Refugio a través del funcionamiento de 6 casas, 4 en la Modalidad de Atención Tradicional, 1 de la Modalidad Intermedia y 1 de la Modalidad Rural.</t>
  </si>
  <si>
    <t>Con corte al mes de febrero se dio cumplimiento a la operación de la Estrategia Casas Refugio a través del funcionamiento de 6 casas, 4 en la Modalidad de Atención Tradicional, 1 de la Modalidad Intermedia y 1 de la Modalidad Rural.</t>
  </si>
  <si>
    <t>Con corte al mes de  febrero se realizaron 6.671 atenciones efectivas a través de la Línea Púrpura Distrital "Mujeres que Escuchan Mujeres", de las cuales  4.213 fueron primeras atenciones y 2.458 seguimientos telefónicos. 
De los 1.617 incidentes contestados, gestionados y analizados por la AgenciaMuj, 1.137 fueron direccionados a equipos de la Secretaría Distrital de la Mujer para atención post-evento ( 613 direccionados específicamente a la Línea Púrpura Distrital)  y en urgencia-emergencia a través de la móvil mujer, recurso de despacho de la AgenciaMuj. 
Se recepcionaron y gestionaron 486 incidentes con código de tipificación 204-Tentativa de Feminicidio priorizado para la atención en urgencia/emergencia a través de la móvil mujer de la AgenciaMuj bajo un esquema de duplas psico jurídicas.</t>
  </si>
  <si>
    <t>Durante el mes de febrero se realizaron 1.723 intervenciones de las cuales 735 fueron orientaciones sobre la ruta de atención, 831 atenciones psicosociales y 157 orientaciones sociojuridicas a mujeres de acuerdo con las necesidades y demandas de las mujeres, así como los hechos victimizantes. 
Con corte al mes de febrero  se realizaron 3.602 intervenciones de las cuales 1.571  fueron orientaciones sobre la ruta de atención, 1.709 atenciones psicosociales y 322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</si>
  <si>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Logros: Durante el mes de febrero fueron contestados, analizados o gestionados 820 incidentes recepcionados por la AgenciaMuj de los códigos de tipificación priorizados. De estos, 247 incidentes fueron no procedentes y 573 fueron direccionados a equipos de la Secretaría de la Mujer para atención post-evento y en emergencia (308 direccionados específicamente a la Línea Púrpura Distrital). Se desarrollaron 14 espacios de construcción y articulación conjunta con el C4, en el cual se adelantó seguimiento al plan de trabajo semanal, reuniones semanales de seguimiento a la operación y a la transferencia de voz por parte de la AgenciaMUJ (código 611- Maltrato con circunstancia modificadora Violencia en contexto de pareja y expareja) y espacios de intercambio de experiencias y articulación con otras agencias de la linea de emergencias 123. Adicionalmente, se enviaron vía correo electrónico alertas para promover y articular en la atención de diferentes incidentes y notificaciones de errores de asociación, y necesidades de herramientas de PremierOne. 
Con corte al mes de febrero de los 1.617 incidentes contestados, gestionados y analizados por la AgenciaMuj, 1.137 fueron direccionados a equipos de la Secretaría Distrital de la Mujer para atención post-evento (613 direccionados específicamente a la Línea Púrpura Distrital)  y en urgencia-emergencia a través de la móvil mujer, recurso de despacho de la AgenciaMuj. 
Beneficios: Se ha posibilitado dar una respuesta oportuna e integral bajo los principios de no revictimización, debida diligencia, oficiosidad, coordinación y acción sin daño.   
No se presentaron retrasos</t>
  </si>
  <si>
    <t>Logros: Durante el mes de febrero se recepcionaron y gestionaron 258 incidentes con código de tipificación 204-Tentativa de Feminicidio priorizado para la atención en urgencia/emergencia a través de la móvil mujer bajo un esquema de duplas psico jurídicas. Frente a estos incidentes, se realizaron 115 orientaciones psico-jurídicas efectivas (incluye el estado "Derivado a otras estrategias") y 143 incidentes con intento fallido de contacto (por desplazamiento fallido, rechaza atención o contacto inicial fallido, contacto inicial fallido alertante). Adicionalmente, se retomó el balance de la móvil mujer en el espacio de reunión entre la AgenciaMuj y C4, se adelantaron acciones frente al aprovisionamiento del recurso de despacho en la plataforma PremierOne.
Con corte al mes de febrero se recepcionaron y gestionaron 486 incidentes con código de tipificación 204-Tentativa de Feminicidio priorizado para la atención en urgencia/emergencia a través de la móvil mujer de la AgenciaMuj bajo un esquema de duplas psico jurídicas.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</si>
  <si>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 xml:space="preserve">Durante el mes de febrero se realizaron 3.423 atenciones efectivas a través de la Línea Púrpura Distrital "Mujeres que Escuchan Mujeres", de las cuales 2.184 fueron primeras atenciones y 1.239 seguimientos telefónicos. </t>
  </si>
  <si>
    <t xml:space="preserve">Con corte al mes de  febrero se realizaron 6.671 atenciones efectivas a través de la Línea Púrpura Distrital "Mujeres que Escuchan Mujeres", de las cuales  4.213 fueron primeras atenciones y 2.458 seguimientos telefónicos. </t>
  </si>
  <si>
    <t xml:space="preserve">Durante el mes de febrero se realizaron 1.723 intervenciones de las cuales 735 fueron orientaciones sobre la ruta de atención, 831 atenciones psicosociales y 157 orientaciones sociojuridicas a mujeres de acuerdo con las necesidades y demandas de las mujeres, así como los hechos victimizantes. </t>
  </si>
  <si>
    <t xml:space="preserve">Durante el mes de febrero fueron contestados, analizados o gestionados 820 incidentes recepcionados por la AgenciaMuj de los códigos de tipificación priorizados. </t>
  </si>
  <si>
    <t>Durante el mes de febrero se recepcionaron y gestionaron 258 incidentes con código de tipificación 204-Tentativa de Feminicidio priorizado para la atención en urgencia/emergencia a través de la móvil mujer de la AgenciaMuj bajo un esquema de duplas psico jurídicas.</t>
  </si>
  <si>
    <t>Durante el mes de  febrero  se realizaron 115 orientaciones psico-jurídicas efectivas (incluye el estado Derivado a otras estrategias) por parte de la móvil mujer de la AgenciaMuj</t>
  </si>
  <si>
    <t>Durante el mes de febrero se gestionaron 143 incidentes como intento fallido de contacto (por desplazamiento fallido, rechaza atención o contacto inicial fallido, contacto inicial fallido alertante), en el marco de la atención de la móvil mujer de la AgenciaMuj</t>
  </si>
  <si>
    <t>Con corte al mes de febrero  se realizaron 3.602 intervenciones de las cuales 1.571  fueron orientaciones sobre la ruta de atención, 1.709 atenciones psicosociales y 322 orientaciones sociojuridicas a mujeres de acuerdo con las necesidades y demandas de las mujeres, así como los hechos victimizantes.</t>
  </si>
  <si>
    <t xml:space="preserve">Con corte al mes de febrero de 2024 fueron contestados, analizados o gestionados 1.617 incidentes recepcionados por la AgenciaMuj de los códigos de tipificación priorizados. </t>
  </si>
  <si>
    <t xml:space="preserve">Con corte al mes de febrero de los 1.617 incidentes contestados, gestionados y analizados por la AgenciaMuj, 1.137 fueron direccionados a equipos de la Secretaría Distrital de la Mujer para atención post-evento (613 direccionados específicamente a la Línea Púrpura Distrital)  y en urgencia-emergencia a través de la móvil mujer, recurso de despacho de la AgenciaMuj. </t>
  </si>
  <si>
    <t>Con corte al mes de febrero de 2024 se recepcionaron y gestionaron 486 incidentes con código de tipificación 204-Tentativa de Feminicidio priorizado para la atención en urgencia/emergencia a través de la móvil mujer de la AgenciaMuj bajo un esquema de duplas psico jurídicas.</t>
  </si>
  <si>
    <t>Con corte al mes de febrero se gestionaron 248 incidentes como intento fallido de contacto (por desplazamiento fallido, rechaza atención o contacto inicial fallido, contacto inicial fallido alertante), en el marco de la atención de la móvil mujer de la AgenciaMuj</t>
  </si>
  <si>
    <t>Durante el mes febrero de los 820 incidentes contestados, gestionados y analizados por la AgenciaMuj, 573 fueron direccionados a equipos de la Secretaría Distrital de la Mujer para atención post-evento (308 direccionados específicamente a la Línea Púrpura Distrital)  y en urgencia-emergencia a través de la móvil mujer, recurso de despacho de la AgenciaMuj.</t>
  </si>
  <si>
    <t>Con corte al mes de febrero de 2024 se realizaron 238 orientaciones psico-jurídicas efectivas (incluye el estado Derivado a otras estrategias) por parte de la móvil mujer de la AgenciaMuj</t>
  </si>
  <si>
    <t>Con corte al mes de febrero se realizaron un total de 1.918  seguimientos efectivos, de los cuales 1.859 son de Bogota y 59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525 fueron seguimientos fallidos (Bogotá y Alertantes)</t>
  </si>
  <si>
    <t>Con corte al mes de febrero se realizaron un total de 969 seguimientos efectivos, de los cuales 933 son de Bogota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265 fueron seguimientos fallidos (seguimientos en Bogotá y Alertantes)
Con corte al mes de febrero se realizaron un total de 1.918  seguimientos efectivos, de los cuales 1.859 son de Bogota y 59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525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</si>
  <si>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Durante el mes de febrero se realizaron un total de 709 seguimientos a mujeres desde la Línea Púrpura Distrital.</t>
  </si>
  <si>
    <t>Con corte al mes de febrero se realizaron un total de 1.398 seguimientos a mujeres desde la Línea Púrpura Distrital.</t>
  </si>
  <si>
    <t>Durante el mes de febrero se realizaron un total de 969 seguimientos efectivos, de los cuales 933 son de Bogota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</si>
  <si>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febrero se realizaron un total de 1.918 seguimientos efectivos, de los cuales 1.859 son de Bogota y 59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</si>
  <si>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Para el mes de febrero, la efectividad de la Línea Púrpura Distrital fue de 92%, teniendo para el mes un total de 2.138 llamadas contestadas y llamadas que ingresan a buzón y un total de 2.315 llamadas efectivas (llamadas contestadas + llamadas abandonadas + llamadas que ingresan a buzón).</t>
  </si>
  <si>
    <t>Con corte al mes de febrero se alcanzó una efectividad acumulada del 92% en la atención de la Línea Púrpura Distrital, teniendo para el período un total de 4.135 llamadas contestadas y llamadas que ingresan a buzón y un total de 4.499  llamadas efectivas (llamadas contestadas + llamadas abandonadas + llamadas que ingresan a buzón).</t>
  </si>
  <si>
    <t>Logros: En febrero se participó en 2 espacios de articulación y coordinación de acciones estratégicas para la prevención, atención y sanción de las violencias contra las mujeres en el Distrito Capital: 1. Mesa Distrital de Atención y 2. Comité Directivo de Lucha contra la trata de personas.
Con corte al mes de febrero se participó en 2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planeación de la Semana del buen trato; socializar el balance de la mesa de Prevención en el marco del Comité Directivo contra la trata; incidir de manera articulada desde la mesa de prevención contra la trata de personas en el terminal salitre, fortalecer la articulación con la SDDE en casa refugio y fortalecer la articulación con la DED y la subcomisión de mujer y género de la Comisión consultiva distrital de comunidades negras, raizales y palenqueras. 
No se presentaron retrasos</t>
  </si>
  <si>
    <t>En febrero se participó en 2 espacios de articulación y coordinación de acciones estratégicas para la prevención, atención y sanción de las violencias contra las mujeres en el Distrito Capital: 1. Mesa Distrital de Atención y 2. Comité Directivo de Lucha contra la trata de personas</t>
  </si>
  <si>
    <t xml:space="preserve">Con corte al mes de febrero se participó en 2 espacios de articulación y coordinación de acciones estratégicas para la prevención, atención y sanción de las violencias contra las mujeres en el Distrito Capital. </t>
  </si>
  <si>
    <t>En febrero en el marco de la asitencia técnica en relación con la prevención de violencias en el espacio y el transporte público se remitió documento técnico a Transmilenio, con el fin de presentar el piloto en el que dos Duplas Psico-jurídicas en un trabajo conjunto y mancomunado con las y los profesionales del equipo Psicosocial TM presten acompañamiento psico-jurídico presencial y seguimiento a las mujeres mayores de 18 años que son víctimas de violencias basadas en género en el sistema de transporte Transmilenio.</t>
  </si>
  <si>
    <t>Logros: En febrero en el marco de la asitencia técnica en relación con la prevención de violencias en el espacio y el transporte público se remitió documento técnico a Transmilenio, con el fin de presentar el piloto en el que dos Duplas Psico-jurídicas en un trabajo conjunto y mancomunado con las y los profesionales del equipo Psicosocial TM presten acompañamiento psico-jurídico presencial y seguimiento a las mujeres mayores de 18 años que son víctimas de violencias basadas en género en el sistema de transporte Transmilenio.
Con corte al mes de febrero para el fortalecimiento de los componentes del Sistema SOFIA, se realizaron dos acciones de asistencia técnica
Beneficios: Las entidades cuentan con lineamientos para prevenir y atender las violencias contra las mujeres e insumos para políticas públicas que aportan a la transversalización del derecho de las mujeres a una vida libre de violencia
No se presentaron retrasos</t>
  </si>
  <si>
    <t>Con corte al mes de febrero para el fortalecimiento de los componentes del Sistema SOFIA, se realizaron dos acciones de asistencia técnica</t>
  </si>
  <si>
    <t xml:space="preserve">Con corte al mes de febrero se ha realizado una acción de asistencia técnica en relación con acciones de prevención, atención y sanción de las violencias contra las mujeres en el espacio y el transporte público. </t>
  </si>
  <si>
    <t>La dinamización de la articulación interinstitucional busca fortalecer la identificación y prevención de violencias contra las mujeres en el transporte público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</si>
  <si>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</si>
  <si>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t>
  </si>
  <si>
    <t>No se presentaron avances para este período teniendo en cuenta que las profesionales que conforman el equipo de la estrategia aún no han sido vinculadas</t>
  </si>
  <si>
    <t>En febrero se llevaron a cabo 7 espacios técnicos con las Alcaldías Locales donde se avanzó en la definición de fechas y agendas para las primeras sesiones del año de los Consejos Locales de Seguridad para las Mujeres. Se realizaron 5 encuentros con las entidades locales para la retroalimentación de las estrategias de prevención de violencias contra las mujeres de los Planes Locales de Seguridad para las Mujeres, y se realizaron 3 acciones de prevención de violencias contra las mujeres tanto en el espacio público como en el espacio privado, y para la prevención del delito de feminicidio en las localidades.</t>
  </si>
  <si>
    <t>Con corte al mes de febrero se llevaron a cabo 7 espacios técnicos con las Alcaldías Locales donde se avanzó en la definición de fechas y agendas para las primeras sesiones del año de los Consejos Locales de Seguridad para las Mujeres. Se realizaron 5 encuentros con las entidades locales para la retroalimentación de las estrategias de prevención de violencias contra las mujeres de los Planes Locales de Seguridad para las Mujeres, y se realizaron 3 acciones de prevención de violencias contra las mujeres tanto en el espacio público como en el espacio privado, y para la prevención del delito de feminicidio en las localidades.</t>
  </si>
  <si>
    <t>Logros: En febrero se realizaron 7 espacios técnicos con las Alcaldías Locales de: Chapinero, San Cristóbal, Kennedy, Engativá, Los Mártires, La Candelaria y Sumapaz, donde se definieron las fechas de las primeras sesiones del año de los Consejos Locales de Seguridad para las Mujeres, las cuales se programaron para marzo y abril con base en la agenda propuesta por parte de la SDMujer.
Con corte al mes de febrero se realizaron 7 espacios técnicos con las Alcaldías Locales.
Beneficios: Se avanzó en la articulación con las Alcaldías Locales para dar inicio a las sesiones de los Consejos Locales de Seguridad para las Mujeres de acuerdo con la propuesta técnica de la SDMujer. 
No se presentaron retrasos.</t>
  </si>
  <si>
    <t>Logros: En febrero se realizaron 5 encuentros con las entidades locales para la retroalimentación de los compromisos y estrategias de prevención de violencias contra las mujeres de los Planes Locales de Seguridad para las Mujeres de: San Cristóbal, Usme, Engativá, Ciudad Bolívar y Sumapaz.
Con corte al mes de  febrero se realizaron 5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</si>
  <si>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febrero se avanzó en el desarrollo de 3 acciones de prevención de violencias contra las mujeres tanto en el espacio público como en el espacio privado, y para la prevención del delito de feminicidio en las localidades. 
Con corte al mes de febrero se desarrollaron 3 acciones de prevención de violencias contra las mujeres tanto en el espacio público como en el espacio privado, y para la prevención del delito de feminicidio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</si>
  <si>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En febrero se realizaron 5 encuentros con las entidades locales para la retroalimentación de los compromisos y estrategias de prevención de violencias contra las mujeres de los Planes Locales de Seguridad para las Mujeres de: San Cristóbal, Usme, Engativá, Ciudad Bolívar y Sumapaz</t>
  </si>
  <si>
    <t xml:space="preserve">En febrero se avanzó en el desarrollo de 3 acciones de prevención de violencias contra las mujeres tanto en el espacio público como en el espacio privado, y para la prevención del delito de feminicidio en las localidades. </t>
  </si>
  <si>
    <t xml:space="preserve">En el  mes de febrero el equipo de Enlaces Sofía en el marco de la implementación del sistema Sofia en las localidades, adelantó las siguientes acciones en las que participaron 63 mujeres:
1. Sensibilización sobre el derecho de las mujeres a una vida libre de violencias con ciudadanas de la Mesa de deportes urbanos y nuevas tendencias deprotivas.
2.Sensibilización sobre el derecho de las mujeres a una vida libre de violencias con ciudadanas madres comunitarias.
3. Participación en el COLMYG donde se socializaron las actividades iniciales para el la implementación del Sistema Sofia 
4.Jornada de difusión de la Ruta de atención a mujeres víctimas de violencias y el riesgo de feminicidio, y la oferta local en el barrio Santa Barbara y Centro Histórico. </t>
  </si>
  <si>
    <t xml:space="preserve">Con corte al mes de febrero el equipo de Enlaces Sofía en el marco de la implementación del sistema Sofia en las localidades, adelantó las siguientes acciones en las que participaron 63 mujeres:
1. Sensibilización sobre el derecho de las mujeres a una vida libre de violencias con ciudadanas de la Mesa de deportes urbanos y nuevas tendencias deprotivas.
2.Sensibilización sobre el derecho de las mujeres a una vida libre de violencias con ciudadanas madres comunitarias.
3. Participación en el COLMYG donde se socializaron las actividades iniciales para el la implementación del Sistema Sofia 
4.Jornada de difusión de la Ruta de atención a mujeres víctimas de violencias y el riesgo de feminicidio, y la oferta local en el barrio Santa Barbara y Centro Histórico. </t>
  </si>
  <si>
    <t>Durante el mes de febrero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y asistencia técnica para el desarrollo de acciones de fortalecimiento de los componentes del Sistema SOFIA. 
2. Dinamización de los Consejos y Planes Locales de Seguridad para las Mujeres.
3. Implementación del Protocolo de prevención, atención y sanción de las violencias contra las mujeres en el espacio y transporte público y la atención a mujeres víctimas de violencias en el espacio y el transporte público a través de las Duplas Psico-jurídicas.
4. Atención a través de las Duplas de Atención Psicosocial que facilitaron el proceso de acompañamiento para la activación de rutas a las mujeres víctimas de violencias.</t>
  </si>
  <si>
    <t>Con corte al mes de febrero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y asistencia técnica para el desarrollo de acciones de fortalecimiento de los componentes del Sistema SOFIA. 
2. Dinamización de los Consejos y Planes Locales de Seguridad para las Mujeres.
3. Implementación del Protocolo de prevención, atención y sanción de las violencias contra las mujeres en el espacio y transporte público y la atención a mujeres víctimas de violencias en el espacio y el transporte público a través de las Duplas Psico-jurídicas.
4. Atención a través de las Duplas de Atención Psicosocial que facilitaron el proceso de acompañamiento para la activación de rutas a las mujeres víctimas de violencias.</t>
  </si>
  <si>
    <t>Logros: Durante el mes de febrero la estrategia Duplas Psico-Jurídicas de atención a mujeres víctimas en el espacio y el transporte público realizó un total de 35 atenciones psico-jurídicas, de las cuales 7 fueron primeras atenciones y 28 seguimientos efectivos. Dichas atenciones incluyeron primeros acercamientos, orientaciones y seguimientos a los casos de mujeres que requirieron acompañamiento integral.
Con corte al mes de febrero las  Duplas Psico-Jurídicas han realizado un total de 35 atenciones psico-jurídicas en dupla a mujeres víctimas de violencias en el espacio y el transporte público, de las cuales 7 fueron primeras atenciones y 28 seguimientos efectivos.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No se presentaron retrasos</t>
  </si>
  <si>
    <t>Logros: En febrero en el marco de la asitencia técnica en relación con la prevención de violencias en el espacio y el transporte público se remitió documento técnico a Transmilenio, con el fin de presentar el piloto en el que dos Duplas Psico-jurídicas en un trabajo conjunto y mancomunado con las y los profesionales del equipo Psicosocial TM presten acompañamiento psico-jurídico presencial y seguimiento a las mujeres mayores de 18 años que son víctimas de violencias basadas en género en el sistema de transporte Transmilenio.
Con corte al mes de febrero se ha realizado una acción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espacio y el transporte público
No se presentaron retrasos</t>
  </si>
  <si>
    <t>En febrero, para la implementación del protocolo de prevención, atención y seguimiento a casos de violencia en el transporte público, se realizaron las siguientes acciones:
- Se brindaron 35 atenciones psico-jurídicas en dupla a mujeres víctimas de violencias en el espacio y el transporte público. Dichas atenciones incluyeron primeros acercamientos, orientaciones y seguimientos a los casos de mujeres que requirieron acompañamiento integral
- Se realizó una acción de acompañamiento técnico para el impulso de acciones de prevención, atención y sanción de las violencias contra las mujeres en el espacio y el transporte público.</t>
  </si>
  <si>
    <t>Con corte al mes de febrero, para la implementación del protocolo de prevención, atención y seguimiento a casos de violencia en el transporte público, se realizaron las siguientes acciones:
- Se brindaron 35 atenciones psico-jurídicas en dupla a mujeres víctimas de violencias en el espacio y el transporte público. Dichas atenciones incluyeron primeros acercamientos, orientaciones y seguimientos a los casos de mujeres que requirieron acompañamiento integral
- Se realizó una acción de acompañamiento técnico para el impulso de acciones de prevención, atención y sanción de las violencias contra las mujeres en el espacio y el transporte público.</t>
  </si>
  <si>
    <t>Durante el mes de febrero la estrategia Duplas Psico-Jurídicas de atención a mujeres víctimas en el espacio y el transporte público realizó un total de 35 atenciones psico-jurídicas, de las cuales 7 fueron primeras atenciones y 28 seguimientos efectivos. Dichas atenciones incluyeron primeros acercamientos, orientaciones y seguimientos a los casos de mujeres que requirieron acompañamiento integral.</t>
  </si>
  <si>
    <t>Con corte al mes de febrero la estrategia Duplas Psico-Jurídicas de atención a mujeres víctimas en el espacio y el transporte público realizó un total de 35 atenciones psico-jurídicas, de las cuales 7 fueron primeras atenciones y 28 seguimientos efectivos</t>
  </si>
  <si>
    <t>Logros: En febrero a través del curso virtual "El derecho de las mujeres a una vida libre de violencias: Herramientas prácticas", se capacitaron 53 servidores(as) y 54 ciudadanas(os) y a través de los 4 módulos y las 9 unidades temáticas dispuestas. 
Con corte al mes de febrero a través del curso virtual "El derecho de las mujeres a una vida libre de violencias: Herramientas prácticas", se capacitaron 53 servidores(as) 
Beneficios: Se brindaron herramientas a la ciudadanía para el reconocimiento del derecho de las mujeres a una vida libre de violencias y los elementos y procedimientos para su garantía.
No se presentaron retrasos</t>
  </si>
  <si>
    <t>Entre los meses de enero y febrero para el fortalecimiento de los componentes del Sistema SOFIA, se desarrollaron las siguientes acciones: 
- El fortalecimiento de las capacidades de 53 servidoras y servidores sobre el derecho de las mujeres a una vida libre de violencias
- Participación en 2 espacios de articulación y coordinación de acciones estratégicas para la prevención, atención y sanción de las violencias contra las mujeres en el Distrito Capital.
- El desarrollo de 2 acciones de asistencia técnica para el desarrollo de acciones de fortalecimiento de los componentes del Sistema SOFIA</t>
  </si>
  <si>
    <t>En febrero para el fortalecimiento de los componentes del Sistema SOFIA, se desarrollaron las siguientes acciones: 
- El fortalecimiento de las capacidades de 53 servidoras y servidores sobre el derecho de las mujeres a una vida libre de violencias
- Participación en  2 espacios de articulación y coordinación de acciones estratégicas para la prevención, atención y sanción de las violencias contra las mujeres en el Distrito Capital.
- Presentación de un documento técnico a Transmilenio, con el fin de presentar el piloto en el que dos Duplas Psico-jurídicas en un trabajo conjunto y mancomunado con las y los profesionales del equipo Psicosocial TM presten acompañamiento psico-jurídico presencial y seguimiento a las mujeres mayores de 18 años que son víctimas de violencias basadas en género en el sistema de transporte Transmilenio.</t>
  </si>
  <si>
    <t xml:space="preserve">En febrero a través del curso virtual "El derecho de las mujeres a una vida libre de violencias: Herramientas prácticas", se capacitaron 53 servidores(as) y a través de los 4 módulos y las 9 unidades temáticas dispuestas. </t>
  </si>
  <si>
    <t xml:space="preserve">Con corte al mes de febrero a través del curso virtual "El derecho de las mujeres a una vida libre de violencias: Herramientas prácticas", se capacitaron 53 servidores(as) y a través de los 4 módulos y las 9 unidades temáticas dispuestas. </t>
  </si>
  <si>
    <t xml:space="preserve">
Durante el mes de febrero se realizaron 3.423 atenciones efectivas a través de la Línea Púrpura Distrital "Mujeres que Escuchan Mujeres", de las cuales 2.184 fueron primeras atenciones y 1.239 seguimientos telefónicos.
De los 820 incidentes contestados, gestionados y analizados por la AgenciaMuj en el mes de febrero de acuerdo a sus características y criterios, 573 fueron direccionados a equipos de la Secretaría Distrital de la Mujer para atención post-evento (308 direccionados específicamente a la Línea Púrpura Distrital)  y en urgencia-emergencia a través de la móvil mujer, recurso de despacho de la Agencia MUJ .
Durante el mes de febrero se recepcionaron y gestionaron 258 incidentes con código de tipificación 204-Tentativa de Feminicidio priorizado para la atención en urgencia/emergencia a través de la móvil mujer de la AgenciaMuj bajo un esquema de duplas psico jurídicas. Asimismo se realizaron 115 orientaciones psico-jurídicas efectivas (incluye el estado Derivado a otras estrategias) y se gestionaron 143 incidentes como intento fallido de contacto (por desplazamiento fallido, rechaza atención o contacto inicial fallido, contacto inicial fallido alertante).").</t>
  </si>
  <si>
    <t xml:space="preserve">En febrero en el marco de la estrategia de prevención del riesgo de feminicidio, el Sistema Articulado de Alertas Tempranas-SAAT hizo seguimiento socio jurídico y psicosocial a 2 casos de mujeres en riesgo de feminicidio, según remisiones internas de equipos de atención de la Secretaría Distrital de la Mujer. </t>
  </si>
  <si>
    <t xml:space="preserve">En febrero no se alcanzó a registrar el seguimiento de los casos de mujeres valoradas por el INMLCF, por retrasos en la asignación a los equipos ante trámites administrativos de contratación de profesionales. Así mismo, por proceso de contratación de las profesionales territoriales Enlaces SOFIA, no se llevaron a cabo Mesas Técnicas Locales para el seguimiento de casos de mujeres en riesgo de feminicidio. </t>
  </si>
  <si>
    <t xml:space="preserve">Con corte al mes de febrero en el marco de la estrategia de prevención del riesgo de feminicidio, el Sistema Articulado de Alertas Tempranas-SAAT hizo seguimiento socio jurídico y psicosocial a 2 casos de mujeres en riesgo de feminicidio, según remisiones internas de equipos de atención de la Secretaría Distrital de la Mujer. </t>
  </si>
  <si>
    <t>En febrero en el marco de la estrategia de prevención del riesgo de feminicidio, el Sistema Articulado de Alertas Tempranas-SAAT hizo seguimiento socio jurídico y psicosocial a 2 casos de mujeres en riesgo de feminicidio, según remisiones internas de equipos de atención de la Secretaría Distrital de la Mujer. Así mismo, se hizo trámite de cruce de información y proyección de asignación de 141 casos de mujeres valoradas en riesgo de feminicidio por el INMLCF en diciembre de 2023 y enero de 2024, para seguimiento sociojurídico y psicosocial de los equipos de la Secretaría Distrital de la Mujer.</t>
  </si>
  <si>
    <t>En febrero no se alcanzó a registrar el seguimiento de los casos de mujeres valoradas por el INMLCF, por retrasos en la asignación a los equipos ante trámites administrativos de contratación de profesionales.</t>
  </si>
  <si>
    <t>https://secretariadistritald-my.sharepoint.com/:f:/g/personal/dmgomez_sdmujer_gov_co/EnGGaB02tsdGqdUW9y-DpZEBWrA2AuFRdVot6XLymlQUkA?e=tRzdO1</t>
  </si>
  <si>
    <t>https://secretariadistritald-my.sharepoint.com/:f:/g/personal/dmgomez_sdmujer_gov_co/ElsMgl6ldS9AscU_db-JYNYBK4ejWvAMLkM53dadQByHUQ?e=DbjnmE</t>
  </si>
  <si>
    <t>https://secretariadistritald-my.sharepoint.com/:f:/g/personal/dmgomez_sdmujer_gov_co/Emh9oyCINUREpsgmauO9oB0BH2gK9MFSx5we_cBMCVtDFA?e=wkgbLP</t>
  </si>
  <si>
    <t>https://secretariadistritald-my.sharepoint.com/:f:/g/personal/dmgomez_sdmujer_gov_co/ErBf8-im8IRFoCEb-VGdjCUBS5rKrbFSxp19Jt2U-rboyg?e=uO2EEy</t>
  </si>
  <si>
    <t>https://secretariadistritald-my.sharepoint.com/:f:/g/personal/dmgomez_sdmujer_gov_co/EubNoZk03h5Npc1wo1YT-jIBhj_hlUTNAupFxCcxrnK0bQ?e=ZlXsvn</t>
  </si>
  <si>
    <t>https://secretariadistritald-my.sharepoint.com/:f:/g/personal/dmgomez_sdmujer_gov_co/Ek5ekdaSvOpKsyzB-ZOXAvwBm0vxo5YcjnWnqMuHa0QSCQ?e=prANxj</t>
  </si>
  <si>
    <t>https://secretariadistritald-my.sharepoint.com/:f:/g/personal/dmgomez_sdmujer_gov_co/EjMU3mt_LDJNup2tI7U0seoB5gxMWYaCH0Kb3MzNm3JS1A?e=OxRabb</t>
  </si>
  <si>
    <t>https://secretariadistritald-my.sharepoint.com/:f:/g/personal/dmgomez_sdmujer_gov_co/EuqiR4ig8mpMj84ugn_chRMBDpTiAP4WMz7zM90UNyEpZA?e=kJwZbL</t>
  </si>
  <si>
    <t>https://secretariadistritald-my.sharepoint.com/:f:/g/personal/dmgomez_sdmujer_gov_co/EmaNX-H59FdKitjRfx4kk9EBtLxni0SZkTs8_834Wt07nQ?e=gKEgMA</t>
  </si>
  <si>
    <t>https://secretariadistritald-my.sharepoint.com/:f:/g/personal/dmgomez_sdmujer_gov_co/EowqCRVuO_5PiTJSUMnB1xQBGu_LakFA1naZJXuylMbopg?e=GlKRX6</t>
  </si>
  <si>
    <t>https://secretariadistritald-my.sharepoint.com/:f:/g/personal/dmgomez_sdmujer_gov_co/EnjXwIXkWbFMgAdmJuXae7sBfn5XQ2Og8pE72FsgTJUMPw?e=B6VKyZ</t>
  </si>
  <si>
    <t>https://secretariadistritald-my.sharepoint.com/:f:/g/personal/dmgomez_sdmujer_gov_co/Eh1T_L2uMSZFj0h5y9txbyABl8p4HjvM8vQiSSgxYgUgyg?e=2mLODh</t>
  </si>
  <si>
    <t>https://secretariadistritald-my.sharepoint.com/:f:/g/personal/dmgomez_sdmujer_gov_co/EtSsPU0uhW1PgmC6enSZ0pIBqZQ42AlX8X_ybd6nPmkPMg?e=yF6v6C</t>
  </si>
  <si>
    <t>https://secretariadistritald-my.sharepoint.com/:f:/g/personal/dmgomez_sdmujer_gov_co/EtzPTIjdne5JilEqI6_seO0B4Lq-Sn_Mydm65OsQgFpR5A?e=7MsmWo</t>
  </si>
  <si>
    <t>https://secretariadistritald-my.sharepoint.com/:f:/g/personal/dmgomez_sdmujer_gov_co/Ek9dKXbQn6FDq9M0UtrFdvQBBXB0y_I3LSjHbZjXG1AIDA?e=HNtV5Q</t>
  </si>
  <si>
    <t>https://secretariadistritald-my.sharepoint.com/:f:/g/personal/dmgomez_sdmujer_gov_co/EnCl9ww3B9hMjGQSaUZhfHwBW3CJGTyBMjqun40TbKXxLg?e=8cU4En</t>
  </si>
  <si>
    <t>https://secretariadistritald-my.sharepoint.com/:f:/g/personal/dmgomez_sdmujer_gov_co/Egi0uz2V0QlAqj1P--dZSbYBtyf5BLvjMeJQFEYhjQHX4Q?e=bceXYy</t>
  </si>
  <si>
    <t>https://secretariadistritald-my.sharepoint.com/:f:/g/personal/dmgomez_sdmujer_gov_co/ErFx6455qkNBvFyaScRIKo0BKb3PQVZ4MJc1jKEgtUjMNg?e=WDi78m</t>
  </si>
  <si>
    <t>Logros: Durante el mes de febrero, a través de las atenciones y seguimientos realizados las profesionales de las Duplas brindaron información a las mujeres atendidas durante las competencias de las entidades responsables en la ruta de atención integral a mujeres víctimas de violencias.                                                                                                                                                                                                                                                                                                       
                                                                                                                                                                                                                                                                                             Beneficios: A través de las atenciones las mujres reconocieron la oferta institucional de la Secretaría Distrital de la Mujer.  
No se presentaron retrasos.</t>
  </si>
  <si>
    <t>https://secretariadistritald-my.sharepoint.com/:f:/g/personal/dmgomez_sdmujer_gov_co/ElLlrJSKDqlDi_qHPkE2OTgBNldUPpLEjdfiMSMoMKt4_A?e=WjmXYl</t>
  </si>
  <si>
    <t>https://secretariadistritald-my.sharepoint.com/:f:/g/personal/dmgomez_sdmujer_gov_co/Ev_Sab3puOtEkt3aahqTHkIBK9mGJwk3GKSuNys3NxcJqQ?e=jpbLm3</t>
  </si>
  <si>
    <t>https://secretariadistritald-my.sharepoint.com/:f:/g/personal/dmgomez_sdmujer_gov_co/Ephi37rObTVNo7GHbTIHJ1ABWbTUDbljZpuNFQyxGTuJwA?e=NJMwr8</t>
  </si>
  <si>
    <t>https://secretariadistritald-my.sharepoint.com/:f:/g/personal/dmgomez_sdmujer_gov_co/EnGGaB02tsdGqdUW9y-DpZEBWrA2AuFRdVot6XLymlQUkA?e=WTWu1w</t>
  </si>
  <si>
    <t>https://secretariadistritald-my.sharepoint.com/:f:/g/personal/dmgomez_sdmujer_gov_co/ElsMgl6ldS9AscU_db-JYNYBK4ejWvAMLkM53dadQByHUQ?e=6PiDQM</t>
  </si>
  <si>
    <t>https://secretariadistritald-my.sharepoint.com/:f:/g/personal/dmgomez_sdmujer_gov_co/Emh9oyCINUREpsgmauO9oB0BH2gK9MFSx5we_cBMCVtDFA?e=t1LJjA</t>
  </si>
  <si>
    <t>https://secretariadistritald-my.sharepoint.com/:f:/g/personal/dmgomez_sdmujer_gov_co/ErBf8-im8IRFoCEb-VGdjCUBS5rKrbFSxp19Jt2U-rboyg?e=KlAjWY</t>
  </si>
  <si>
    <t>https://secretariadistritald-my.sharepoint.com/:f:/g/personal/dmgomez_sdmujer_gov_co/EubNoZk03h5Npc1wo1YT-jIBhj_hlUTNAupFxCcxrnK0bQ?e=6UznXD</t>
  </si>
  <si>
    <t>https://secretariadistritald-my.sharepoint.com/:f:/g/personal/dmgomez_sdmujer_gov_co/Ek5ekdaSvOpKsyzB-ZOXAvwBm0vxo5YcjnWnqMuHa0QSCQ?e=bGziKg</t>
  </si>
  <si>
    <t>https://secretariadistritald-my.sharepoint.com/:f:/g/personal/dmgomez_sdmujer_gov_co/EjMU3mt_LDJNup2tI7U0seoB5gxMWYaCH0Kb3MzNm3JS1A?e=TxGK7F</t>
  </si>
  <si>
    <t>https://secretariadistritald-my.sharepoint.com/:f:/g/personal/dmgomez_sdmujer_gov_co/EuqiR4ig8mpMj84ugn_chRMBDpTiAP4WMz7zM90UNyEpZA?e=20PGbu</t>
  </si>
  <si>
    <t>https://secretariadistritald-my.sharepoint.com/:f:/g/personal/dmgomez_sdmujer_gov_co/EqzDbTC3sHRBsVR2AsHEdWQBitd7CgQ7nzEBRZSMD2gHAA?e=QhwdMg</t>
  </si>
  <si>
    <t>https://secretariadistritald-my.sharepoint.com/:f:/g/personal/dmgomez_sdmujer_gov_co/EmaNX-H59FdKitjRfx4kk9EBtLxni0SZkTs8_834Wt07nQ?e=G0PPTH</t>
  </si>
  <si>
    <t>https://secretariadistritald-my.sharepoint.com/:f:/g/personal/dmgomez_sdmujer_gov_co/EowqCRVuO_5PiTJSUMnB1xQBGu_LakFA1naZJXuylMbopg?e=13bJVE</t>
  </si>
  <si>
    <t>https://secretariadistritald-my.sharepoint.com/:f:/g/personal/dmgomez_sdmujer_gov_co/EnjXwIXkWbFMgAdmJuXae7sBfn5XQ2Og8pE72FsgTJUMPw?e=mgGrOB</t>
  </si>
  <si>
    <t>https://secretariadistritald-my.sharepoint.com/:f:/g/personal/dmgomez_sdmujer_gov_co/EtSsPU0uhW1PgmC6enSZ0pIBqZQ42AlX8X_ybd6nPmkPMg?e=1as54u</t>
  </si>
  <si>
    <t>https://secretariadistritald-my.sharepoint.com/:f:/g/personal/dmgomez_sdmujer_gov_co/EtzPTIjdne5JilEqI6_seO0B4Lq-Sn_Mydm65OsQgFpR5A?e=qVREMs</t>
  </si>
  <si>
    <t>https://secretariadistritald-my.sharepoint.com/:f:/g/personal/dmgomez_sdmujer_gov_co/Ek9dKXbQn6FDq9M0UtrFdvQBBXB0y_I3LSjHbZjXG1AIDA?e=arftZC</t>
  </si>
  <si>
    <t>https://secretariadistritald-my.sharepoint.com/:f:/g/personal/dmgomez_sdmujer_gov_co/EnCl9ww3B9hMjGQSaUZhfHwBW3CJGTyBMjqun40TbKXxLg?e=iPhMgx</t>
  </si>
  <si>
    <t>https://secretariadistritald-my.sharepoint.com/:f:/g/personal/dmgomez_sdmujer_gov_co/Egi0uz2V0QlAqj1P--dZSbYBtyf5BLvjMeJQFEYhjQHX4Q?e=O6IfYF</t>
  </si>
  <si>
    <t>https://secretariadistritald-my.sharepoint.com/:f:/g/personal/dmgomez_sdmujer_gov_co/ErFx6455qkNBvFyaScRIKo0BKb3PQVZ4MJc1jKEgtUjMNg?e=EI16HM</t>
  </si>
  <si>
    <t>https://secretariadistritald-my.sharepoint.com/:f:/g/personal/dmgomez_sdmujer_gov_co/ElLlrJSKDqlDi_qHPkE2OTgBNldUPpLEjdfiMSMoMKt4_A?e=crjZSJ</t>
  </si>
  <si>
    <t>Durante el mes de febrero se realizaron un total de 969 seguimientos efectivos, de los cuales 933 son de Bogota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265 fueron seguimientos fallidos (seguimientos en Bogotá y Alertantes)</t>
  </si>
  <si>
    <t>Logros:
(i) Trámite de cruce de información y proyección de asignación de 141 casos de mujeres valoradas en riesgo de feminicidio por el INMLCF en diciembre de 2023 y enero de 2024, para seguimiento sociojurídico y psicosocial de los equipos de la Secretaría Distrital de la Mujer.
(ii) Acompañamiento y seguimiento sociojurídico y psicosocial de 2 mujeres en posible riesgo de feminicidio, según la remisión de la Dirección de Eliminación de Violencias contra las mujeres y Acceso a la Justicia.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no se alcanzó a registrar el seguimiento de los casos de mujeres valoradas por el INMLCF, por retrasos en la asignación a los equipos ante trámites administrativos de contratación de profesionales. 
Alternativas: se fortalecerán los tiempos internos de envío de seguimientos de casos del INMLCF, con el fin de realizar oportunamente el registro de los 141 casos en trámite de seguimiento por parte de las profesionales de la Secretaría Distrital de la Mujer.</t>
  </si>
  <si>
    <t>Se fortalecerán los tiempos internos de envío de seguimientos de casos del INMLCF, con el fin de realizar oportunamente el registro de los 141 casos en trámite de seguimiento por parte de las profesionales de la Secretaría Distrital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</si>
</sst>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 #,##0_-;_-* &quot;-&quot;_-;_-@_-"/>
    <numFmt numFmtId="165" formatCode="#,##0\ &quot;€&quot;;\-#,##0\ &quot;€&quot;"/>
    <numFmt numFmtId="166" formatCode="_-* #,##0\ &quot;€&quot;_-;\-* #,##0\ &quot;€&quot;_-;_-* &quot;-&quot;\ &quot;€&quot;_-;_-@_-"/>
    <numFmt numFmtId="167" formatCode="_-* #,##0.00\ &quot;€&quot;_-;\-* #,##0.00\ &quot;€&quot;_-;_-* &quot;-&quot;??\ &quot;€&quot;_-;_-@_-"/>
    <numFmt numFmtId="168" formatCode="_-&quot;$&quot;* #,##0.00_-;\-&quot;$&quot;* #,##0.00_-;_-&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_-* #,##0\ _€_-;\-* #,##0\ _€_-;_-* &quot;-&quot;??\ _€_-;_-@_-"/>
    <numFmt numFmtId="174" formatCode="0.0%"/>
    <numFmt numFmtId="175" formatCode="#,##0;[Red]#,##0"/>
    <numFmt numFmtId="176" formatCode="_-[$$-240A]\ * #,##0.00_-;\-[$$-240A]\ * #,##0.00_-;_-[$$-240A]\ * &quot;-&quot;??_-;_-@_-"/>
    <numFmt numFmtId="177" formatCode="&quot;$&quot;\ #,##0.00"/>
    <numFmt numFmtId="178" formatCode="_([$$-409]* #,##0.00_);_([$$-409]* \(#,##0.00\);_([$$-409]* &quot;-&quot;??_);_(@_)"/>
    <numFmt numFmtId="179" formatCode="_([$$-409]* #,##0_);_([$$-409]* \(#,##0\);_([$$-409]* &quot;-&quot;??_);_(@_)"/>
    <numFmt numFmtId="180" formatCode="_-[$$-240A]\ * #,##0_-;\-[$$-240A]\ * #,##0_-;_-[$$-240A]\ * &quot;-&quot;??_-;_-@_-"/>
    <numFmt numFmtId="181" formatCode="&quot;$&quot;\ #,##0"/>
  </numFmts>
  <fonts count="4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family val="2"/>
    </font>
    <font>
      <sz val="11"/>
      <color theme="1"/>
      <name val="Arial"/>
      <family val="2"/>
    </font>
    <font>
      <u/>
      <sz val="11"/>
      <color theme="10"/>
      <name val="Calibri"/>
      <family val="2"/>
      <scheme val="minor"/>
    </font>
    <font>
      <sz val="9"/>
      <color theme="1"/>
      <name val="Times New Roman"/>
      <family val="1"/>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medium">
        <color indexed="64"/>
      </right>
      <top style="medium">
        <color indexed="64"/>
      </top>
      <bottom style="thin">
        <color indexed="64"/>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70"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170"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8" fontId="18" fillId="0" borderId="0" applyFont="0" applyFill="0" applyBorder="0" applyAlignment="0" applyProtection="0"/>
    <xf numFmtId="172" fontId="2" fillId="0" borderId="0" applyFont="0" applyFill="0" applyBorder="0" applyAlignment="0" applyProtection="0"/>
    <xf numFmtId="171" fontId="18" fillId="0" borderId="0" applyFont="0" applyFill="0" applyBorder="0" applyAlignment="0" applyProtection="0"/>
    <xf numFmtId="168"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1" fillId="0" borderId="0" applyNumberFormat="0" applyFill="0" applyBorder="0" applyAlignment="0" applyProtection="0"/>
  </cellStyleXfs>
  <cellXfs count="442">
    <xf numFmtId="0" fontId="0" fillId="0" borderId="0" xfId="0"/>
    <xf numFmtId="175"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5"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9" fontId="30" fillId="0" borderId="6" xfId="11" applyFont="1" applyBorder="1" applyAlignment="1">
      <alignment horizontal="center" vertical="center" wrapText="1"/>
    </xf>
    <xf numFmtId="0" fontId="30" fillId="0" borderId="6" xfId="0"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164"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164"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6" fontId="10" fillId="11" borderId="6" xfId="15" applyNumberFormat="1" applyFont="1" applyFill="1" applyBorder="1" applyAlignment="1">
      <alignment horizontal="center" vertical="center"/>
    </xf>
    <xf numFmtId="176"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3" fontId="18" fillId="0" borderId="6" xfId="10" applyNumberFormat="1" applyFont="1" applyBorder="1" applyAlignment="1">
      <alignment vertical="center"/>
    </xf>
    <xf numFmtId="173" fontId="18" fillId="0" borderId="4" xfId="10" applyNumberFormat="1" applyFont="1" applyBorder="1" applyAlignment="1">
      <alignment vertical="center"/>
    </xf>
    <xf numFmtId="173" fontId="18" fillId="0" borderId="12" xfId="10" applyNumberFormat="1" applyFont="1" applyBorder="1" applyAlignment="1">
      <alignment vertical="center"/>
    </xf>
    <xf numFmtId="173"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6"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7" fontId="14" fillId="0" borderId="6" xfId="14" applyNumberFormat="1" applyFont="1" applyBorder="1" applyAlignment="1">
      <alignment vertical="center"/>
    </xf>
    <xf numFmtId="177"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3" fontId="18" fillId="0" borderId="21" xfId="10" applyNumberFormat="1" applyFont="1" applyBorder="1" applyAlignment="1">
      <alignment vertical="center"/>
    </xf>
    <xf numFmtId="173" fontId="18" fillId="0" borderId="22" xfId="10" applyNumberFormat="1" applyFont="1" applyBorder="1" applyAlignment="1">
      <alignment vertical="center"/>
    </xf>
    <xf numFmtId="173" fontId="18" fillId="0" borderId="16" xfId="10" applyNumberFormat="1" applyFont="1" applyBorder="1" applyAlignment="1">
      <alignment vertical="center"/>
    </xf>
    <xf numFmtId="0" fontId="8" fillId="0" borderId="23" xfId="22" applyFont="1" applyBorder="1" applyAlignment="1">
      <alignment horizontal="left" vertical="center" wrapText="1"/>
    </xf>
    <xf numFmtId="169"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3"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9"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8"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9" fontId="0" fillId="0" borderId="0" xfId="28" applyFont="1"/>
    <xf numFmtId="9" fontId="30" fillId="0" borderId="6" xfId="28"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5" xfId="22" applyFont="1" applyBorder="1" applyAlignment="1">
      <alignment horizontal="center" vertical="center" wrapText="1"/>
    </xf>
    <xf numFmtId="173" fontId="18" fillId="0" borderId="20" xfId="10" applyNumberFormat="1" applyFont="1" applyFill="1" applyBorder="1" applyAlignment="1">
      <alignment vertical="center"/>
    </xf>
    <xf numFmtId="173" fontId="18" fillId="0" borderId="21" xfId="10" applyNumberFormat="1" applyFont="1" applyFill="1" applyBorder="1" applyAlignment="1">
      <alignment vertical="center"/>
    </xf>
    <xf numFmtId="173" fontId="18" fillId="0" borderId="13" xfId="10" applyNumberFormat="1" applyFont="1" applyFill="1" applyBorder="1" applyAlignment="1">
      <alignment vertical="center"/>
    </xf>
    <xf numFmtId="173" fontId="18" fillId="0" borderId="6" xfId="10" applyNumberFormat="1" applyFont="1" applyFill="1" applyBorder="1" applyAlignment="1">
      <alignment vertical="center"/>
    </xf>
    <xf numFmtId="173" fontId="18" fillId="0" borderId="23" xfId="10" applyNumberFormat="1" applyFont="1" applyFill="1" applyBorder="1" applyAlignment="1">
      <alignment vertical="center"/>
    </xf>
    <xf numFmtId="173" fontId="18" fillId="0" borderId="5" xfId="10" applyNumberFormat="1" applyFont="1" applyFill="1" applyBorder="1" applyAlignment="1">
      <alignment vertical="center"/>
    </xf>
    <xf numFmtId="173" fontId="18" fillId="0" borderId="14" xfId="10" applyNumberFormat="1" applyFont="1" applyFill="1" applyBorder="1" applyAlignment="1">
      <alignment vertical="center"/>
    </xf>
    <xf numFmtId="173" fontId="18" fillId="0" borderId="4" xfId="10" applyNumberFormat="1" applyFont="1" applyFill="1" applyBorder="1" applyAlignment="1">
      <alignment vertical="center"/>
    </xf>
    <xf numFmtId="3" fontId="9" fillId="0" borderId="1" xfId="22" applyNumberFormat="1" applyFont="1" applyBorder="1" applyAlignment="1">
      <alignment vertical="center" wrapText="1"/>
    </xf>
    <xf numFmtId="173" fontId="39" fillId="0" borderId="6" xfId="10" applyNumberFormat="1" applyFont="1" applyFill="1" applyBorder="1" applyAlignment="1">
      <alignment horizontal="right" vertical="center"/>
    </xf>
    <xf numFmtId="173" fontId="9" fillId="0" borderId="1" xfId="22" applyNumberFormat="1" applyFont="1" applyBorder="1" applyAlignment="1">
      <alignment vertical="center" wrapText="1"/>
    </xf>
    <xf numFmtId="9" fontId="9" fillId="0" borderId="3" xfId="28" applyFont="1" applyBorder="1" applyAlignment="1">
      <alignment horizontal="center" vertical="center" wrapText="1"/>
    </xf>
    <xf numFmtId="9" fontId="30" fillId="0" borderId="6" xfId="28" applyFont="1" applyFill="1" applyBorder="1" applyAlignment="1">
      <alignment vertical="center" wrapText="1"/>
    </xf>
    <xf numFmtId="0" fontId="30" fillId="0" borderId="6" xfId="0" applyFont="1" applyBorder="1" applyAlignment="1">
      <alignment vertical="center" wrapText="1"/>
    </xf>
    <xf numFmtId="9" fontId="30" fillId="0" borderId="6" xfId="28"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horizontal="left" vertical="center" wrapText="1"/>
    </xf>
    <xf numFmtId="173" fontId="9" fillId="0" borderId="3" xfId="10" applyNumberFormat="1" applyFont="1" applyBorder="1" applyAlignment="1">
      <alignment horizontal="center" vertical="center" wrapText="1"/>
    </xf>
    <xf numFmtId="173" fontId="9" fillId="0" borderId="3" xfId="10" applyNumberFormat="1" applyFont="1" applyFill="1" applyBorder="1" applyAlignment="1" applyProtection="1">
      <alignment horizontal="center" vertical="center" wrapText="1"/>
    </xf>
    <xf numFmtId="173" fontId="9" fillId="10" borderId="5" xfId="10" applyNumberFormat="1" applyFont="1" applyFill="1" applyBorder="1" applyAlignment="1" applyProtection="1">
      <alignment vertical="center" wrapText="1"/>
    </xf>
    <xf numFmtId="9" fontId="8" fillId="10" borderId="5" xfId="30" applyFont="1" applyFill="1" applyBorder="1" applyAlignment="1" applyProtection="1">
      <alignment horizontal="center" vertical="center" wrapText="1"/>
    </xf>
    <xf numFmtId="174" fontId="9" fillId="10" borderId="5" xfId="28" applyNumberFormat="1" applyFont="1" applyFill="1" applyBorder="1" applyAlignment="1" applyProtection="1">
      <alignment horizontal="center" vertical="center" wrapText="1"/>
    </xf>
    <xf numFmtId="173" fontId="8" fillId="10" borderId="5" xfId="10" applyNumberFormat="1" applyFont="1" applyFill="1" applyBorder="1" applyAlignment="1" applyProtection="1">
      <alignment vertical="center" wrapText="1"/>
    </xf>
    <xf numFmtId="173" fontId="40" fillId="0" borderId="6" xfId="10" applyNumberFormat="1" applyFont="1" applyFill="1" applyBorder="1" applyAlignment="1">
      <alignment horizontal="right" vertical="center"/>
    </xf>
    <xf numFmtId="173" fontId="8" fillId="10" borderId="5" xfId="10" applyNumberFormat="1" applyFont="1" applyFill="1" applyBorder="1" applyAlignment="1" applyProtection="1">
      <alignment horizontal="center" vertical="center" wrapText="1"/>
    </xf>
    <xf numFmtId="9" fontId="9" fillId="0" borderId="4" xfId="28" applyFont="1" applyFill="1" applyBorder="1" applyAlignment="1" applyProtection="1">
      <alignment horizontal="center" vertical="center" wrapText="1"/>
      <protection locked="0"/>
    </xf>
    <xf numFmtId="0" fontId="0" fillId="0" borderId="0" xfId="0" applyAlignment="1">
      <alignment horizontal="left" vertical="center"/>
    </xf>
    <xf numFmtId="0" fontId="29" fillId="0" borderId="0" xfId="0" applyFont="1" applyAlignment="1">
      <alignment horizontal="left" vertical="center"/>
    </xf>
    <xf numFmtId="0" fontId="8" fillId="0" borderId="6" xfId="28" applyNumberFormat="1" applyFont="1" applyBorder="1" applyAlignment="1">
      <alignment vertical="center" wrapText="1"/>
    </xf>
    <xf numFmtId="0" fontId="8" fillId="0" borderId="6" xfId="0" applyFont="1" applyBorder="1" applyAlignment="1">
      <alignment vertical="center" wrapText="1"/>
    </xf>
    <xf numFmtId="9" fontId="8" fillId="0" borderId="6" xfId="28" applyFont="1" applyBorder="1" applyAlignment="1">
      <alignment vertical="center" wrapText="1"/>
    </xf>
    <xf numFmtId="173" fontId="9" fillId="10" borderId="5" xfId="10" applyNumberFormat="1" applyFont="1" applyFill="1" applyBorder="1" applyAlignment="1" applyProtection="1">
      <alignment horizontal="center" vertical="center" wrapText="1"/>
    </xf>
    <xf numFmtId="170" fontId="8" fillId="10" borderId="5" xfId="10" applyFont="1" applyFill="1" applyBorder="1" applyAlignment="1" applyProtection="1">
      <alignment vertical="center" wrapText="1"/>
    </xf>
    <xf numFmtId="9" fontId="9" fillId="0" borderId="15" xfId="22" applyNumberFormat="1" applyFont="1" applyBorder="1" applyAlignment="1">
      <alignment horizontal="center" vertical="center" wrapText="1"/>
    </xf>
    <xf numFmtId="174" fontId="9" fillId="0" borderId="12" xfId="22" applyNumberFormat="1" applyFont="1" applyBorder="1" applyAlignment="1">
      <alignment horizontal="center" vertical="center" wrapText="1"/>
    </xf>
    <xf numFmtId="9" fontId="9" fillId="0" borderId="12" xfId="22" applyNumberFormat="1" applyFont="1" applyBorder="1" applyAlignment="1">
      <alignment horizontal="center" vertical="center" wrapText="1"/>
    </xf>
    <xf numFmtId="9" fontId="8" fillId="10" borderId="12" xfId="28" applyFont="1" applyFill="1" applyBorder="1" applyAlignment="1" applyProtection="1">
      <alignment horizontal="center" vertical="center" wrapText="1"/>
      <protection locked="0"/>
    </xf>
    <xf numFmtId="9" fontId="8" fillId="10" borderId="27" xfId="28" applyFont="1" applyFill="1" applyBorder="1" applyAlignment="1" applyProtection="1">
      <alignment horizontal="center" vertical="center" wrapText="1"/>
      <protection locked="0"/>
    </xf>
    <xf numFmtId="174" fontId="9" fillId="0" borderId="5" xfId="22" applyNumberFormat="1" applyFont="1" applyBorder="1" applyAlignment="1">
      <alignment horizontal="center" vertical="center" wrapText="1"/>
    </xf>
    <xf numFmtId="173" fontId="39" fillId="0" borderId="39" xfId="10" applyNumberFormat="1" applyFont="1" applyFill="1" applyBorder="1" applyAlignment="1">
      <alignment horizontal="right" vertical="center"/>
    </xf>
    <xf numFmtId="0" fontId="9" fillId="13" borderId="69" xfId="22" applyFont="1" applyFill="1" applyBorder="1" applyAlignment="1">
      <alignment vertical="center" wrapText="1"/>
    </xf>
    <xf numFmtId="169" fontId="30" fillId="0" borderId="6" xfId="11" applyFont="1" applyFill="1" applyBorder="1" applyAlignment="1">
      <alignment horizontal="center" vertical="center" wrapText="1"/>
    </xf>
    <xf numFmtId="178" fontId="14" fillId="0" borderId="6" xfId="0" applyNumberFormat="1" applyFont="1" applyBorder="1" applyAlignment="1">
      <alignment vertical="center"/>
    </xf>
    <xf numFmtId="179" fontId="14" fillId="0" borderId="6" xfId="14" applyNumberFormat="1" applyFont="1" applyFill="1" applyBorder="1" applyAlignment="1">
      <alignment vertical="center"/>
    </xf>
    <xf numFmtId="14" fontId="42" fillId="0" borderId="14" xfId="0" applyNumberFormat="1" applyFont="1" applyBorder="1" applyAlignment="1">
      <alignment vertical="center"/>
    </xf>
    <xf numFmtId="0" fontId="42" fillId="0" borderId="4" xfId="0" applyFont="1" applyBorder="1" applyAlignment="1">
      <alignment vertical="center" wrapText="1"/>
    </xf>
    <xf numFmtId="0" fontId="31" fillId="0" borderId="6" xfId="0" applyFont="1" applyBorder="1" applyAlignment="1">
      <alignment vertical="center" wrapText="1"/>
    </xf>
    <xf numFmtId="180" fontId="10" fillId="11" borderId="6" xfId="15" applyNumberFormat="1" applyFont="1" applyFill="1" applyBorder="1" applyAlignment="1">
      <alignment horizontal="center" vertical="center"/>
    </xf>
    <xf numFmtId="181" fontId="10" fillId="11" borderId="6" xfId="14" applyNumberFormat="1" applyFont="1" applyFill="1" applyBorder="1" applyAlignment="1">
      <alignment horizontal="center" vertical="center"/>
    </xf>
    <xf numFmtId="9" fontId="18" fillId="0" borderId="6" xfId="28" applyFont="1" applyBorder="1" applyAlignment="1">
      <alignment vertical="center"/>
    </xf>
    <xf numFmtId="9" fontId="18" fillId="0" borderId="5" xfId="28" applyFont="1" applyBorder="1" applyAlignment="1">
      <alignment vertical="center"/>
    </xf>
    <xf numFmtId="0" fontId="41" fillId="0" borderId="6" xfId="34" applyNumberFormat="1" applyFill="1" applyBorder="1" applyAlignment="1">
      <alignment vertical="center" wrapText="1"/>
    </xf>
    <xf numFmtId="0" fontId="41" fillId="0" borderId="6" xfId="34" applyNumberFormat="1" applyBorder="1" applyAlignment="1">
      <alignment vertical="center" wrapText="1"/>
    </xf>
    <xf numFmtId="9" fontId="41" fillId="0" borderId="6" xfId="34" applyNumberFormat="1" applyBorder="1" applyAlignment="1">
      <alignment vertical="center" wrapText="1"/>
    </xf>
    <xf numFmtId="9" fontId="18" fillId="0" borderId="27" xfId="28" applyFont="1" applyBorder="1" applyAlignment="1">
      <alignment vertical="center"/>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3" fontId="9" fillId="0" borderId="5" xfId="22" applyNumberFormat="1"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8" fillId="13" borderId="6"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13" borderId="52"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3" xfId="28" applyFont="1" applyFill="1" applyBorder="1" applyAlignment="1" applyProtection="1">
      <alignment horizontal="left" vertical="center" wrapText="1"/>
    </xf>
    <xf numFmtId="9" fontId="8" fillId="0" borderId="19" xfId="28" applyFont="1" applyFill="1" applyBorder="1" applyAlignment="1" applyProtection="1">
      <alignment horizontal="left"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44" xfId="22" applyNumberFormat="1" applyFont="1" applyBorder="1" applyAlignment="1">
      <alignment horizontal="left" vertical="center" wrapText="1"/>
    </xf>
    <xf numFmtId="9" fontId="8" fillId="0" borderId="45" xfId="22" applyNumberFormat="1" applyFont="1" applyBorder="1" applyAlignment="1">
      <alignment horizontal="left" vertical="center" wrapText="1"/>
    </xf>
    <xf numFmtId="9" fontId="8" fillId="0" borderId="46" xfId="22" applyNumberFormat="1" applyFont="1" applyBorder="1" applyAlignment="1">
      <alignment horizontal="left" vertical="center" wrapText="1"/>
    </xf>
    <xf numFmtId="9" fontId="41" fillId="0" borderId="29" xfId="34" applyNumberFormat="1" applyBorder="1" applyAlignment="1">
      <alignment horizontal="left" vertical="center" wrapText="1"/>
    </xf>
    <xf numFmtId="9" fontId="8" fillId="0" borderId="59" xfId="22" applyNumberFormat="1" applyFont="1" applyBorder="1" applyAlignment="1">
      <alignment horizontal="left" vertical="center" wrapText="1"/>
    </xf>
    <xf numFmtId="9" fontId="8" fillId="0" borderId="4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9" fontId="8" fillId="0" borderId="17" xfId="28" applyFont="1" applyFill="1" applyBorder="1" applyAlignment="1" applyProtection="1">
      <alignment horizontal="left" vertical="center" wrapText="1"/>
    </xf>
    <xf numFmtId="9" fontId="8" fillId="0" borderId="4" xfId="28" applyFont="1" applyFill="1" applyBorder="1" applyAlignment="1" applyProtection="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60" xfId="22" applyNumberFormat="1" applyFont="1" applyBorder="1" applyAlignment="1">
      <alignment horizontal="left"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2" fontId="8" fillId="0" borderId="58" xfId="22" applyNumberFormat="1" applyFont="1" applyBorder="1" applyAlignment="1">
      <alignment vertical="center" wrapText="1"/>
    </xf>
    <xf numFmtId="0" fontId="25" fillId="0" borderId="18" xfId="0" applyFont="1" applyBorder="1" applyAlignment="1">
      <alignment vertical="center" wrapText="1"/>
    </xf>
    <xf numFmtId="9" fontId="8" fillId="0" borderId="15" xfId="30" applyFont="1" applyFill="1" applyBorder="1" applyAlignment="1" applyProtection="1">
      <alignment horizontal="left" vertical="center" wrapText="1"/>
    </xf>
    <xf numFmtId="9" fontId="8" fillId="0" borderId="10" xfId="30" applyFont="1" applyFill="1" applyBorder="1" applyAlignment="1" applyProtection="1">
      <alignment horizontal="left" vertical="center" wrapText="1"/>
    </xf>
    <xf numFmtId="9" fontId="8" fillId="0" borderId="11" xfId="30" applyFont="1" applyFill="1" applyBorder="1" applyAlignment="1" applyProtection="1">
      <alignment horizontal="left" vertical="center" wrapText="1"/>
    </xf>
    <xf numFmtId="0" fontId="0" fillId="0" borderId="18" xfId="0" applyBorder="1" applyAlignment="1">
      <alignment horizontal="left" vertical="center" wrapText="1"/>
    </xf>
    <xf numFmtId="9" fontId="9" fillId="0" borderId="3" xfId="28" applyFont="1" applyBorder="1" applyAlignment="1">
      <alignment horizontal="center" vertical="center" wrapText="1"/>
    </xf>
    <xf numFmtId="9" fontId="9" fillId="0" borderId="19" xfId="28" applyFont="1" applyBorder="1" applyAlignment="1">
      <alignment horizontal="center" vertical="center" wrapText="1"/>
    </xf>
    <xf numFmtId="9" fontId="8" fillId="0" borderId="29" xfId="22" applyNumberFormat="1" applyFont="1" applyBorder="1" applyAlignment="1">
      <alignment vertical="center" wrapText="1"/>
    </xf>
    <xf numFmtId="9" fontId="8" fillId="0" borderId="7" xfId="22" applyNumberFormat="1" applyFont="1" applyBorder="1" applyAlignment="1">
      <alignment vertical="center" wrapText="1"/>
    </xf>
    <xf numFmtId="9" fontId="8" fillId="0" borderId="8" xfId="22" applyNumberFormat="1" applyFont="1" applyBorder="1" applyAlignment="1">
      <alignment vertical="center" wrapText="1"/>
    </xf>
    <xf numFmtId="9" fontId="8" fillId="0" borderId="44" xfId="22" applyNumberFormat="1" applyFont="1" applyBorder="1" applyAlignment="1">
      <alignment vertical="center" wrapText="1"/>
    </xf>
    <xf numFmtId="9" fontId="8" fillId="0" borderId="45" xfId="22" applyNumberFormat="1" applyFont="1" applyBorder="1" applyAlignment="1">
      <alignment vertical="center" wrapText="1"/>
    </xf>
    <xf numFmtId="9" fontId="8" fillId="0" borderId="46" xfId="22" applyNumberFormat="1" applyFont="1" applyBorder="1" applyAlignment="1">
      <alignment vertical="center" wrapText="1"/>
    </xf>
    <xf numFmtId="9" fontId="8" fillId="0" borderId="15" xfId="22" applyNumberFormat="1" applyFont="1" applyBorder="1" applyAlignment="1">
      <alignment vertical="center" wrapText="1"/>
    </xf>
    <xf numFmtId="9" fontId="8" fillId="0" borderId="10" xfId="22" applyNumberFormat="1" applyFont="1" applyBorder="1" applyAlignment="1">
      <alignment vertical="center" wrapText="1"/>
    </xf>
    <xf numFmtId="9" fontId="8" fillId="0" borderId="11" xfId="22" applyNumberFormat="1" applyFont="1" applyBorder="1" applyAlignment="1">
      <alignment vertical="center" wrapText="1"/>
    </xf>
    <xf numFmtId="9" fontId="8" fillId="0" borderId="6" xfId="30" applyFont="1" applyFill="1" applyBorder="1" applyAlignment="1" applyProtection="1">
      <alignment vertical="center" wrapText="1"/>
    </xf>
    <xf numFmtId="9" fontId="8" fillId="0" borderId="16" xfId="30" applyFont="1" applyFill="1" applyBorder="1" applyAlignment="1" applyProtection="1">
      <alignment vertical="center" wrapText="1"/>
    </xf>
    <xf numFmtId="9" fontId="8" fillId="0" borderId="5" xfId="30" applyFont="1" applyFill="1" applyBorder="1" applyAlignment="1" applyProtection="1">
      <alignment vertical="center" wrapText="1"/>
    </xf>
    <xf numFmtId="9" fontId="8" fillId="0" borderId="28" xfId="30" applyFont="1" applyFill="1" applyBorder="1" applyAlignment="1" applyProtection="1">
      <alignment vertical="center" wrapText="1"/>
    </xf>
    <xf numFmtId="9" fontId="8" fillId="0" borderId="29" xfId="30" applyFont="1" applyFill="1" applyBorder="1" applyAlignment="1" applyProtection="1">
      <alignment vertical="center" wrapText="1"/>
    </xf>
    <xf numFmtId="9" fontId="8" fillId="0" borderId="7" xfId="30" applyFont="1" applyFill="1" applyBorder="1" applyAlignment="1" applyProtection="1">
      <alignment vertical="center" wrapText="1"/>
    </xf>
    <xf numFmtId="9" fontId="8" fillId="0" borderId="8" xfId="30" applyFont="1" applyFill="1" applyBorder="1" applyAlignment="1" applyProtection="1">
      <alignment vertical="center" wrapText="1"/>
    </xf>
    <xf numFmtId="9" fontId="8" fillId="0" borderId="44" xfId="30" applyFont="1" applyFill="1" applyBorder="1" applyAlignment="1" applyProtection="1">
      <alignment vertical="center" wrapText="1"/>
    </xf>
    <xf numFmtId="9" fontId="8" fillId="0" borderId="45" xfId="30" applyFont="1" applyFill="1" applyBorder="1" applyAlignment="1" applyProtection="1">
      <alignment vertical="center" wrapText="1"/>
    </xf>
    <xf numFmtId="9" fontId="8" fillId="0" borderId="46" xfId="30" applyFont="1" applyFill="1" applyBorder="1" applyAlignment="1" applyProtection="1">
      <alignment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9" borderId="6" xfId="22" applyFont="1" applyFill="1" applyBorder="1" applyAlignment="1">
      <alignment horizontal="left"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0" borderId="6" xfId="0" applyFont="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10" borderId="38" xfId="0" applyFont="1" applyFill="1" applyBorder="1" applyAlignment="1">
      <alignment horizontal="center" vertical="center" wrapText="1"/>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0" fillId="0" borderId="6"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42" fillId="0" borderId="15" xfId="0" applyFont="1" applyBorder="1" applyAlignment="1">
      <alignment horizontal="left" vertical="center" wrapText="1"/>
    </xf>
    <xf numFmtId="0" fontId="42" fillId="0" borderId="10" xfId="0" applyFont="1" applyBorder="1" applyAlignment="1">
      <alignment horizontal="left" vertical="center"/>
    </xf>
    <xf numFmtId="0" fontId="42" fillId="0" borderId="60" xfId="0" applyFont="1" applyBorder="1" applyAlignment="1">
      <alignment horizontal="left" vertic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164" fontId="30" fillId="0" borderId="29" xfId="12" applyFont="1" applyFill="1" applyBorder="1" applyAlignment="1">
      <alignment horizontal="left" vertical="center"/>
    </xf>
    <xf numFmtId="164" fontId="30" fillId="0" borderId="30" xfId="12" applyFont="1" applyFill="1" applyBorder="1" applyAlignment="1">
      <alignment horizontal="left" vertical="center"/>
    </xf>
    <xf numFmtId="164"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omma" xfId="10" builtinId="3"/>
    <cellStyle name="Comma [0]" xfId="11" builtinId="6"/>
    <cellStyle name="Currency" xfId="14" builtinId="4"/>
    <cellStyle name="Currency [0]" xfId="15" builtinId="7"/>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yperlink" xfId="34" builtinId="8"/>
    <cellStyle name="Millares [0] 2" xfId="12" xr:uid="{00000000-0005-0000-0000-00000B000000}"/>
    <cellStyle name="Millares 2" xfId="13" xr:uid="{00000000-0005-0000-0000-00000C000000}"/>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ercent"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F1011DF-3FAF-4839-8C4D-190EC09A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40CFD2-5E05-4799-AE35-459CA1F4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8F5B2F-0CDE-415C-B626-ABD8E5AE1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7511DA5-907A-4834-A578-776F723A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A5A71-59DA-41D8-99FB-9A77B6E4A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318E78-733F-4A2B-B1CD-6A58163E6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70BD6B3-8F96-4D16-9942-6DDFCFF2C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C36EE94-553B-469E-8AA1-F56A5033B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7B74DD-227F-444D-A8E7-15D3511B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dew24/AppData/Local/:f:/g/personal/dmgomez_sdmujer_gov_co/Emh9oyCINUREpsgmauO9oB0BH2gK9MFSx5we_cBMCVtDFA%3fe=wkgbLP" TargetMode="External"/><Relationship Id="rId7" Type="http://schemas.openxmlformats.org/officeDocument/2006/relationships/comments" Target="../comments1.xml"/><Relationship Id="rId2" Type="http://schemas.openxmlformats.org/officeDocument/2006/relationships/hyperlink" Target="../../dew24/AppData/Local/:f:/g/personal/dmgomez_sdmujer_gov_co/ElsMgl6ldS9AscU_db-JYNYBK4ejWvAMLkM53dadQByHUQ%3fe=DbjnmE" TargetMode="External"/><Relationship Id="rId1" Type="http://schemas.openxmlformats.org/officeDocument/2006/relationships/hyperlink" Target="../../dew24/AppData/Local/:f:/g/personal/dmgomez_sdmujer_gov_co/EnGGaB02tsdGqdUW9y-DpZEBWrA2AuFRdVot6XLymlQUkA%3fe=tRzdO1"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dew24/AppData/Local/:f:/g/personal/dmgomez_sdmujer_gov_co/ErBf8-im8IRFoCEb-VGdjCUBS5rKrbFSxp19Jt2U-rboyg%3fe=uO2EE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dew24/AppData/Local/:f:/g/personal/dmgomez_sdmujer_gov_co/Ek5ekdaSvOpKsyzB-ZOXAvwBm0vxo5YcjnWnqMuHa0QSCQ%3fe=prANxj" TargetMode="External"/><Relationship Id="rId1" Type="http://schemas.openxmlformats.org/officeDocument/2006/relationships/hyperlink" Target="../../dew24/AppData/Local/:f:/g/personal/dmgomez_sdmujer_gov_co/EubNoZk03h5Npc1wo1YT-jIBhj_hlUTNAupFxCcxrnK0bQ%3fe=ZlXsvn"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dew24/AppData/Local/:f:/g/personal/dmgomez_sdmujer_gov_co/EuqiR4ig8mpMj84ugn_chRMBDpTiAP4WMz7zM90UNyEpZA%3fe=kJwZbL" TargetMode="External"/><Relationship Id="rId1" Type="http://schemas.openxmlformats.org/officeDocument/2006/relationships/hyperlink" Target="../../dew24/AppData/Local/:f:/g/personal/dmgomez_sdmujer_gov_co/EjMU3mt_LDJNup2tI7U0seoB5gxMWYaCH0Kb3MzNm3JS1A%3fe=OxRabb"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f:/r/personal/dmgomez_sdmujer_gov_co/Documents/Diana%20Gomez%20Rojas%20-%20Planeacion/Plan%20de%20accion/2024/2.%20Febrero/Soportes%20plan%20de%20accion%207734%20-%20Febrero%202024/Meta%205/9.%20Sensibilizacion?csf=1&amp;web=1&amp;e=kg39HT" TargetMode="External"/><Relationship Id="rId7" Type="http://schemas.openxmlformats.org/officeDocument/2006/relationships/comments" Target="../comments5.xml"/><Relationship Id="rId2" Type="http://schemas.openxmlformats.org/officeDocument/2006/relationships/hyperlink" Target="../../dew24/AppData/Local/:f:/g/personal/dmgomez_sdmujer_gov_co/EowqCRVuO_5PiTJSUMnB1xQBGu_LakFA1naZJXuylMbopg%3fe=GlKRX6" TargetMode="External"/><Relationship Id="rId1" Type="http://schemas.openxmlformats.org/officeDocument/2006/relationships/hyperlink" Target="../../dew24/AppData/Local/:f:/g/personal/dmgomez_sdmujer_gov_co/EmaNX-H59FdKitjRfx4kk9EBtLxni0SZkTs8_834Wt07nQ%3fe=gKEgMA"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dew24\AppData\Local\:f:\g\personal\dmgomez_sdmujer_gov_co\EnjXwIXkWbFMgAdmJuXae7sBfn5XQ2Og8pE72FsgTJUMPw?e=B6VKyZ"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hyperlink" Target="../../dew24/AppData/Local/:f:/g/personal/dmgomez_sdmujer_gov_co/EtzPTIjdne5JilEqI6_seO0B4Lq-Sn_Mydm65OsQgFpR5A%3fe=7MsmWo" TargetMode="External"/><Relationship Id="rId7" Type="http://schemas.openxmlformats.org/officeDocument/2006/relationships/comments" Target="../comments7.xml"/><Relationship Id="rId2" Type="http://schemas.openxmlformats.org/officeDocument/2006/relationships/hyperlink" Target="../../dew24/AppData/Local/:f:/g/personal/dmgomez_sdmujer_gov_co/EtSsPU0uhW1PgmC6enSZ0pIBqZQ42AlX8X_ybd6nPmkPMg%3fe=yF6v6C" TargetMode="External"/><Relationship Id="rId1" Type="http://schemas.openxmlformats.org/officeDocument/2006/relationships/hyperlink" Target="../../dew24/AppData/Local/:f:/g/personal/dmgomez_sdmujer_gov_co/Eh1T_L2uMSZFj0h5y9txbyABl8p4HjvM8vQiSSgxYgUgyg%3fe=2mLODh"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dew24/AppData/Local/:f:/g/personal/dmgomez_sdmujer_gov_co/EnCl9ww3B9hMjGQSaUZhfHwBW3CJGTyBMjqun40TbKXxLg%3fe=8cU4En" TargetMode="External"/><Relationship Id="rId1" Type="http://schemas.openxmlformats.org/officeDocument/2006/relationships/hyperlink" Target="../../dew24/AppData/Local/:f:/g/personal/dmgomez_sdmujer_gov_co/Ek9dKXbQn6FDq9M0UtrFdvQBBXB0y_I3LSjHbZjXG1AIDA%3fe=HNtV5Q"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dew24/AppData/Local/:f:/g/personal/dmgomez_sdmujer_gov_co/ElLlrJSKDqlDi_qHPkE2OTgBNldUPpLEjdfiMSMoMKt4_A%3fe=WjmXYl" TargetMode="External"/><Relationship Id="rId7" Type="http://schemas.openxmlformats.org/officeDocument/2006/relationships/comments" Target="../comments9.xml"/><Relationship Id="rId2" Type="http://schemas.openxmlformats.org/officeDocument/2006/relationships/hyperlink" Target="../../dew24/AppData/Local/:f:/g/personal/dmgomez_sdmujer_gov_co/ErFx6455qkNBvFyaScRIKo0BKb3PQVZ4MJc1jKEgtUjMNg%3fe=WDi78m" TargetMode="External"/><Relationship Id="rId1" Type="http://schemas.openxmlformats.org/officeDocument/2006/relationships/hyperlink" Target="../../dew24/AppData/Local/:f:/g/personal/dmgomez_sdmujer_gov_co/Egi0uz2V0QlAqj1P--dZSbYBtyf5BLvjMeJQFEYhjQHX4Q%3fe=bceXYy" TargetMode="External"/><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3" Type="http://schemas.openxmlformats.org/officeDocument/2006/relationships/hyperlink" Target="../../dew24/AppData/Local/:f:/g/personal/dmgomez_sdmujer_gov_co/Emh9oyCINUREpsgmauO9oB0BH2gK9MFSx5we_cBMCVtDFA%3fe=t1LJjA" TargetMode="External"/><Relationship Id="rId18" Type="http://schemas.openxmlformats.org/officeDocument/2006/relationships/hyperlink" Target="../../dew24/AppData/Local/:f:/g/personal/dmgomez_sdmujer_gov_co/Ek5ekdaSvOpKsyzB-ZOXAvwBm0vxo5YcjnWnqMuHa0QSCQ%3fe=bGziKg" TargetMode="External"/><Relationship Id="rId26" Type="http://schemas.openxmlformats.org/officeDocument/2006/relationships/hyperlink" Target="../../dew24/AppData/Local/:f:/g/personal/dmgomez_sdmujer_gov_co/EmaNX-H59FdKitjRfx4kk9EBtLxni0SZkTs8_834Wt07nQ%3fe=G0PPTH" TargetMode="External"/><Relationship Id="rId39" Type="http://schemas.openxmlformats.org/officeDocument/2006/relationships/comments" Target="../comments10.xml"/><Relationship Id="rId21" Type="http://schemas.openxmlformats.org/officeDocument/2006/relationships/hyperlink" Target="../../dew24/AppData/Local/:f:/g/personal/dmgomez_sdmujer_gov_co/EuqiR4ig8mpMj84ugn_chRMBDpTiAP4WMz7zM90UNyEpZA%3fe=20PGbu" TargetMode="External"/><Relationship Id="rId34" Type="http://schemas.openxmlformats.org/officeDocument/2006/relationships/hyperlink" Target="../../dew24/AppData/Local/:f:/g/personal/dmgomez_sdmujer_gov_co/Egi0uz2V0QlAqj1P--dZSbYBtyf5BLvjMeJQFEYhjQHX4Q%3fe=O6IfYF" TargetMode="External"/><Relationship Id="rId7" Type="http://schemas.openxmlformats.org/officeDocument/2006/relationships/hyperlink" Target="../../dew24/AppData/Local/:f:/g/personal/dmgomez_sdmujer_gov_co/Ephi37rObTVNo7GHbTIHJ1ABWbTUDbljZpuNFQyxGTuJwA%3fe=NJMwr8" TargetMode="External"/><Relationship Id="rId12" Type="http://schemas.openxmlformats.org/officeDocument/2006/relationships/hyperlink" Target="../../dew24/AppData/Local/:f:/g/personal/dmgomez_sdmujer_gov_co/Emh9oyCINUREpsgmauO9oB0BH2gK9MFSx5we_cBMCVtDFA%3fe=t1LJjA" TargetMode="External"/><Relationship Id="rId17" Type="http://schemas.openxmlformats.org/officeDocument/2006/relationships/hyperlink" Target="../../dew24/AppData/Local/:f:/g/personal/dmgomez_sdmujer_gov_co/EubNoZk03h5Npc1wo1YT-jIBhj_hlUTNAupFxCcxrnK0bQ%3fe=6UznXD" TargetMode="External"/><Relationship Id="rId25" Type="http://schemas.openxmlformats.org/officeDocument/2006/relationships/hyperlink" Target="../../dew24/AppData/Local/:f:/g/personal/dmgomez_sdmujer_gov_co/EqzDbTC3sHRBsVR2AsHEdWQBitd7CgQ7nzEBRZSMD2gHAA%3fe=QhwdMg" TargetMode="External"/><Relationship Id="rId33" Type="http://schemas.openxmlformats.org/officeDocument/2006/relationships/hyperlink" Target="../../dew24/AppData/Local/:f:/g/personal/dmgomez_sdmujer_gov_co/Egi0uz2V0QlAqj1P--dZSbYBtyf5BLvjMeJQFEYhjQHX4Q%3fe=O6IfYF" TargetMode="External"/><Relationship Id="rId38" Type="http://schemas.openxmlformats.org/officeDocument/2006/relationships/vmlDrawing" Target="../drawings/vmlDrawing10.vml"/><Relationship Id="rId2" Type="http://schemas.openxmlformats.org/officeDocument/2006/relationships/hyperlink" Target="../../dew24/AppData/Local/:f:/g/personal/dmgomez_sdmujer_gov_co/Ev_Sab3puOtEkt3aahqTHkIBK9mGJwk3GKSuNys3NxcJqQ%3fe=jpbLm3" TargetMode="External"/><Relationship Id="rId16" Type="http://schemas.openxmlformats.org/officeDocument/2006/relationships/hyperlink" Target="../../dew24/AppData/Local/:f:/g/personal/dmgomez_sdmujer_gov_co/ErBf8-im8IRFoCEb-VGdjCUBS5rKrbFSxp19Jt2U-rboyg%3fe=KlAjWY" TargetMode="External"/><Relationship Id="rId20" Type="http://schemas.openxmlformats.org/officeDocument/2006/relationships/hyperlink" Target="../../dew24/AppData/Local/:f:/g/personal/dmgomez_sdmujer_gov_co/EjMU3mt_LDJNup2tI7U0seoB5gxMWYaCH0Kb3MzNm3JS1A%3fe=TxGK7F" TargetMode="External"/><Relationship Id="rId29" Type="http://schemas.openxmlformats.org/officeDocument/2006/relationships/hyperlink" Target="../../dew24/AppData/Local/:f:/g/personal/dmgomez_sdmujer_gov_co/EtSsPU0uhW1PgmC6enSZ0pIBqZQ42AlX8X_ybd6nPmkPMg%3fe=1as54u" TargetMode="External"/><Relationship Id="rId1" Type="http://schemas.openxmlformats.org/officeDocument/2006/relationships/hyperlink" Target="../../dew24/AppData/Local/:f:/g/personal/dmgomez_sdmujer_gov_co/Ev_Sab3puOtEkt3aahqTHkIBK9mGJwk3GKSuNys3NxcJqQ%3fe=jpbLm3" TargetMode="External"/><Relationship Id="rId6" Type="http://schemas.openxmlformats.org/officeDocument/2006/relationships/hyperlink" Target="../../dew24/AppData/Local/:f:/g/personal/dmgomez_sdmujer_gov_co/Ephi37rObTVNo7GHbTIHJ1ABWbTUDbljZpuNFQyxGTuJwA%3fe=NJMwr8" TargetMode="External"/><Relationship Id="rId11" Type="http://schemas.openxmlformats.org/officeDocument/2006/relationships/hyperlink" Target="../../dew24/AppData/Local/:f:/g/personal/dmgomez_sdmujer_gov_co/ElsMgl6ldS9AscU_db-JYNYBK4ejWvAMLkM53dadQByHUQ%3fe=6PiDQM" TargetMode="External"/><Relationship Id="rId24" Type="http://schemas.openxmlformats.org/officeDocument/2006/relationships/hyperlink" Target="../../dew24/AppData/Local/:f:/g/personal/dmgomez_sdmujer_gov_co/EuqiR4ig8mpMj84ugn_chRMBDpTiAP4WMz7zM90UNyEpZA%3fe=20PGbu" TargetMode="External"/><Relationship Id="rId32" Type="http://schemas.openxmlformats.org/officeDocument/2006/relationships/hyperlink" Target="../../dew24/AppData/Local/:f:/g/personal/dmgomez_sdmujer_gov_co/EnCl9ww3B9hMjGQSaUZhfHwBW3CJGTyBMjqun40TbKXxLg%3fe=iPhMgx" TargetMode="External"/><Relationship Id="rId37" Type="http://schemas.openxmlformats.org/officeDocument/2006/relationships/printerSettings" Target="../printerSettings/printerSettings11.bin"/><Relationship Id="rId5" Type="http://schemas.openxmlformats.org/officeDocument/2006/relationships/hyperlink" Target="../../dew24/AppData/Local/:f:/g/personal/dmgomez_sdmujer_gov_co/Ephi37rObTVNo7GHbTIHJ1ABWbTUDbljZpuNFQyxGTuJwA%3fe=NJMwr8" TargetMode="External"/><Relationship Id="rId15" Type="http://schemas.openxmlformats.org/officeDocument/2006/relationships/hyperlink" Target="../../dew24/AppData/Local/:f:/g/personal/dmgomez_sdmujer_gov_co/ErBf8-im8IRFoCEb-VGdjCUBS5rKrbFSxp19Jt2U-rboyg%3fe=KlAjWY" TargetMode="External"/><Relationship Id="rId23" Type="http://schemas.openxmlformats.org/officeDocument/2006/relationships/hyperlink" Target="../../dew24/AppData/Local/:f:/g/personal/dmgomez_sdmujer_gov_co/EuqiR4ig8mpMj84ugn_chRMBDpTiAP4WMz7zM90UNyEpZA%3fe=20PGbu" TargetMode="External"/><Relationship Id="rId28" Type="http://schemas.openxmlformats.org/officeDocument/2006/relationships/hyperlink" Target="../../dew24/AppData/Local/:f:/g/personal/dmgomez_sdmujer_gov_co/EnjXwIXkWbFMgAdmJuXae7sBfn5XQ2Og8pE72FsgTJUMPw%3fe=mgGrOB" TargetMode="External"/><Relationship Id="rId36" Type="http://schemas.openxmlformats.org/officeDocument/2006/relationships/hyperlink" Target="../../dew24/AppData/Local/:f:/g/personal/dmgomez_sdmujer_gov_co/ElLlrJSKDqlDi_qHPkE2OTgBNldUPpLEjdfiMSMoMKt4_A%3fe=crjZSJ" TargetMode="External"/><Relationship Id="rId10" Type="http://schemas.openxmlformats.org/officeDocument/2006/relationships/hyperlink" Target="../../dew24/AppData/Local/:f:/g/personal/dmgomez_sdmujer_gov_co/ElsMgl6ldS9AscU_db-JYNYBK4ejWvAMLkM53dadQByHUQ%3fe=6PiDQM" TargetMode="External"/><Relationship Id="rId19" Type="http://schemas.openxmlformats.org/officeDocument/2006/relationships/hyperlink" Target="../../dew24/AppData/Local/:f:/g/personal/dmgomez_sdmujer_gov_co/EjMU3mt_LDJNup2tI7U0seoB5gxMWYaCH0Kb3MzNm3JS1A%3fe=TxGK7F" TargetMode="External"/><Relationship Id="rId31" Type="http://schemas.openxmlformats.org/officeDocument/2006/relationships/hyperlink" Target="../../dew24/AppData/Local/:f:/g/personal/dmgomez_sdmujer_gov_co/Ek9dKXbQn6FDq9M0UtrFdvQBBXB0y_I3LSjHbZjXG1AIDA%3fe=arftZC" TargetMode="External"/><Relationship Id="rId4" Type="http://schemas.openxmlformats.org/officeDocument/2006/relationships/hyperlink" Target="../../dew24/AppData/Local/:f:/g/personal/dmgomez_sdmujer_gov_co/Ephi37rObTVNo7GHbTIHJ1ABWbTUDbljZpuNFQyxGTuJwA%3fe=NJMwr8" TargetMode="External"/><Relationship Id="rId9" Type="http://schemas.openxmlformats.org/officeDocument/2006/relationships/hyperlink" Target="../../dew24/AppData/Local/:f:/g/personal/dmgomez_sdmujer_gov_co/EnGGaB02tsdGqdUW9y-DpZEBWrA2AuFRdVot6XLymlQUkA%3fe=WTWu1w" TargetMode="External"/><Relationship Id="rId14" Type="http://schemas.openxmlformats.org/officeDocument/2006/relationships/hyperlink" Target="../../dew24/AppData/Local/:f:/g/personal/dmgomez_sdmujer_gov_co/Emh9oyCINUREpsgmauO9oB0BH2gK9MFSx5we_cBMCVtDFA%3fe=t1LJjA" TargetMode="External"/><Relationship Id="rId22" Type="http://schemas.openxmlformats.org/officeDocument/2006/relationships/hyperlink" Target="../../dew24/AppData/Local/:f:/g/personal/dmgomez_sdmujer_gov_co/EuqiR4ig8mpMj84ugn_chRMBDpTiAP4WMz7zM90UNyEpZA%3fe=20PGbu" TargetMode="External"/><Relationship Id="rId27" Type="http://schemas.openxmlformats.org/officeDocument/2006/relationships/hyperlink" Target="../../dew24/AppData/Local/:f:/g/personal/dmgomez_sdmujer_gov_co/EowqCRVuO_5PiTJSUMnB1xQBGu_LakFA1naZJXuylMbopg%3fe=13bJVE" TargetMode="External"/><Relationship Id="rId30" Type="http://schemas.openxmlformats.org/officeDocument/2006/relationships/hyperlink" Target="../../dew24/AppData/Local/:f:/g/personal/dmgomez_sdmujer_gov_co/EtzPTIjdne5JilEqI6_seO0B4Lq-Sn_Mydm65OsQgFpR5A%3fe=qVREMs" TargetMode="External"/><Relationship Id="rId35" Type="http://schemas.openxmlformats.org/officeDocument/2006/relationships/hyperlink" Target="../../dew24/AppData/Local/:f:/g/personal/dmgomez_sdmujer_gov_co/ErFx6455qkNBvFyaScRIKo0BKb3PQVZ4MJc1jKEgtUjMNg%3fe=EI16HM" TargetMode="External"/><Relationship Id="rId8" Type="http://schemas.openxmlformats.org/officeDocument/2006/relationships/hyperlink" Target="../../dew24/AppData/Local/:f:/g/personal/dmgomez_sdmujer_gov_co/Ephi37rObTVNo7GHbTIHJ1ABWbTUDbljZpuNFQyxGTuJwA%3fe=NJMwr8" TargetMode="External"/><Relationship Id="rId3" Type="http://schemas.openxmlformats.org/officeDocument/2006/relationships/hyperlink" Target="../../dew24/AppData/Local/:f:/g/personal/dmgomez_sdmujer_gov_co/Ev_Sab3puOtEkt3aahqTHkIBK9mGJwk3GKSuNys3NxcJqQ%3fe=jpbLm3"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73F-0BDE-48BD-914E-FCFDE80ADD5B}">
  <sheetPr>
    <tabColor theme="7" tint="0.39997558519241921"/>
    <pageSetUpPr fitToPage="1"/>
  </sheetPr>
  <dimension ref="A1:AO46"/>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356</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1">
        <v>2041627027</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v>876445728</v>
      </c>
      <c r="C22" s="150">
        <v>876445728</v>
      </c>
      <c r="D22" s="150">
        <v>288735571</v>
      </c>
      <c r="E22" s="150"/>
      <c r="F22" s="150"/>
      <c r="G22" s="150"/>
      <c r="H22" s="150"/>
      <c r="I22" s="150"/>
      <c r="J22" s="150"/>
      <c r="K22" s="150"/>
      <c r="L22" s="150"/>
      <c r="M22" s="150"/>
      <c r="N22" s="80">
        <f>SUM(B22:M22)</f>
        <v>2041627027</v>
      </c>
      <c r="O22" s="82"/>
      <c r="P22" s="131" t="s">
        <v>37</v>
      </c>
      <c r="Q22" s="143">
        <v>3620819689</v>
      </c>
      <c r="R22" s="144"/>
      <c r="S22" s="144"/>
      <c r="T22" s="144"/>
      <c r="U22" s="144">
        <v>6455061511</v>
      </c>
      <c r="V22" s="144"/>
      <c r="W22" s="144"/>
      <c r="X22" s="144"/>
      <c r="Y22" s="144"/>
      <c r="Z22" s="144"/>
      <c r="AA22" s="144"/>
      <c r="AB22" s="144"/>
      <c r="AC22" s="102">
        <f>SUM(Q22:AB22)</f>
        <v>10075881200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3620819689</v>
      </c>
      <c r="R23" s="146">
        <v>0</v>
      </c>
      <c r="S23" s="146"/>
      <c r="T23" s="146"/>
      <c r="U23" s="146"/>
      <c r="V23" s="146"/>
      <c r="W23" s="146"/>
      <c r="X23" s="146"/>
      <c r="Y23" s="146"/>
      <c r="Z23" s="146"/>
      <c r="AA23" s="146"/>
      <c r="AB23" s="146"/>
      <c r="AC23" s="79">
        <f>SUM(Q23:AB23)</f>
        <v>3620819689</v>
      </c>
      <c r="AD23" s="192">
        <f>AC23/SUM(Q22:R22)</f>
        <v>1</v>
      </c>
      <c r="AE23" s="83">
        <f>AC23/AC22</f>
        <v>0.35935513898278199</v>
      </c>
      <c r="AF23" s="1"/>
    </row>
    <row r="24" spans="1:32" ht="32.1" customHeight="1" x14ac:dyDescent="0.25">
      <c r="A24" s="132" t="s">
        <v>40</v>
      </c>
      <c r="B24" s="145">
        <f>+A21-B23</f>
        <v>2041627027</v>
      </c>
      <c r="C24" s="146">
        <f>+B24-C23</f>
        <v>2041627027</v>
      </c>
      <c r="D24" s="146"/>
      <c r="E24" s="146"/>
      <c r="F24" s="146"/>
      <c r="G24" s="146"/>
      <c r="H24" s="146"/>
      <c r="I24" s="146"/>
      <c r="J24" s="146"/>
      <c r="K24" s="146"/>
      <c r="L24" s="146"/>
      <c r="M24" s="146"/>
      <c r="N24" s="79">
        <f>MIN(B24:M24)</f>
        <v>2041627027</v>
      </c>
      <c r="O24" s="81"/>
      <c r="P24" s="132" t="s">
        <v>36</v>
      </c>
      <c r="Q24" s="145"/>
      <c r="R24" s="146"/>
      <c r="S24" s="146">
        <v>688653244</v>
      </c>
      <c r="T24" s="146">
        <v>977388815</v>
      </c>
      <c r="U24" s="146">
        <v>977388815</v>
      </c>
      <c r="V24" s="146">
        <v>977388815</v>
      </c>
      <c r="W24" s="146">
        <v>977388815</v>
      </c>
      <c r="X24" s="146">
        <v>977388815</v>
      </c>
      <c r="Y24" s="146">
        <v>977388815</v>
      </c>
      <c r="Z24" s="146">
        <v>977388815</v>
      </c>
      <c r="AA24" s="146">
        <v>977388815</v>
      </c>
      <c r="AB24" s="146">
        <v>1568117436</v>
      </c>
      <c r="AC24" s="79">
        <f>SUM(Q24:AB24)</f>
        <v>10075881200</v>
      </c>
      <c r="AD24" s="79"/>
      <c r="AE24" s="104"/>
      <c r="AF24" s="1"/>
    </row>
    <row r="25" spans="1:32" ht="32.1" customHeight="1" thickBot="1" x14ac:dyDescent="0.3">
      <c r="A25" s="133" t="s">
        <v>41</v>
      </c>
      <c r="B25" s="147">
        <v>876445728</v>
      </c>
      <c r="C25" s="148">
        <v>876445728</v>
      </c>
      <c r="D25" s="148"/>
      <c r="E25" s="148"/>
      <c r="F25" s="148"/>
      <c r="G25" s="148"/>
      <c r="H25" s="148"/>
      <c r="I25" s="148"/>
      <c r="J25" s="148"/>
      <c r="K25" s="148"/>
      <c r="L25" s="148"/>
      <c r="M25" s="148"/>
      <c r="N25" s="112">
        <f>SUM(B25:M25)</f>
        <v>1752891456</v>
      </c>
      <c r="O25" s="197">
        <f>+N25/N24</f>
        <v>0.85857575003585607</v>
      </c>
      <c r="P25" s="133" t="s">
        <v>41</v>
      </c>
      <c r="Q25" s="147">
        <v>0</v>
      </c>
      <c r="R25" s="148">
        <v>0</v>
      </c>
      <c r="S25" s="148"/>
      <c r="T25" s="148"/>
      <c r="U25" s="148"/>
      <c r="V25" s="148"/>
      <c r="W25" s="148"/>
      <c r="X25" s="148"/>
      <c r="Y25" s="148"/>
      <c r="Z25" s="148"/>
      <c r="AA25" s="148"/>
      <c r="AB25" s="148"/>
      <c r="AC25" s="112">
        <f>SUM(Q25:AB25)</f>
        <v>0</v>
      </c>
      <c r="AD25" s="193" t="e">
        <f>AC25/SUM(Q24:R24)</f>
        <v>#DIV/0!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356</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170.45" customHeight="1" x14ac:dyDescent="0.25">
      <c r="A35" s="299" t="s">
        <v>356</v>
      </c>
      <c r="B35" s="301">
        <f>SUM(B41:B46)</f>
        <v>0.1</v>
      </c>
      <c r="C35" s="23" t="s">
        <v>57</v>
      </c>
      <c r="D35" s="160">
        <v>2000</v>
      </c>
      <c r="E35" s="160">
        <v>3000</v>
      </c>
      <c r="F35" s="160">
        <v>3000</v>
      </c>
      <c r="G35" s="160">
        <f t="shared" ref="G35:H35" si="0">12000/4</f>
        <v>3000</v>
      </c>
      <c r="H35" s="160">
        <f t="shared" si="0"/>
        <v>3000</v>
      </c>
      <c r="I35" s="160">
        <v>0</v>
      </c>
      <c r="J35" s="160">
        <v>0</v>
      </c>
      <c r="K35" s="160">
        <v>0</v>
      </c>
      <c r="L35" s="160">
        <v>0</v>
      </c>
      <c r="M35" s="160">
        <v>0</v>
      </c>
      <c r="N35" s="160">
        <v>0</v>
      </c>
      <c r="O35" s="160">
        <v>0</v>
      </c>
      <c r="P35" s="161">
        <f>SUM(D35:O35)</f>
        <v>14000</v>
      </c>
      <c r="Q35" s="303" t="s">
        <v>683</v>
      </c>
      <c r="R35" s="304"/>
      <c r="S35" s="304"/>
      <c r="T35" s="305"/>
      <c r="U35" s="286" t="s">
        <v>624</v>
      </c>
      <c r="V35" s="286"/>
      <c r="W35" s="286"/>
      <c r="X35" s="286"/>
      <c r="Y35" s="286" t="s">
        <v>492</v>
      </c>
      <c r="Z35" s="286"/>
      <c r="AA35" s="286"/>
      <c r="AB35" s="286"/>
      <c r="AC35" s="286" t="s">
        <v>493</v>
      </c>
      <c r="AD35" s="286"/>
      <c r="AE35" s="287"/>
      <c r="AG35" s="21"/>
      <c r="AH35" s="21"/>
      <c r="AI35" s="21"/>
      <c r="AJ35" s="21"/>
      <c r="AK35" s="21"/>
      <c r="AL35" s="21"/>
      <c r="AM35" s="21"/>
      <c r="AN35" s="21"/>
      <c r="AO35" s="21"/>
    </row>
    <row r="36" spans="1:41" ht="170.45" customHeight="1" thickBot="1" x14ac:dyDescent="0.3">
      <c r="A36" s="300"/>
      <c r="B36" s="302"/>
      <c r="C36" s="24" t="s">
        <v>58</v>
      </c>
      <c r="D36" s="165">
        <v>3248</v>
      </c>
      <c r="E36" s="165">
        <v>3423</v>
      </c>
      <c r="F36" s="165"/>
      <c r="G36" s="162"/>
      <c r="H36" s="162"/>
      <c r="I36" s="162"/>
      <c r="J36" s="162"/>
      <c r="K36" s="162"/>
      <c r="L36" s="162"/>
      <c r="M36" s="162"/>
      <c r="N36" s="162"/>
      <c r="O36" s="162"/>
      <c r="P36" s="162">
        <f>SUM(D36:O36)</f>
        <v>6671</v>
      </c>
      <c r="Q36" s="306"/>
      <c r="R36" s="307"/>
      <c r="S36" s="307"/>
      <c r="T36" s="308"/>
      <c r="U36" s="288"/>
      <c r="V36" s="288"/>
      <c r="W36" s="288"/>
      <c r="X36" s="28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s="169" customFormat="1" ht="117" customHeight="1" x14ac:dyDescent="0.25">
      <c r="A41" s="322" t="s">
        <v>357</v>
      </c>
      <c r="B41" s="324">
        <v>0.03</v>
      </c>
      <c r="C41" s="23" t="s">
        <v>57</v>
      </c>
      <c r="D41" s="168">
        <v>0.2</v>
      </c>
      <c r="E41" s="168">
        <v>0.2</v>
      </c>
      <c r="F41" s="168">
        <v>0.2</v>
      </c>
      <c r="G41" s="168">
        <v>0.2</v>
      </c>
      <c r="H41" s="168">
        <v>0.2</v>
      </c>
      <c r="I41" s="154">
        <v>0</v>
      </c>
      <c r="J41" s="154">
        <v>0</v>
      </c>
      <c r="K41" s="154">
        <v>0</v>
      </c>
      <c r="L41" s="154">
        <v>0</v>
      </c>
      <c r="M41" s="154">
        <v>0</v>
      </c>
      <c r="N41" s="154">
        <v>0</v>
      </c>
      <c r="O41" s="154">
        <v>0</v>
      </c>
      <c r="P41" s="176">
        <f t="shared" ref="P41:P46" si="1">SUM(D41:O41)</f>
        <v>1</v>
      </c>
      <c r="Q41" s="313" t="s">
        <v>625</v>
      </c>
      <c r="R41" s="314"/>
      <c r="S41" s="314"/>
      <c r="T41" s="314"/>
      <c r="U41" s="314"/>
      <c r="V41" s="314"/>
      <c r="W41" s="314"/>
      <c r="X41" s="315"/>
      <c r="Y41" s="319" t="s">
        <v>689</v>
      </c>
      <c r="Z41" s="314"/>
      <c r="AA41" s="314"/>
      <c r="AB41" s="314"/>
      <c r="AC41" s="314"/>
      <c r="AD41" s="314"/>
      <c r="AE41" s="320"/>
      <c r="AG41" s="170"/>
      <c r="AH41" s="170"/>
      <c r="AI41" s="170"/>
      <c r="AJ41" s="170"/>
      <c r="AK41" s="170"/>
      <c r="AL41" s="170"/>
      <c r="AM41" s="170"/>
      <c r="AN41" s="170"/>
      <c r="AO41" s="170"/>
    </row>
    <row r="42" spans="1:41" s="169" customFormat="1" ht="117" customHeight="1" x14ac:dyDescent="0.25">
      <c r="A42" s="323"/>
      <c r="B42" s="325"/>
      <c r="C42" s="27" t="s">
        <v>58</v>
      </c>
      <c r="D42" s="28">
        <v>0.2</v>
      </c>
      <c r="E42" s="28">
        <v>0.2</v>
      </c>
      <c r="F42" s="28"/>
      <c r="G42" s="28"/>
      <c r="H42" s="28"/>
      <c r="I42" s="28"/>
      <c r="J42" s="28"/>
      <c r="K42" s="28"/>
      <c r="L42" s="28"/>
      <c r="M42" s="28"/>
      <c r="N42" s="28"/>
      <c r="O42" s="28"/>
      <c r="P42" s="177">
        <f t="shared" si="1"/>
        <v>0.4</v>
      </c>
      <c r="Q42" s="326"/>
      <c r="R42" s="327"/>
      <c r="S42" s="327"/>
      <c r="T42" s="327"/>
      <c r="U42" s="327"/>
      <c r="V42" s="327"/>
      <c r="W42" s="327"/>
      <c r="X42" s="328"/>
      <c r="Y42" s="326"/>
      <c r="Z42" s="327"/>
      <c r="AA42" s="327"/>
      <c r="AB42" s="327"/>
      <c r="AC42" s="327"/>
      <c r="AD42" s="327"/>
      <c r="AE42" s="329"/>
    </row>
    <row r="43" spans="1:41" s="169" customFormat="1" ht="139.5" customHeight="1" x14ac:dyDescent="0.25">
      <c r="A43" s="309" t="s">
        <v>358</v>
      </c>
      <c r="B43" s="311">
        <v>0.04</v>
      </c>
      <c r="C43" s="29" t="s">
        <v>57</v>
      </c>
      <c r="D43" s="168">
        <v>0.2</v>
      </c>
      <c r="E43" s="168">
        <v>0.2</v>
      </c>
      <c r="F43" s="168">
        <v>0.2</v>
      </c>
      <c r="G43" s="168">
        <v>0.2</v>
      </c>
      <c r="H43" s="168">
        <v>0.2</v>
      </c>
      <c r="I43" s="154">
        <v>0</v>
      </c>
      <c r="J43" s="154">
        <v>0</v>
      </c>
      <c r="K43" s="154">
        <v>0</v>
      </c>
      <c r="L43" s="154">
        <v>0</v>
      </c>
      <c r="M43" s="154">
        <v>0</v>
      </c>
      <c r="N43" s="154">
        <v>0</v>
      </c>
      <c r="O43" s="154">
        <v>0</v>
      </c>
      <c r="P43" s="178">
        <f t="shared" si="1"/>
        <v>1</v>
      </c>
      <c r="Q43" s="313" t="s">
        <v>626</v>
      </c>
      <c r="R43" s="314"/>
      <c r="S43" s="314"/>
      <c r="T43" s="314"/>
      <c r="U43" s="314"/>
      <c r="V43" s="314"/>
      <c r="W43" s="314"/>
      <c r="X43" s="315"/>
      <c r="Y43" s="319" t="s">
        <v>690</v>
      </c>
      <c r="Z43" s="314"/>
      <c r="AA43" s="314"/>
      <c r="AB43" s="314"/>
      <c r="AC43" s="314"/>
      <c r="AD43" s="314"/>
      <c r="AE43" s="320"/>
    </row>
    <row r="44" spans="1:41" s="169" customFormat="1" ht="139.5" customHeight="1" x14ac:dyDescent="0.25">
      <c r="A44" s="322"/>
      <c r="B44" s="325"/>
      <c r="C44" s="27" t="s">
        <v>58</v>
      </c>
      <c r="D44" s="28">
        <v>0.2</v>
      </c>
      <c r="E44" s="28">
        <v>0.2</v>
      </c>
      <c r="F44" s="28"/>
      <c r="G44" s="28"/>
      <c r="H44" s="28"/>
      <c r="I44" s="28"/>
      <c r="J44" s="28"/>
      <c r="K44" s="28"/>
      <c r="L44" s="28"/>
      <c r="M44" s="28"/>
      <c r="N44" s="179"/>
      <c r="O44" s="179"/>
      <c r="P44" s="177">
        <f t="shared" si="1"/>
        <v>0.4</v>
      </c>
      <c r="Q44" s="326"/>
      <c r="R44" s="327"/>
      <c r="S44" s="327"/>
      <c r="T44" s="327"/>
      <c r="U44" s="327"/>
      <c r="V44" s="327"/>
      <c r="W44" s="327"/>
      <c r="X44" s="328"/>
      <c r="Y44" s="326"/>
      <c r="Z44" s="327"/>
      <c r="AA44" s="327"/>
      <c r="AB44" s="327"/>
      <c r="AC44" s="327"/>
      <c r="AD44" s="327"/>
      <c r="AE44" s="329"/>
    </row>
    <row r="45" spans="1:41" s="169" customFormat="1" ht="143.25" customHeight="1" x14ac:dyDescent="0.25">
      <c r="A45" s="309" t="s">
        <v>359</v>
      </c>
      <c r="B45" s="311">
        <v>0.03</v>
      </c>
      <c r="C45" s="29" t="s">
        <v>57</v>
      </c>
      <c r="D45" s="168">
        <v>0.2</v>
      </c>
      <c r="E45" s="168">
        <v>0.2</v>
      </c>
      <c r="F45" s="168">
        <v>0.2</v>
      </c>
      <c r="G45" s="168">
        <v>0.2</v>
      </c>
      <c r="H45" s="168">
        <v>0.2</v>
      </c>
      <c r="I45" s="154">
        <v>0</v>
      </c>
      <c r="J45" s="154">
        <v>0</v>
      </c>
      <c r="K45" s="154">
        <v>0</v>
      </c>
      <c r="L45" s="154">
        <v>0</v>
      </c>
      <c r="M45" s="154">
        <v>0</v>
      </c>
      <c r="N45" s="154">
        <v>0</v>
      </c>
      <c r="O45" s="154">
        <v>0</v>
      </c>
      <c r="P45" s="107">
        <f t="shared" si="1"/>
        <v>1</v>
      </c>
      <c r="Q45" s="313" t="s">
        <v>627</v>
      </c>
      <c r="R45" s="314"/>
      <c r="S45" s="314"/>
      <c r="T45" s="314"/>
      <c r="U45" s="314"/>
      <c r="V45" s="314"/>
      <c r="W45" s="314"/>
      <c r="X45" s="315"/>
      <c r="Y45" s="319" t="s">
        <v>691</v>
      </c>
      <c r="Z45" s="314"/>
      <c r="AA45" s="314"/>
      <c r="AB45" s="314"/>
      <c r="AC45" s="314"/>
      <c r="AD45" s="314"/>
      <c r="AE45" s="320"/>
    </row>
    <row r="46" spans="1:41" s="169" customFormat="1" ht="143.25" customHeight="1" thickBot="1" x14ac:dyDescent="0.3">
      <c r="A46" s="310"/>
      <c r="B46" s="312"/>
      <c r="C46" s="24" t="s">
        <v>58</v>
      </c>
      <c r="D46" s="30">
        <v>0.2</v>
      </c>
      <c r="E46" s="30">
        <v>0.2</v>
      </c>
      <c r="F46" s="30"/>
      <c r="G46" s="30"/>
      <c r="H46" s="30"/>
      <c r="I46" s="30"/>
      <c r="J46" s="30"/>
      <c r="K46" s="30"/>
      <c r="L46" s="30"/>
      <c r="M46" s="30"/>
      <c r="N46" s="180"/>
      <c r="O46" s="180"/>
      <c r="P46" s="181">
        <f t="shared" si="1"/>
        <v>0.4</v>
      </c>
      <c r="Q46" s="316"/>
      <c r="R46" s="317"/>
      <c r="S46" s="317"/>
      <c r="T46" s="317"/>
      <c r="U46" s="317"/>
      <c r="V46" s="317"/>
      <c r="W46" s="317"/>
      <c r="X46" s="318"/>
      <c r="Y46" s="316"/>
      <c r="Z46" s="317"/>
      <c r="AA46" s="317"/>
      <c r="AB46" s="317"/>
      <c r="AC46" s="317"/>
      <c r="AD46" s="317"/>
      <c r="AE46" s="321"/>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68224685-F434-4407-8755-A2A2DC5C2D2B}">
      <formula1>$B$21:$M$21</formula1>
    </dataValidation>
    <dataValidation type="textLength" operator="lessThanOrEqual" allowBlank="1" showInputMessage="1" showErrorMessage="1" errorTitle="Máximo 2.000 caracteres" error="Máximo 2.000 caracteres" promptTitle="2.000 caracteres" sqref="Q30:Q31" xr:uid="{0F04455A-ADC4-46FB-8C3E-223C1068CD1A}">
      <formula1>2000</formula1>
    </dataValidation>
    <dataValidation type="textLength" operator="lessThanOrEqual" allowBlank="1" showInputMessage="1" showErrorMessage="1" errorTitle="Máximo 2.000 caracteres" error="Máximo 2.000 caracteres" sqref="AC35 Q45 Y35 Q43 Q41 Q35" xr:uid="{67AEA296-B5AB-442B-9674-67DDB60DE3DB}">
      <formula1>2000</formula1>
    </dataValidation>
  </dataValidations>
  <hyperlinks>
    <hyperlink ref="Y41" r:id="rId1" xr:uid="{692C7074-B7C5-4CDF-8EC8-2BF3D3223607}"/>
    <hyperlink ref="Y43" r:id="rId2" xr:uid="{BB39858D-5C2B-43FF-846A-FB8F28FC03BE}"/>
    <hyperlink ref="Y45" r:id="rId3" xr:uid="{9FC255E9-713D-4E9F-BAB4-4C89DD3B5043}"/>
  </hyperlinks>
  <pageMargins left="0.25" right="0.25" top="0.75" bottom="0.75" header="0.3" footer="0.3"/>
  <pageSetup scale="20"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996C-CE17-4FFA-90B3-6F55F3855AC9}">
  <sheetPr>
    <tabColor theme="7" tint="0.39997558519241921"/>
    <pageSetUpPr fitToPage="1"/>
  </sheetPr>
  <dimension ref="A1:AO42"/>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360</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1">
        <v>161155000</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83" t="s">
        <v>36</v>
      </c>
      <c r="B22" s="182"/>
      <c r="C22" s="166">
        <v>161155000</v>
      </c>
      <c r="D22" s="152"/>
      <c r="E22" s="152"/>
      <c r="F22" s="150"/>
      <c r="G22" s="150"/>
      <c r="H22" s="150"/>
      <c r="I22" s="150"/>
      <c r="J22" s="150"/>
      <c r="K22" s="150"/>
      <c r="L22" s="150"/>
      <c r="M22" s="150"/>
      <c r="N22" s="80">
        <f>SUM(B22:M22)</f>
        <v>161155000</v>
      </c>
      <c r="O22" s="82"/>
      <c r="P22" s="131" t="s">
        <v>37</v>
      </c>
      <c r="Q22" s="143">
        <v>94636800</v>
      </c>
      <c r="R22" s="144">
        <v>995928000</v>
      </c>
      <c r="S22" s="144"/>
      <c r="T22" s="144"/>
      <c r="U22" s="144"/>
      <c r="V22" s="144"/>
      <c r="W22" s="144"/>
      <c r="X22" s="144">
        <v>900918200</v>
      </c>
      <c r="Y22" s="144"/>
      <c r="Z22" s="144"/>
      <c r="AA22" s="144"/>
      <c r="AB22" s="144"/>
      <c r="AC22" s="102">
        <f>SUM(Q22:AB22)</f>
        <v>1991483000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142692000</v>
      </c>
      <c r="R23" s="146">
        <v>946225000</v>
      </c>
      <c r="S23" s="146"/>
      <c r="T23" s="146"/>
      <c r="U23" s="146"/>
      <c r="V23" s="146"/>
      <c r="W23" s="146"/>
      <c r="X23" s="146"/>
      <c r="Y23" s="146"/>
      <c r="Z23" s="146"/>
      <c r="AA23" s="146"/>
      <c r="AB23" s="146"/>
      <c r="AC23" s="79">
        <f>SUM(Q23:AB23)</f>
        <v>1088917000</v>
      </c>
      <c r="AD23" s="192">
        <f>AC23/SUM(Q22:R22)</f>
        <v>0.99848903980762993</v>
      </c>
      <c r="AE23" s="83">
        <f>AC23/AC22</f>
        <v>0.54678699240716588</v>
      </c>
      <c r="AF23" s="1"/>
    </row>
    <row r="24" spans="1:32" ht="32.1" customHeight="1" x14ac:dyDescent="0.25">
      <c r="A24" s="132" t="s">
        <v>40</v>
      </c>
      <c r="B24" s="145">
        <f>+A21-B23</f>
        <v>161155000</v>
      </c>
      <c r="C24" s="146">
        <f>+B24-C23</f>
        <v>161155000</v>
      </c>
      <c r="D24" s="146"/>
      <c r="E24" s="146"/>
      <c r="F24" s="146"/>
      <c r="G24" s="146"/>
      <c r="H24" s="146"/>
      <c r="I24" s="146"/>
      <c r="J24" s="146"/>
      <c r="K24" s="146"/>
      <c r="L24" s="146"/>
      <c r="M24" s="146"/>
      <c r="N24" s="79">
        <f>MIN(B24:M24)</f>
        <v>161155000</v>
      </c>
      <c r="O24" s="81"/>
      <c r="P24" s="132" t="s">
        <v>36</v>
      </c>
      <c r="Q24" s="145"/>
      <c r="R24" s="146">
        <v>5914800</v>
      </c>
      <c r="S24" s="146">
        <v>180775000</v>
      </c>
      <c r="T24" s="146">
        <v>180775000</v>
      </c>
      <c r="U24" s="146">
        <v>180775000</v>
      </c>
      <c r="V24" s="146">
        <v>180775000</v>
      </c>
      <c r="W24" s="146">
        <v>180775000</v>
      </c>
      <c r="X24" s="146">
        <v>180775000</v>
      </c>
      <c r="Y24" s="146">
        <v>180775000</v>
      </c>
      <c r="Z24" s="146">
        <v>180775000</v>
      </c>
      <c r="AA24" s="146">
        <v>180775000</v>
      </c>
      <c r="AB24" s="146">
        <v>358593200</v>
      </c>
      <c r="AC24" s="79">
        <f>SUM(Q24:AB24)</f>
        <v>1991483000</v>
      </c>
      <c r="AD24" s="79"/>
      <c r="AE24" s="104"/>
      <c r="AF24" s="1"/>
    </row>
    <row r="25" spans="1:32" ht="32.1" customHeight="1" thickBot="1" x14ac:dyDescent="0.3">
      <c r="A25" s="133" t="s">
        <v>41</v>
      </c>
      <c r="B25" s="147">
        <v>0</v>
      </c>
      <c r="C25" s="148">
        <v>157340200</v>
      </c>
      <c r="D25" s="148"/>
      <c r="E25" s="148"/>
      <c r="F25" s="148"/>
      <c r="G25" s="148"/>
      <c r="H25" s="148"/>
      <c r="I25" s="148"/>
      <c r="J25" s="148"/>
      <c r="K25" s="148"/>
      <c r="L25" s="148"/>
      <c r="M25" s="148"/>
      <c r="N25" s="112">
        <f>SUM(B25:M25)</f>
        <v>157340200</v>
      </c>
      <c r="O25" s="197">
        <f>+N25/N24</f>
        <v>0.97632837951040918</v>
      </c>
      <c r="P25" s="133" t="s">
        <v>41</v>
      </c>
      <c r="Q25" s="147">
        <v>0</v>
      </c>
      <c r="R25" s="148">
        <v>1287500</v>
      </c>
      <c r="S25" s="148"/>
      <c r="T25" s="148"/>
      <c r="U25" s="148"/>
      <c r="V25" s="148"/>
      <c r="W25" s="148"/>
      <c r="X25" s="148"/>
      <c r="Y25" s="148"/>
      <c r="Z25" s="148"/>
      <c r="AA25" s="148"/>
      <c r="AB25" s="148"/>
      <c r="AC25" s="112">
        <f>SUM(Q25:AB25)</f>
        <v>1287500</v>
      </c>
      <c r="AD25" s="193">
        <f>AC25/SUM(Q24:R24)</f>
        <v>0.21767430851423547</v>
      </c>
      <c r="AE25" s="113">
        <f>AC25/AC24</f>
        <v>6.4650313359441178E-4</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360</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65.45" customHeight="1" x14ac:dyDescent="0.25">
      <c r="A35" s="299" t="s">
        <v>360</v>
      </c>
      <c r="B35" s="301">
        <f>SUM(B41)</f>
        <v>0.05</v>
      </c>
      <c r="C35" s="23" t="s">
        <v>57</v>
      </c>
      <c r="D35" s="141">
        <v>1</v>
      </c>
      <c r="E35" s="141">
        <v>1</v>
      </c>
      <c r="F35" s="141">
        <v>1</v>
      </c>
      <c r="G35" s="141">
        <v>1</v>
      </c>
      <c r="H35" s="141">
        <v>1</v>
      </c>
      <c r="I35" s="154">
        <v>0</v>
      </c>
      <c r="J35" s="154">
        <v>0</v>
      </c>
      <c r="K35" s="154">
        <v>0</v>
      </c>
      <c r="L35" s="154">
        <v>0</v>
      </c>
      <c r="M35" s="154">
        <v>0</v>
      </c>
      <c r="N35" s="154">
        <v>0</v>
      </c>
      <c r="O35" s="154">
        <v>0</v>
      </c>
      <c r="P35" s="137">
        <v>1</v>
      </c>
      <c r="Q35" s="303" t="s">
        <v>730</v>
      </c>
      <c r="R35" s="304"/>
      <c r="S35" s="304"/>
      <c r="T35" s="305"/>
      <c r="U35" s="286" t="s">
        <v>642</v>
      </c>
      <c r="V35" s="286"/>
      <c r="W35" s="286"/>
      <c r="X35" s="286"/>
      <c r="Y35" s="286" t="s">
        <v>494</v>
      </c>
      <c r="Z35" s="286"/>
      <c r="AA35" s="286"/>
      <c r="AB35" s="286"/>
      <c r="AC35" s="286" t="s">
        <v>495</v>
      </c>
      <c r="AD35" s="286"/>
      <c r="AE35" s="287"/>
      <c r="AG35" s="21"/>
      <c r="AH35" s="21"/>
      <c r="AI35" s="21"/>
      <c r="AJ35" s="21"/>
      <c r="AK35" s="21"/>
      <c r="AL35" s="21"/>
      <c r="AM35" s="21"/>
      <c r="AN35" s="21"/>
      <c r="AO35" s="21"/>
    </row>
    <row r="36" spans="1:41" ht="65.45" customHeight="1" thickBot="1" x14ac:dyDescent="0.3">
      <c r="A36" s="300"/>
      <c r="B36" s="302"/>
      <c r="C36" s="24" t="s">
        <v>58</v>
      </c>
      <c r="D36" s="163">
        <v>1</v>
      </c>
      <c r="E36" s="163">
        <v>1</v>
      </c>
      <c r="F36" s="163"/>
      <c r="G36" s="164"/>
      <c r="H36" s="164"/>
      <c r="I36" s="164"/>
      <c r="J36" s="164"/>
      <c r="K36" s="164"/>
      <c r="L36" s="164"/>
      <c r="M36" s="164"/>
      <c r="N36" s="164"/>
      <c r="O36" s="164"/>
      <c r="P36" s="70">
        <f>SUM(D36:O36)</f>
        <v>2</v>
      </c>
      <c r="Q36" s="306"/>
      <c r="R36" s="307"/>
      <c r="S36" s="307"/>
      <c r="T36" s="308"/>
      <c r="U36" s="288"/>
      <c r="V36" s="288"/>
      <c r="W36" s="288"/>
      <c r="X36" s="28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138" customHeight="1" x14ac:dyDescent="0.25">
      <c r="A41" s="330" t="s">
        <v>361</v>
      </c>
      <c r="B41" s="332">
        <v>0.05</v>
      </c>
      <c r="C41" s="29" t="s">
        <v>57</v>
      </c>
      <c r="D41" s="168">
        <v>0.2</v>
      </c>
      <c r="E41" s="168">
        <v>0.2</v>
      </c>
      <c r="F41" s="168">
        <v>0.2</v>
      </c>
      <c r="G41" s="168">
        <v>0.2</v>
      </c>
      <c r="H41" s="168">
        <v>0.2</v>
      </c>
      <c r="I41" s="154">
        <v>0</v>
      </c>
      <c r="J41" s="154">
        <v>0</v>
      </c>
      <c r="K41" s="154">
        <v>0</v>
      </c>
      <c r="L41" s="154">
        <v>0</v>
      </c>
      <c r="M41" s="154">
        <v>0</v>
      </c>
      <c r="N41" s="154">
        <v>0</v>
      </c>
      <c r="O41" s="154">
        <v>0</v>
      </c>
      <c r="P41" s="107">
        <f t="shared" ref="P41:P42" si="0">SUM(D41:O41)</f>
        <v>1</v>
      </c>
      <c r="Q41" s="313" t="s">
        <v>643</v>
      </c>
      <c r="R41" s="314"/>
      <c r="S41" s="314"/>
      <c r="T41" s="314"/>
      <c r="U41" s="314"/>
      <c r="V41" s="314"/>
      <c r="W41" s="314"/>
      <c r="X41" s="315"/>
      <c r="Y41" s="319" t="s">
        <v>692</v>
      </c>
      <c r="Z41" s="314"/>
      <c r="AA41" s="314"/>
      <c r="AB41" s="314"/>
      <c r="AC41" s="314"/>
      <c r="AD41" s="314"/>
      <c r="AE41" s="320"/>
      <c r="AG41" s="26"/>
      <c r="AH41" s="26"/>
      <c r="AI41" s="26"/>
      <c r="AJ41" s="26"/>
      <c r="AK41" s="26"/>
      <c r="AL41" s="26"/>
      <c r="AM41" s="26"/>
      <c r="AN41" s="26"/>
      <c r="AO41" s="26"/>
    </row>
    <row r="42" spans="1:41" ht="138" customHeight="1" thickBot="1" x14ac:dyDescent="0.3">
      <c r="A42" s="331"/>
      <c r="B42" s="333"/>
      <c r="C42" s="24" t="s">
        <v>58</v>
      </c>
      <c r="D42" s="30">
        <v>0.2</v>
      </c>
      <c r="E42" s="30">
        <v>0.2</v>
      </c>
      <c r="F42" s="30"/>
      <c r="G42" s="30"/>
      <c r="H42" s="30"/>
      <c r="I42" s="30"/>
      <c r="J42" s="30"/>
      <c r="K42" s="30"/>
      <c r="L42" s="30"/>
      <c r="M42" s="30"/>
      <c r="N42" s="30"/>
      <c r="O42" s="30"/>
      <c r="P42" s="108">
        <f t="shared" si="0"/>
        <v>0.4</v>
      </c>
      <c r="Q42" s="316"/>
      <c r="R42" s="317"/>
      <c r="S42" s="317"/>
      <c r="T42" s="317"/>
      <c r="U42" s="317"/>
      <c r="V42" s="317"/>
      <c r="W42" s="317"/>
      <c r="X42" s="318"/>
      <c r="Y42" s="316"/>
      <c r="Z42" s="317"/>
      <c r="AA42" s="317"/>
      <c r="AB42" s="317"/>
      <c r="AC42" s="317"/>
      <c r="AD42" s="317"/>
      <c r="AE42" s="321"/>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Y35 AC35 Q41 Q35" xr:uid="{EC677FEF-8094-4D25-86F3-E5446C3C36FA}">
      <formula1>2000</formula1>
    </dataValidation>
    <dataValidation type="textLength" operator="lessThanOrEqual" allowBlank="1" showInputMessage="1" showErrorMessage="1" errorTitle="Máximo 2.000 caracteres" error="Máximo 2.000 caracteres" promptTitle="2.000 caracteres" sqref="Q30:Q31" xr:uid="{9CA51070-8155-41C5-B37A-6798C57D7D3E}">
      <formula1>2000</formula1>
    </dataValidation>
    <dataValidation type="list" allowBlank="1" showInputMessage="1" showErrorMessage="1" sqref="C7:C9" xr:uid="{8C9AEB0A-5C2D-47F9-B2EB-7FE0E1F8C058}">
      <formula1>$B$21:$M$21</formula1>
    </dataValidation>
  </dataValidations>
  <hyperlinks>
    <hyperlink ref="Y41" r:id="rId1" xr:uid="{AD2562FB-87C2-4236-8A44-A7B8AACBACCF}"/>
  </hyperlinks>
  <pageMargins left="0.25" right="0.25" top="0.75" bottom="0.75" header="0.3" footer="0.3"/>
  <pageSetup scale="2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FBC0-8469-45EE-BB60-3CECBBDD7136}">
  <sheetPr>
    <tabColor theme="7" tint="0.39997558519241921"/>
    <pageSetUpPr fitToPage="1"/>
  </sheetPr>
  <dimension ref="A1:AO44"/>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362</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1">
        <v>3484934374</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v>895000000</v>
      </c>
      <c r="C22" s="150">
        <v>895000000</v>
      </c>
      <c r="D22" s="150">
        <v>945160286</v>
      </c>
      <c r="E22" s="150">
        <v>584182114</v>
      </c>
      <c r="F22" s="150">
        <v>145591974</v>
      </c>
      <c r="G22" s="150">
        <v>20000000</v>
      </c>
      <c r="H22" s="150"/>
      <c r="I22" s="150"/>
      <c r="J22" s="150"/>
      <c r="K22" s="150"/>
      <c r="L22" s="150"/>
      <c r="M22" s="150"/>
      <c r="N22" s="80">
        <f>SUM(B22:M22)</f>
        <v>3484934374</v>
      </c>
      <c r="O22" s="82"/>
      <c r="P22" s="131" t="s">
        <v>37</v>
      </c>
      <c r="Q22" s="143"/>
      <c r="R22" s="144">
        <f>950861460+192677894</f>
        <v>1143539354</v>
      </c>
      <c r="S22" s="144">
        <v>996966817</v>
      </c>
      <c r="T22" s="144"/>
      <c r="U22" s="144">
        <v>7395022723</v>
      </c>
      <c r="V22" s="144"/>
      <c r="W22" s="144"/>
      <c r="X22" s="144"/>
      <c r="Y22" s="144"/>
      <c r="Z22" s="144"/>
      <c r="AA22" s="144"/>
      <c r="AB22" s="144"/>
      <c r="AC22" s="102">
        <f>SUM(Q22:AB22)</f>
        <v>9535528894</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0</v>
      </c>
      <c r="R23" s="146">
        <v>1453597396</v>
      </c>
      <c r="S23" s="146"/>
      <c r="T23" s="146"/>
      <c r="U23" s="146"/>
      <c r="V23" s="146"/>
      <c r="W23" s="146"/>
      <c r="X23" s="146"/>
      <c r="Y23" s="146"/>
      <c r="Z23" s="146"/>
      <c r="AA23" s="146"/>
      <c r="AB23" s="146"/>
      <c r="AC23" s="79">
        <f>SUM(Q23:AB23)</f>
        <v>1453597396</v>
      </c>
      <c r="AD23" s="192">
        <f>AC23/SUM(Q22:R22)</f>
        <v>1.2711389344979203</v>
      </c>
      <c r="AE23" s="83">
        <f>AC23/AC22</f>
        <v>0.15244014381988197</v>
      </c>
      <c r="AF23" s="1"/>
    </row>
    <row r="24" spans="1:32" ht="32.1" customHeight="1" x14ac:dyDescent="0.25">
      <c r="A24" s="132" t="s">
        <v>40</v>
      </c>
      <c r="B24" s="145">
        <f>+A21-B23</f>
        <v>3484934374</v>
      </c>
      <c r="C24" s="146">
        <f>+B24-C23</f>
        <v>3484934374</v>
      </c>
      <c r="D24" s="146"/>
      <c r="E24" s="146"/>
      <c r="F24" s="146"/>
      <c r="G24" s="146"/>
      <c r="H24" s="146"/>
      <c r="I24" s="146"/>
      <c r="J24" s="146"/>
      <c r="K24" s="146"/>
      <c r="L24" s="146"/>
      <c r="M24" s="146"/>
      <c r="N24" s="79">
        <f>MIN(B24:M24)</f>
        <v>3484934374</v>
      </c>
      <c r="O24" s="81"/>
      <c r="P24" s="132" t="s">
        <v>36</v>
      </c>
      <c r="Q24" s="145"/>
      <c r="R24" s="146"/>
      <c r="S24" s="146"/>
      <c r="T24" s="146">
        <v>362000000</v>
      </c>
      <c r="U24" s="146">
        <v>977000000</v>
      </c>
      <c r="V24" s="146">
        <f t="shared" ref="V24:AA24" si="0">977000000+27525413</f>
        <v>1004525413</v>
      </c>
      <c r="W24" s="146">
        <f t="shared" si="0"/>
        <v>1004525413</v>
      </c>
      <c r="X24" s="146">
        <f t="shared" si="0"/>
        <v>1004525413</v>
      </c>
      <c r="Y24" s="146">
        <f t="shared" si="0"/>
        <v>1004525413</v>
      </c>
      <c r="Z24" s="146">
        <f t="shared" si="0"/>
        <v>1004525413</v>
      </c>
      <c r="AA24" s="146">
        <f t="shared" si="0"/>
        <v>1004525413</v>
      </c>
      <c r="AB24" s="146">
        <f>2141851000+27525416</f>
        <v>2169376416</v>
      </c>
      <c r="AC24" s="79">
        <f>SUM(Q24:AB24)</f>
        <v>9535528894</v>
      </c>
      <c r="AD24" s="79"/>
      <c r="AE24" s="104"/>
      <c r="AF24" s="1"/>
    </row>
    <row r="25" spans="1:32" ht="32.1" customHeight="1" thickBot="1" x14ac:dyDescent="0.3">
      <c r="A25" s="133" t="s">
        <v>41</v>
      </c>
      <c r="B25" s="147">
        <v>853254523</v>
      </c>
      <c r="C25" s="148">
        <v>828457779</v>
      </c>
      <c r="D25" s="148"/>
      <c r="E25" s="148"/>
      <c r="F25" s="148"/>
      <c r="G25" s="148"/>
      <c r="H25" s="148"/>
      <c r="I25" s="148"/>
      <c r="J25" s="148"/>
      <c r="K25" s="148"/>
      <c r="L25" s="148"/>
      <c r="M25" s="148"/>
      <c r="N25" s="112">
        <f>SUM(B25:M25)</f>
        <v>1681712302</v>
      </c>
      <c r="O25" s="197">
        <f>+N25/N24</f>
        <v>0.48256641919765458</v>
      </c>
      <c r="P25" s="133" t="s">
        <v>41</v>
      </c>
      <c r="Q25" s="147">
        <v>0</v>
      </c>
      <c r="R25" s="148">
        <v>0</v>
      </c>
      <c r="S25" s="148"/>
      <c r="T25" s="148"/>
      <c r="U25" s="148"/>
      <c r="V25" s="148"/>
      <c r="W25" s="148"/>
      <c r="X25" s="148"/>
      <c r="Y25" s="148"/>
      <c r="Z25" s="148"/>
      <c r="AA25" s="148"/>
      <c r="AB25" s="148"/>
      <c r="AC25" s="112">
        <f>SUM(Q25:AB25)</f>
        <v>0</v>
      </c>
      <c r="AD25" s="193" t="e">
        <f>AC25/SUM(Q24:R24)</f>
        <v>#DIV/0!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51.75" customHeight="1" thickBot="1" x14ac:dyDescent="0.3">
      <c r="A30" s="105" t="s">
        <v>362</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226.5" customHeight="1" x14ac:dyDescent="0.25">
      <c r="A35" s="299" t="s">
        <v>362</v>
      </c>
      <c r="B35" s="301">
        <f>SUM(B41:B44)</f>
        <v>0.15000000000000002</v>
      </c>
      <c r="C35" s="23" t="s">
        <v>57</v>
      </c>
      <c r="D35" s="22">
        <v>6</v>
      </c>
      <c r="E35" s="22">
        <v>6</v>
      </c>
      <c r="F35" s="22">
        <v>6</v>
      </c>
      <c r="G35" s="22">
        <v>6</v>
      </c>
      <c r="H35" s="22">
        <v>6</v>
      </c>
      <c r="I35" s="22">
        <v>0</v>
      </c>
      <c r="J35" s="22">
        <v>0</v>
      </c>
      <c r="K35" s="22">
        <v>0</v>
      </c>
      <c r="L35" s="22">
        <v>0</v>
      </c>
      <c r="M35" s="22">
        <v>0</v>
      </c>
      <c r="N35" s="22">
        <v>0</v>
      </c>
      <c r="O35" s="22">
        <v>0</v>
      </c>
      <c r="P35" s="22">
        <v>6</v>
      </c>
      <c r="Q35" s="303" t="s">
        <v>598</v>
      </c>
      <c r="R35" s="304"/>
      <c r="S35" s="304"/>
      <c r="T35" s="305"/>
      <c r="U35" s="286" t="s">
        <v>599</v>
      </c>
      <c r="V35" s="286"/>
      <c r="W35" s="286"/>
      <c r="X35" s="286"/>
      <c r="Y35" s="286" t="s">
        <v>499</v>
      </c>
      <c r="Z35" s="286"/>
      <c r="AA35" s="286"/>
      <c r="AB35" s="286"/>
      <c r="AC35" s="286" t="s">
        <v>500</v>
      </c>
      <c r="AD35" s="286"/>
      <c r="AE35" s="287"/>
      <c r="AG35" s="21"/>
      <c r="AH35" s="21"/>
      <c r="AI35" s="21"/>
      <c r="AJ35" s="21"/>
      <c r="AK35" s="21"/>
      <c r="AL35" s="21"/>
      <c r="AM35" s="21"/>
      <c r="AN35" s="21"/>
      <c r="AO35" s="21"/>
    </row>
    <row r="36" spans="1:41" ht="226.5" customHeight="1" thickBot="1" x14ac:dyDescent="0.3">
      <c r="A36" s="300"/>
      <c r="B36" s="302"/>
      <c r="C36" s="24" t="s">
        <v>58</v>
      </c>
      <c r="D36" s="167">
        <v>6</v>
      </c>
      <c r="E36" s="167">
        <v>6</v>
      </c>
      <c r="F36" s="167"/>
      <c r="G36" s="167"/>
      <c r="H36" s="167"/>
      <c r="I36" s="167"/>
      <c r="J36" s="167"/>
      <c r="K36" s="167"/>
      <c r="L36" s="167"/>
      <c r="M36" s="167"/>
      <c r="N36" s="167"/>
      <c r="O36" s="167"/>
      <c r="P36" s="138">
        <v>6</v>
      </c>
      <c r="Q36" s="306"/>
      <c r="R36" s="307"/>
      <c r="S36" s="307"/>
      <c r="T36" s="308"/>
      <c r="U36" s="288"/>
      <c r="V36" s="288"/>
      <c r="W36" s="288"/>
      <c r="X36" s="28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107.25" customHeight="1" x14ac:dyDescent="0.25">
      <c r="A41" s="322" t="s">
        <v>363</v>
      </c>
      <c r="B41" s="334">
        <v>0.05</v>
      </c>
      <c r="C41" s="29" t="s">
        <v>57</v>
      </c>
      <c r="D41" s="168">
        <v>0.2</v>
      </c>
      <c r="E41" s="168">
        <v>0.2</v>
      </c>
      <c r="F41" s="168">
        <v>0.2</v>
      </c>
      <c r="G41" s="168">
        <v>0.2</v>
      </c>
      <c r="H41" s="168">
        <v>0.2</v>
      </c>
      <c r="I41" s="154">
        <v>0</v>
      </c>
      <c r="J41" s="154">
        <v>0</v>
      </c>
      <c r="K41" s="154">
        <v>0</v>
      </c>
      <c r="L41" s="154">
        <v>0</v>
      </c>
      <c r="M41" s="154">
        <v>0</v>
      </c>
      <c r="N41" s="154">
        <v>0</v>
      </c>
      <c r="O41" s="154">
        <v>0</v>
      </c>
      <c r="P41" s="107">
        <f t="shared" ref="P41:P44" si="1">SUM(D41:O41)</f>
        <v>1</v>
      </c>
      <c r="Q41" s="313" t="s">
        <v>600</v>
      </c>
      <c r="R41" s="314"/>
      <c r="S41" s="314"/>
      <c r="T41" s="314"/>
      <c r="U41" s="314"/>
      <c r="V41" s="314"/>
      <c r="W41" s="314"/>
      <c r="X41" s="315"/>
      <c r="Y41" s="319" t="s">
        <v>693</v>
      </c>
      <c r="Z41" s="314"/>
      <c r="AA41" s="314"/>
      <c r="AB41" s="314"/>
      <c r="AC41" s="314"/>
      <c r="AD41" s="314"/>
      <c r="AE41" s="320"/>
    </row>
    <row r="42" spans="1:41" ht="107.25" customHeight="1" x14ac:dyDescent="0.25">
      <c r="A42" s="323"/>
      <c r="B42" s="335"/>
      <c r="C42" s="27" t="s">
        <v>58</v>
      </c>
      <c r="D42" s="28">
        <v>0.2</v>
      </c>
      <c r="E42" s="28">
        <v>0.2</v>
      </c>
      <c r="F42" s="28"/>
      <c r="G42" s="28"/>
      <c r="H42" s="28"/>
      <c r="I42" s="28"/>
      <c r="J42" s="28"/>
      <c r="K42" s="28"/>
      <c r="L42" s="28"/>
      <c r="M42" s="28"/>
      <c r="N42" s="28"/>
      <c r="O42" s="28"/>
      <c r="P42" s="107">
        <f t="shared" si="1"/>
        <v>0.4</v>
      </c>
      <c r="Q42" s="326"/>
      <c r="R42" s="327"/>
      <c r="S42" s="327"/>
      <c r="T42" s="327"/>
      <c r="U42" s="327"/>
      <c r="V42" s="327"/>
      <c r="W42" s="327"/>
      <c r="X42" s="328"/>
      <c r="Y42" s="326"/>
      <c r="Z42" s="327"/>
      <c r="AA42" s="327"/>
      <c r="AB42" s="327"/>
      <c r="AC42" s="327"/>
      <c r="AD42" s="327"/>
      <c r="AE42" s="329"/>
    </row>
    <row r="43" spans="1:41" ht="126" customHeight="1" x14ac:dyDescent="0.25">
      <c r="A43" s="309" t="s">
        <v>364</v>
      </c>
      <c r="B43" s="332">
        <v>0.1</v>
      </c>
      <c r="C43" s="29" t="s">
        <v>57</v>
      </c>
      <c r="D43" s="168">
        <v>0.2</v>
      </c>
      <c r="E43" s="168">
        <v>0.2</v>
      </c>
      <c r="F43" s="168">
        <v>0.2</v>
      </c>
      <c r="G43" s="168">
        <v>0.2</v>
      </c>
      <c r="H43" s="168">
        <v>0.2</v>
      </c>
      <c r="I43" s="154">
        <v>0</v>
      </c>
      <c r="J43" s="154">
        <v>0</v>
      </c>
      <c r="K43" s="154">
        <v>0</v>
      </c>
      <c r="L43" s="154">
        <v>0</v>
      </c>
      <c r="M43" s="154">
        <v>0</v>
      </c>
      <c r="N43" s="154">
        <v>0</v>
      </c>
      <c r="O43" s="154">
        <v>0</v>
      </c>
      <c r="P43" s="107">
        <f t="shared" si="1"/>
        <v>1</v>
      </c>
      <c r="Q43" s="313" t="s">
        <v>601</v>
      </c>
      <c r="R43" s="314"/>
      <c r="S43" s="314"/>
      <c r="T43" s="314"/>
      <c r="U43" s="314"/>
      <c r="V43" s="314"/>
      <c r="W43" s="314"/>
      <c r="X43" s="315"/>
      <c r="Y43" s="319" t="s">
        <v>694</v>
      </c>
      <c r="Z43" s="314"/>
      <c r="AA43" s="314"/>
      <c r="AB43" s="314"/>
      <c r="AC43" s="314"/>
      <c r="AD43" s="314"/>
      <c r="AE43" s="320"/>
    </row>
    <row r="44" spans="1:41" ht="126" customHeight="1" thickBot="1" x14ac:dyDescent="0.3">
      <c r="A44" s="310"/>
      <c r="B44" s="333"/>
      <c r="C44" s="24" t="s">
        <v>58</v>
      </c>
      <c r="D44" s="30">
        <v>0.2</v>
      </c>
      <c r="E44" s="30">
        <v>0.2</v>
      </c>
      <c r="F44" s="30"/>
      <c r="G44" s="30"/>
      <c r="H44" s="30"/>
      <c r="I44" s="30"/>
      <c r="J44" s="30"/>
      <c r="K44" s="30"/>
      <c r="L44" s="30"/>
      <c r="M44" s="30"/>
      <c r="N44" s="30"/>
      <c r="O44" s="30"/>
      <c r="P44" s="108">
        <f t="shared" si="1"/>
        <v>0.4</v>
      </c>
      <c r="Q44" s="316"/>
      <c r="R44" s="317"/>
      <c r="S44" s="317"/>
      <c r="T44" s="317"/>
      <c r="U44" s="317"/>
      <c r="V44" s="317"/>
      <c r="W44" s="317"/>
      <c r="X44" s="318"/>
      <c r="Y44" s="316"/>
      <c r="Z44" s="317"/>
      <c r="AA44" s="317"/>
      <c r="AB44" s="317"/>
      <c r="AC44" s="317"/>
      <c r="AD44" s="317"/>
      <c r="AE44" s="321"/>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50BD99-682E-4864-B1D7-67601BEEF34F}">
      <formula1>$B$21:$M$21</formula1>
    </dataValidation>
    <dataValidation type="textLength" operator="lessThanOrEqual" allowBlank="1" showInputMessage="1" showErrorMessage="1" errorTitle="Máximo 2.000 caracteres" error="Máximo 2.000 caracteres" promptTitle="2.000 caracteres" sqref="Q30:Q31" xr:uid="{FF10ED60-A28E-41DF-88FE-A3B1E7A3DEC2}">
      <formula1>2000</formula1>
    </dataValidation>
    <dataValidation type="textLength" operator="lessThanOrEqual" allowBlank="1" showInputMessage="1" showErrorMessage="1" errorTitle="Máximo 2.000 caracteres" error="Máximo 2.000 caracteres" sqref="AC35 Q35 Y35 Q41 Q43" xr:uid="{A6E01319-3A88-4792-B50E-D77D8FF439C8}">
      <formula1>2000</formula1>
    </dataValidation>
  </dataValidations>
  <hyperlinks>
    <hyperlink ref="Y41" r:id="rId1" xr:uid="{7A65D9A7-C538-4883-89BF-CBBDA5BAA384}"/>
    <hyperlink ref="Y43" r:id="rId2" xr:uid="{EB5FFF8B-E3AB-46E2-ADAC-793407F2EEB4}"/>
  </hyperlinks>
  <pageMargins left="0.25" right="0.25" top="0.75" bottom="0.75" header="0.3" footer="0.3"/>
  <pageSetup scale="2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A21C-CAF0-4531-B98A-103F45D1A9A8}">
  <sheetPr>
    <tabColor theme="7" tint="0.39997558519241921"/>
    <pageSetUpPr fitToPage="1"/>
  </sheetPr>
  <dimension ref="A1:AO44"/>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365</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1">
        <v>55649000</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v>0</v>
      </c>
      <c r="C22" s="150">
        <v>55649000</v>
      </c>
      <c r="D22" s="150"/>
      <c r="E22" s="150"/>
      <c r="F22" s="150"/>
      <c r="G22" s="150"/>
      <c r="H22" s="150"/>
      <c r="I22" s="150"/>
      <c r="J22" s="150"/>
      <c r="K22" s="150"/>
      <c r="L22" s="150"/>
      <c r="M22" s="150"/>
      <c r="N22" s="80">
        <f>SUM(B22:M22)</f>
        <v>55649000</v>
      </c>
      <c r="O22" s="82"/>
      <c r="P22" s="131" t="s">
        <v>37</v>
      </c>
      <c r="Q22" s="143">
        <v>371258800</v>
      </c>
      <c r="R22" s="144">
        <v>325782000</v>
      </c>
      <c r="S22" s="144"/>
      <c r="T22" s="144"/>
      <c r="U22" s="144"/>
      <c r="V22" s="144"/>
      <c r="W22" s="144"/>
      <c r="X22" s="144">
        <v>552048200</v>
      </c>
      <c r="Y22" s="144"/>
      <c r="Z22" s="144"/>
      <c r="AA22" s="144"/>
      <c r="AB22" s="144"/>
      <c r="AC22" s="102">
        <f>SUM(Q22:AB22)</f>
        <v>1249089000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241235833</v>
      </c>
      <c r="R23" s="146">
        <v>362876000</v>
      </c>
      <c r="S23" s="146"/>
      <c r="T23" s="146"/>
      <c r="U23" s="146"/>
      <c r="V23" s="146"/>
      <c r="W23" s="146"/>
      <c r="X23" s="146"/>
      <c r="Y23" s="146"/>
      <c r="Z23" s="146"/>
      <c r="AA23" s="146"/>
      <c r="AB23" s="146"/>
      <c r="AC23" s="79">
        <f>SUM(Q23:AB23)</f>
        <v>604111833</v>
      </c>
      <c r="AD23" s="192">
        <f>AC23/SUM(Q22:R22)</f>
        <v>0.86668073518795452</v>
      </c>
      <c r="AE23" s="83">
        <f>AC23/AC22</f>
        <v>0.48364194464926036</v>
      </c>
      <c r="AF23" s="1"/>
    </row>
    <row r="24" spans="1:32" ht="32.1" customHeight="1" x14ac:dyDescent="0.25">
      <c r="A24" s="132" t="s">
        <v>40</v>
      </c>
      <c r="B24" s="145">
        <f>+A21-B23</f>
        <v>55649000</v>
      </c>
      <c r="C24" s="146">
        <f>+B24-C23</f>
        <v>55649000</v>
      </c>
      <c r="D24" s="146"/>
      <c r="E24" s="146"/>
      <c r="F24" s="146"/>
      <c r="G24" s="146"/>
      <c r="H24" s="146"/>
      <c r="I24" s="146"/>
      <c r="J24" s="146"/>
      <c r="K24" s="146"/>
      <c r="L24" s="146"/>
      <c r="M24" s="146"/>
      <c r="N24" s="79">
        <f>MIN(B24:M24)</f>
        <v>55649000</v>
      </c>
      <c r="O24" s="81"/>
      <c r="P24" s="132" t="s">
        <v>36</v>
      </c>
      <c r="Q24" s="145"/>
      <c r="R24" s="146">
        <v>22070800</v>
      </c>
      <c r="S24" s="146">
        <v>112495000</v>
      </c>
      <c r="T24" s="146">
        <v>112495000</v>
      </c>
      <c r="U24" s="146">
        <v>112495000</v>
      </c>
      <c r="V24" s="146">
        <v>112495000</v>
      </c>
      <c r="W24" s="146">
        <v>112495000</v>
      </c>
      <c r="X24" s="146">
        <v>112495000</v>
      </c>
      <c r="Y24" s="146">
        <v>112495000</v>
      </c>
      <c r="Z24" s="146">
        <v>112495000</v>
      </c>
      <c r="AA24" s="146">
        <v>112495000</v>
      </c>
      <c r="AB24" s="146">
        <v>214563200</v>
      </c>
      <c r="AC24" s="79">
        <f>SUM(Q24:AB24)</f>
        <v>1249089000</v>
      </c>
      <c r="AD24" s="79"/>
      <c r="AE24" s="104"/>
      <c r="AF24" s="1"/>
    </row>
    <row r="25" spans="1:32" ht="32.1" customHeight="1" thickBot="1" x14ac:dyDescent="0.3">
      <c r="A25" s="133" t="s">
        <v>41</v>
      </c>
      <c r="B25" s="147">
        <v>0</v>
      </c>
      <c r="C25" s="148">
        <v>55649000</v>
      </c>
      <c r="D25" s="148"/>
      <c r="E25" s="148"/>
      <c r="F25" s="148"/>
      <c r="G25" s="148"/>
      <c r="H25" s="148"/>
      <c r="I25" s="148"/>
      <c r="J25" s="148"/>
      <c r="K25" s="148"/>
      <c r="L25" s="148"/>
      <c r="M25" s="148"/>
      <c r="N25" s="112">
        <f>SUM(B25:M25)</f>
        <v>55649000</v>
      </c>
      <c r="O25" s="197">
        <f>+N25/N24</f>
        <v>1</v>
      </c>
      <c r="P25" s="133" t="s">
        <v>41</v>
      </c>
      <c r="Q25" s="147">
        <v>0</v>
      </c>
      <c r="R25" s="148">
        <v>4092700</v>
      </c>
      <c r="S25" s="148"/>
      <c r="T25" s="148"/>
      <c r="U25" s="148"/>
      <c r="V25" s="148"/>
      <c r="W25" s="148"/>
      <c r="X25" s="148"/>
      <c r="Y25" s="148"/>
      <c r="Z25" s="148"/>
      <c r="AA25" s="148"/>
      <c r="AB25" s="148"/>
      <c r="AC25" s="112">
        <f>SUM(Q25:AB25)</f>
        <v>4092700</v>
      </c>
      <c r="AD25" s="193">
        <f>AC25/SUM(Q24:R24)</f>
        <v>0.18543505446109793</v>
      </c>
      <c r="AE25" s="113">
        <f>AC25/AC24</f>
        <v>3.2765479481446078E-3</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365</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105" customHeight="1" x14ac:dyDescent="0.25">
      <c r="A35" s="299" t="s">
        <v>365</v>
      </c>
      <c r="B35" s="301">
        <f>SUM(B41:B44)</f>
        <v>0.1</v>
      </c>
      <c r="C35" s="23" t="s">
        <v>57</v>
      </c>
      <c r="D35" s="154">
        <v>1</v>
      </c>
      <c r="E35" s="154">
        <v>1</v>
      </c>
      <c r="F35" s="154">
        <v>1</v>
      </c>
      <c r="G35" s="154">
        <v>1</v>
      </c>
      <c r="H35" s="154">
        <v>1</v>
      </c>
      <c r="I35" s="154">
        <v>0</v>
      </c>
      <c r="J35" s="154">
        <v>0</v>
      </c>
      <c r="K35" s="154">
        <v>0</v>
      </c>
      <c r="L35" s="154">
        <v>0</v>
      </c>
      <c r="M35" s="154">
        <v>0</v>
      </c>
      <c r="N35" s="154">
        <v>0</v>
      </c>
      <c r="O35" s="154">
        <v>0</v>
      </c>
      <c r="P35" s="137">
        <v>1</v>
      </c>
      <c r="Q35" s="303" t="s">
        <v>606</v>
      </c>
      <c r="R35" s="304"/>
      <c r="S35" s="304"/>
      <c r="T35" s="305"/>
      <c r="U35" s="303" t="s">
        <v>608</v>
      </c>
      <c r="V35" s="304"/>
      <c r="W35" s="304"/>
      <c r="X35" s="305"/>
      <c r="Y35" s="286" t="s">
        <v>492</v>
      </c>
      <c r="Z35" s="286"/>
      <c r="AA35" s="286"/>
      <c r="AB35" s="286"/>
      <c r="AC35" s="286" t="s">
        <v>501</v>
      </c>
      <c r="AD35" s="286"/>
      <c r="AE35" s="287"/>
      <c r="AG35" s="21"/>
      <c r="AH35" s="21"/>
      <c r="AI35" s="21"/>
      <c r="AJ35" s="21"/>
      <c r="AK35" s="21"/>
      <c r="AL35" s="21"/>
      <c r="AM35" s="21"/>
      <c r="AN35" s="21"/>
      <c r="AO35" s="21"/>
    </row>
    <row r="36" spans="1:41" ht="105" customHeight="1" thickBot="1" x14ac:dyDescent="0.3">
      <c r="A36" s="300"/>
      <c r="B36" s="302"/>
      <c r="C36" s="24" t="s">
        <v>58</v>
      </c>
      <c r="D36" s="163">
        <v>1</v>
      </c>
      <c r="E36" s="163">
        <v>1</v>
      </c>
      <c r="F36" s="163"/>
      <c r="G36" s="163"/>
      <c r="H36" s="163"/>
      <c r="I36" s="163"/>
      <c r="J36" s="163"/>
      <c r="K36" s="163"/>
      <c r="L36" s="163"/>
      <c r="M36" s="163"/>
      <c r="N36" s="163"/>
      <c r="O36" s="163"/>
      <c r="P36" s="70">
        <f>SUM(D36:O36)</f>
        <v>2</v>
      </c>
      <c r="Q36" s="306"/>
      <c r="R36" s="307"/>
      <c r="S36" s="307"/>
      <c r="T36" s="308"/>
      <c r="U36" s="306"/>
      <c r="V36" s="307"/>
      <c r="W36" s="307"/>
      <c r="X36" s="30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115.5" customHeight="1" x14ac:dyDescent="0.25">
      <c r="A41" s="336" t="s">
        <v>366</v>
      </c>
      <c r="B41" s="334">
        <v>0.05</v>
      </c>
      <c r="C41" s="29" t="s">
        <v>57</v>
      </c>
      <c r="D41" s="168">
        <v>0.2</v>
      </c>
      <c r="E41" s="168">
        <v>0.2</v>
      </c>
      <c r="F41" s="168">
        <v>0.2</v>
      </c>
      <c r="G41" s="168">
        <v>0.2</v>
      </c>
      <c r="H41" s="168">
        <v>0.2</v>
      </c>
      <c r="I41" s="154">
        <v>0</v>
      </c>
      <c r="J41" s="154">
        <v>0</v>
      </c>
      <c r="K41" s="154">
        <v>0</v>
      </c>
      <c r="L41" s="154">
        <v>0</v>
      </c>
      <c r="M41" s="154">
        <v>0</v>
      </c>
      <c r="N41" s="154">
        <v>0</v>
      </c>
      <c r="O41" s="154">
        <v>0</v>
      </c>
      <c r="P41" s="107">
        <f t="shared" ref="P41:P44" si="0">SUM(D41:O41)</f>
        <v>1</v>
      </c>
      <c r="Q41" s="313" t="s">
        <v>607</v>
      </c>
      <c r="R41" s="314"/>
      <c r="S41" s="314"/>
      <c r="T41" s="314"/>
      <c r="U41" s="314"/>
      <c r="V41" s="314"/>
      <c r="W41" s="314"/>
      <c r="X41" s="315"/>
      <c r="Y41" s="319" t="s">
        <v>695</v>
      </c>
      <c r="Z41" s="314"/>
      <c r="AA41" s="314"/>
      <c r="AB41" s="314"/>
      <c r="AC41" s="314"/>
      <c r="AD41" s="314"/>
      <c r="AE41" s="320"/>
    </row>
    <row r="42" spans="1:41" ht="115.5" customHeight="1" x14ac:dyDescent="0.25">
      <c r="A42" s="330"/>
      <c r="B42" s="335"/>
      <c r="C42" s="27" t="s">
        <v>58</v>
      </c>
      <c r="D42" s="28">
        <v>0.2</v>
      </c>
      <c r="E42" s="28">
        <v>0.2</v>
      </c>
      <c r="F42" s="28"/>
      <c r="G42" s="28"/>
      <c r="H42" s="28"/>
      <c r="I42" s="28"/>
      <c r="J42" s="28"/>
      <c r="K42" s="28"/>
      <c r="L42" s="28"/>
      <c r="M42" s="28"/>
      <c r="N42" s="28"/>
      <c r="O42" s="28"/>
      <c r="P42" s="107">
        <f t="shared" si="0"/>
        <v>0.4</v>
      </c>
      <c r="Q42" s="326"/>
      <c r="R42" s="327"/>
      <c r="S42" s="327"/>
      <c r="T42" s="327"/>
      <c r="U42" s="327"/>
      <c r="V42" s="327"/>
      <c r="W42" s="327"/>
      <c r="X42" s="328"/>
      <c r="Y42" s="326"/>
      <c r="Z42" s="327"/>
      <c r="AA42" s="327"/>
      <c r="AB42" s="327"/>
      <c r="AC42" s="327"/>
      <c r="AD42" s="327"/>
      <c r="AE42" s="329"/>
    </row>
    <row r="43" spans="1:41" ht="103.5" customHeight="1" x14ac:dyDescent="0.25">
      <c r="A43" s="330" t="s">
        <v>367</v>
      </c>
      <c r="B43" s="332">
        <v>0.05</v>
      </c>
      <c r="C43" s="29" t="s">
        <v>57</v>
      </c>
      <c r="D43" s="168">
        <v>0.2</v>
      </c>
      <c r="E43" s="168">
        <v>0.2</v>
      </c>
      <c r="F43" s="168">
        <v>0.2</v>
      </c>
      <c r="G43" s="168">
        <v>0.2</v>
      </c>
      <c r="H43" s="168">
        <v>0.2</v>
      </c>
      <c r="I43" s="154">
        <v>0</v>
      </c>
      <c r="J43" s="154">
        <v>0</v>
      </c>
      <c r="K43" s="154">
        <v>0</v>
      </c>
      <c r="L43" s="154">
        <v>0</v>
      </c>
      <c r="M43" s="154">
        <v>0</v>
      </c>
      <c r="N43" s="154">
        <v>0</v>
      </c>
      <c r="O43" s="154">
        <v>0</v>
      </c>
      <c r="P43" s="107">
        <f t="shared" si="0"/>
        <v>1</v>
      </c>
      <c r="Q43" s="313" t="s">
        <v>609</v>
      </c>
      <c r="R43" s="314"/>
      <c r="S43" s="314"/>
      <c r="T43" s="314"/>
      <c r="U43" s="314"/>
      <c r="V43" s="314"/>
      <c r="W43" s="314"/>
      <c r="X43" s="315"/>
      <c r="Y43" s="319" t="s">
        <v>696</v>
      </c>
      <c r="Z43" s="314"/>
      <c r="AA43" s="314"/>
      <c r="AB43" s="314"/>
      <c r="AC43" s="314"/>
      <c r="AD43" s="314"/>
      <c r="AE43" s="320"/>
    </row>
    <row r="44" spans="1:41" ht="103.5" customHeight="1" thickBot="1" x14ac:dyDescent="0.3">
      <c r="A44" s="331"/>
      <c r="B44" s="333"/>
      <c r="C44" s="24" t="s">
        <v>58</v>
      </c>
      <c r="D44" s="30">
        <v>0.2</v>
      </c>
      <c r="E44" s="30">
        <v>0.2</v>
      </c>
      <c r="F44" s="30"/>
      <c r="G44" s="30"/>
      <c r="H44" s="30"/>
      <c r="I44" s="30"/>
      <c r="J44" s="30"/>
      <c r="K44" s="30"/>
      <c r="L44" s="30"/>
      <c r="M44" s="30"/>
      <c r="N44" s="30"/>
      <c r="O44" s="30"/>
      <c r="P44" s="108">
        <f t="shared" si="0"/>
        <v>0.4</v>
      </c>
      <c r="Q44" s="316"/>
      <c r="R44" s="317"/>
      <c r="S44" s="317"/>
      <c r="T44" s="317"/>
      <c r="U44" s="317"/>
      <c r="V44" s="317"/>
      <c r="W44" s="317"/>
      <c r="X44" s="318"/>
      <c r="Y44" s="316"/>
      <c r="Z44" s="317"/>
      <c r="AA44" s="317"/>
      <c r="AB44" s="317"/>
      <c r="AC44" s="317"/>
      <c r="AD44" s="317"/>
      <c r="AE44" s="321"/>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xr:uid="{2F4E3482-9F9C-4F52-A270-069D224CE79F}">
      <formula1>2000</formula1>
    </dataValidation>
    <dataValidation type="textLength" operator="lessThanOrEqual" allowBlank="1" showInputMessage="1" showErrorMessage="1" errorTitle="Máximo 2.000 caracteres" error="Máximo 2.000 caracteres" promptTitle="2.000 caracteres" sqref="Q30:Q31" xr:uid="{5EE30C37-214A-4592-9455-2EEC052D918D}">
      <formula1>2000</formula1>
    </dataValidation>
    <dataValidation type="list" allowBlank="1" showInputMessage="1" showErrorMessage="1" sqref="C7:C9" xr:uid="{F7C64C21-9AD1-4850-9748-6A1CDFF38A2A}">
      <formula1>$B$21:$M$21</formula1>
    </dataValidation>
  </dataValidations>
  <hyperlinks>
    <hyperlink ref="Y41" r:id="rId1" xr:uid="{2F63F8B9-8520-4FD9-9AF9-AF54A5BE5581}"/>
    <hyperlink ref="Y43" r:id="rId2" xr:uid="{3DC58CE8-0282-425E-98A6-38E5A770EBB9}"/>
  </hyperlinks>
  <pageMargins left="0.25" right="0.25" top="0.75" bottom="0.75" header="0.3" footer="0.3"/>
  <pageSetup scale="20"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D84D-9FD0-4641-8E17-5649904D07A0}">
  <sheetPr>
    <tabColor theme="7" tint="0.39997558519241921"/>
    <pageSetUpPr fitToPage="1"/>
  </sheetPr>
  <dimension ref="A1:AO46"/>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368</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3">
        <v>96815092</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v>15461694</v>
      </c>
      <c r="C22" s="150">
        <v>54506361</v>
      </c>
      <c r="D22" s="150">
        <v>3610694</v>
      </c>
      <c r="E22" s="150">
        <v>3236343</v>
      </c>
      <c r="F22" s="150"/>
      <c r="G22" s="150">
        <v>20000000</v>
      </c>
      <c r="H22" s="150"/>
      <c r="I22" s="150"/>
      <c r="J22" s="150"/>
      <c r="K22" s="150"/>
      <c r="L22" s="150"/>
      <c r="M22" s="150"/>
      <c r="N22" s="80">
        <f>SUM(B22:M22)</f>
        <v>96815092</v>
      </c>
      <c r="O22" s="82"/>
      <c r="P22" s="131" t="s">
        <v>37</v>
      </c>
      <c r="Q22" s="143">
        <v>482867200</v>
      </c>
      <c r="R22" s="144">
        <v>470064000</v>
      </c>
      <c r="S22" s="144">
        <v>103346000</v>
      </c>
      <c r="T22" s="144"/>
      <c r="U22" s="144">
        <v>202317000</v>
      </c>
      <c r="V22" s="144"/>
      <c r="W22" s="144"/>
      <c r="X22" s="144">
        <v>726832200</v>
      </c>
      <c r="Y22" s="144">
        <v>0</v>
      </c>
      <c r="Z22" s="144"/>
      <c r="AA22" s="144"/>
      <c r="AB22" s="144"/>
      <c r="AC22" s="102">
        <f>SUM(Q22:AB22)</f>
        <v>1985426400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24000000</v>
      </c>
      <c r="R23" s="146">
        <v>618132199</v>
      </c>
      <c r="S23" s="146"/>
      <c r="T23" s="146"/>
      <c r="U23" s="146"/>
      <c r="V23" s="146"/>
      <c r="W23" s="146"/>
      <c r="X23" s="146"/>
      <c r="Y23" s="146"/>
      <c r="Z23" s="146"/>
      <c r="AA23" s="146"/>
      <c r="AB23" s="146"/>
      <c r="AC23" s="79">
        <f>SUM(Q23:AB23)</f>
        <v>642132199</v>
      </c>
      <c r="AD23" s="192">
        <f>AC23/SUM(Q22:R22)</f>
        <v>0.67384948567115865</v>
      </c>
      <c r="AE23" s="83">
        <f>AC23/AC22</f>
        <v>0.32342281688205615</v>
      </c>
      <c r="AF23" s="1"/>
    </row>
    <row r="24" spans="1:32" ht="32.1" customHeight="1" x14ac:dyDescent="0.25">
      <c r="A24" s="132" t="s">
        <v>40</v>
      </c>
      <c r="B24" s="145">
        <f>+A21-B23</f>
        <v>96815092</v>
      </c>
      <c r="C24" s="146">
        <f>+B24-C23</f>
        <v>96815092</v>
      </c>
      <c r="D24" s="146"/>
      <c r="E24" s="146"/>
      <c r="F24" s="146"/>
      <c r="G24" s="146"/>
      <c r="H24" s="146"/>
      <c r="I24" s="146"/>
      <c r="J24" s="146"/>
      <c r="K24" s="146"/>
      <c r="L24" s="146"/>
      <c r="M24" s="146"/>
      <c r="N24" s="79">
        <f>MIN(B24:M24)</f>
        <v>96815092</v>
      </c>
      <c r="O24" s="81"/>
      <c r="P24" s="132" t="s">
        <v>36</v>
      </c>
      <c r="Q24" s="145"/>
      <c r="R24" s="146">
        <v>30179200</v>
      </c>
      <c r="S24" s="146">
        <v>157792000</v>
      </c>
      <c r="T24" s="146">
        <v>217814000</v>
      </c>
      <c r="U24" s="146">
        <v>161792000</v>
      </c>
      <c r="V24" s="146">
        <v>356109000</v>
      </c>
      <c r="W24" s="146">
        <v>153792000</v>
      </c>
      <c r="X24" s="146">
        <v>153792000</v>
      </c>
      <c r="Y24" s="146">
        <v>153792000</v>
      </c>
      <c r="Z24" s="146">
        <v>153792000</v>
      </c>
      <c r="AA24" s="146">
        <v>153792000</v>
      </c>
      <c r="AB24" s="146">
        <v>292780200</v>
      </c>
      <c r="AC24" s="79">
        <f>SUM(Q24:AB24)</f>
        <v>1985426400</v>
      </c>
      <c r="AD24" s="79"/>
      <c r="AE24" s="104"/>
      <c r="AF24" s="1"/>
    </row>
    <row r="25" spans="1:32" ht="32.1" customHeight="1" thickBot="1" x14ac:dyDescent="0.3">
      <c r="A25" s="133" t="s">
        <v>41</v>
      </c>
      <c r="B25" s="147">
        <v>11851000</v>
      </c>
      <c r="C25" s="148">
        <v>58117055.333333328</v>
      </c>
      <c r="D25" s="148"/>
      <c r="E25" s="148"/>
      <c r="F25" s="148"/>
      <c r="G25" s="148"/>
      <c r="H25" s="148"/>
      <c r="I25" s="148"/>
      <c r="J25" s="148"/>
      <c r="K25" s="148"/>
      <c r="L25" s="148"/>
      <c r="M25" s="148"/>
      <c r="N25" s="112">
        <f>SUM(B25:M25)</f>
        <v>69968055.333333328</v>
      </c>
      <c r="O25" s="197">
        <f>+N25/N24</f>
        <v>0.72269781382156129</v>
      </c>
      <c r="P25" s="133" t="s">
        <v>41</v>
      </c>
      <c r="Q25" s="147">
        <v>0</v>
      </c>
      <c r="R25" s="148">
        <v>0</v>
      </c>
      <c r="S25" s="148"/>
      <c r="T25" s="148"/>
      <c r="U25" s="148"/>
      <c r="V25" s="148"/>
      <c r="W25" s="148"/>
      <c r="X25" s="148"/>
      <c r="Y25" s="148"/>
      <c r="Z25" s="148"/>
      <c r="AA25" s="148"/>
      <c r="AB25" s="148"/>
      <c r="AC25" s="112">
        <f>SUM(Q25:AB25)</f>
        <v>0</v>
      </c>
      <c r="AD25" s="193">
        <f>AC25/SUM(Q24:R24)</f>
        <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368</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189.75" customHeight="1" x14ac:dyDescent="0.25">
      <c r="A35" s="299" t="s">
        <v>368</v>
      </c>
      <c r="B35" s="301">
        <f>SUM(B41:B46)</f>
        <v>0.15000000000000002</v>
      </c>
      <c r="C35" s="23" t="s">
        <v>57</v>
      </c>
      <c r="D35" s="22">
        <v>4</v>
      </c>
      <c r="E35" s="22">
        <v>4</v>
      </c>
      <c r="F35" s="22">
        <v>4</v>
      </c>
      <c r="G35" s="22">
        <v>4</v>
      </c>
      <c r="H35" s="22">
        <v>4</v>
      </c>
      <c r="I35" s="22">
        <v>0</v>
      </c>
      <c r="J35" s="22">
        <v>0</v>
      </c>
      <c r="K35" s="22">
        <v>0</v>
      </c>
      <c r="L35" s="22">
        <v>0</v>
      </c>
      <c r="M35" s="22">
        <v>0</v>
      </c>
      <c r="N35" s="22">
        <v>0</v>
      </c>
      <c r="O35" s="22">
        <v>0</v>
      </c>
      <c r="P35" s="22">
        <v>4</v>
      </c>
      <c r="Q35" s="303" t="s">
        <v>680</v>
      </c>
      <c r="R35" s="304"/>
      <c r="S35" s="304"/>
      <c r="T35" s="305"/>
      <c r="U35" s="303" t="s">
        <v>679</v>
      </c>
      <c r="V35" s="304"/>
      <c r="W35" s="304"/>
      <c r="X35" s="305"/>
      <c r="Y35" s="286" t="s">
        <v>492</v>
      </c>
      <c r="Z35" s="286"/>
      <c r="AA35" s="286"/>
      <c r="AB35" s="286"/>
      <c r="AC35" s="286" t="s">
        <v>498</v>
      </c>
      <c r="AD35" s="286"/>
      <c r="AE35" s="287"/>
      <c r="AG35" s="21"/>
      <c r="AH35" s="21"/>
      <c r="AI35" s="21"/>
      <c r="AJ35" s="21"/>
      <c r="AK35" s="21"/>
      <c r="AL35" s="21"/>
      <c r="AM35" s="21"/>
      <c r="AN35" s="21"/>
      <c r="AO35" s="21"/>
    </row>
    <row r="36" spans="1:41" ht="189.75" customHeight="1" thickBot="1" x14ac:dyDescent="0.3">
      <c r="A36" s="300"/>
      <c r="B36" s="302"/>
      <c r="C36" s="24" t="s">
        <v>58</v>
      </c>
      <c r="D36" s="167">
        <v>4</v>
      </c>
      <c r="E36" s="167">
        <v>4</v>
      </c>
      <c r="F36" s="167"/>
      <c r="G36" s="174"/>
      <c r="H36" s="174"/>
      <c r="I36" s="174"/>
      <c r="J36" s="174"/>
      <c r="K36" s="174"/>
      <c r="L36" s="174"/>
      <c r="M36" s="174"/>
      <c r="N36" s="174"/>
      <c r="O36" s="174"/>
      <c r="P36" s="138">
        <v>4</v>
      </c>
      <c r="Q36" s="306"/>
      <c r="R36" s="307"/>
      <c r="S36" s="307"/>
      <c r="T36" s="308"/>
      <c r="U36" s="306"/>
      <c r="V36" s="307"/>
      <c r="W36" s="307"/>
      <c r="X36" s="30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85.5" customHeight="1" x14ac:dyDescent="0.25">
      <c r="A41" s="336" t="s">
        <v>369</v>
      </c>
      <c r="B41" s="334">
        <v>0.05</v>
      </c>
      <c r="C41" s="29" t="s">
        <v>57</v>
      </c>
      <c r="D41" s="168">
        <v>0.2</v>
      </c>
      <c r="E41" s="168">
        <v>0.2</v>
      </c>
      <c r="F41" s="168">
        <v>0.2</v>
      </c>
      <c r="G41" s="168">
        <v>0.2</v>
      </c>
      <c r="H41" s="168">
        <v>0.2</v>
      </c>
      <c r="I41" s="154">
        <v>0</v>
      </c>
      <c r="J41" s="154">
        <v>0</v>
      </c>
      <c r="K41" s="154">
        <v>0</v>
      </c>
      <c r="L41" s="154">
        <v>0</v>
      </c>
      <c r="M41" s="154">
        <v>0</v>
      </c>
      <c r="N41" s="154">
        <v>0</v>
      </c>
      <c r="O41" s="154">
        <v>0</v>
      </c>
      <c r="P41" s="107">
        <f t="shared" ref="P41:P46" si="0">SUM(D41:O41)</f>
        <v>1</v>
      </c>
      <c r="Q41" s="313" t="s">
        <v>678</v>
      </c>
      <c r="R41" s="314"/>
      <c r="S41" s="314"/>
      <c r="T41" s="314"/>
      <c r="U41" s="314"/>
      <c r="V41" s="314"/>
      <c r="W41" s="314"/>
      <c r="X41" s="315"/>
      <c r="Y41" s="319" t="s">
        <v>719</v>
      </c>
      <c r="Z41" s="314"/>
      <c r="AA41" s="314"/>
      <c r="AB41" s="314"/>
      <c r="AC41" s="314"/>
      <c r="AD41" s="314"/>
      <c r="AE41" s="320"/>
      <c r="AG41" s="26"/>
      <c r="AH41" s="26"/>
      <c r="AI41" s="26"/>
      <c r="AJ41" s="26"/>
      <c r="AK41" s="26"/>
      <c r="AL41" s="26"/>
      <c r="AM41" s="26"/>
      <c r="AN41" s="26"/>
      <c r="AO41" s="26"/>
    </row>
    <row r="42" spans="1:41" ht="85.5" customHeight="1" x14ac:dyDescent="0.25">
      <c r="A42" s="330"/>
      <c r="B42" s="335"/>
      <c r="C42" s="27" t="s">
        <v>58</v>
      </c>
      <c r="D42" s="28">
        <v>0.2</v>
      </c>
      <c r="E42" s="28">
        <v>0.2</v>
      </c>
      <c r="F42" s="28"/>
      <c r="G42" s="28"/>
      <c r="H42" s="28"/>
      <c r="I42" s="28"/>
      <c r="J42" s="28"/>
      <c r="K42" s="28"/>
      <c r="L42" s="28"/>
      <c r="M42" s="28"/>
      <c r="N42" s="28"/>
      <c r="O42" s="28"/>
      <c r="P42" s="107">
        <f t="shared" si="0"/>
        <v>0.4</v>
      </c>
      <c r="Q42" s="326"/>
      <c r="R42" s="327"/>
      <c r="S42" s="327"/>
      <c r="T42" s="327"/>
      <c r="U42" s="327"/>
      <c r="V42" s="327"/>
      <c r="W42" s="327"/>
      <c r="X42" s="328"/>
      <c r="Y42" s="326"/>
      <c r="Z42" s="327"/>
      <c r="AA42" s="327"/>
      <c r="AB42" s="327"/>
      <c r="AC42" s="327"/>
      <c r="AD42" s="327"/>
      <c r="AE42" s="329"/>
    </row>
    <row r="43" spans="1:41" ht="107.25" customHeight="1" x14ac:dyDescent="0.25">
      <c r="A43" s="337" t="s">
        <v>370</v>
      </c>
      <c r="B43" s="332">
        <v>0.05</v>
      </c>
      <c r="C43" s="29" t="s">
        <v>57</v>
      </c>
      <c r="D43" s="168">
        <v>0</v>
      </c>
      <c r="E43" s="168">
        <v>0.25</v>
      </c>
      <c r="F43" s="168">
        <v>0.25</v>
      </c>
      <c r="G43" s="168">
        <v>0.25</v>
      </c>
      <c r="H43" s="168">
        <v>0.25</v>
      </c>
      <c r="I43" s="154">
        <v>0</v>
      </c>
      <c r="J43" s="154">
        <v>0</v>
      </c>
      <c r="K43" s="154">
        <v>0</v>
      </c>
      <c r="L43" s="154">
        <v>0</v>
      </c>
      <c r="M43" s="154">
        <v>0</v>
      </c>
      <c r="N43" s="154">
        <v>0</v>
      </c>
      <c r="O43" s="154">
        <v>0</v>
      </c>
      <c r="P43" s="107">
        <f t="shared" si="0"/>
        <v>1</v>
      </c>
      <c r="Q43" s="313" t="s">
        <v>650</v>
      </c>
      <c r="R43" s="314"/>
      <c r="S43" s="314"/>
      <c r="T43" s="314"/>
      <c r="U43" s="314"/>
      <c r="V43" s="314"/>
      <c r="W43" s="314"/>
      <c r="X43" s="315"/>
      <c r="Y43" s="319" t="s">
        <v>697</v>
      </c>
      <c r="Z43" s="314"/>
      <c r="AA43" s="314"/>
      <c r="AB43" s="314"/>
      <c r="AC43" s="314"/>
      <c r="AD43" s="314"/>
      <c r="AE43" s="320"/>
    </row>
    <row r="44" spans="1:41" ht="107.25" customHeight="1" x14ac:dyDescent="0.25">
      <c r="A44" s="336"/>
      <c r="B44" s="335"/>
      <c r="C44" s="27" t="s">
        <v>58</v>
      </c>
      <c r="D44" s="28">
        <v>0</v>
      </c>
      <c r="E44" s="28">
        <v>0.25</v>
      </c>
      <c r="F44" s="28"/>
      <c r="G44" s="28"/>
      <c r="H44" s="28"/>
      <c r="I44" s="28"/>
      <c r="J44" s="28"/>
      <c r="K44" s="28"/>
      <c r="L44" s="28"/>
      <c r="M44" s="28"/>
      <c r="N44" s="28"/>
      <c r="O44" s="28"/>
      <c r="P44" s="107">
        <f t="shared" si="0"/>
        <v>0.25</v>
      </c>
      <c r="Q44" s="326"/>
      <c r="R44" s="327"/>
      <c r="S44" s="327"/>
      <c r="T44" s="327"/>
      <c r="U44" s="327"/>
      <c r="V44" s="327"/>
      <c r="W44" s="327"/>
      <c r="X44" s="328"/>
      <c r="Y44" s="326"/>
      <c r="Z44" s="327"/>
      <c r="AA44" s="327"/>
      <c r="AB44" s="327"/>
      <c r="AC44" s="327"/>
      <c r="AD44" s="327"/>
      <c r="AE44" s="329"/>
    </row>
    <row r="45" spans="1:41" ht="104.25" customHeight="1" x14ac:dyDescent="0.25">
      <c r="A45" s="337" t="s">
        <v>511</v>
      </c>
      <c r="B45" s="332">
        <v>0.05</v>
      </c>
      <c r="C45" s="29" t="s">
        <v>57</v>
      </c>
      <c r="D45" s="168">
        <v>0.2</v>
      </c>
      <c r="E45" s="168">
        <v>0.2</v>
      </c>
      <c r="F45" s="168">
        <v>0.2</v>
      </c>
      <c r="G45" s="168">
        <v>0.2</v>
      </c>
      <c r="H45" s="168">
        <v>0.2</v>
      </c>
      <c r="I45" s="154">
        <v>0</v>
      </c>
      <c r="J45" s="154">
        <v>0</v>
      </c>
      <c r="K45" s="154">
        <v>0</v>
      </c>
      <c r="L45" s="154">
        <v>0</v>
      </c>
      <c r="M45" s="154">
        <v>0</v>
      </c>
      <c r="N45" s="154">
        <v>0</v>
      </c>
      <c r="O45" s="154">
        <v>0</v>
      </c>
      <c r="P45" s="107">
        <f t="shared" si="0"/>
        <v>1</v>
      </c>
      <c r="Q45" s="313" t="s">
        <v>654</v>
      </c>
      <c r="R45" s="314"/>
      <c r="S45" s="314"/>
      <c r="T45" s="314"/>
      <c r="U45" s="314"/>
      <c r="V45" s="314"/>
      <c r="W45" s="314"/>
      <c r="X45" s="315"/>
      <c r="Y45" s="319" t="s">
        <v>698</v>
      </c>
      <c r="Z45" s="314"/>
      <c r="AA45" s="314"/>
      <c r="AB45" s="314"/>
      <c r="AC45" s="314"/>
      <c r="AD45" s="314"/>
      <c r="AE45" s="320"/>
    </row>
    <row r="46" spans="1:41" ht="104.25" customHeight="1" thickBot="1" x14ac:dyDescent="0.3">
      <c r="A46" s="338"/>
      <c r="B46" s="333"/>
      <c r="C46" s="24" t="s">
        <v>58</v>
      </c>
      <c r="D46" s="30">
        <v>0.2</v>
      </c>
      <c r="E46" s="30">
        <v>0.2</v>
      </c>
      <c r="F46" s="30"/>
      <c r="G46" s="30"/>
      <c r="H46" s="30"/>
      <c r="I46" s="30"/>
      <c r="J46" s="30"/>
      <c r="K46" s="30"/>
      <c r="L46" s="30"/>
      <c r="M46" s="30"/>
      <c r="N46" s="30"/>
      <c r="O46" s="30"/>
      <c r="P46" s="108">
        <f t="shared" si="0"/>
        <v>0.4</v>
      </c>
      <c r="Q46" s="316"/>
      <c r="R46" s="317"/>
      <c r="S46" s="317"/>
      <c r="T46" s="317"/>
      <c r="U46" s="317"/>
      <c r="V46" s="317"/>
      <c r="W46" s="317"/>
      <c r="X46" s="318"/>
      <c r="Y46" s="316"/>
      <c r="Z46" s="317"/>
      <c r="AA46" s="317"/>
      <c r="AB46" s="317"/>
      <c r="AC46" s="317"/>
      <c r="AD46" s="317"/>
      <c r="AE46" s="321"/>
    </row>
  </sheetData>
  <mergeCells count="79">
    <mergeCell ref="Q45:X46"/>
    <mergeCell ref="Y45:AE46"/>
    <mergeCell ref="A41:A42"/>
    <mergeCell ref="B41:B42"/>
    <mergeCell ref="Q41:X42"/>
    <mergeCell ref="Y41:AE42"/>
    <mergeCell ref="A43:A44"/>
    <mergeCell ref="B43:B44"/>
    <mergeCell ref="Q43:X44"/>
    <mergeCell ref="Y43:AE44"/>
    <mergeCell ref="B45:B46"/>
    <mergeCell ref="A45:A46"/>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s>
  <dataValidations count="3">
    <dataValidation type="list" allowBlank="1" showInputMessage="1" showErrorMessage="1" sqref="C7:C9" xr:uid="{9B44CE33-DD14-4F9A-9484-04E9E05EA343}">
      <formula1>$B$21:$M$21</formula1>
    </dataValidation>
    <dataValidation type="textLength" operator="lessThanOrEqual" allowBlank="1" showInputMessage="1" showErrorMessage="1" errorTitle="Máximo 2.000 caracteres" error="Máximo 2.000 caracteres" promptTitle="2.000 caracteres" sqref="Q30:Q31" xr:uid="{FCE96934-A033-414D-8D6A-6F662BF9AFD3}">
      <formula1>2000</formula1>
    </dataValidation>
    <dataValidation type="textLength" operator="lessThanOrEqual" allowBlank="1" showInputMessage="1" showErrorMessage="1" errorTitle="Máximo 2.000 caracteres" error="Máximo 2.000 caracteres" sqref="AC35 Q35 Y35 Q43 Q41 Q45 U35" xr:uid="{3EDF6F57-8286-47DC-B1E3-CF903E7987EB}">
      <formula1>2000</formula1>
    </dataValidation>
  </dataValidations>
  <hyperlinks>
    <hyperlink ref="Y43" r:id="rId1" xr:uid="{878EC704-0019-4819-A474-4C2CB96642D5}"/>
    <hyperlink ref="Y45" r:id="rId2" xr:uid="{8AB22B67-3CA3-4ABD-B1BC-2F8CD1CAA62E}"/>
    <hyperlink ref="Y41" r:id="rId3" display="https://secretariadistritald-my.sharepoint.com/:f:/r/personal/dmgomez_sdmujer_gov_co/Documents/Diana%20Gomez%20Rojas%20-%20Planeacion/Plan%20de%20accion/2024/2.%20Febrero/Soportes%20plan%20de%20accion%207734%20-%20Febrero%202024/Meta%205/9.%20Sensibilizacion?csf=1&amp;web=1&amp;e=kg39HT" xr:uid="{95C0D2BA-291D-41B7-B524-6E33FC854F1F}"/>
  </hyperlinks>
  <pageMargins left="0.25" right="0.25" top="0.75" bottom="0.75" header="0.3" footer="0.3"/>
  <pageSetup scale="20"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12CB-14D4-4DF1-A57E-8C77EC3DFB80}">
  <sheetPr>
    <tabColor theme="7" tint="0.39997558519241921"/>
    <pageSetUpPr fitToPage="1"/>
  </sheetPr>
  <dimension ref="A1:AO48"/>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3.42578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371</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3">
        <v>250214621</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v>50500000</v>
      </c>
      <c r="C22" s="150">
        <v>50500000</v>
      </c>
      <c r="D22" s="150">
        <v>50500000</v>
      </c>
      <c r="E22" s="150">
        <v>83232821</v>
      </c>
      <c r="F22" s="150"/>
      <c r="G22" s="150">
        <v>15481800</v>
      </c>
      <c r="H22" s="150"/>
      <c r="I22" s="150"/>
      <c r="J22" s="150"/>
      <c r="K22" s="150"/>
      <c r="L22" s="150"/>
      <c r="M22" s="150"/>
      <c r="N22" s="80">
        <f>SUM(B22:M22)</f>
        <v>250214621</v>
      </c>
      <c r="O22" s="82"/>
      <c r="P22" s="131" t="s">
        <v>37</v>
      </c>
      <c r="Q22" s="143">
        <v>392630933</v>
      </c>
      <c r="R22" s="144">
        <f>555330000-192677894</f>
        <v>362652106</v>
      </c>
      <c r="S22" s="144">
        <v>1177255000</v>
      </c>
      <c r="T22" s="144"/>
      <c r="U22" s="144"/>
      <c r="V22" s="144"/>
      <c r="W22" s="144"/>
      <c r="X22" s="144">
        <v>1188435467</v>
      </c>
      <c r="Y22" s="144"/>
      <c r="Z22" s="144"/>
      <c r="AA22" s="144"/>
      <c r="AB22" s="144"/>
      <c r="AC22" s="102">
        <f>SUM(Q22:AB22)</f>
        <v>3120973506</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0</v>
      </c>
      <c r="R23" s="146">
        <v>410186758</v>
      </c>
      <c r="S23" s="146"/>
      <c r="T23" s="146"/>
      <c r="U23" s="146"/>
      <c r="V23" s="146"/>
      <c r="W23" s="146"/>
      <c r="X23" s="146"/>
      <c r="Y23" s="146"/>
      <c r="Z23" s="146"/>
      <c r="AA23" s="146"/>
      <c r="AB23" s="146"/>
      <c r="AC23" s="79">
        <f>SUM(Q23:AB23)</f>
        <v>410186758</v>
      </c>
      <c r="AD23" s="192">
        <f>AC23/SUM(Q22:R22)</f>
        <v>0.54309012227136744</v>
      </c>
      <c r="AE23" s="83">
        <f>AC23/AC22</f>
        <v>0.13142910608226099</v>
      </c>
      <c r="AF23" s="1"/>
    </row>
    <row r="24" spans="1:32" ht="32.1" customHeight="1" x14ac:dyDescent="0.25">
      <c r="A24" s="132" t="s">
        <v>40</v>
      </c>
      <c r="B24" s="145">
        <f>+A21-B23</f>
        <v>250214621</v>
      </c>
      <c r="C24" s="146">
        <f>+B24-C23</f>
        <v>250214621</v>
      </c>
      <c r="D24" s="146"/>
      <c r="E24" s="146"/>
      <c r="F24" s="146"/>
      <c r="G24" s="146"/>
      <c r="H24" s="146"/>
      <c r="I24" s="146"/>
      <c r="J24" s="146"/>
      <c r="K24" s="146"/>
      <c r="L24" s="146"/>
      <c r="M24" s="146"/>
      <c r="N24" s="79">
        <f>MIN(B24:M24)</f>
        <v>250214621</v>
      </c>
      <c r="O24" s="81"/>
      <c r="P24" s="132" t="s">
        <v>36</v>
      </c>
      <c r="Q24" s="145"/>
      <c r="R24" s="146">
        <v>19142933.333333332</v>
      </c>
      <c r="S24" s="146">
        <v>154803000</v>
      </c>
      <c r="T24" s="146">
        <v>317886000</v>
      </c>
      <c r="U24" s="146">
        <v>317886000</v>
      </c>
      <c r="V24" s="146">
        <f t="shared" ref="V24:AA24" si="0">317886000-27525413</f>
        <v>290360587</v>
      </c>
      <c r="W24" s="146">
        <f t="shared" si="0"/>
        <v>290360587</v>
      </c>
      <c r="X24" s="146">
        <f t="shared" si="0"/>
        <v>290360587</v>
      </c>
      <c r="Y24" s="146">
        <f t="shared" si="0"/>
        <v>290360587</v>
      </c>
      <c r="Z24" s="146">
        <f t="shared" si="0"/>
        <v>290360587</v>
      </c>
      <c r="AA24" s="146">
        <f t="shared" si="0"/>
        <v>290360587</v>
      </c>
      <c r="AB24" s="146">
        <f>596617467-27525416</f>
        <v>569092051</v>
      </c>
      <c r="AC24" s="79">
        <f>SUM(Q24:AB24)</f>
        <v>3120973506.3333335</v>
      </c>
      <c r="AD24" s="79"/>
      <c r="AE24" s="104"/>
      <c r="AF24" s="1"/>
    </row>
    <row r="25" spans="1:32" ht="32.1" customHeight="1" thickBot="1" x14ac:dyDescent="0.3">
      <c r="A25" s="133" t="s">
        <v>41</v>
      </c>
      <c r="B25" s="147">
        <v>0</v>
      </c>
      <c r="C25" s="148">
        <v>0</v>
      </c>
      <c r="D25" s="148"/>
      <c r="E25" s="148"/>
      <c r="F25" s="148"/>
      <c r="G25" s="148"/>
      <c r="H25" s="148"/>
      <c r="I25" s="148"/>
      <c r="J25" s="148"/>
      <c r="K25" s="148"/>
      <c r="L25" s="148"/>
      <c r="M25" s="148"/>
      <c r="N25" s="112">
        <f>SUM(B25:M25)</f>
        <v>0</v>
      </c>
      <c r="O25" s="197">
        <f>+N25/N24</f>
        <v>0</v>
      </c>
      <c r="P25" s="133" t="s">
        <v>41</v>
      </c>
      <c r="Q25" s="147">
        <v>0</v>
      </c>
      <c r="R25" s="148">
        <v>0</v>
      </c>
      <c r="S25" s="148"/>
      <c r="T25" s="148"/>
      <c r="U25" s="148"/>
      <c r="V25" s="148"/>
      <c r="W25" s="148"/>
      <c r="X25" s="148"/>
      <c r="Y25" s="148"/>
      <c r="Z25" s="148"/>
      <c r="AA25" s="148"/>
      <c r="AB25" s="148"/>
      <c r="AC25" s="112">
        <f>SUM(Q25:AB25)</f>
        <v>0</v>
      </c>
      <c r="AD25" s="193">
        <f>AC25/SUM(Q24:R24)</f>
        <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371</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73.5" customHeight="1" x14ac:dyDescent="0.25">
      <c r="A35" s="299" t="s">
        <v>371</v>
      </c>
      <c r="B35" s="301">
        <f>SUM(B41:B48)</f>
        <v>0.1</v>
      </c>
      <c r="C35" s="23" t="s">
        <v>57</v>
      </c>
      <c r="D35" s="22">
        <v>1</v>
      </c>
      <c r="E35" s="22">
        <v>1</v>
      </c>
      <c r="F35" s="22">
        <v>1</v>
      </c>
      <c r="G35" s="22">
        <v>1</v>
      </c>
      <c r="H35" s="22">
        <v>1</v>
      </c>
      <c r="I35" s="22">
        <v>0</v>
      </c>
      <c r="J35" s="22">
        <v>0</v>
      </c>
      <c r="K35" s="22">
        <v>0</v>
      </c>
      <c r="L35" s="22">
        <v>0</v>
      </c>
      <c r="M35" s="22">
        <v>0</v>
      </c>
      <c r="N35" s="22">
        <v>0</v>
      </c>
      <c r="O35" s="22">
        <v>0</v>
      </c>
      <c r="P35" s="22">
        <v>1</v>
      </c>
      <c r="Q35" s="286" t="s">
        <v>684</v>
      </c>
      <c r="R35" s="286"/>
      <c r="S35" s="286"/>
      <c r="T35" s="286"/>
      <c r="U35" s="286" t="s">
        <v>686</v>
      </c>
      <c r="V35" s="286"/>
      <c r="W35" s="286"/>
      <c r="X35" s="286"/>
      <c r="Y35" s="303" t="s">
        <v>685</v>
      </c>
      <c r="Z35" s="304"/>
      <c r="AA35" s="304"/>
      <c r="AB35" s="305"/>
      <c r="AC35" s="286" t="s">
        <v>658</v>
      </c>
      <c r="AD35" s="286"/>
      <c r="AE35" s="287"/>
      <c r="AG35" s="21"/>
      <c r="AH35" s="21"/>
      <c r="AI35" s="21"/>
      <c r="AJ35" s="21"/>
      <c r="AK35" s="21"/>
      <c r="AL35" s="21"/>
      <c r="AM35" s="21"/>
      <c r="AN35" s="21"/>
      <c r="AO35" s="21"/>
    </row>
    <row r="36" spans="1:41" ht="73.5" customHeight="1" thickBot="1" x14ac:dyDescent="0.3">
      <c r="A36" s="300"/>
      <c r="B36" s="302"/>
      <c r="C36" s="24" t="s">
        <v>58</v>
      </c>
      <c r="D36" s="175">
        <v>0</v>
      </c>
      <c r="E36" s="165">
        <v>1</v>
      </c>
      <c r="F36" s="165"/>
      <c r="G36" s="162"/>
      <c r="H36" s="162"/>
      <c r="I36" s="162"/>
      <c r="J36" s="162"/>
      <c r="K36" s="162"/>
      <c r="L36" s="162"/>
      <c r="M36" s="162"/>
      <c r="N36" s="162"/>
      <c r="O36" s="162"/>
      <c r="P36" s="174">
        <v>1</v>
      </c>
      <c r="Q36" s="286"/>
      <c r="R36" s="286"/>
      <c r="S36" s="286"/>
      <c r="T36" s="286"/>
      <c r="U36" s="286"/>
      <c r="V36" s="286"/>
      <c r="W36" s="286"/>
      <c r="X36" s="286"/>
      <c r="Y36" s="339"/>
      <c r="Z36" s="340"/>
      <c r="AA36" s="340"/>
      <c r="AB36" s="341"/>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126.75" customHeight="1" x14ac:dyDescent="0.25">
      <c r="A41" s="322" t="s">
        <v>512</v>
      </c>
      <c r="B41" s="334">
        <v>0.02</v>
      </c>
      <c r="C41" s="29" t="s">
        <v>57</v>
      </c>
      <c r="D41" s="168">
        <v>0</v>
      </c>
      <c r="E41" s="168">
        <v>0.25</v>
      </c>
      <c r="F41" s="168">
        <v>0.25</v>
      </c>
      <c r="G41" s="168">
        <v>0.25</v>
      </c>
      <c r="H41" s="168">
        <v>0.25</v>
      </c>
      <c r="I41" s="154">
        <v>0</v>
      </c>
      <c r="J41" s="154">
        <v>0</v>
      </c>
      <c r="K41" s="154">
        <v>0</v>
      </c>
      <c r="L41" s="154">
        <v>0</v>
      </c>
      <c r="M41" s="154">
        <v>0</v>
      </c>
      <c r="N41" s="154">
        <v>0</v>
      </c>
      <c r="O41" s="154">
        <v>0</v>
      </c>
      <c r="P41" s="107">
        <f t="shared" ref="P41:P48" si="1">SUM(D41:O41)</f>
        <v>1</v>
      </c>
      <c r="Q41" s="313" t="s">
        <v>731</v>
      </c>
      <c r="R41" s="314"/>
      <c r="S41" s="314"/>
      <c r="T41" s="314"/>
      <c r="U41" s="314"/>
      <c r="V41" s="314"/>
      <c r="W41" s="314"/>
      <c r="X41" s="315"/>
      <c r="Y41" s="319" t="s">
        <v>699</v>
      </c>
      <c r="Z41" s="314"/>
      <c r="AA41" s="314"/>
      <c r="AB41" s="314"/>
      <c r="AC41" s="314"/>
      <c r="AD41" s="314"/>
      <c r="AE41" s="320"/>
      <c r="AG41" s="26"/>
      <c r="AH41" s="26"/>
      <c r="AI41" s="26"/>
      <c r="AJ41" s="26"/>
      <c r="AK41" s="26"/>
      <c r="AL41" s="26"/>
      <c r="AM41" s="26"/>
      <c r="AN41" s="26"/>
      <c r="AO41" s="26"/>
    </row>
    <row r="42" spans="1:41" ht="126.75" customHeight="1" x14ac:dyDescent="0.25">
      <c r="A42" s="323"/>
      <c r="B42" s="335"/>
      <c r="C42" s="27" t="s">
        <v>58</v>
      </c>
      <c r="D42" s="28">
        <v>0</v>
      </c>
      <c r="E42" s="28">
        <v>0.25</v>
      </c>
      <c r="F42" s="28"/>
      <c r="G42" s="28"/>
      <c r="H42" s="28"/>
      <c r="I42" s="28"/>
      <c r="J42" s="28"/>
      <c r="K42" s="28"/>
      <c r="L42" s="28"/>
      <c r="M42" s="28"/>
      <c r="N42" s="28"/>
      <c r="O42" s="28"/>
      <c r="P42" s="107">
        <f t="shared" si="1"/>
        <v>0.25</v>
      </c>
      <c r="Q42" s="326"/>
      <c r="R42" s="327"/>
      <c r="S42" s="327"/>
      <c r="T42" s="327"/>
      <c r="U42" s="327"/>
      <c r="V42" s="327"/>
      <c r="W42" s="327"/>
      <c r="X42" s="328"/>
      <c r="Y42" s="326"/>
      <c r="Z42" s="327"/>
      <c r="AA42" s="327"/>
      <c r="AB42" s="327"/>
      <c r="AC42" s="327"/>
      <c r="AD42" s="327"/>
      <c r="AE42" s="329"/>
    </row>
    <row r="43" spans="1:41" ht="57.6" customHeight="1" x14ac:dyDescent="0.25">
      <c r="A43" s="323" t="s">
        <v>513</v>
      </c>
      <c r="B43" s="332">
        <v>0.03</v>
      </c>
      <c r="C43" s="29" t="s">
        <v>57</v>
      </c>
      <c r="D43" s="168">
        <v>0</v>
      </c>
      <c r="E43" s="168">
        <v>0.25</v>
      </c>
      <c r="F43" s="168">
        <v>0.25</v>
      </c>
      <c r="G43" s="168">
        <v>0.25</v>
      </c>
      <c r="H43" s="168">
        <v>0.25</v>
      </c>
      <c r="I43" s="154">
        <v>0</v>
      </c>
      <c r="J43" s="154">
        <v>0</v>
      </c>
      <c r="K43" s="154">
        <v>0</v>
      </c>
      <c r="L43" s="154">
        <v>0</v>
      </c>
      <c r="M43" s="154">
        <v>0</v>
      </c>
      <c r="N43" s="154">
        <v>0</v>
      </c>
      <c r="O43" s="154">
        <v>0</v>
      </c>
      <c r="P43" s="107">
        <f t="shared" si="1"/>
        <v>1</v>
      </c>
      <c r="Q43" s="313" t="s">
        <v>491</v>
      </c>
      <c r="R43" s="314"/>
      <c r="S43" s="314"/>
      <c r="T43" s="314"/>
      <c r="U43" s="314"/>
      <c r="V43" s="314"/>
      <c r="W43" s="314"/>
      <c r="X43" s="315"/>
      <c r="Y43" s="313" t="s">
        <v>472</v>
      </c>
      <c r="Z43" s="314"/>
      <c r="AA43" s="314"/>
      <c r="AB43" s="314"/>
      <c r="AC43" s="314"/>
      <c r="AD43" s="314"/>
      <c r="AE43" s="320"/>
    </row>
    <row r="44" spans="1:41" ht="57.6" customHeight="1" x14ac:dyDescent="0.25">
      <c r="A44" s="323"/>
      <c r="B44" s="335"/>
      <c r="C44" s="27" t="s">
        <v>58</v>
      </c>
      <c r="D44" s="28">
        <v>0</v>
      </c>
      <c r="E44" s="28">
        <v>0</v>
      </c>
      <c r="F44" s="28"/>
      <c r="G44" s="28"/>
      <c r="H44" s="28"/>
      <c r="I44" s="28"/>
      <c r="J44" s="28"/>
      <c r="K44" s="28"/>
      <c r="L44" s="28"/>
      <c r="M44" s="28"/>
      <c r="N44" s="28"/>
      <c r="O44" s="28"/>
      <c r="P44" s="107">
        <f t="shared" si="1"/>
        <v>0</v>
      </c>
      <c r="Q44" s="326"/>
      <c r="R44" s="327"/>
      <c r="S44" s="327"/>
      <c r="T44" s="327"/>
      <c r="U44" s="327"/>
      <c r="V44" s="327"/>
      <c r="W44" s="327"/>
      <c r="X44" s="328"/>
      <c r="Y44" s="326"/>
      <c r="Z44" s="327"/>
      <c r="AA44" s="327"/>
      <c r="AB44" s="327"/>
      <c r="AC44" s="327"/>
      <c r="AD44" s="327"/>
      <c r="AE44" s="329"/>
    </row>
    <row r="45" spans="1:41" ht="57.6" customHeight="1" x14ac:dyDescent="0.25">
      <c r="A45" s="309" t="s">
        <v>514</v>
      </c>
      <c r="B45" s="332">
        <v>0.02</v>
      </c>
      <c r="C45" s="29" t="s">
        <v>57</v>
      </c>
      <c r="D45" s="168">
        <v>0</v>
      </c>
      <c r="E45" s="168">
        <v>0.25</v>
      </c>
      <c r="F45" s="168">
        <v>0.25</v>
      </c>
      <c r="G45" s="168">
        <v>0.25</v>
      </c>
      <c r="H45" s="168">
        <v>0.25</v>
      </c>
      <c r="I45" s="154">
        <v>0</v>
      </c>
      <c r="J45" s="154">
        <v>0</v>
      </c>
      <c r="K45" s="154">
        <v>0</v>
      </c>
      <c r="L45" s="154">
        <v>0</v>
      </c>
      <c r="M45" s="154">
        <v>0</v>
      </c>
      <c r="N45" s="154">
        <v>0</v>
      </c>
      <c r="O45" s="154">
        <v>0</v>
      </c>
      <c r="P45" s="107">
        <f t="shared" si="1"/>
        <v>1</v>
      </c>
      <c r="Q45" s="313" t="s">
        <v>660</v>
      </c>
      <c r="R45" s="314"/>
      <c r="S45" s="314"/>
      <c r="T45" s="314"/>
      <c r="U45" s="314"/>
      <c r="V45" s="314"/>
      <c r="W45" s="314"/>
      <c r="X45" s="315"/>
      <c r="Y45" s="313" t="s">
        <v>472</v>
      </c>
      <c r="Z45" s="314"/>
      <c r="AA45" s="314"/>
      <c r="AB45" s="314"/>
      <c r="AC45" s="314"/>
      <c r="AD45" s="314"/>
      <c r="AE45" s="320"/>
    </row>
    <row r="46" spans="1:41" ht="57.6" customHeight="1" x14ac:dyDescent="0.25">
      <c r="A46" s="322"/>
      <c r="B46" s="335"/>
      <c r="C46" s="27" t="s">
        <v>58</v>
      </c>
      <c r="D46" s="28">
        <v>0</v>
      </c>
      <c r="E46" s="28">
        <v>0</v>
      </c>
      <c r="F46" s="28"/>
      <c r="G46" s="28"/>
      <c r="H46" s="28"/>
      <c r="I46" s="28"/>
      <c r="J46" s="28"/>
      <c r="K46" s="28"/>
      <c r="L46" s="28"/>
      <c r="M46" s="28"/>
      <c r="N46" s="28"/>
      <c r="O46" s="28"/>
      <c r="P46" s="107">
        <f t="shared" si="1"/>
        <v>0</v>
      </c>
      <c r="Q46" s="326"/>
      <c r="R46" s="327"/>
      <c r="S46" s="327"/>
      <c r="T46" s="327"/>
      <c r="U46" s="327"/>
      <c r="V46" s="327"/>
      <c r="W46" s="327"/>
      <c r="X46" s="328"/>
      <c r="Y46" s="326"/>
      <c r="Z46" s="327"/>
      <c r="AA46" s="327"/>
      <c r="AB46" s="327"/>
      <c r="AC46" s="327"/>
      <c r="AD46" s="327"/>
      <c r="AE46" s="329"/>
    </row>
    <row r="47" spans="1:41" ht="57.6" customHeight="1" x14ac:dyDescent="0.25">
      <c r="A47" s="309" t="s">
        <v>515</v>
      </c>
      <c r="B47" s="332">
        <v>0.03</v>
      </c>
      <c r="C47" s="29" t="s">
        <v>57</v>
      </c>
      <c r="D47" s="168">
        <v>0</v>
      </c>
      <c r="E47" s="168">
        <v>0.25</v>
      </c>
      <c r="F47" s="168">
        <v>0.25</v>
      </c>
      <c r="G47" s="168">
        <v>0.25</v>
      </c>
      <c r="H47" s="168">
        <v>0.25</v>
      </c>
      <c r="I47" s="154">
        <v>0</v>
      </c>
      <c r="J47" s="154">
        <v>0</v>
      </c>
      <c r="K47" s="154">
        <v>0</v>
      </c>
      <c r="L47" s="154">
        <v>0</v>
      </c>
      <c r="M47" s="154">
        <v>0</v>
      </c>
      <c r="N47" s="154">
        <v>0</v>
      </c>
      <c r="O47" s="154">
        <v>0</v>
      </c>
      <c r="P47" s="107">
        <f t="shared" si="1"/>
        <v>1</v>
      </c>
      <c r="Q47" s="313" t="s">
        <v>660</v>
      </c>
      <c r="R47" s="314"/>
      <c r="S47" s="314"/>
      <c r="T47" s="314"/>
      <c r="U47" s="314"/>
      <c r="V47" s="314"/>
      <c r="W47" s="314"/>
      <c r="X47" s="315"/>
      <c r="Y47" s="313" t="s">
        <v>472</v>
      </c>
      <c r="Z47" s="314"/>
      <c r="AA47" s="314"/>
      <c r="AB47" s="314"/>
      <c r="AC47" s="314"/>
      <c r="AD47" s="314"/>
      <c r="AE47" s="320"/>
    </row>
    <row r="48" spans="1:41" ht="57.6" customHeight="1" thickBot="1" x14ac:dyDescent="0.3">
      <c r="A48" s="342"/>
      <c r="B48" s="333"/>
      <c r="C48" s="24" t="s">
        <v>58</v>
      </c>
      <c r="D48" s="30">
        <v>0</v>
      </c>
      <c r="E48" s="30">
        <v>0</v>
      </c>
      <c r="F48" s="30"/>
      <c r="G48" s="30"/>
      <c r="H48" s="30"/>
      <c r="I48" s="30"/>
      <c r="J48" s="30"/>
      <c r="K48" s="30"/>
      <c r="L48" s="30"/>
      <c r="M48" s="30"/>
      <c r="N48" s="30"/>
      <c r="O48" s="30"/>
      <c r="P48" s="108">
        <f t="shared" si="1"/>
        <v>0</v>
      </c>
      <c r="Q48" s="316"/>
      <c r="R48" s="317"/>
      <c r="S48" s="317"/>
      <c r="T48" s="317"/>
      <c r="U48" s="317"/>
      <c r="V48" s="317"/>
      <c r="W48" s="317"/>
      <c r="X48" s="318"/>
      <c r="Y48" s="316"/>
      <c r="Z48" s="317"/>
      <c r="AA48" s="317"/>
      <c r="AB48" s="317"/>
      <c r="AC48" s="317"/>
      <c r="AD48" s="317"/>
      <c r="AE48" s="321"/>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Y35 Q47 Q35 Q45 U35 Q41 Q43" xr:uid="{9BF6BD58-785B-4E0D-8356-3D4543952E68}">
      <formula1>2000</formula1>
    </dataValidation>
    <dataValidation type="textLength" operator="lessThanOrEqual" allowBlank="1" showInputMessage="1" showErrorMessage="1" errorTitle="Máximo 2.000 caracteres" error="Máximo 2.000 caracteres" promptTitle="2.000 caracteres" sqref="Q30:Q31" xr:uid="{E0E26DEE-93C3-415B-962D-985CCCCFFBCE}">
      <formula1>2000</formula1>
    </dataValidation>
    <dataValidation type="list" allowBlank="1" showInputMessage="1" showErrorMessage="1" sqref="C7:C9" xr:uid="{C620973D-ECD6-4566-A3AE-A4699DDF5645}">
      <formula1>$B$21:$M$21</formula1>
    </dataValidation>
  </dataValidations>
  <hyperlinks>
    <hyperlink ref="Y41" r:id="rId1" xr:uid="{8DB8BAB5-75F9-4AE0-BEC4-925727A5EC63}"/>
  </hyperlinks>
  <pageMargins left="0.25" right="0.25" top="0.75" bottom="0.75" header="0.3" footer="0.3"/>
  <pageSetup scale="20" orientation="landscape"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FE93-60C1-48C0-BC60-A5C3B54DDE32}">
  <sheetPr>
    <tabColor theme="7" tint="0.39997558519241921"/>
    <pageSetUpPr fitToPage="1"/>
  </sheetPr>
  <dimension ref="A1:AO46"/>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372</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3">
        <v>1353567</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c r="C22" s="150"/>
      <c r="D22" s="150"/>
      <c r="E22" s="150">
        <v>1353567</v>
      </c>
      <c r="F22" s="150"/>
      <c r="G22" s="150"/>
      <c r="H22" s="150"/>
      <c r="I22" s="150"/>
      <c r="J22" s="150"/>
      <c r="K22" s="150"/>
      <c r="L22" s="150"/>
      <c r="M22" s="150"/>
      <c r="N22" s="80">
        <f>SUM(B22:M22)</f>
        <v>1353567</v>
      </c>
      <c r="O22" s="82"/>
      <c r="P22" s="131" t="s">
        <v>37</v>
      </c>
      <c r="Q22" s="143">
        <v>612821800</v>
      </c>
      <c r="R22" s="144">
        <v>179250000</v>
      </c>
      <c r="S22" s="144"/>
      <c r="T22" s="144"/>
      <c r="U22" s="144"/>
      <c r="V22" s="144"/>
      <c r="W22" s="144"/>
      <c r="X22" s="144">
        <v>600110200</v>
      </c>
      <c r="Y22" s="144"/>
      <c r="Z22" s="144"/>
      <c r="AA22" s="144"/>
      <c r="AB22" s="144"/>
      <c r="AC22" s="102">
        <f>SUM(Q22:AB22)</f>
        <v>1392182000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43549000</v>
      </c>
      <c r="R23" s="146">
        <v>653266668</v>
      </c>
      <c r="S23" s="146"/>
      <c r="T23" s="146"/>
      <c r="U23" s="146"/>
      <c r="V23" s="146"/>
      <c r="W23" s="146"/>
      <c r="X23" s="146"/>
      <c r="Y23" s="146"/>
      <c r="Z23" s="146"/>
      <c r="AA23" s="146"/>
      <c r="AB23" s="146"/>
      <c r="AC23" s="79">
        <f>SUM(Q23:AB23)</f>
        <v>696815668</v>
      </c>
      <c r="AD23" s="192">
        <f>AC23/SUM(Q22:R22)</f>
        <v>0.8797380085997254</v>
      </c>
      <c r="AE23" s="83">
        <f>AC23/AC22</f>
        <v>0.50052052677020675</v>
      </c>
      <c r="AF23" s="1"/>
    </row>
    <row r="24" spans="1:32" ht="32.1" customHeight="1" x14ac:dyDescent="0.25">
      <c r="A24" s="132" t="s">
        <v>40</v>
      </c>
      <c r="B24" s="145">
        <f>+A21-B23</f>
        <v>1353567</v>
      </c>
      <c r="C24" s="146">
        <f>+B24-C23</f>
        <v>1353567</v>
      </c>
      <c r="D24" s="146"/>
      <c r="E24" s="146"/>
      <c r="F24" s="146"/>
      <c r="G24" s="146"/>
      <c r="H24" s="146"/>
      <c r="I24" s="146"/>
      <c r="J24" s="146"/>
      <c r="K24" s="146"/>
      <c r="L24" s="146"/>
      <c r="M24" s="146"/>
      <c r="N24" s="79">
        <f>MIN(B24:M24)</f>
        <v>1353567</v>
      </c>
      <c r="O24" s="81"/>
      <c r="P24" s="132" t="s">
        <v>36</v>
      </c>
      <c r="Q24" s="145"/>
      <c r="R24" s="146">
        <v>32699800</v>
      </c>
      <c r="S24" s="146">
        <v>126562000</v>
      </c>
      <c r="T24" s="146">
        <v>126562000</v>
      </c>
      <c r="U24" s="146">
        <v>126562000</v>
      </c>
      <c r="V24" s="146">
        <v>126562000</v>
      </c>
      <c r="W24" s="146">
        <v>126562000</v>
      </c>
      <c r="X24" s="146">
        <v>126562000</v>
      </c>
      <c r="Y24" s="146">
        <v>126562000</v>
      </c>
      <c r="Z24" s="146">
        <v>126562000</v>
      </c>
      <c r="AA24" s="146">
        <v>126562000</v>
      </c>
      <c r="AB24" s="146">
        <v>220424200</v>
      </c>
      <c r="AC24" s="79">
        <f>SUM(Q24:AB24)</f>
        <v>1392182000</v>
      </c>
      <c r="AD24" s="79"/>
      <c r="AE24" s="104"/>
      <c r="AF24" s="1"/>
    </row>
    <row r="25" spans="1:32" ht="32.1" customHeight="1" thickBot="1" x14ac:dyDescent="0.3">
      <c r="A25" s="133" t="s">
        <v>41</v>
      </c>
      <c r="B25" s="147">
        <v>0</v>
      </c>
      <c r="C25" s="148">
        <v>0</v>
      </c>
      <c r="D25" s="148"/>
      <c r="E25" s="148"/>
      <c r="F25" s="148"/>
      <c r="G25" s="148"/>
      <c r="H25" s="148"/>
      <c r="I25" s="148"/>
      <c r="J25" s="148"/>
      <c r="K25" s="148"/>
      <c r="L25" s="148"/>
      <c r="M25" s="148"/>
      <c r="N25" s="112">
        <f>SUM(B25:M25)</f>
        <v>0</v>
      </c>
      <c r="O25" s="197">
        <f>+N25/N24</f>
        <v>0</v>
      </c>
      <c r="P25" s="133" t="s">
        <v>41</v>
      </c>
      <c r="Q25" s="147">
        <v>0</v>
      </c>
      <c r="R25" s="148">
        <v>0</v>
      </c>
      <c r="S25" s="148"/>
      <c r="T25" s="148"/>
      <c r="U25" s="148"/>
      <c r="V25" s="148"/>
      <c r="W25" s="148"/>
      <c r="X25" s="148"/>
      <c r="Y25" s="148"/>
      <c r="Z25" s="148"/>
      <c r="AA25" s="148"/>
      <c r="AB25" s="148"/>
      <c r="AC25" s="112">
        <f>SUM(Q25:AB25)</f>
        <v>0</v>
      </c>
      <c r="AD25" s="193">
        <f>AC25/SUM(Q24:R24)</f>
        <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372</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85.5" customHeight="1" x14ac:dyDescent="0.25">
      <c r="A35" s="299" t="s">
        <v>372</v>
      </c>
      <c r="B35" s="343">
        <f>SUM(B41:B46)</f>
        <v>0.1</v>
      </c>
      <c r="C35" s="23" t="s">
        <v>57</v>
      </c>
      <c r="D35" s="22">
        <v>20</v>
      </c>
      <c r="E35" s="22">
        <v>20</v>
      </c>
      <c r="F35" s="22">
        <v>20</v>
      </c>
      <c r="G35" s="22">
        <v>20</v>
      </c>
      <c r="H35" s="22">
        <v>20</v>
      </c>
      <c r="I35" s="22">
        <v>0</v>
      </c>
      <c r="J35" s="22">
        <v>0</v>
      </c>
      <c r="K35" s="22">
        <v>0</v>
      </c>
      <c r="L35" s="22">
        <v>0</v>
      </c>
      <c r="M35" s="22">
        <v>0</v>
      </c>
      <c r="N35" s="22">
        <v>0</v>
      </c>
      <c r="O35" s="22">
        <v>0</v>
      </c>
      <c r="P35" s="22">
        <v>20</v>
      </c>
      <c r="Q35" s="303" t="s">
        <v>661</v>
      </c>
      <c r="R35" s="304"/>
      <c r="S35" s="304"/>
      <c r="T35" s="305"/>
      <c r="U35" s="286" t="s">
        <v>662</v>
      </c>
      <c r="V35" s="286"/>
      <c r="W35" s="286"/>
      <c r="X35" s="286"/>
      <c r="Y35" s="286" t="s">
        <v>492</v>
      </c>
      <c r="Z35" s="286"/>
      <c r="AA35" s="286"/>
      <c r="AB35" s="286"/>
      <c r="AC35" s="286" t="s">
        <v>659</v>
      </c>
      <c r="AD35" s="286"/>
      <c r="AE35" s="287"/>
      <c r="AG35" s="21"/>
      <c r="AH35" s="21"/>
      <c r="AI35" s="21"/>
      <c r="AJ35" s="21"/>
      <c r="AK35" s="21"/>
      <c r="AL35" s="21"/>
      <c r="AM35" s="21"/>
      <c r="AN35" s="21"/>
      <c r="AO35" s="21"/>
    </row>
    <row r="36" spans="1:41" ht="85.5" customHeight="1" thickBot="1" x14ac:dyDescent="0.3">
      <c r="A36" s="300"/>
      <c r="B36" s="344"/>
      <c r="C36" s="24" t="s">
        <v>58</v>
      </c>
      <c r="D36" s="175">
        <v>0</v>
      </c>
      <c r="E36" s="165">
        <v>9</v>
      </c>
      <c r="F36" s="165"/>
      <c r="G36" s="162"/>
      <c r="H36" s="162"/>
      <c r="I36" s="162"/>
      <c r="J36" s="162"/>
      <c r="K36" s="162"/>
      <c r="L36" s="162"/>
      <c r="M36" s="162"/>
      <c r="N36" s="162"/>
      <c r="O36" s="162"/>
      <c r="P36" s="174">
        <v>9</v>
      </c>
      <c r="Q36" s="306"/>
      <c r="R36" s="307"/>
      <c r="S36" s="307"/>
      <c r="T36" s="308"/>
      <c r="U36" s="288"/>
      <c r="V36" s="288"/>
      <c r="W36" s="288"/>
      <c r="X36" s="28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85.5" customHeight="1" x14ac:dyDescent="0.25">
      <c r="A41" s="322" t="s">
        <v>516</v>
      </c>
      <c r="B41" s="334">
        <v>0.03</v>
      </c>
      <c r="C41" s="29" t="s">
        <v>57</v>
      </c>
      <c r="D41" s="168">
        <v>0</v>
      </c>
      <c r="E41" s="168">
        <v>0.25</v>
      </c>
      <c r="F41" s="168">
        <v>0.25</v>
      </c>
      <c r="G41" s="168">
        <v>0.25</v>
      </c>
      <c r="H41" s="168">
        <v>0.25</v>
      </c>
      <c r="I41" s="154">
        <v>0</v>
      </c>
      <c r="J41" s="154">
        <v>0</v>
      </c>
      <c r="K41" s="154">
        <v>0</v>
      </c>
      <c r="L41" s="154">
        <v>0</v>
      </c>
      <c r="M41" s="154">
        <v>0</v>
      </c>
      <c r="N41" s="154">
        <v>0</v>
      </c>
      <c r="O41" s="154">
        <v>0</v>
      </c>
      <c r="P41" s="107">
        <f t="shared" ref="P41:P46" si="0">SUM(D41:O41)</f>
        <v>1</v>
      </c>
      <c r="Q41" s="345" t="s">
        <v>663</v>
      </c>
      <c r="R41" s="346"/>
      <c r="S41" s="346"/>
      <c r="T41" s="346"/>
      <c r="U41" s="346"/>
      <c r="V41" s="346"/>
      <c r="W41" s="346"/>
      <c r="X41" s="347"/>
      <c r="Y41" s="319" t="s">
        <v>700</v>
      </c>
      <c r="Z41" s="314"/>
      <c r="AA41" s="314"/>
      <c r="AB41" s="314"/>
      <c r="AC41" s="314"/>
      <c r="AD41" s="314"/>
      <c r="AE41" s="320"/>
    </row>
    <row r="42" spans="1:41" ht="85.5" customHeight="1" x14ac:dyDescent="0.25">
      <c r="A42" s="323"/>
      <c r="B42" s="335"/>
      <c r="C42" s="27" t="s">
        <v>58</v>
      </c>
      <c r="D42" s="28">
        <v>0</v>
      </c>
      <c r="E42" s="28">
        <v>0.25</v>
      </c>
      <c r="F42" s="28"/>
      <c r="G42" s="28"/>
      <c r="H42" s="28"/>
      <c r="I42" s="28"/>
      <c r="J42" s="28"/>
      <c r="K42" s="28"/>
      <c r="L42" s="28"/>
      <c r="M42" s="28"/>
      <c r="N42" s="28"/>
      <c r="O42" s="28"/>
      <c r="P42" s="107">
        <f t="shared" si="0"/>
        <v>0.25</v>
      </c>
      <c r="Q42" s="351"/>
      <c r="R42" s="352"/>
      <c r="S42" s="352"/>
      <c r="T42" s="352"/>
      <c r="U42" s="352"/>
      <c r="V42" s="352"/>
      <c r="W42" s="352"/>
      <c r="X42" s="353"/>
      <c r="Y42" s="326"/>
      <c r="Z42" s="327"/>
      <c r="AA42" s="327"/>
      <c r="AB42" s="327"/>
      <c r="AC42" s="327"/>
      <c r="AD42" s="327"/>
      <c r="AE42" s="329"/>
    </row>
    <row r="43" spans="1:41" ht="102.75" customHeight="1" x14ac:dyDescent="0.25">
      <c r="A43" s="323" t="s">
        <v>517</v>
      </c>
      <c r="B43" s="332">
        <v>0.03</v>
      </c>
      <c r="C43" s="29" t="s">
        <v>57</v>
      </c>
      <c r="D43" s="168">
        <v>0</v>
      </c>
      <c r="E43" s="168">
        <v>0.25</v>
      </c>
      <c r="F43" s="168">
        <v>0.25</v>
      </c>
      <c r="G43" s="168">
        <v>0.25</v>
      </c>
      <c r="H43" s="168">
        <v>0.25</v>
      </c>
      <c r="I43" s="154">
        <v>0</v>
      </c>
      <c r="J43" s="154">
        <v>0</v>
      </c>
      <c r="K43" s="154">
        <v>0</v>
      </c>
      <c r="L43" s="154">
        <v>0</v>
      </c>
      <c r="M43" s="154">
        <v>0</v>
      </c>
      <c r="N43" s="154">
        <v>0</v>
      </c>
      <c r="O43" s="154">
        <v>0</v>
      </c>
      <c r="P43" s="107">
        <f t="shared" si="0"/>
        <v>1</v>
      </c>
      <c r="Q43" s="345" t="s">
        <v>664</v>
      </c>
      <c r="R43" s="346"/>
      <c r="S43" s="346"/>
      <c r="T43" s="346"/>
      <c r="U43" s="346"/>
      <c r="V43" s="346"/>
      <c r="W43" s="346"/>
      <c r="X43" s="347"/>
      <c r="Y43" s="319" t="s">
        <v>701</v>
      </c>
      <c r="Z43" s="314"/>
      <c r="AA43" s="314"/>
      <c r="AB43" s="314"/>
      <c r="AC43" s="314"/>
      <c r="AD43" s="314"/>
      <c r="AE43" s="320"/>
    </row>
    <row r="44" spans="1:41" ht="102.75" customHeight="1" x14ac:dyDescent="0.25">
      <c r="A44" s="323"/>
      <c r="B44" s="335"/>
      <c r="C44" s="27" t="s">
        <v>58</v>
      </c>
      <c r="D44" s="28">
        <v>0</v>
      </c>
      <c r="E44" s="28">
        <v>0.25</v>
      </c>
      <c r="F44" s="28"/>
      <c r="G44" s="28"/>
      <c r="H44" s="28"/>
      <c r="I44" s="28"/>
      <c r="J44" s="28"/>
      <c r="K44" s="28"/>
      <c r="L44" s="28"/>
      <c r="M44" s="28"/>
      <c r="N44" s="28"/>
      <c r="O44" s="28"/>
      <c r="P44" s="107">
        <f t="shared" si="0"/>
        <v>0.25</v>
      </c>
      <c r="Q44" s="351"/>
      <c r="R44" s="352"/>
      <c r="S44" s="352"/>
      <c r="T44" s="352"/>
      <c r="U44" s="352"/>
      <c r="V44" s="352"/>
      <c r="W44" s="352"/>
      <c r="X44" s="353"/>
      <c r="Y44" s="326"/>
      <c r="Z44" s="327"/>
      <c r="AA44" s="327"/>
      <c r="AB44" s="327"/>
      <c r="AC44" s="327"/>
      <c r="AD44" s="327"/>
      <c r="AE44" s="329"/>
    </row>
    <row r="45" spans="1:41" ht="87" customHeight="1" x14ac:dyDescent="0.25">
      <c r="A45" s="309" t="s">
        <v>518</v>
      </c>
      <c r="B45" s="332">
        <v>0.04</v>
      </c>
      <c r="C45" s="29" t="s">
        <v>57</v>
      </c>
      <c r="D45" s="168">
        <v>0</v>
      </c>
      <c r="E45" s="168">
        <v>0.25</v>
      </c>
      <c r="F45" s="168">
        <v>0.25</v>
      </c>
      <c r="G45" s="168">
        <v>0.25</v>
      </c>
      <c r="H45" s="168">
        <v>0.25</v>
      </c>
      <c r="I45" s="154">
        <v>0</v>
      </c>
      <c r="J45" s="154">
        <v>0</v>
      </c>
      <c r="K45" s="154">
        <v>0</v>
      </c>
      <c r="L45" s="154">
        <v>0</v>
      </c>
      <c r="M45" s="154">
        <v>0</v>
      </c>
      <c r="N45" s="154">
        <v>0</v>
      </c>
      <c r="O45" s="154">
        <v>0</v>
      </c>
      <c r="P45" s="107">
        <f t="shared" si="0"/>
        <v>1</v>
      </c>
      <c r="Q45" s="345" t="s">
        <v>665</v>
      </c>
      <c r="R45" s="346"/>
      <c r="S45" s="346"/>
      <c r="T45" s="346"/>
      <c r="U45" s="346"/>
      <c r="V45" s="346"/>
      <c r="W45" s="346"/>
      <c r="X45" s="347"/>
      <c r="Y45" s="319" t="s">
        <v>702</v>
      </c>
      <c r="Z45" s="314"/>
      <c r="AA45" s="314"/>
      <c r="AB45" s="314"/>
      <c r="AC45" s="314"/>
      <c r="AD45" s="314"/>
      <c r="AE45" s="320"/>
    </row>
    <row r="46" spans="1:41" ht="87" customHeight="1" thickBot="1" x14ac:dyDescent="0.3">
      <c r="A46" s="310"/>
      <c r="B46" s="333"/>
      <c r="C46" s="24" t="s">
        <v>58</v>
      </c>
      <c r="D46" s="30">
        <v>0</v>
      </c>
      <c r="E46" s="30">
        <v>0.25</v>
      </c>
      <c r="F46" s="30"/>
      <c r="G46" s="30"/>
      <c r="H46" s="30"/>
      <c r="I46" s="30"/>
      <c r="J46" s="30"/>
      <c r="K46" s="30"/>
      <c r="L46" s="30"/>
      <c r="M46" s="30"/>
      <c r="N46" s="30"/>
      <c r="O46" s="30"/>
      <c r="P46" s="108">
        <f t="shared" si="0"/>
        <v>0.25</v>
      </c>
      <c r="Q46" s="348"/>
      <c r="R46" s="349"/>
      <c r="S46" s="349"/>
      <c r="T46" s="349"/>
      <c r="U46" s="349"/>
      <c r="V46" s="349"/>
      <c r="W46" s="349"/>
      <c r="X46" s="350"/>
      <c r="Y46" s="316"/>
      <c r="Z46" s="317"/>
      <c r="AA46" s="317"/>
      <c r="AB46" s="317"/>
      <c r="AC46" s="317"/>
      <c r="AD46" s="317"/>
      <c r="AE46" s="321"/>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8844E49-B447-47A4-B0B5-75388B10D1A5}">
      <formula1>$B$21:$M$21</formula1>
    </dataValidation>
    <dataValidation type="textLength" operator="lessThanOrEqual" allowBlank="1" showInputMessage="1" showErrorMessage="1" errorTitle="Máximo 2.000 caracteres" error="Máximo 2.000 caracteres" promptTitle="2.000 caracteres" sqref="Q30:Q31" xr:uid="{AF2785CF-6A55-44DC-A22E-6C57FC3B1532}">
      <formula1>2000</formula1>
    </dataValidation>
    <dataValidation type="textLength" operator="lessThanOrEqual" allowBlank="1" showInputMessage="1" showErrorMessage="1" errorTitle="Máximo 2.000 caracteres" error="Máximo 2.000 caracteres" sqref="AC35 Q35 Y35 Q45 Q41 Q43" xr:uid="{6C8BA25B-7AED-41B5-9770-14C7B3E7A921}">
      <formula1>2000</formula1>
    </dataValidation>
  </dataValidations>
  <hyperlinks>
    <hyperlink ref="Y41" r:id="rId1" xr:uid="{46B8FF32-2912-474F-834A-BD42FF7F0251}"/>
    <hyperlink ref="Y43" r:id="rId2" xr:uid="{14315E68-0C5B-46C4-9F22-4CE596AC686E}"/>
    <hyperlink ref="Y45" r:id="rId3" xr:uid="{5AF89F29-EB3E-40C3-85B6-B71F8B6013EF}"/>
  </hyperlinks>
  <pageMargins left="0.25" right="0.25" top="0.75" bottom="0.75" header="0.3" footer="0.3"/>
  <pageSetup scale="20" orientation="landscape" r:id="rId4"/>
  <drawing r:id="rId5"/>
  <legacyDrawing r:id="rId6"/>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5DEB-CA57-40DC-890D-50992DEC65EE}">
  <sheetPr>
    <tabColor theme="7" tint="0.39997558519241921"/>
    <pageSetUpPr fitToPage="1"/>
  </sheetPr>
  <dimension ref="A1:AO44"/>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373</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3">
        <v>11458000</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c r="C22" s="150">
        <v>11458000</v>
      </c>
      <c r="D22" s="150"/>
      <c r="E22" s="150"/>
      <c r="F22" s="150"/>
      <c r="G22" s="150"/>
      <c r="H22" s="150"/>
      <c r="I22" s="150"/>
      <c r="J22" s="150"/>
      <c r="K22" s="150"/>
      <c r="L22" s="150"/>
      <c r="M22" s="150"/>
      <c r="N22" s="80">
        <f>SUM(B22:M22)</f>
        <v>11458000</v>
      </c>
      <c r="O22" s="82"/>
      <c r="P22" s="131" t="s">
        <v>37</v>
      </c>
      <c r="Q22" s="143">
        <v>225024800</v>
      </c>
      <c r="R22" s="144">
        <v>70812000</v>
      </c>
      <c r="S22" s="144"/>
      <c r="T22" s="144"/>
      <c r="U22" s="144"/>
      <c r="V22" s="144"/>
      <c r="W22" s="144"/>
      <c r="X22" s="144">
        <v>230537200</v>
      </c>
      <c r="Y22" s="144"/>
      <c r="Z22" s="144"/>
      <c r="AA22" s="144"/>
      <c r="AB22" s="144"/>
      <c r="AC22" s="102">
        <f>SUM(Q22:AB22)</f>
        <v>526374000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0</v>
      </c>
      <c r="R23" s="146">
        <v>261611000</v>
      </c>
      <c r="S23" s="146"/>
      <c r="T23" s="146"/>
      <c r="U23" s="146"/>
      <c r="V23" s="146"/>
      <c r="W23" s="146"/>
      <c r="X23" s="146"/>
      <c r="Y23" s="146"/>
      <c r="Z23" s="146"/>
      <c r="AA23" s="146"/>
      <c r="AB23" s="146"/>
      <c r="AC23" s="79">
        <f>SUM(Q23:AB23)</f>
        <v>261611000</v>
      </c>
      <c r="AD23" s="192">
        <f>AC23/SUM(Q22:R22)</f>
        <v>0.88430851063829785</v>
      </c>
      <c r="AE23" s="83">
        <f>AC23/AC22</f>
        <v>0.49700593114401548</v>
      </c>
      <c r="AF23" s="1"/>
    </row>
    <row r="24" spans="1:32" ht="32.1" customHeight="1" x14ac:dyDescent="0.25">
      <c r="A24" s="132" t="s">
        <v>40</v>
      </c>
      <c r="B24" s="145">
        <f>+A21-B23</f>
        <v>11458000</v>
      </c>
      <c r="C24" s="146">
        <f>+B24-C23</f>
        <v>11458000</v>
      </c>
      <c r="D24" s="146"/>
      <c r="E24" s="146"/>
      <c r="F24" s="146"/>
      <c r="G24" s="146"/>
      <c r="H24" s="146"/>
      <c r="I24" s="146"/>
      <c r="J24" s="146"/>
      <c r="K24" s="146"/>
      <c r="L24" s="146"/>
      <c r="M24" s="146"/>
      <c r="N24" s="79">
        <f>MIN(B24:M24)</f>
        <v>11458000</v>
      </c>
      <c r="O24" s="81"/>
      <c r="P24" s="132" t="s">
        <v>36</v>
      </c>
      <c r="Q24" s="145"/>
      <c r="R24" s="146">
        <v>12588800</v>
      </c>
      <c r="S24" s="146">
        <v>47208000</v>
      </c>
      <c r="T24" s="146">
        <v>47208000</v>
      </c>
      <c r="U24" s="146">
        <v>47208000</v>
      </c>
      <c r="V24" s="146">
        <v>47208000</v>
      </c>
      <c r="W24" s="146">
        <v>47208000</v>
      </c>
      <c r="X24" s="146">
        <v>47208000</v>
      </c>
      <c r="Y24" s="146">
        <v>47208000</v>
      </c>
      <c r="Z24" s="146">
        <v>47208000</v>
      </c>
      <c r="AA24" s="146">
        <v>47208000</v>
      </c>
      <c r="AB24" s="146">
        <v>88913200</v>
      </c>
      <c r="AC24" s="79">
        <f>SUM(Q24:AB24)</f>
        <v>526374000</v>
      </c>
      <c r="AD24" s="79"/>
      <c r="AE24" s="104"/>
      <c r="AF24" s="1"/>
    </row>
    <row r="25" spans="1:32" ht="32.1" customHeight="1" thickBot="1" x14ac:dyDescent="0.3">
      <c r="A25" s="133" t="s">
        <v>41</v>
      </c>
      <c r="B25" s="147">
        <v>0</v>
      </c>
      <c r="C25" s="148">
        <v>11458000</v>
      </c>
      <c r="D25" s="148"/>
      <c r="E25" s="148"/>
      <c r="F25" s="148"/>
      <c r="G25" s="148"/>
      <c r="H25" s="148"/>
      <c r="I25" s="148"/>
      <c r="J25" s="148"/>
      <c r="K25" s="148"/>
      <c r="L25" s="148"/>
      <c r="M25" s="148"/>
      <c r="N25" s="112">
        <f>SUM(B25:M25)</f>
        <v>11458000</v>
      </c>
      <c r="O25" s="197">
        <f>+N25/N24</f>
        <v>1</v>
      </c>
      <c r="P25" s="133" t="s">
        <v>41</v>
      </c>
      <c r="Q25" s="147">
        <v>0</v>
      </c>
      <c r="R25" s="148">
        <v>0</v>
      </c>
      <c r="S25" s="148"/>
      <c r="T25" s="148"/>
      <c r="U25" s="148"/>
      <c r="V25" s="148"/>
      <c r="W25" s="148"/>
      <c r="X25" s="148"/>
      <c r="Y25" s="148"/>
      <c r="Z25" s="148"/>
      <c r="AA25" s="148"/>
      <c r="AB25" s="148"/>
      <c r="AC25" s="112">
        <f>SUM(Q25:AB25)</f>
        <v>0</v>
      </c>
      <c r="AD25" s="193">
        <f>AC25/SUM(Q24:R24)</f>
        <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373</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102.75" customHeight="1" x14ac:dyDescent="0.25">
      <c r="A35" s="299" t="s">
        <v>373</v>
      </c>
      <c r="B35" s="343">
        <f>SUM(B41:B44)</f>
        <v>0.15</v>
      </c>
      <c r="C35" s="23" t="s">
        <v>57</v>
      </c>
      <c r="D35" s="22">
        <v>1</v>
      </c>
      <c r="E35" s="22">
        <v>1</v>
      </c>
      <c r="F35" s="22">
        <v>1</v>
      </c>
      <c r="G35" s="22">
        <v>1</v>
      </c>
      <c r="H35" s="22">
        <v>1</v>
      </c>
      <c r="I35" s="22">
        <v>0</v>
      </c>
      <c r="J35" s="22">
        <v>0</v>
      </c>
      <c r="K35" s="22">
        <v>0</v>
      </c>
      <c r="L35" s="22">
        <v>0</v>
      </c>
      <c r="M35" s="22">
        <v>0</v>
      </c>
      <c r="N35" s="22">
        <v>0</v>
      </c>
      <c r="O35" s="22">
        <v>0</v>
      </c>
      <c r="P35" s="22">
        <v>1</v>
      </c>
      <c r="Q35" s="358" t="s">
        <v>674</v>
      </c>
      <c r="R35" s="359"/>
      <c r="S35" s="359"/>
      <c r="T35" s="360"/>
      <c r="U35" s="358" t="s">
        <v>675</v>
      </c>
      <c r="V35" s="359"/>
      <c r="W35" s="359"/>
      <c r="X35" s="360"/>
      <c r="Y35" s="354" t="s">
        <v>492</v>
      </c>
      <c r="Z35" s="354"/>
      <c r="AA35" s="354"/>
      <c r="AB35" s="354"/>
      <c r="AC35" s="354" t="s">
        <v>657</v>
      </c>
      <c r="AD35" s="354"/>
      <c r="AE35" s="355"/>
      <c r="AG35" s="21"/>
      <c r="AH35" s="21"/>
      <c r="AI35" s="21"/>
      <c r="AJ35" s="21"/>
      <c r="AK35" s="21"/>
      <c r="AL35" s="21"/>
      <c r="AM35" s="21"/>
      <c r="AN35" s="21"/>
      <c r="AO35" s="21"/>
    </row>
    <row r="36" spans="1:41" ht="102.75" customHeight="1" thickBot="1" x14ac:dyDescent="0.3">
      <c r="A36" s="300"/>
      <c r="B36" s="344"/>
      <c r="C36" s="24" t="s">
        <v>58</v>
      </c>
      <c r="D36" s="175">
        <v>0</v>
      </c>
      <c r="E36" s="165">
        <v>1</v>
      </c>
      <c r="F36" s="165"/>
      <c r="G36" s="162"/>
      <c r="H36" s="162"/>
      <c r="I36" s="162"/>
      <c r="J36" s="162"/>
      <c r="K36" s="162"/>
      <c r="L36" s="162"/>
      <c r="M36" s="162"/>
      <c r="N36" s="162"/>
      <c r="O36" s="162"/>
      <c r="P36" s="174">
        <v>1</v>
      </c>
      <c r="Q36" s="361"/>
      <c r="R36" s="362"/>
      <c r="S36" s="362"/>
      <c r="T36" s="363"/>
      <c r="U36" s="361"/>
      <c r="V36" s="362"/>
      <c r="W36" s="362"/>
      <c r="X36" s="363"/>
      <c r="Y36" s="356"/>
      <c r="Z36" s="356"/>
      <c r="AA36" s="356"/>
      <c r="AB36" s="356"/>
      <c r="AC36" s="356"/>
      <c r="AD36" s="356"/>
      <c r="AE36" s="357"/>
      <c r="AG36" s="21"/>
      <c r="AH36" s="21"/>
      <c r="AI36" s="21"/>
      <c r="AJ36" s="21"/>
      <c r="AK36" s="21"/>
      <c r="AL36" s="21"/>
      <c r="AM36" s="21"/>
      <c r="AN36" s="21"/>
      <c r="AO36" s="21"/>
    </row>
    <row r="37" spans="1:41" customFormat="1" ht="17.25" customHeight="1" thickBot="1" x14ac:dyDescent="0.3">
      <c r="B37" s="139"/>
    </row>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101.25" customHeight="1" x14ac:dyDescent="0.25">
      <c r="A41" s="336" t="s">
        <v>519</v>
      </c>
      <c r="B41" s="334">
        <v>0.06</v>
      </c>
      <c r="C41" s="29" t="s">
        <v>57</v>
      </c>
      <c r="D41" s="168">
        <v>0</v>
      </c>
      <c r="E41" s="168">
        <v>0.25</v>
      </c>
      <c r="F41" s="168">
        <v>0.25</v>
      </c>
      <c r="G41" s="168">
        <v>0.25</v>
      </c>
      <c r="H41" s="168">
        <v>0.25</v>
      </c>
      <c r="I41" s="154">
        <v>0</v>
      </c>
      <c r="J41" s="154">
        <v>0</v>
      </c>
      <c r="K41" s="154">
        <v>0</v>
      </c>
      <c r="L41" s="154">
        <v>0</v>
      </c>
      <c r="M41" s="154">
        <v>0</v>
      </c>
      <c r="N41" s="154">
        <v>0</v>
      </c>
      <c r="O41" s="154">
        <v>0</v>
      </c>
      <c r="P41" s="107">
        <f t="shared" ref="P41:P44" si="0">SUM(D41:O41)</f>
        <v>1</v>
      </c>
      <c r="Q41" s="313" t="s">
        <v>672</v>
      </c>
      <c r="R41" s="314"/>
      <c r="S41" s="314"/>
      <c r="T41" s="314"/>
      <c r="U41" s="314"/>
      <c r="V41" s="314"/>
      <c r="W41" s="314"/>
      <c r="X41" s="315"/>
      <c r="Y41" s="319" t="s">
        <v>703</v>
      </c>
      <c r="Z41" s="314"/>
      <c r="AA41" s="314"/>
      <c r="AB41" s="314"/>
      <c r="AC41" s="314"/>
      <c r="AD41" s="314"/>
      <c r="AE41" s="320"/>
    </row>
    <row r="42" spans="1:41" ht="101.25" customHeight="1" x14ac:dyDescent="0.25">
      <c r="A42" s="330"/>
      <c r="B42" s="335"/>
      <c r="C42" s="27" t="s">
        <v>58</v>
      </c>
      <c r="D42" s="28">
        <v>0</v>
      </c>
      <c r="E42" s="28">
        <v>0.25</v>
      </c>
      <c r="F42" s="28"/>
      <c r="G42" s="28"/>
      <c r="H42" s="28"/>
      <c r="I42" s="28"/>
      <c r="J42" s="28"/>
      <c r="K42" s="28"/>
      <c r="L42" s="28"/>
      <c r="M42" s="28"/>
      <c r="N42" s="28"/>
      <c r="O42" s="28"/>
      <c r="P42" s="107">
        <f t="shared" si="0"/>
        <v>0.25</v>
      </c>
      <c r="Q42" s="326"/>
      <c r="R42" s="327"/>
      <c r="S42" s="327"/>
      <c r="T42" s="327"/>
      <c r="U42" s="327"/>
      <c r="V42" s="327"/>
      <c r="W42" s="327"/>
      <c r="X42" s="328"/>
      <c r="Y42" s="326"/>
      <c r="Z42" s="327"/>
      <c r="AA42" s="327"/>
      <c r="AB42" s="327"/>
      <c r="AC42" s="327"/>
      <c r="AD42" s="327"/>
      <c r="AE42" s="329"/>
    </row>
    <row r="43" spans="1:41" ht="100.5" customHeight="1" x14ac:dyDescent="0.25">
      <c r="A43" s="330" t="s">
        <v>520</v>
      </c>
      <c r="B43" s="332">
        <v>0.09</v>
      </c>
      <c r="C43" s="29" t="s">
        <v>57</v>
      </c>
      <c r="D43" s="168">
        <v>0</v>
      </c>
      <c r="E43" s="168">
        <v>0.25</v>
      </c>
      <c r="F43" s="168">
        <v>0.25</v>
      </c>
      <c r="G43" s="168">
        <v>0.25</v>
      </c>
      <c r="H43" s="168">
        <v>0.25</v>
      </c>
      <c r="I43" s="154">
        <v>0</v>
      </c>
      <c r="J43" s="154">
        <v>0</v>
      </c>
      <c r="K43" s="154">
        <v>0</v>
      </c>
      <c r="L43" s="154">
        <v>0</v>
      </c>
      <c r="M43" s="154">
        <v>0</v>
      </c>
      <c r="N43" s="154">
        <v>0</v>
      </c>
      <c r="O43" s="154">
        <v>0</v>
      </c>
      <c r="P43" s="107">
        <f t="shared" si="0"/>
        <v>1</v>
      </c>
      <c r="Q43" s="313" t="s">
        <v>673</v>
      </c>
      <c r="R43" s="314"/>
      <c r="S43" s="314"/>
      <c r="T43" s="314"/>
      <c r="U43" s="314"/>
      <c r="V43" s="314"/>
      <c r="W43" s="314"/>
      <c r="X43" s="315"/>
      <c r="Y43" s="319" t="s">
        <v>704</v>
      </c>
      <c r="Z43" s="314"/>
      <c r="AA43" s="314"/>
      <c r="AB43" s="314"/>
      <c r="AC43" s="314"/>
      <c r="AD43" s="314"/>
      <c r="AE43" s="320"/>
    </row>
    <row r="44" spans="1:41" ht="100.5" customHeight="1" thickBot="1" x14ac:dyDescent="0.3">
      <c r="A44" s="331"/>
      <c r="B44" s="333"/>
      <c r="C44" s="24" t="s">
        <v>58</v>
      </c>
      <c r="D44" s="30">
        <v>0</v>
      </c>
      <c r="E44" s="30">
        <v>0.25</v>
      </c>
      <c r="F44" s="30"/>
      <c r="G44" s="30"/>
      <c r="H44" s="30"/>
      <c r="I44" s="30"/>
      <c r="J44" s="30"/>
      <c r="K44" s="30"/>
      <c r="L44" s="30"/>
      <c r="M44" s="30"/>
      <c r="N44" s="30"/>
      <c r="O44" s="30"/>
      <c r="P44" s="108">
        <f t="shared" si="0"/>
        <v>0.25</v>
      </c>
      <c r="Q44" s="316"/>
      <c r="R44" s="317"/>
      <c r="S44" s="317"/>
      <c r="T44" s="317"/>
      <c r="U44" s="317"/>
      <c r="V44" s="317"/>
      <c r="W44" s="317"/>
      <c r="X44" s="318"/>
      <c r="Y44" s="316"/>
      <c r="Z44" s="317"/>
      <c r="AA44" s="317"/>
      <c r="AB44" s="317"/>
      <c r="AC44" s="317"/>
      <c r="AD44" s="317"/>
      <c r="AE44" s="321"/>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35 Y35 AC35 Q41 Q43 U35" xr:uid="{6432B2EB-2426-49EA-A9F9-9974B015CF4C}">
      <formula1>2000</formula1>
    </dataValidation>
    <dataValidation type="textLength" operator="lessThanOrEqual" allowBlank="1" showInputMessage="1" showErrorMessage="1" errorTitle="Máximo 2.000 caracteres" error="Máximo 2.000 caracteres" promptTitle="2.000 caracteres" sqref="Q30:Q31" xr:uid="{069F8283-E1C4-4AF8-8DC4-8D4A3D16D0B6}">
      <formula1>2000</formula1>
    </dataValidation>
    <dataValidation type="list" allowBlank="1" showInputMessage="1" showErrorMessage="1" sqref="C7:C9" xr:uid="{612B560D-58B4-417A-87E6-C4A38ACB2DB4}">
      <formula1>$B$21:$M$21</formula1>
    </dataValidation>
  </dataValidations>
  <hyperlinks>
    <hyperlink ref="Y41" r:id="rId1" xr:uid="{2D7ABE0E-BE4B-4446-9428-DD36CC2EBDED}"/>
    <hyperlink ref="Y43" r:id="rId2" xr:uid="{ED345123-1A82-400F-9022-5D9E82D971D9}"/>
  </hyperlinks>
  <pageMargins left="0.25" right="0.25" top="0.75" bottom="0.75" header="0.3" footer="0.3"/>
  <pageSetup scale="20" orientation="landscape"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7F09-8250-434A-80FF-C14154D44EA3}">
  <sheetPr>
    <tabColor theme="7" tint="0.39997558519241921"/>
    <pageSetUpPr fitToPage="1"/>
  </sheetPr>
  <dimension ref="A1:AO46"/>
  <sheetViews>
    <sheetView showGridLines="0" zoomScale="60" zoomScaleNormal="60" workbookViewId="0">
      <selection activeCell="A7" sqref="A7:B9"/>
    </sheetView>
  </sheetViews>
  <sheetFormatPr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8"/>
      <c r="B1" s="201" t="s">
        <v>0</v>
      </c>
      <c r="C1" s="202"/>
      <c r="D1" s="202"/>
      <c r="E1" s="202"/>
      <c r="F1" s="202"/>
      <c r="G1" s="202"/>
      <c r="H1" s="202"/>
      <c r="I1" s="202"/>
      <c r="J1" s="202"/>
      <c r="K1" s="202"/>
      <c r="L1" s="202"/>
      <c r="M1" s="202"/>
      <c r="N1" s="202"/>
      <c r="O1" s="202"/>
      <c r="P1" s="202"/>
      <c r="Q1" s="202"/>
      <c r="R1" s="202"/>
      <c r="S1" s="202"/>
      <c r="T1" s="202"/>
      <c r="U1" s="202"/>
      <c r="V1" s="202"/>
      <c r="W1" s="202"/>
      <c r="X1" s="202"/>
      <c r="Y1" s="202"/>
      <c r="Z1" s="202"/>
      <c r="AA1" s="203"/>
      <c r="AB1" s="204" t="s">
        <v>1</v>
      </c>
      <c r="AC1" s="205"/>
      <c r="AD1" s="205"/>
      <c r="AE1" s="206"/>
    </row>
    <row r="2" spans="1:31" ht="30.75" customHeight="1" thickBot="1" x14ac:dyDescent="0.3">
      <c r="A2" s="199"/>
      <c r="B2" s="201" t="s">
        <v>2</v>
      </c>
      <c r="C2" s="202"/>
      <c r="D2" s="202"/>
      <c r="E2" s="202"/>
      <c r="F2" s="202"/>
      <c r="G2" s="202"/>
      <c r="H2" s="202"/>
      <c r="I2" s="202"/>
      <c r="J2" s="202"/>
      <c r="K2" s="202"/>
      <c r="L2" s="202"/>
      <c r="M2" s="202"/>
      <c r="N2" s="202"/>
      <c r="O2" s="202"/>
      <c r="P2" s="202"/>
      <c r="Q2" s="202"/>
      <c r="R2" s="202"/>
      <c r="S2" s="202"/>
      <c r="T2" s="202"/>
      <c r="U2" s="202"/>
      <c r="V2" s="202"/>
      <c r="W2" s="202"/>
      <c r="X2" s="202"/>
      <c r="Y2" s="202"/>
      <c r="Z2" s="202"/>
      <c r="AA2" s="203"/>
      <c r="AB2" s="204" t="s">
        <v>326</v>
      </c>
      <c r="AC2" s="205"/>
      <c r="AD2" s="205"/>
      <c r="AE2" s="206"/>
    </row>
    <row r="3" spans="1:31" ht="24" customHeight="1" thickBot="1" x14ac:dyDescent="0.3">
      <c r="A3" s="199"/>
      <c r="B3" s="207" t="s">
        <v>3</v>
      </c>
      <c r="C3" s="208"/>
      <c r="D3" s="208"/>
      <c r="E3" s="208"/>
      <c r="F3" s="208"/>
      <c r="G3" s="208"/>
      <c r="H3" s="208"/>
      <c r="I3" s="208"/>
      <c r="J3" s="208"/>
      <c r="K3" s="208"/>
      <c r="L3" s="208"/>
      <c r="M3" s="208"/>
      <c r="N3" s="208"/>
      <c r="O3" s="208"/>
      <c r="P3" s="208"/>
      <c r="Q3" s="208"/>
      <c r="R3" s="208"/>
      <c r="S3" s="208"/>
      <c r="T3" s="208"/>
      <c r="U3" s="208"/>
      <c r="V3" s="208"/>
      <c r="W3" s="208"/>
      <c r="X3" s="208"/>
      <c r="Y3" s="208"/>
      <c r="Z3" s="208"/>
      <c r="AA3" s="209"/>
      <c r="AB3" s="204" t="s">
        <v>349</v>
      </c>
      <c r="AC3" s="205"/>
      <c r="AD3" s="205"/>
      <c r="AE3" s="206"/>
    </row>
    <row r="4" spans="1:31" ht="21.75" customHeight="1" thickBot="1" x14ac:dyDescent="0.3">
      <c r="A4" s="200"/>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213" t="s">
        <v>4</v>
      </c>
      <c r="AC4" s="214"/>
      <c r="AD4" s="214"/>
      <c r="AE4" s="215"/>
    </row>
    <row r="5" spans="1:31" ht="9" customHeight="1" thickBot="1" x14ac:dyDescent="0.3">
      <c r="A5" s="3"/>
      <c r="B5" s="98"/>
      <c r="C5" s="99"/>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6" t="s">
        <v>5</v>
      </c>
      <c r="B7" s="217"/>
      <c r="C7" s="231" t="s">
        <v>21</v>
      </c>
      <c r="D7" s="216" t="s">
        <v>6</v>
      </c>
      <c r="E7" s="234"/>
      <c r="F7" s="234"/>
      <c r="G7" s="234"/>
      <c r="H7" s="217"/>
      <c r="I7" s="237">
        <v>45358</v>
      </c>
      <c r="J7" s="238"/>
      <c r="K7" s="216" t="s">
        <v>7</v>
      </c>
      <c r="L7" s="217"/>
      <c r="M7" s="243" t="s">
        <v>8</v>
      </c>
      <c r="N7" s="244"/>
      <c r="O7" s="248"/>
      <c r="P7" s="249"/>
      <c r="Q7" s="4"/>
      <c r="R7" s="4"/>
      <c r="S7" s="4"/>
      <c r="T7" s="4"/>
      <c r="U7" s="4"/>
      <c r="V7" s="4"/>
      <c r="W7" s="4"/>
      <c r="X7" s="4"/>
      <c r="Y7" s="4"/>
      <c r="Z7" s="5"/>
      <c r="AA7" s="4"/>
      <c r="AB7" s="4"/>
      <c r="AD7" s="7"/>
      <c r="AE7" s="8"/>
    </row>
    <row r="8" spans="1:31" x14ac:dyDescent="0.25">
      <c r="A8" s="218"/>
      <c r="B8" s="219"/>
      <c r="C8" s="232"/>
      <c r="D8" s="218"/>
      <c r="E8" s="235"/>
      <c r="F8" s="235"/>
      <c r="G8" s="235"/>
      <c r="H8" s="219"/>
      <c r="I8" s="239"/>
      <c r="J8" s="240"/>
      <c r="K8" s="218"/>
      <c r="L8" s="219"/>
      <c r="M8" s="250" t="s">
        <v>9</v>
      </c>
      <c r="N8" s="251"/>
      <c r="O8" s="252"/>
      <c r="P8" s="253"/>
      <c r="Q8" s="4"/>
      <c r="R8" s="4"/>
      <c r="S8" s="4"/>
      <c r="T8" s="4"/>
      <c r="U8" s="4"/>
      <c r="V8" s="4"/>
      <c r="W8" s="4"/>
      <c r="X8" s="4"/>
      <c r="Y8" s="4"/>
      <c r="Z8" s="5"/>
      <c r="AA8" s="4"/>
      <c r="AB8" s="4"/>
      <c r="AD8" s="7"/>
      <c r="AE8" s="8"/>
    </row>
    <row r="9" spans="1:31" ht="15.75" thickBot="1" x14ac:dyDescent="0.3">
      <c r="A9" s="220"/>
      <c r="B9" s="221"/>
      <c r="C9" s="233"/>
      <c r="D9" s="220"/>
      <c r="E9" s="236"/>
      <c r="F9" s="236"/>
      <c r="G9" s="236"/>
      <c r="H9" s="221"/>
      <c r="I9" s="241"/>
      <c r="J9" s="242"/>
      <c r="K9" s="220"/>
      <c r="L9" s="221"/>
      <c r="M9" s="254" t="s">
        <v>10</v>
      </c>
      <c r="N9" s="255"/>
      <c r="O9" s="256" t="s">
        <v>351</v>
      </c>
      <c r="P9" s="257"/>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6" t="s">
        <v>11</v>
      </c>
      <c r="B11" s="217"/>
      <c r="C11" s="222" t="s">
        <v>352</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4"/>
    </row>
    <row r="12" spans="1:31" ht="15" customHeight="1" x14ac:dyDescent="0.25">
      <c r="A12" s="218"/>
      <c r="B12" s="219"/>
      <c r="C12" s="225"/>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7"/>
    </row>
    <row r="13" spans="1:31" ht="15" customHeight="1" thickBot="1" x14ac:dyDescent="0.3">
      <c r="A13" s="220"/>
      <c r="B13" s="221"/>
      <c r="C13" s="228"/>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30"/>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8" t="s">
        <v>12</v>
      </c>
      <c r="B15" s="259"/>
      <c r="C15" s="260" t="s">
        <v>353</v>
      </c>
      <c r="D15" s="261"/>
      <c r="E15" s="261"/>
      <c r="F15" s="261"/>
      <c r="G15" s="261"/>
      <c r="H15" s="261"/>
      <c r="I15" s="261"/>
      <c r="J15" s="261"/>
      <c r="K15" s="262"/>
      <c r="L15" s="263" t="s">
        <v>13</v>
      </c>
      <c r="M15" s="264"/>
      <c r="N15" s="264"/>
      <c r="O15" s="264"/>
      <c r="P15" s="264"/>
      <c r="Q15" s="265"/>
      <c r="R15" s="266" t="s">
        <v>354</v>
      </c>
      <c r="S15" s="267"/>
      <c r="T15" s="267"/>
      <c r="U15" s="267"/>
      <c r="V15" s="267"/>
      <c r="W15" s="267"/>
      <c r="X15" s="268"/>
      <c r="Y15" s="263" t="s">
        <v>14</v>
      </c>
      <c r="Z15" s="265"/>
      <c r="AA15" s="245" t="s">
        <v>355</v>
      </c>
      <c r="AB15" s="246"/>
      <c r="AC15" s="246"/>
      <c r="AD15" s="246"/>
      <c r="AE15" s="247"/>
    </row>
    <row r="16" spans="1:31" ht="9" customHeight="1" thickBot="1" x14ac:dyDescent="0.3">
      <c r="A16" s="6"/>
      <c r="B16" s="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D16" s="7"/>
      <c r="AE16" s="8"/>
    </row>
    <row r="17" spans="1:32" s="16" customFormat="1" ht="37.5" customHeight="1" thickBot="1" x14ac:dyDescent="0.3">
      <c r="A17" s="258" t="s">
        <v>15</v>
      </c>
      <c r="B17" s="259"/>
      <c r="C17" s="245" t="s">
        <v>374</v>
      </c>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63" t="s">
        <v>16</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5"/>
      <c r="AF19" s="20"/>
    </row>
    <row r="20" spans="1:32" ht="32.1" customHeight="1" thickBot="1" x14ac:dyDescent="0.3">
      <c r="A20" s="100" t="s">
        <v>17</v>
      </c>
      <c r="B20" s="270" t="s">
        <v>18</v>
      </c>
      <c r="C20" s="271"/>
      <c r="D20" s="271"/>
      <c r="E20" s="271"/>
      <c r="F20" s="271"/>
      <c r="G20" s="271"/>
      <c r="H20" s="271"/>
      <c r="I20" s="271"/>
      <c r="J20" s="271"/>
      <c r="K20" s="271"/>
      <c r="L20" s="271"/>
      <c r="M20" s="271"/>
      <c r="N20" s="271"/>
      <c r="O20" s="272"/>
      <c r="P20" s="263" t="s">
        <v>19</v>
      </c>
      <c r="Q20" s="264"/>
      <c r="R20" s="264"/>
      <c r="S20" s="264"/>
      <c r="T20" s="264"/>
      <c r="U20" s="264"/>
      <c r="V20" s="264"/>
      <c r="W20" s="264"/>
      <c r="X20" s="264"/>
      <c r="Y20" s="264"/>
      <c r="Z20" s="264"/>
      <c r="AA20" s="264"/>
      <c r="AB20" s="264"/>
      <c r="AC20" s="264"/>
      <c r="AD20" s="264"/>
      <c r="AE20" s="265"/>
      <c r="AF20" s="20"/>
    </row>
    <row r="21" spans="1:32" ht="32.1" customHeight="1" thickBot="1" x14ac:dyDescent="0.3">
      <c r="A21" s="151">
        <v>30153933</v>
      </c>
      <c r="B21" s="109" t="s">
        <v>20</v>
      </c>
      <c r="C21" s="110" t="s">
        <v>21</v>
      </c>
      <c r="D21" s="110" t="s">
        <v>22</v>
      </c>
      <c r="E21" s="110" t="s">
        <v>23</v>
      </c>
      <c r="F21" s="110" t="s">
        <v>24</v>
      </c>
      <c r="G21" s="110" t="s">
        <v>25</v>
      </c>
      <c r="H21" s="110" t="s">
        <v>26</v>
      </c>
      <c r="I21" s="110" t="s">
        <v>27</v>
      </c>
      <c r="J21" s="110" t="s">
        <v>28</v>
      </c>
      <c r="K21" s="110" t="s">
        <v>29</v>
      </c>
      <c r="L21" s="110" t="s">
        <v>30</v>
      </c>
      <c r="M21" s="110" t="s">
        <v>31</v>
      </c>
      <c r="N21" s="110" t="s">
        <v>32</v>
      </c>
      <c r="O21" s="111" t="s">
        <v>33</v>
      </c>
      <c r="P21" s="135"/>
      <c r="Q21" s="100" t="s">
        <v>20</v>
      </c>
      <c r="R21" s="101" t="s">
        <v>21</v>
      </c>
      <c r="S21" s="101" t="s">
        <v>22</v>
      </c>
      <c r="T21" s="101" t="s">
        <v>23</v>
      </c>
      <c r="U21" s="101" t="s">
        <v>24</v>
      </c>
      <c r="V21" s="101" t="s">
        <v>25</v>
      </c>
      <c r="W21" s="101" t="s">
        <v>26</v>
      </c>
      <c r="X21" s="101" t="s">
        <v>27</v>
      </c>
      <c r="Y21" s="101" t="s">
        <v>28</v>
      </c>
      <c r="Z21" s="101" t="s">
        <v>29</v>
      </c>
      <c r="AA21" s="101" t="s">
        <v>30</v>
      </c>
      <c r="AB21" s="101" t="s">
        <v>31</v>
      </c>
      <c r="AC21" s="101" t="s">
        <v>32</v>
      </c>
      <c r="AD21" s="134" t="s">
        <v>34</v>
      </c>
      <c r="AE21" s="134" t="s">
        <v>35</v>
      </c>
      <c r="AF21" s="1"/>
    </row>
    <row r="22" spans="1:32" ht="32.1" customHeight="1" x14ac:dyDescent="0.25">
      <c r="A22" s="131" t="s">
        <v>36</v>
      </c>
      <c r="B22" s="149"/>
      <c r="C22" s="150">
        <v>29772000</v>
      </c>
      <c r="D22" s="150"/>
      <c r="E22" s="150">
        <v>381933</v>
      </c>
      <c r="F22" s="150"/>
      <c r="G22" s="150"/>
      <c r="H22" s="150"/>
      <c r="I22" s="150"/>
      <c r="J22" s="150"/>
      <c r="K22" s="150"/>
      <c r="L22" s="150"/>
      <c r="M22" s="150"/>
      <c r="N22" s="80">
        <f>SUM(B22:M22)</f>
        <v>30153933</v>
      </c>
      <c r="O22" s="82"/>
      <c r="P22" s="131" t="s">
        <v>37</v>
      </c>
      <c r="Q22" s="143">
        <v>295836800</v>
      </c>
      <c r="R22" s="144">
        <v>183996000</v>
      </c>
      <c r="S22" s="144"/>
      <c r="T22" s="144"/>
      <c r="U22" s="144"/>
      <c r="V22" s="144"/>
      <c r="W22" s="144"/>
      <c r="X22" s="144">
        <v>386229200</v>
      </c>
      <c r="Y22" s="144"/>
      <c r="Z22" s="144"/>
      <c r="AA22" s="144"/>
      <c r="AB22" s="144"/>
      <c r="AC22" s="102">
        <f>SUM(Q22:AB22)</f>
        <v>866062000</v>
      </c>
      <c r="AE22" s="103"/>
      <c r="AF22" s="1"/>
    </row>
    <row r="23" spans="1:32" ht="32.1" customHeight="1" x14ac:dyDescent="0.25">
      <c r="A23" s="132" t="s">
        <v>38</v>
      </c>
      <c r="B23" s="145"/>
      <c r="C23" s="146"/>
      <c r="D23" s="146"/>
      <c r="E23" s="146"/>
      <c r="F23" s="146"/>
      <c r="G23" s="146"/>
      <c r="H23" s="146"/>
      <c r="I23" s="146"/>
      <c r="J23" s="146"/>
      <c r="K23" s="146"/>
      <c r="L23" s="146"/>
      <c r="M23" s="146"/>
      <c r="N23" s="79">
        <f>SUM(B23:M23)</f>
        <v>0</v>
      </c>
      <c r="O23" s="91" t="str">
        <f>IFERROR(N23/(SUMIF(B23:M23,"&gt;0",B22:M22))," ")</f>
        <v xml:space="preserve"> </v>
      </c>
      <c r="P23" s="132" t="s">
        <v>39</v>
      </c>
      <c r="Q23" s="145">
        <v>0</v>
      </c>
      <c r="R23" s="146">
        <v>375778500</v>
      </c>
      <c r="S23" s="146"/>
      <c r="T23" s="146"/>
      <c r="U23" s="146"/>
      <c r="V23" s="146"/>
      <c r="W23" s="146"/>
      <c r="X23" s="146"/>
      <c r="Y23" s="146"/>
      <c r="Z23" s="146"/>
      <c r="AA23" s="146"/>
      <c r="AB23" s="146"/>
      <c r="AC23" s="79">
        <f>SUM(Q23:AB23)</f>
        <v>375778500</v>
      </c>
      <c r="AD23" s="192">
        <f>AC23/SUM(Q22:R22)</f>
        <v>0.78314467039352043</v>
      </c>
      <c r="AE23" s="83">
        <f>AC23/AC22</f>
        <v>0.43389330094150302</v>
      </c>
      <c r="AF23" s="1"/>
    </row>
    <row r="24" spans="1:32" ht="32.1" customHeight="1" x14ac:dyDescent="0.25">
      <c r="A24" s="132" t="s">
        <v>40</v>
      </c>
      <c r="B24" s="145">
        <f>+A21-B23</f>
        <v>30153933</v>
      </c>
      <c r="C24" s="146">
        <f>+B24-C23</f>
        <v>30153933</v>
      </c>
      <c r="D24" s="146"/>
      <c r="E24" s="146"/>
      <c r="F24" s="146"/>
      <c r="G24" s="146"/>
      <c r="H24" s="146"/>
      <c r="I24" s="146"/>
      <c r="J24" s="146"/>
      <c r="K24" s="146"/>
      <c r="L24" s="146"/>
      <c r="M24" s="146"/>
      <c r="N24" s="79">
        <f>MIN(B24:M24)</f>
        <v>30153933</v>
      </c>
      <c r="O24" s="81"/>
      <c r="P24" s="132" t="s">
        <v>36</v>
      </c>
      <c r="Q24" s="145"/>
      <c r="R24" s="146">
        <v>12588800</v>
      </c>
      <c r="S24" s="146">
        <v>77874000</v>
      </c>
      <c r="T24" s="146">
        <v>77874000</v>
      </c>
      <c r="U24" s="146">
        <v>77874000</v>
      </c>
      <c r="V24" s="146">
        <v>77874000</v>
      </c>
      <c r="W24" s="146">
        <v>77874000</v>
      </c>
      <c r="X24" s="146">
        <v>77874000</v>
      </c>
      <c r="Y24" s="146">
        <v>77874000</v>
      </c>
      <c r="Z24" s="146">
        <v>77874000</v>
      </c>
      <c r="AA24" s="146">
        <v>77874000</v>
      </c>
      <c r="AB24" s="146">
        <v>152607200</v>
      </c>
      <c r="AC24" s="79">
        <f>SUM(Q24:AB24)</f>
        <v>866062000</v>
      </c>
      <c r="AD24" s="79"/>
      <c r="AE24" s="104"/>
      <c r="AF24" s="1"/>
    </row>
    <row r="25" spans="1:32" ht="32.1" customHeight="1" thickBot="1" x14ac:dyDescent="0.3">
      <c r="A25" s="133" t="s">
        <v>41</v>
      </c>
      <c r="B25" s="147">
        <v>0</v>
      </c>
      <c r="C25" s="148">
        <v>29772000</v>
      </c>
      <c r="D25" s="148"/>
      <c r="E25" s="148"/>
      <c r="F25" s="148"/>
      <c r="G25" s="148"/>
      <c r="H25" s="148"/>
      <c r="I25" s="148"/>
      <c r="J25" s="148"/>
      <c r="K25" s="148"/>
      <c r="L25" s="148"/>
      <c r="M25" s="148"/>
      <c r="N25" s="112">
        <f>SUM(B25:M25)</f>
        <v>29772000</v>
      </c>
      <c r="O25" s="197">
        <f>+N25/N24</f>
        <v>0.98733389107152292</v>
      </c>
      <c r="P25" s="133" t="s">
        <v>41</v>
      </c>
      <c r="Q25" s="147">
        <v>0</v>
      </c>
      <c r="R25" s="148">
        <v>0</v>
      </c>
      <c r="S25" s="148"/>
      <c r="T25" s="148"/>
      <c r="U25" s="148"/>
      <c r="V25" s="148"/>
      <c r="W25" s="148"/>
      <c r="X25" s="148"/>
      <c r="Y25" s="148"/>
      <c r="Z25" s="148"/>
      <c r="AA25" s="148"/>
      <c r="AB25" s="148"/>
      <c r="AC25" s="112">
        <f>SUM(Q25:AB25)</f>
        <v>0</v>
      </c>
      <c r="AD25" s="193">
        <f>AC25/SUM(Q24:R24)</f>
        <v>0</v>
      </c>
      <c r="AE25" s="113">
        <f>AC25/AC24</f>
        <v>0</v>
      </c>
      <c r="AF25" s="1"/>
    </row>
    <row r="26" spans="1:32" customFormat="1" ht="16.5" customHeight="1" thickBot="1" x14ac:dyDescent="0.3"/>
    <row r="27" spans="1:32" ht="33.950000000000003" customHeight="1" x14ac:dyDescent="0.25">
      <c r="A27" s="273" t="s">
        <v>42</v>
      </c>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5"/>
    </row>
    <row r="28" spans="1:32" ht="15" customHeight="1" x14ac:dyDescent="0.25">
      <c r="A28" s="276" t="s">
        <v>43</v>
      </c>
      <c r="B28" s="277" t="s">
        <v>44</v>
      </c>
      <c r="C28" s="277"/>
      <c r="D28" s="277" t="s">
        <v>45</v>
      </c>
      <c r="E28" s="277"/>
      <c r="F28" s="277"/>
      <c r="G28" s="277"/>
      <c r="H28" s="277"/>
      <c r="I28" s="277"/>
      <c r="J28" s="277"/>
      <c r="K28" s="277"/>
      <c r="L28" s="277"/>
      <c r="M28" s="277"/>
      <c r="N28" s="277"/>
      <c r="O28" s="277"/>
      <c r="P28" s="277" t="s">
        <v>32</v>
      </c>
      <c r="Q28" s="277" t="s">
        <v>46</v>
      </c>
      <c r="R28" s="277"/>
      <c r="S28" s="277"/>
      <c r="T28" s="277"/>
      <c r="U28" s="277"/>
      <c r="V28" s="277"/>
      <c r="W28" s="277"/>
      <c r="X28" s="277"/>
      <c r="Y28" s="277" t="s">
        <v>47</v>
      </c>
      <c r="Z28" s="277"/>
      <c r="AA28" s="277"/>
      <c r="AB28" s="277"/>
      <c r="AC28" s="277"/>
      <c r="AD28" s="277"/>
      <c r="AE28" s="278"/>
    </row>
    <row r="29" spans="1:32" ht="27" customHeight="1" x14ac:dyDescent="0.25">
      <c r="A29" s="276"/>
      <c r="B29" s="277"/>
      <c r="C29" s="277"/>
      <c r="D29" s="97" t="s">
        <v>20</v>
      </c>
      <c r="E29" s="97" t="s">
        <v>21</v>
      </c>
      <c r="F29" s="97" t="s">
        <v>22</v>
      </c>
      <c r="G29" s="97" t="s">
        <v>23</v>
      </c>
      <c r="H29" s="97" t="s">
        <v>24</v>
      </c>
      <c r="I29" s="97" t="s">
        <v>25</v>
      </c>
      <c r="J29" s="97" t="s">
        <v>26</v>
      </c>
      <c r="K29" s="97" t="s">
        <v>27</v>
      </c>
      <c r="L29" s="97" t="s">
        <v>28</v>
      </c>
      <c r="M29" s="97" t="s">
        <v>29</v>
      </c>
      <c r="N29" s="97" t="s">
        <v>30</v>
      </c>
      <c r="O29" s="97" t="s">
        <v>31</v>
      </c>
      <c r="P29" s="277"/>
      <c r="Q29" s="277"/>
      <c r="R29" s="277"/>
      <c r="S29" s="277"/>
      <c r="T29" s="277"/>
      <c r="U29" s="277"/>
      <c r="V29" s="277"/>
      <c r="W29" s="277"/>
      <c r="X29" s="277"/>
      <c r="Y29" s="277"/>
      <c r="Z29" s="277"/>
      <c r="AA29" s="277"/>
      <c r="AB29" s="277"/>
      <c r="AC29" s="277"/>
      <c r="AD29" s="277"/>
      <c r="AE29" s="278"/>
    </row>
    <row r="30" spans="1:32" ht="42" customHeight="1" thickBot="1" x14ac:dyDescent="0.3">
      <c r="A30" s="105" t="s">
        <v>374</v>
      </c>
      <c r="B30" s="279"/>
      <c r="C30" s="279"/>
      <c r="D30" s="142"/>
      <c r="E30" s="142"/>
      <c r="F30" s="142"/>
      <c r="G30" s="142"/>
      <c r="H30" s="142"/>
      <c r="I30" s="142"/>
      <c r="J30" s="142"/>
      <c r="K30" s="142"/>
      <c r="L30" s="142"/>
      <c r="M30" s="142"/>
      <c r="N30" s="142"/>
      <c r="O30" s="142"/>
      <c r="P30" s="106">
        <f>SUM(D30:O30)</f>
        <v>0</v>
      </c>
      <c r="Q30" s="280"/>
      <c r="R30" s="280"/>
      <c r="S30" s="280"/>
      <c r="T30" s="280"/>
      <c r="U30" s="280"/>
      <c r="V30" s="280"/>
      <c r="W30" s="280"/>
      <c r="X30" s="280"/>
      <c r="Y30" s="280"/>
      <c r="Z30" s="280"/>
      <c r="AA30" s="280"/>
      <c r="AB30" s="280"/>
      <c r="AC30" s="280"/>
      <c r="AD30" s="280"/>
      <c r="AE30" s="281"/>
    </row>
    <row r="31" spans="1:32" ht="12" customHeight="1" thickBot="1" x14ac:dyDescent="0.3">
      <c r="A31" s="114"/>
      <c r="B31" s="115"/>
      <c r="C31" s="115"/>
      <c r="D31" s="9"/>
      <c r="E31" s="9"/>
      <c r="F31" s="9"/>
      <c r="G31" s="9"/>
      <c r="H31" s="9"/>
      <c r="I31" s="9"/>
      <c r="J31" s="9"/>
      <c r="K31" s="9"/>
      <c r="L31" s="9"/>
      <c r="M31" s="9"/>
      <c r="N31" s="9"/>
      <c r="O31" s="9"/>
      <c r="P31" s="116"/>
      <c r="Q31" s="117"/>
      <c r="R31" s="117"/>
      <c r="S31" s="117"/>
      <c r="T31" s="117"/>
      <c r="U31" s="117"/>
      <c r="V31" s="117"/>
      <c r="W31" s="117"/>
      <c r="X31" s="117"/>
      <c r="Y31" s="117"/>
      <c r="Z31" s="117"/>
      <c r="AA31" s="117"/>
      <c r="AB31" s="117"/>
      <c r="AC31" s="117"/>
      <c r="AD31" s="117"/>
      <c r="AE31" s="118"/>
    </row>
    <row r="32" spans="1:32" ht="45" customHeight="1" x14ac:dyDescent="0.25">
      <c r="A32" s="222" t="s">
        <v>48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4"/>
    </row>
    <row r="33" spans="1:41" ht="23.1" customHeight="1" x14ac:dyDescent="0.25">
      <c r="A33" s="276" t="s">
        <v>49</v>
      </c>
      <c r="B33" s="277" t="s">
        <v>50</v>
      </c>
      <c r="C33" s="277" t="s">
        <v>44</v>
      </c>
      <c r="D33" s="277" t="s">
        <v>51</v>
      </c>
      <c r="E33" s="277"/>
      <c r="F33" s="277"/>
      <c r="G33" s="277"/>
      <c r="H33" s="277"/>
      <c r="I33" s="277"/>
      <c r="J33" s="277"/>
      <c r="K33" s="277"/>
      <c r="L33" s="277"/>
      <c r="M33" s="277"/>
      <c r="N33" s="277"/>
      <c r="O33" s="277"/>
      <c r="P33" s="277"/>
      <c r="Q33" s="277" t="s">
        <v>52</v>
      </c>
      <c r="R33" s="277"/>
      <c r="S33" s="277"/>
      <c r="T33" s="277"/>
      <c r="U33" s="277"/>
      <c r="V33" s="277"/>
      <c r="W33" s="277"/>
      <c r="X33" s="277"/>
      <c r="Y33" s="277"/>
      <c r="Z33" s="277"/>
      <c r="AA33" s="277"/>
      <c r="AB33" s="277"/>
      <c r="AC33" s="277"/>
      <c r="AD33" s="277"/>
      <c r="AE33" s="278"/>
      <c r="AG33" s="21"/>
      <c r="AH33" s="21"/>
      <c r="AI33" s="21"/>
      <c r="AJ33" s="21"/>
      <c r="AK33" s="21"/>
      <c r="AL33" s="21"/>
      <c r="AM33" s="21"/>
      <c r="AN33" s="21"/>
      <c r="AO33" s="21"/>
    </row>
    <row r="34" spans="1:41" ht="27" customHeight="1" x14ac:dyDescent="0.25">
      <c r="A34" s="276"/>
      <c r="B34" s="277"/>
      <c r="C34" s="282"/>
      <c r="D34" s="97" t="s">
        <v>20</v>
      </c>
      <c r="E34" s="97" t="s">
        <v>21</v>
      </c>
      <c r="F34" s="97" t="s">
        <v>22</v>
      </c>
      <c r="G34" s="97" t="s">
        <v>23</v>
      </c>
      <c r="H34" s="97" t="s">
        <v>24</v>
      </c>
      <c r="I34" s="97" t="s">
        <v>25</v>
      </c>
      <c r="J34" s="97" t="s">
        <v>26</v>
      </c>
      <c r="K34" s="97" t="s">
        <v>27</v>
      </c>
      <c r="L34" s="97" t="s">
        <v>28</v>
      </c>
      <c r="M34" s="97" t="s">
        <v>29</v>
      </c>
      <c r="N34" s="97" t="s">
        <v>30</v>
      </c>
      <c r="O34" s="97" t="s">
        <v>31</v>
      </c>
      <c r="P34" s="97" t="s">
        <v>32</v>
      </c>
      <c r="Q34" s="283" t="s">
        <v>53</v>
      </c>
      <c r="R34" s="284"/>
      <c r="S34" s="284"/>
      <c r="T34" s="285"/>
      <c r="U34" s="277" t="s">
        <v>54</v>
      </c>
      <c r="V34" s="277"/>
      <c r="W34" s="277"/>
      <c r="X34" s="277"/>
      <c r="Y34" s="277" t="s">
        <v>55</v>
      </c>
      <c r="Z34" s="277"/>
      <c r="AA34" s="277"/>
      <c r="AB34" s="277"/>
      <c r="AC34" s="277" t="s">
        <v>56</v>
      </c>
      <c r="AD34" s="277"/>
      <c r="AE34" s="278"/>
      <c r="AG34" s="21"/>
      <c r="AH34" s="21"/>
      <c r="AI34" s="21"/>
      <c r="AJ34" s="21"/>
      <c r="AK34" s="21"/>
      <c r="AL34" s="21"/>
      <c r="AM34" s="21"/>
      <c r="AN34" s="21"/>
      <c r="AO34" s="21"/>
    </row>
    <row r="35" spans="1:41" ht="80.25" customHeight="1" x14ac:dyDescent="0.25">
      <c r="A35" s="299" t="s">
        <v>374</v>
      </c>
      <c r="B35" s="343">
        <f>SUM(B41:B46)</f>
        <v>0.1</v>
      </c>
      <c r="C35" s="23" t="s">
        <v>57</v>
      </c>
      <c r="D35" s="22">
        <v>0</v>
      </c>
      <c r="E35" s="22">
        <v>100</v>
      </c>
      <c r="F35" s="22">
        <v>487</v>
      </c>
      <c r="G35" s="22">
        <v>488</v>
      </c>
      <c r="H35" s="22">
        <v>488</v>
      </c>
      <c r="I35" s="22">
        <v>0</v>
      </c>
      <c r="J35" s="22">
        <v>0</v>
      </c>
      <c r="K35" s="22">
        <v>0</v>
      </c>
      <c r="L35" s="22">
        <v>0</v>
      </c>
      <c r="M35" s="22">
        <v>0</v>
      </c>
      <c r="N35" s="22">
        <v>0</v>
      </c>
      <c r="O35" s="22">
        <v>0</v>
      </c>
      <c r="P35" s="161">
        <f>SUM(D35:O35)</f>
        <v>1563</v>
      </c>
      <c r="Q35" s="303" t="s">
        <v>585</v>
      </c>
      <c r="R35" s="304"/>
      <c r="S35" s="304"/>
      <c r="T35" s="305"/>
      <c r="U35" s="286" t="s">
        <v>587</v>
      </c>
      <c r="V35" s="286"/>
      <c r="W35" s="286"/>
      <c r="X35" s="286"/>
      <c r="Y35" s="286" t="s">
        <v>492</v>
      </c>
      <c r="Z35" s="286"/>
      <c r="AA35" s="286"/>
      <c r="AB35" s="286"/>
      <c r="AC35" s="286" t="s">
        <v>586</v>
      </c>
      <c r="AD35" s="286"/>
      <c r="AE35" s="287"/>
      <c r="AG35" s="21"/>
      <c r="AH35" s="21"/>
      <c r="AI35" s="21"/>
      <c r="AJ35" s="21"/>
      <c r="AK35" s="21"/>
      <c r="AL35" s="21"/>
      <c r="AM35" s="21"/>
      <c r="AN35" s="21"/>
      <c r="AO35" s="21"/>
    </row>
    <row r="36" spans="1:41" ht="80.25" customHeight="1" thickBot="1" x14ac:dyDescent="0.3">
      <c r="A36" s="300"/>
      <c r="B36" s="344"/>
      <c r="C36" s="24" t="s">
        <v>58</v>
      </c>
      <c r="D36" s="165">
        <v>0</v>
      </c>
      <c r="E36" s="165">
        <v>127</v>
      </c>
      <c r="F36" s="165"/>
      <c r="G36" s="162"/>
      <c r="H36" s="162"/>
      <c r="I36" s="162"/>
      <c r="J36" s="162"/>
      <c r="K36" s="162"/>
      <c r="L36" s="162"/>
      <c r="M36" s="162"/>
      <c r="N36" s="162"/>
      <c r="O36" s="162"/>
      <c r="P36" s="174">
        <f>SUM(D36:O36)</f>
        <v>127</v>
      </c>
      <c r="Q36" s="306"/>
      <c r="R36" s="307"/>
      <c r="S36" s="307"/>
      <c r="T36" s="308"/>
      <c r="U36" s="288"/>
      <c r="V36" s="288"/>
      <c r="W36" s="288"/>
      <c r="X36" s="288"/>
      <c r="Y36" s="288"/>
      <c r="Z36" s="288"/>
      <c r="AA36" s="288"/>
      <c r="AB36" s="288"/>
      <c r="AC36" s="288"/>
      <c r="AD36" s="288"/>
      <c r="AE36" s="289"/>
      <c r="AG36" s="21"/>
      <c r="AH36" s="21"/>
      <c r="AI36" s="21"/>
      <c r="AJ36" s="21"/>
      <c r="AK36" s="21"/>
      <c r="AL36" s="21"/>
      <c r="AM36" s="21"/>
      <c r="AN36" s="21"/>
      <c r="AO36" s="21"/>
    </row>
    <row r="37" spans="1:41" customFormat="1" ht="17.25" customHeight="1" thickBot="1" x14ac:dyDescent="0.3"/>
    <row r="38" spans="1:41" ht="45" customHeight="1" thickBot="1" x14ac:dyDescent="0.3">
      <c r="A38" s="222" t="s">
        <v>59</v>
      </c>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4"/>
      <c r="AG38" s="21"/>
      <c r="AH38" s="21"/>
      <c r="AI38" s="21"/>
      <c r="AJ38" s="21"/>
      <c r="AK38" s="21"/>
      <c r="AL38" s="21"/>
      <c r="AM38" s="21"/>
      <c r="AN38" s="21"/>
      <c r="AO38" s="21"/>
    </row>
    <row r="39" spans="1:41" ht="26.1" customHeight="1" x14ac:dyDescent="0.25">
      <c r="A39" s="290" t="s">
        <v>60</v>
      </c>
      <c r="B39" s="291" t="s">
        <v>61</v>
      </c>
      <c r="C39" s="292" t="s">
        <v>62</v>
      </c>
      <c r="D39" s="294" t="s">
        <v>63</v>
      </c>
      <c r="E39" s="295"/>
      <c r="F39" s="295"/>
      <c r="G39" s="295"/>
      <c r="H39" s="295"/>
      <c r="I39" s="295"/>
      <c r="J39" s="295"/>
      <c r="K39" s="295"/>
      <c r="L39" s="295"/>
      <c r="M39" s="295"/>
      <c r="N39" s="295"/>
      <c r="O39" s="295"/>
      <c r="P39" s="296"/>
      <c r="Q39" s="291" t="s">
        <v>64</v>
      </c>
      <c r="R39" s="291"/>
      <c r="S39" s="291"/>
      <c r="T39" s="291"/>
      <c r="U39" s="291"/>
      <c r="V39" s="291"/>
      <c r="W39" s="291"/>
      <c r="X39" s="291"/>
      <c r="Y39" s="291"/>
      <c r="Z39" s="291"/>
      <c r="AA39" s="291"/>
      <c r="AB39" s="291"/>
      <c r="AC39" s="291"/>
      <c r="AD39" s="291"/>
      <c r="AE39" s="297"/>
      <c r="AG39" s="21"/>
      <c r="AH39" s="21"/>
      <c r="AI39" s="21"/>
      <c r="AJ39" s="21"/>
      <c r="AK39" s="21"/>
      <c r="AL39" s="21"/>
      <c r="AM39" s="21"/>
      <c r="AN39" s="21"/>
      <c r="AO39" s="21"/>
    </row>
    <row r="40" spans="1:41" ht="26.1" customHeight="1" x14ac:dyDescent="0.25">
      <c r="A40" s="276"/>
      <c r="B40" s="277"/>
      <c r="C40" s="293"/>
      <c r="D40" s="97" t="s">
        <v>65</v>
      </c>
      <c r="E40" s="97" t="s">
        <v>66</v>
      </c>
      <c r="F40" s="97" t="s">
        <v>67</v>
      </c>
      <c r="G40" s="97" t="s">
        <v>68</v>
      </c>
      <c r="H40" s="97" t="s">
        <v>69</v>
      </c>
      <c r="I40" s="97" t="s">
        <v>70</v>
      </c>
      <c r="J40" s="97" t="s">
        <v>71</v>
      </c>
      <c r="K40" s="97" t="s">
        <v>72</v>
      </c>
      <c r="L40" s="97" t="s">
        <v>73</v>
      </c>
      <c r="M40" s="97" t="s">
        <v>74</v>
      </c>
      <c r="N40" s="97" t="s">
        <v>75</v>
      </c>
      <c r="O40" s="97" t="s">
        <v>76</v>
      </c>
      <c r="P40" s="97" t="s">
        <v>77</v>
      </c>
      <c r="Q40" s="283" t="s">
        <v>78</v>
      </c>
      <c r="R40" s="284"/>
      <c r="S40" s="284"/>
      <c r="T40" s="284"/>
      <c r="U40" s="284"/>
      <c r="V40" s="284"/>
      <c r="W40" s="284"/>
      <c r="X40" s="285"/>
      <c r="Y40" s="283" t="s">
        <v>79</v>
      </c>
      <c r="Z40" s="284"/>
      <c r="AA40" s="284"/>
      <c r="AB40" s="284"/>
      <c r="AC40" s="284"/>
      <c r="AD40" s="284"/>
      <c r="AE40" s="298"/>
      <c r="AG40" s="25"/>
      <c r="AH40" s="25"/>
      <c r="AI40" s="25"/>
      <c r="AJ40" s="25"/>
      <c r="AK40" s="25"/>
      <c r="AL40" s="25"/>
      <c r="AM40" s="25"/>
      <c r="AN40" s="25"/>
      <c r="AO40" s="25"/>
    </row>
    <row r="41" spans="1:41" ht="102" customHeight="1" x14ac:dyDescent="0.25">
      <c r="A41" s="309" t="s">
        <v>521</v>
      </c>
      <c r="B41" s="334">
        <v>0.04</v>
      </c>
      <c r="C41" s="29" t="s">
        <v>57</v>
      </c>
      <c r="D41" s="168">
        <v>0</v>
      </c>
      <c r="E41" s="168">
        <v>0.25</v>
      </c>
      <c r="F41" s="168">
        <v>0.25</v>
      </c>
      <c r="G41" s="168">
        <v>0.25</v>
      </c>
      <c r="H41" s="168">
        <v>0.25</v>
      </c>
      <c r="I41" s="154">
        <v>0</v>
      </c>
      <c r="J41" s="154">
        <v>0</v>
      </c>
      <c r="K41" s="154">
        <v>0</v>
      </c>
      <c r="L41" s="154">
        <v>0</v>
      </c>
      <c r="M41" s="154">
        <v>0</v>
      </c>
      <c r="N41" s="154">
        <v>0</v>
      </c>
      <c r="O41" s="154">
        <v>0</v>
      </c>
      <c r="P41" s="107">
        <f t="shared" ref="P41:P46" si="0">SUM(D41:O41)</f>
        <v>1</v>
      </c>
      <c r="Q41" s="313" t="s">
        <v>588</v>
      </c>
      <c r="R41" s="314"/>
      <c r="S41" s="314"/>
      <c r="T41" s="314"/>
      <c r="U41" s="314"/>
      <c r="V41" s="314"/>
      <c r="W41" s="314"/>
      <c r="X41" s="315"/>
      <c r="Y41" s="319" t="s">
        <v>705</v>
      </c>
      <c r="Z41" s="314"/>
      <c r="AA41" s="314"/>
      <c r="AB41" s="314"/>
      <c r="AC41" s="314"/>
      <c r="AD41" s="314"/>
      <c r="AE41" s="320"/>
    </row>
    <row r="42" spans="1:41" ht="102" customHeight="1" x14ac:dyDescent="0.25">
      <c r="A42" s="322"/>
      <c r="B42" s="335"/>
      <c r="C42" s="27" t="s">
        <v>58</v>
      </c>
      <c r="D42" s="28">
        <v>0</v>
      </c>
      <c r="E42" s="28">
        <v>0.25</v>
      </c>
      <c r="F42" s="28"/>
      <c r="G42" s="28"/>
      <c r="H42" s="28"/>
      <c r="I42" s="28"/>
      <c r="J42" s="28"/>
      <c r="K42" s="28"/>
      <c r="L42" s="28"/>
      <c r="M42" s="28"/>
      <c r="N42" s="28"/>
      <c r="O42" s="28"/>
      <c r="P42" s="107">
        <f t="shared" si="0"/>
        <v>0.25</v>
      </c>
      <c r="Q42" s="326"/>
      <c r="R42" s="327"/>
      <c r="S42" s="327"/>
      <c r="T42" s="327"/>
      <c r="U42" s="327"/>
      <c r="V42" s="327"/>
      <c r="W42" s="327"/>
      <c r="X42" s="328"/>
      <c r="Y42" s="326"/>
      <c r="Z42" s="327"/>
      <c r="AA42" s="327"/>
      <c r="AB42" s="327"/>
      <c r="AC42" s="327"/>
      <c r="AD42" s="327"/>
      <c r="AE42" s="329"/>
    </row>
    <row r="43" spans="1:41" ht="101.25" customHeight="1" x14ac:dyDescent="0.25">
      <c r="A43" s="309" t="s">
        <v>522</v>
      </c>
      <c r="B43" s="332">
        <v>0.03</v>
      </c>
      <c r="C43" s="29" t="s">
        <v>57</v>
      </c>
      <c r="D43" s="168">
        <v>0</v>
      </c>
      <c r="E43" s="168">
        <v>0.25</v>
      </c>
      <c r="F43" s="168">
        <v>0.25</v>
      </c>
      <c r="G43" s="168">
        <v>0.25</v>
      </c>
      <c r="H43" s="168">
        <v>0.25</v>
      </c>
      <c r="I43" s="154">
        <v>0</v>
      </c>
      <c r="J43" s="154">
        <v>0</v>
      </c>
      <c r="K43" s="154">
        <v>0</v>
      </c>
      <c r="L43" s="154">
        <v>0</v>
      </c>
      <c r="M43" s="154">
        <v>0</v>
      </c>
      <c r="N43" s="154">
        <v>0</v>
      </c>
      <c r="O43" s="154">
        <v>0</v>
      </c>
      <c r="P43" s="107">
        <f t="shared" si="0"/>
        <v>1</v>
      </c>
      <c r="Q43" s="313" t="s">
        <v>589</v>
      </c>
      <c r="R43" s="314"/>
      <c r="S43" s="314"/>
      <c r="T43" s="314"/>
      <c r="U43" s="314"/>
      <c r="V43" s="314"/>
      <c r="W43" s="314"/>
      <c r="X43" s="315"/>
      <c r="Y43" s="319" t="s">
        <v>706</v>
      </c>
      <c r="Z43" s="314"/>
      <c r="AA43" s="314"/>
      <c r="AB43" s="314"/>
      <c r="AC43" s="314"/>
      <c r="AD43" s="314"/>
      <c r="AE43" s="320"/>
    </row>
    <row r="44" spans="1:41" ht="101.25" customHeight="1" x14ac:dyDescent="0.25">
      <c r="A44" s="322"/>
      <c r="B44" s="335"/>
      <c r="C44" s="27" t="s">
        <v>58</v>
      </c>
      <c r="D44" s="28">
        <v>0</v>
      </c>
      <c r="E44" s="28">
        <v>0.25</v>
      </c>
      <c r="F44" s="28"/>
      <c r="G44" s="28"/>
      <c r="H44" s="28"/>
      <c r="I44" s="28"/>
      <c r="J44" s="28"/>
      <c r="K44" s="28"/>
      <c r="L44" s="28"/>
      <c r="M44" s="28"/>
      <c r="N44" s="28"/>
      <c r="O44" s="28"/>
      <c r="P44" s="107">
        <f t="shared" si="0"/>
        <v>0.25</v>
      </c>
      <c r="Q44" s="326"/>
      <c r="R44" s="327"/>
      <c r="S44" s="327"/>
      <c r="T44" s="327"/>
      <c r="U44" s="327"/>
      <c r="V44" s="327"/>
      <c r="W44" s="327"/>
      <c r="X44" s="328"/>
      <c r="Y44" s="326"/>
      <c r="Z44" s="327"/>
      <c r="AA44" s="327"/>
      <c r="AB44" s="327"/>
      <c r="AC44" s="327"/>
      <c r="AD44" s="327"/>
      <c r="AE44" s="329"/>
    </row>
    <row r="45" spans="1:41" ht="63" customHeight="1" x14ac:dyDescent="0.25">
      <c r="A45" s="309" t="s">
        <v>523</v>
      </c>
      <c r="B45" s="332">
        <v>0.03</v>
      </c>
      <c r="C45" s="29" t="s">
        <v>57</v>
      </c>
      <c r="D45" s="168">
        <v>0</v>
      </c>
      <c r="E45" s="168">
        <v>0.25</v>
      </c>
      <c r="F45" s="168">
        <v>0.25</v>
      </c>
      <c r="G45" s="168">
        <v>0.25</v>
      </c>
      <c r="H45" s="168">
        <v>0.25</v>
      </c>
      <c r="I45" s="154">
        <v>0</v>
      </c>
      <c r="J45" s="154">
        <v>0</v>
      </c>
      <c r="K45" s="154">
        <v>0</v>
      </c>
      <c r="L45" s="154">
        <v>0</v>
      </c>
      <c r="M45" s="154">
        <v>0</v>
      </c>
      <c r="N45" s="154">
        <v>0</v>
      </c>
      <c r="O45" s="154">
        <v>0</v>
      </c>
      <c r="P45" s="107">
        <f t="shared" si="0"/>
        <v>1</v>
      </c>
      <c r="Q45" s="345" t="s">
        <v>707</v>
      </c>
      <c r="R45" s="346"/>
      <c r="S45" s="346"/>
      <c r="T45" s="346"/>
      <c r="U45" s="346"/>
      <c r="V45" s="346"/>
      <c r="W45" s="346"/>
      <c r="X45" s="347"/>
      <c r="Y45" s="319" t="s">
        <v>708</v>
      </c>
      <c r="Z45" s="314"/>
      <c r="AA45" s="314"/>
      <c r="AB45" s="314"/>
      <c r="AC45" s="314"/>
      <c r="AD45" s="314"/>
      <c r="AE45" s="320"/>
    </row>
    <row r="46" spans="1:41" ht="63" customHeight="1" thickBot="1" x14ac:dyDescent="0.3">
      <c r="A46" s="310"/>
      <c r="B46" s="333"/>
      <c r="C46" s="24" t="s">
        <v>58</v>
      </c>
      <c r="D46" s="30">
        <v>0</v>
      </c>
      <c r="E46" s="30">
        <v>0.25</v>
      </c>
      <c r="F46" s="30"/>
      <c r="G46" s="30"/>
      <c r="H46" s="30"/>
      <c r="I46" s="30"/>
      <c r="J46" s="30"/>
      <c r="K46" s="30"/>
      <c r="L46" s="30"/>
      <c r="M46" s="30"/>
      <c r="N46" s="30"/>
      <c r="O46" s="30"/>
      <c r="P46" s="108">
        <f t="shared" si="0"/>
        <v>0.25</v>
      </c>
      <c r="Q46" s="348"/>
      <c r="R46" s="349"/>
      <c r="S46" s="349"/>
      <c r="T46" s="349"/>
      <c r="U46" s="349"/>
      <c r="V46" s="349"/>
      <c r="W46" s="349"/>
      <c r="X46" s="350"/>
      <c r="Y46" s="316"/>
      <c r="Z46" s="317"/>
      <c r="AA46" s="317"/>
      <c r="AB46" s="317"/>
      <c r="AC46" s="317"/>
      <c r="AD46" s="317"/>
      <c r="AE46" s="321"/>
    </row>
  </sheetData>
  <mergeCells count="79">
    <mergeCell ref="A35:A36"/>
    <mergeCell ref="B35:B36"/>
    <mergeCell ref="AC35:AE36"/>
    <mergeCell ref="A38:AE38"/>
    <mergeCell ref="A39:A40"/>
    <mergeCell ref="B39:B40"/>
    <mergeCell ref="C39:C40"/>
    <mergeCell ref="D39:P39"/>
    <mergeCell ref="Q39:AE39"/>
    <mergeCell ref="Q40:X40"/>
    <mergeCell ref="Y40:AE40"/>
    <mergeCell ref="Q35:T36"/>
    <mergeCell ref="U35:X36"/>
    <mergeCell ref="Y35:AB36"/>
    <mergeCell ref="A45:A46"/>
    <mergeCell ref="B45:B46"/>
    <mergeCell ref="Y45:AE46"/>
    <mergeCell ref="A41:A42"/>
    <mergeCell ref="B41:B42"/>
    <mergeCell ref="Y41:AE42"/>
    <mergeCell ref="A43:A44"/>
    <mergeCell ref="B43:B44"/>
    <mergeCell ref="Y43:AE44"/>
    <mergeCell ref="Q45:X46"/>
    <mergeCell ref="Q41:X42"/>
    <mergeCell ref="Q43:X44"/>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053E66A-61CC-42E4-B601-2554809BF5BF}">
      <formula1>$B$21:$M$21</formula1>
    </dataValidation>
    <dataValidation type="textLength" operator="lessThanOrEqual" allowBlank="1" showInputMessage="1" showErrorMessage="1" errorTitle="Máximo 2.000 caracteres" error="Máximo 2.000 caracteres" promptTitle="2.000 caracteres" sqref="Q30:Q31" xr:uid="{CDEF4FC7-7F8F-4C50-ADCF-2FFE21598BC0}">
      <formula1>2000</formula1>
    </dataValidation>
    <dataValidation type="textLength" operator="lessThanOrEqual" allowBlank="1" showInputMessage="1" showErrorMessage="1" errorTitle="Máximo 2.000 caracteres" error="Máximo 2.000 caracteres" sqref="AC35 Q41 Q43 Q35 Y35 Q45" xr:uid="{CE61E8DE-20D6-4A7C-A893-3A6C6AF16039}">
      <formula1>2000</formula1>
    </dataValidation>
  </dataValidations>
  <hyperlinks>
    <hyperlink ref="Y41" r:id="rId1" xr:uid="{ECEEEC2A-D34D-47E3-8188-30A065B435A2}"/>
    <hyperlink ref="Y43" r:id="rId2" xr:uid="{D2332486-5967-4D9D-8AE1-7659C671A0CF}"/>
    <hyperlink ref="Y45" r:id="rId3" xr:uid="{CDC12EAF-A448-4458-808A-1A7C055A191B}"/>
  </hyperlinks>
  <pageMargins left="0.25" right="0.25" top="0.75" bottom="0.75" header="0.3" footer="0.3"/>
  <pageSetup scale="20" orientation="landscape" r:id="rId4"/>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defaultColWidth="10.85546875" defaultRowHeight="15" x14ac:dyDescent="0.25"/>
  <sheetData>
    <row r="1" spans="1:2" x14ac:dyDescent="0.25">
      <c r="A1" t="s">
        <v>329</v>
      </c>
      <c r="B1" t="s">
        <v>330</v>
      </c>
    </row>
    <row r="2" spans="1:2" x14ac:dyDescent="0.25">
      <c r="A2" t="s">
        <v>331</v>
      </c>
      <c r="B2" t="s">
        <v>343</v>
      </c>
    </row>
    <row r="3" spans="1:2" x14ac:dyDescent="0.25">
      <c r="A3" t="s">
        <v>332</v>
      </c>
      <c r="B3" t="s">
        <v>344</v>
      </c>
    </row>
    <row r="4" spans="1:2" x14ac:dyDescent="0.25">
      <c r="A4" t="s">
        <v>333</v>
      </c>
    </row>
    <row r="5" spans="1:2" x14ac:dyDescent="0.25">
      <c r="A5" t="s">
        <v>334</v>
      </c>
    </row>
    <row r="6" spans="1:2" x14ac:dyDescent="0.25">
      <c r="A6" t="s">
        <v>335</v>
      </c>
    </row>
    <row r="7" spans="1:2" x14ac:dyDescent="0.25">
      <c r="A7" t="s">
        <v>336</v>
      </c>
    </row>
    <row r="8" spans="1:2" x14ac:dyDescent="0.25">
      <c r="A8" t="s">
        <v>337</v>
      </c>
    </row>
    <row r="9" spans="1:2" x14ac:dyDescent="0.25">
      <c r="A9" t="s">
        <v>338</v>
      </c>
    </row>
    <row r="10" spans="1:2" x14ac:dyDescent="0.25">
      <c r="A10" t="s">
        <v>339</v>
      </c>
    </row>
    <row r="11" spans="1:2" x14ac:dyDescent="0.25">
      <c r="A11" t="s">
        <v>340</v>
      </c>
    </row>
    <row r="12" spans="1:2" x14ac:dyDescent="0.25">
      <c r="A12" t="s">
        <v>341</v>
      </c>
    </row>
    <row r="13" spans="1:2" x14ac:dyDescent="0.25">
      <c r="A13" t="s">
        <v>342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topLeftCell="AD1" zoomScale="70" zoomScaleNormal="70" workbookViewId="0">
      <selection activeCell="AG9" sqref="AG9:AG10"/>
    </sheetView>
  </sheetViews>
  <sheetFormatPr defaultColWidth="19.42578125" defaultRowHeight="15" x14ac:dyDescent="0.25"/>
  <cols>
    <col min="1" max="1" width="29.5703125" style="31" bestFit="1" customWidth="1"/>
    <col min="2" max="4" width="11" style="31" customWidth="1"/>
    <col min="5" max="5" width="21.28515625" style="31" customWidth="1"/>
    <col min="6" max="17" width="11" style="31" customWidth="1"/>
    <col min="18" max="18" width="12.140625" style="31" customWidth="1"/>
    <col min="19" max="19" width="23.57031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418" t="s">
        <v>0</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9" t="s">
        <v>116</v>
      </c>
      <c r="BJ1" s="419"/>
      <c r="BK1" s="419"/>
    </row>
    <row r="2" spans="1:63" ht="15.95" customHeight="1" x14ac:dyDescent="0.25">
      <c r="A2" s="418" t="s">
        <v>2</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9" t="s">
        <v>326</v>
      </c>
      <c r="BJ2" s="419"/>
      <c r="BK2" s="419"/>
    </row>
    <row r="3" spans="1:63" ht="26.1" customHeight="1" x14ac:dyDescent="0.25">
      <c r="A3" s="418" t="s">
        <v>117</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9" t="s">
        <v>349</v>
      </c>
      <c r="BJ3" s="419"/>
      <c r="BK3" s="419"/>
    </row>
    <row r="4" spans="1:63" ht="15.95" customHeight="1" x14ac:dyDescent="0.25">
      <c r="A4" s="418" t="s">
        <v>118</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5" t="s">
        <v>119</v>
      </c>
      <c r="BJ4" s="416"/>
      <c r="BK4" s="417"/>
    </row>
    <row r="5" spans="1:63" ht="26.1" customHeight="1" x14ac:dyDescent="0.25">
      <c r="A5" s="412" t="s">
        <v>490</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G5" s="412" t="s">
        <v>120</v>
      </c>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2"/>
      <c r="BG5" s="412"/>
      <c r="BH5" s="412"/>
      <c r="BI5" s="413"/>
      <c r="BJ5" s="413"/>
      <c r="BK5" s="413"/>
    </row>
    <row r="6" spans="1:63" ht="31.5" customHeight="1" x14ac:dyDescent="0.25">
      <c r="A6" s="66" t="s">
        <v>121</v>
      </c>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row>
    <row r="7" spans="1:63" ht="31.5" customHeight="1" x14ac:dyDescent="0.25">
      <c r="A7" s="67" t="s">
        <v>122</v>
      </c>
      <c r="B7" s="407"/>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8"/>
    </row>
    <row r="8" spans="1:63" ht="18.75" customHeight="1" x14ac:dyDescent="0.25">
      <c r="A8" s="58"/>
      <c r="B8" s="58"/>
      <c r="C8" s="58"/>
      <c r="D8" s="58"/>
      <c r="E8" s="58"/>
      <c r="F8" s="58"/>
      <c r="G8" s="58"/>
      <c r="H8" s="58"/>
      <c r="I8" s="58"/>
      <c r="J8" s="58"/>
      <c r="K8" s="59"/>
      <c r="L8" s="59"/>
      <c r="M8" s="59"/>
      <c r="N8" s="59"/>
      <c r="O8" s="59"/>
      <c r="P8" s="59"/>
      <c r="Q8" s="59"/>
      <c r="R8" s="59"/>
      <c r="S8" s="59"/>
      <c r="T8" s="59"/>
      <c r="U8" s="59"/>
      <c r="V8" s="59"/>
      <c r="W8" s="59"/>
      <c r="X8" s="59"/>
      <c r="Y8" s="59"/>
      <c r="Z8" s="59"/>
      <c r="AA8" s="59"/>
      <c r="AB8" s="59"/>
      <c r="AC8" s="59"/>
      <c r="AD8" s="59"/>
      <c r="AE8" s="59"/>
      <c r="AG8" s="58"/>
      <c r="AH8" s="59"/>
      <c r="AI8" s="59"/>
      <c r="AJ8" s="59"/>
      <c r="AK8" s="59"/>
      <c r="AL8" s="59"/>
      <c r="AM8" s="59"/>
      <c r="AN8" s="59"/>
      <c r="AO8" s="59"/>
    </row>
    <row r="9" spans="1:63" ht="30" customHeight="1" x14ac:dyDescent="0.25">
      <c r="A9" s="410" t="s">
        <v>123</v>
      </c>
      <c r="B9" s="92" t="s">
        <v>20</v>
      </c>
      <c r="C9" s="92" t="s">
        <v>21</v>
      </c>
      <c r="D9" s="407" t="s">
        <v>22</v>
      </c>
      <c r="E9" s="408"/>
      <c r="F9" s="92" t="s">
        <v>23</v>
      </c>
      <c r="G9" s="92" t="s">
        <v>24</v>
      </c>
      <c r="H9" s="407" t="s">
        <v>25</v>
      </c>
      <c r="I9" s="408"/>
      <c r="J9" s="92" t="s">
        <v>26</v>
      </c>
      <c r="K9" s="92" t="s">
        <v>27</v>
      </c>
      <c r="L9" s="407" t="s">
        <v>28</v>
      </c>
      <c r="M9" s="408"/>
      <c r="N9" s="92" t="s">
        <v>29</v>
      </c>
      <c r="O9" s="92" t="s">
        <v>30</v>
      </c>
      <c r="P9" s="407" t="s">
        <v>31</v>
      </c>
      <c r="Q9" s="408"/>
      <c r="R9" s="407" t="s">
        <v>124</v>
      </c>
      <c r="S9" s="408"/>
      <c r="T9" s="407" t="s">
        <v>125</v>
      </c>
      <c r="U9" s="409"/>
      <c r="V9" s="409"/>
      <c r="W9" s="409"/>
      <c r="X9" s="409"/>
      <c r="Y9" s="408"/>
      <c r="Z9" s="407" t="s">
        <v>126</v>
      </c>
      <c r="AA9" s="409"/>
      <c r="AB9" s="409"/>
      <c r="AC9" s="409"/>
      <c r="AD9" s="409"/>
      <c r="AE9" s="408"/>
      <c r="AG9" s="410" t="s">
        <v>123</v>
      </c>
      <c r="AH9" s="92" t="s">
        <v>20</v>
      </c>
      <c r="AI9" s="92" t="s">
        <v>21</v>
      </c>
      <c r="AJ9" s="407" t="s">
        <v>22</v>
      </c>
      <c r="AK9" s="408"/>
      <c r="AL9" s="92" t="s">
        <v>23</v>
      </c>
      <c r="AM9" s="92" t="s">
        <v>24</v>
      </c>
      <c r="AN9" s="407" t="s">
        <v>25</v>
      </c>
      <c r="AO9" s="408"/>
      <c r="AP9" s="92" t="s">
        <v>26</v>
      </c>
      <c r="AQ9" s="92" t="s">
        <v>27</v>
      </c>
      <c r="AR9" s="407" t="s">
        <v>28</v>
      </c>
      <c r="AS9" s="408"/>
      <c r="AT9" s="92" t="s">
        <v>29</v>
      </c>
      <c r="AU9" s="92" t="s">
        <v>30</v>
      </c>
      <c r="AV9" s="407" t="s">
        <v>31</v>
      </c>
      <c r="AW9" s="408"/>
      <c r="AX9" s="407" t="s">
        <v>124</v>
      </c>
      <c r="AY9" s="408"/>
      <c r="AZ9" s="407" t="s">
        <v>125</v>
      </c>
      <c r="BA9" s="409"/>
      <c r="BB9" s="409"/>
      <c r="BC9" s="409"/>
      <c r="BD9" s="409"/>
      <c r="BE9" s="408"/>
      <c r="BF9" s="407" t="s">
        <v>126</v>
      </c>
      <c r="BG9" s="409"/>
      <c r="BH9" s="409"/>
      <c r="BI9" s="409"/>
      <c r="BJ9" s="409"/>
      <c r="BK9" s="408"/>
    </row>
    <row r="10" spans="1:63" ht="36" customHeight="1" x14ac:dyDescent="0.25">
      <c r="A10" s="411"/>
      <c r="B10" s="43" t="s">
        <v>127</v>
      </c>
      <c r="C10" s="43" t="s">
        <v>127</v>
      </c>
      <c r="D10" s="43" t="s">
        <v>127</v>
      </c>
      <c r="E10" s="43" t="s">
        <v>128</v>
      </c>
      <c r="F10" s="43" t="s">
        <v>127</v>
      </c>
      <c r="G10" s="43" t="s">
        <v>127</v>
      </c>
      <c r="H10" s="43" t="s">
        <v>127</v>
      </c>
      <c r="I10" s="43" t="s">
        <v>128</v>
      </c>
      <c r="J10" s="43" t="s">
        <v>127</v>
      </c>
      <c r="K10" s="43" t="s">
        <v>127</v>
      </c>
      <c r="L10" s="43" t="s">
        <v>127</v>
      </c>
      <c r="M10" s="43" t="s">
        <v>128</v>
      </c>
      <c r="N10" s="43" t="s">
        <v>127</v>
      </c>
      <c r="O10" s="43" t="s">
        <v>127</v>
      </c>
      <c r="P10" s="43" t="s">
        <v>127</v>
      </c>
      <c r="Q10" s="43" t="s">
        <v>128</v>
      </c>
      <c r="R10" s="43" t="s">
        <v>127</v>
      </c>
      <c r="S10" s="43" t="s">
        <v>128</v>
      </c>
      <c r="T10" s="86" t="s">
        <v>129</v>
      </c>
      <c r="U10" s="86" t="s">
        <v>130</v>
      </c>
      <c r="V10" s="86" t="s">
        <v>131</v>
      </c>
      <c r="W10" s="86" t="s">
        <v>132</v>
      </c>
      <c r="X10" s="87" t="s">
        <v>133</v>
      </c>
      <c r="Y10" s="86" t="s">
        <v>134</v>
      </c>
      <c r="Z10" s="43" t="s">
        <v>135</v>
      </c>
      <c r="AA10" s="60" t="s">
        <v>136</v>
      </c>
      <c r="AB10" s="43" t="s">
        <v>137</v>
      </c>
      <c r="AC10" s="43" t="s">
        <v>138</v>
      </c>
      <c r="AD10" s="43" t="s">
        <v>139</v>
      </c>
      <c r="AE10" s="43" t="s">
        <v>140</v>
      </c>
      <c r="AG10" s="411"/>
      <c r="AH10" s="43" t="s">
        <v>127</v>
      </c>
      <c r="AI10" s="43" t="s">
        <v>127</v>
      </c>
      <c r="AJ10" s="43" t="s">
        <v>127</v>
      </c>
      <c r="AK10" s="43" t="s">
        <v>128</v>
      </c>
      <c r="AL10" s="43" t="s">
        <v>127</v>
      </c>
      <c r="AM10" s="43" t="s">
        <v>127</v>
      </c>
      <c r="AN10" s="43" t="s">
        <v>127</v>
      </c>
      <c r="AO10" s="43" t="s">
        <v>128</v>
      </c>
      <c r="AP10" s="43" t="s">
        <v>127</v>
      </c>
      <c r="AQ10" s="43" t="s">
        <v>127</v>
      </c>
      <c r="AR10" s="43" t="s">
        <v>127</v>
      </c>
      <c r="AS10" s="43" t="s">
        <v>128</v>
      </c>
      <c r="AT10" s="43" t="s">
        <v>127</v>
      </c>
      <c r="AU10" s="43" t="s">
        <v>127</v>
      </c>
      <c r="AV10" s="43" t="s">
        <v>127</v>
      </c>
      <c r="AW10" s="43" t="s">
        <v>128</v>
      </c>
      <c r="AX10" s="43" t="s">
        <v>127</v>
      </c>
      <c r="AY10" s="43" t="s">
        <v>128</v>
      </c>
      <c r="AZ10" s="86" t="s">
        <v>129</v>
      </c>
      <c r="BA10" s="86" t="s">
        <v>130</v>
      </c>
      <c r="BB10" s="86" t="s">
        <v>131</v>
      </c>
      <c r="BC10" s="86" t="s">
        <v>132</v>
      </c>
      <c r="BD10" s="87" t="s">
        <v>133</v>
      </c>
      <c r="BE10" s="86" t="s">
        <v>134</v>
      </c>
      <c r="BF10" s="84" t="s">
        <v>135</v>
      </c>
      <c r="BG10" s="85" t="s">
        <v>136</v>
      </c>
      <c r="BH10" s="84" t="s">
        <v>137</v>
      </c>
      <c r="BI10" s="84" t="s">
        <v>138</v>
      </c>
      <c r="BJ10" s="84" t="s">
        <v>139</v>
      </c>
      <c r="BK10" s="84" t="s">
        <v>140</v>
      </c>
    </row>
    <row r="11" spans="1:63" x14ac:dyDescent="0.25">
      <c r="A11" s="61" t="s">
        <v>141</v>
      </c>
      <c r="B11" s="61"/>
      <c r="C11" s="61">
        <v>0</v>
      </c>
      <c r="D11" s="61">
        <v>0</v>
      </c>
      <c r="E11" s="185">
        <v>0</v>
      </c>
      <c r="F11" s="61">
        <v>0</v>
      </c>
      <c r="G11" s="61">
        <v>0</v>
      </c>
      <c r="H11" s="61">
        <v>0</v>
      </c>
      <c r="I11" s="95">
        <v>0</v>
      </c>
      <c r="J11" s="61">
        <v>0</v>
      </c>
      <c r="K11" s="61">
        <v>0</v>
      </c>
      <c r="L11" s="61">
        <v>0</v>
      </c>
      <c r="M11" s="95">
        <v>0</v>
      </c>
      <c r="N11" s="61">
        <v>0</v>
      </c>
      <c r="O11" s="61">
        <v>0</v>
      </c>
      <c r="P11" s="61">
        <v>0</v>
      </c>
      <c r="Q11" s="95">
        <v>0</v>
      </c>
      <c r="R11" s="89">
        <v>0</v>
      </c>
      <c r="S11" s="190">
        <f>+E11+I11+M11+Q11</f>
        <v>0</v>
      </c>
      <c r="T11" s="88"/>
      <c r="U11" s="88"/>
      <c r="V11" s="88"/>
      <c r="W11" s="88"/>
      <c r="X11" s="88"/>
      <c r="Y11" s="63"/>
      <c r="Z11" s="63"/>
      <c r="AA11" s="63"/>
      <c r="AB11" s="63"/>
      <c r="AC11" s="63"/>
      <c r="AD11" s="63"/>
      <c r="AE11" s="64"/>
      <c r="AG11" s="61" t="s">
        <v>141</v>
      </c>
      <c r="AH11" s="61"/>
      <c r="AI11" s="61"/>
      <c r="AJ11" s="61"/>
      <c r="AK11" s="95"/>
      <c r="AL11" s="61"/>
      <c r="AM11" s="61"/>
      <c r="AN11" s="61"/>
      <c r="AO11" s="95"/>
      <c r="AP11" s="61"/>
      <c r="AQ11" s="61"/>
      <c r="AR11" s="61"/>
      <c r="AS11" s="95"/>
      <c r="AT11" s="61"/>
      <c r="AU11" s="61"/>
      <c r="AV11" s="61"/>
      <c r="AW11" s="95"/>
      <c r="AX11" s="89">
        <v>0</v>
      </c>
      <c r="AY11" s="68">
        <f>+AK11+AO11+AS11+AW11</f>
        <v>0</v>
      </c>
      <c r="AZ11" s="63"/>
      <c r="BA11" s="63"/>
      <c r="BB11" s="63"/>
      <c r="BC11" s="63"/>
      <c r="BD11" s="63"/>
      <c r="BE11" s="63"/>
      <c r="BF11" s="63"/>
      <c r="BG11" s="63"/>
      <c r="BH11" s="63"/>
      <c r="BI11" s="63"/>
      <c r="BJ11" s="63"/>
      <c r="BK11" s="64"/>
    </row>
    <row r="12" spans="1:63" x14ac:dyDescent="0.25">
      <c r="A12" s="61" t="s">
        <v>142</v>
      </c>
      <c r="B12" s="61"/>
      <c r="C12" s="61">
        <v>1</v>
      </c>
      <c r="D12" s="61">
        <v>1</v>
      </c>
      <c r="E12" s="186">
        <v>69609100</v>
      </c>
      <c r="F12" s="61">
        <v>1</v>
      </c>
      <c r="G12" s="61">
        <v>1</v>
      </c>
      <c r="H12" s="61">
        <v>1</v>
      </c>
      <c r="I12" s="95">
        <v>0</v>
      </c>
      <c r="J12" s="61">
        <v>1</v>
      </c>
      <c r="K12" s="61">
        <v>1</v>
      </c>
      <c r="L12" s="61">
        <v>1</v>
      </c>
      <c r="M12" s="95">
        <v>0</v>
      </c>
      <c r="N12" s="61">
        <v>1</v>
      </c>
      <c r="O12" s="61">
        <v>1</v>
      </c>
      <c r="P12" s="61">
        <v>1</v>
      </c>
      <c r="Q12" s="95">
        <v>0</v>
      </c>
      <c r="R12" s="89">
        <v>1</v>
      </c>
      <c r="S12" s="190">
        <f t="shared" ref="S12:S31" si="0">+E12+I12+M12+Q12</f>
        <v>69609100</v>
      </c>
      <c r="T12" s="88"/>
      <c r="U12" s="88"/>
      <c r="V12" s="88"/>
      <c r="W12" s="88"/>
      <c r="X12" s="88"/>
      <c r="Y12" s="63"/>
      <c r="Z12" s="63"/>
      <c r="AA12" s="63"/>
      <c r="AB12" s="63"/>
      <c r="AC12" s="63"/>
      <c r="AD12" s="63"/>
      <c r="AE12" s="63"/>
      <c r="AG12" s="61" t="s">
        <v>142</v>
      </c>
      <c r="AH12" s="61">
        <v>0</v>
      </c>
      <c r="AI12" s="61">
        <v>0</v>
      </c>
      <c r="AJ12" s="61"/>
      <c r="AK12" s="95"/>
      <c r="AL12" s="61"/>
      <c r="AM12" s="61"/>
      <c r="AN12" s="61"/>
      <c r="AO12" s="95"/>
      <c r="AP12" s="61"/>
      <c r="AQ12" s="61"/>
      <c r="AR12" s="61"/>
      <c r="AS12" s="95"/>
      <c r="AT12" s="61"/>
      <c r="AU12" s="61"/>
      <c r="AV12" s="61"/>
      <c r="AW12" s="95"/>
      <c r="AX12" s="89">
        <v>1</v>
      </c>
      <c r="AY12" s="68">
        <f t="shared" ref="AY12:AY31" si="1">+AK12+AO12+AS12+AW12</f>
        <v>0</v>
      </c>
      <c r="AZ12" s="63"/>
      <c r="BA12" s="63"/>
      <c r="BB12" s="63"/>
      <c r="BC12" s="63"/>
      <c r="BD12" s="63"/>
      <c r="BE12" s="63"/>
      <c r="BF12" s="63"/>
      <c r="BG12" s="63"/>
      <c r="BH12" s="63"/>
      <c r="BI12" s="63"/>
      <c r="BJ12" s="63"/>
      <c r="BK12" s="63"/>
    </row>
    <row r="13" spans="1:63" x14ac:dyDescent="0.25">
      <c r="A13" s="61" t="s">
        <v>143</v>
      </c>
      <c r="B13" s="61"/>
      <c r="C13" s="61">
        <v>1</v>
      </c>
      <c r="D13" s="61">
        <v>1</v>
      </c>
      <c r="E13" s="186">
        <v>69609100</v>
      </c>
      <c r="F13" s="61">
        <v>1</v>
      </c>
      <c r="G13" s="61">
        <v>1</v>
      </c>
      <c r="H13" s="61">
        <v>1</v>
      </c>
      <c r="I13" s="95">
        <v>0</v>
      </c>
      <c r="J13" s="61">
        <v>1</v>
      </c>
      <c r="K13" s="61">
        <v>1</v>
      </c>
      <c r="L13" s="61">
        <v>1</v>
      </c>
      <c r="M13" s="95">
        <v>0</v>
      </c>
      <c r="N13" s="61">
        <v>1</v>
      </c>
      <c r="O13" s="61">
        <v>1</v>
      </c>
      <c r="P13" s="61">
        <v>1</v>
      </c>
      <c r="Q13" s="95">
        <v>0</v>
      </c>
      <c r="R13" s="89">
        <v>1</v>
      </c>
      <c r="S13" s="190">
        <f t="shared" si="0"/>
        <v>69609100</v>
      </c>
      <c r="T13" s="88"/>
      <c r="U13" s="88"/>
      <c r="V13" s="88"/>
      <c r="W13" s="88"/>
      <c r="X13" s="88"/>
      <c r="Y13" s="63"/>
      <c r="Z13" s="63"/>
      <c r="AA13" s="63"/>
      <c r="AB13" s="63"/>
      <c r="AC13" s="63"/>
      <c r="AD13" s="63"/>
      <c r="AE13" s="63"/>
      <c r="AG13" s="61" t="s">
        <v>143</v>
      </c>
      <c r="AH13" s="61">
        <v>0</v>
      </c>
      <c r="AI13" s="61">
        <v>1</v>
      </c>
      <c r="AJ13" s="61"/>
      <c r="AK13" s="95"/>
      <c r="AL13" s="61"/>
      <c r="AM13" s="61"/>
      <c r="AN13" s="61"/>
      <c r="AO13" s="95"/>
      <c r="AP13" s="61"/>
      <c r="AQ13" s="61"/>
      <c r="AR13" s="61"/>
      <c r="AS13" s="95"/>
      <c r="AT13" s="61"/>
      <c r="AU13" s="61"/>
      <c r="AV13" s="61"/>
      <c r="AW13" s="95"/>
      <c r="AX13" s="89">
        <v>1</v>
      </c>
      <c r="AY13" s="68">
        <f t="shared" si="1"/>
        <v>0</v>
      </c>
      <c r="AZ13" s="63"/>
      <c r="BA13" s="63"/>
      <c r="BB13" s="63"/>
      <c r="BC13" s="63"/>
      <c r="BD13" s="63"/>
      <c r="BE13" s="63"/>
      <c r="BF13" s="63"/>
      <c r="BG13" s="63"/>
      <c r="BH13" s="63"/>
      <c r="BI13" s="63"/>
      <c r="BJ13" s="63"/>
      <c r="BK13" s="63"/>
    </row>
    <row r="14" spans="1:63" x14ac:dyDescent="0.25">
      <c r="A14" s="61" t="s">
        <v>144</v>
      </c>
      <c r="B14" s="61"/>
      <c r="C14" s="61">
        <v>1</v>
      </c>
      <c r="D14" s="61">
        <v>1</v>
      </c>
      <c r="E14" s="186">
        <v>69609100</v>
      </c>
      <c r="F14" s="61">
        <v>1</v>
      </c>
      <c r="G14" s="61">
        <v>1</v>
      </c>
      <c r="H14" s="61">
        <v>1</v>
      </c>
      <c r="I14" s="95">
        <v>0</v>
      </c>
      <c r="J14" s="61">
        <v>1</v>
      </c>
      <c r="K14" s="61">
        <v>1</v>
      </c>
      <c r="L14" s="61">
        <v>1</v>
      </c>
      <c r="M14" s="95">
        <v>0</v>
      </c>
      <c r="N14" s="61">
        <v>1</v>
      </c>
      <c r="O14" s="61">
        <v>1</v>
      </c>
      <c r="P14" s="61">
        <v>1</v>
      </c>
      <c r="Q14" s="95">
        <v>0</v>
      </c>
      <c r="R14" s="89">
        <v>1</v>
      </c>
      <c r="S14" s="190">
        <f t="shared" si="0"/>
        <v>69609100</v>
      </c>
      <c r="T14" s="88"/>
      <c r="U14" s="88"/>
      <c r="V14" s="88"/>
      <c r="W14" s="88"/>
      <c r="X14" s="88"/>
      <c r="Y14" s="63"/>
      <c r="Z14" s="63"/>
      <c r="AA14" s="63"/>
      <c r="AB14" s="63"/>
      <c r="AC14" s="63"/>
      <c r="AD14" s="63"/>
      <c r="AE14" s="63"/>
      <c r="AG14" s="61" t="s">
        <v>144</v>
      </c>
      <c r="AH14" s="61">
        <v>0</v>
      </c>
      <c r="AI14" s="61">
        <v>0</v>
      </c>
      <c r="AJ14" s="61"/>
      <c r="AK14" s="95"/>
      <c r="AL14" s="61"/>
      <c r="AM14" s="61"/>
      <c r="AN14" s="61"/>
      <c r="AO14" s="95"/>
      <c r="AP14" s="61"/>
      <c r="AQ14" s="61"/>
      <c r="AR14" s="61"/>
      <c r="AS14" s="95"/>
      <c r="AT14" s="61"/>
      <c r="AU14" s="61"/>
      <c r="AV14" s="61"/>
      <c r="AW14" s="95"/>
      <c r="AX14" s="89">
        <v>1</v>
      </c>
      <c r="AY14" s="68">
        <f t="shared" si="1"/>
        <v>0</v>
      </c>
      <c r="AZ14" s="63"/>
      <c r="BA14" s="63"/>
      <c r="BB14" s="63"/>
      <c r="BC14" s="63"/>
      <c r="BD14" s="63"/>
      <c r="BE14" s="63"/>
      <c r="BF14" s="63"/>
      <c r="BG14" s="63"/>
      <c r="BH14" s="63"/>
      <c r="BI14" s="63"/>
      <c r="BJ14" s="63"/>
      <c r="BK14" s="63"/>
    </row>
    <row r="15" spans="1:63" x14ac:dyDescent="0.25">
      <c r="A15" s="61" t="s">
        <v>145</v>
      </c>
      <c r="B15" s="61"/>
      <c r="C15" s="61">
        <v>1</v>
      </c>
      <c r="D15" s="61">
        <v>1</v>
      </c>
      <c r="E15" s="186">
        <v>69609100</v>
      </c>
      <c r="F15" s="61">
        <v>1</v>
      </c>
      <c r="G15" s="61">
        <v>1</v>
      </c>
      <c r="H15" s="61">
        <v>1</v>
      </c>
      <c r="I15" s="95">
        <v>0</v>
      </c>
      <c r="J15" s="61">
        <v>1</v>
      </c>
      <c r="K15" s="61">
        <v>1</v>
      </c>
      <c r="L15" s="61">
        <v>1</v>
      </c>
      <c r="M15" s="95">
        <v>0</v>
      </c>
      <c r="N15" s="61">
        <v>1</v>
      </c>
      <c r="O15" s="61">
        <v>1</v>
      </c>
      <c r="P15" s="61">
        <v>1</v>
      </c>
      <c r="Q15" s="95">
        <v>0</v>
      </c>
      <c r="R15" s="89">
        <v>1</v>
      </c>
      <c r="S15" s="190">
        <f t="shared" si="0"/>
        <v>69609100</v>
      </c>
      <c r="T15" s="88"/>
      <c r="U15" s="88"/>
      <c r="V15" s="88"/>
      <c r="W15" s="88"/>
      <c r="X15" s="88"/>
      <c r="Y15" s="63"/>
      <c r="Z15" s="63"/>
      <c r="AA15" s="63"/>
      <c r="AB15" s="63"/>
      <c r="AC15" s="63"/>
      <c r="AD15" s="63"/>
      <c r="AE15" s="63"/>
      <c r="AG15" s="61" t="s">
        <v>145</v>
      </c>
      <c r="AH15" s="61">
        <v>0</v>
      </c>
      <c r="AI15" s="61">
        <v>1</v>
      </c>
      <c r="AJ15" s="61"/>
      <c r="AK15" s="95"/>
      <c r="AL15" s="61"/>
      <c r="AM15" s="61"/>
      <c r="AN15" s="61"/>
      <c r="AO15" s="95"/>
      <c r="AP15" s="61"/>
      <c r="AQ15" s="61"/>
      <c r="AR15" s="61"/>
      <c r="AS15" s="95"/>
      <c r="AT15" s="61"/>
      <c r="AU15" s="61"/>
      <c r="AV15" s="61"/>
      <c r="AW15" s="95"/>
      <c r="AX15" s="89">
        <v>1</v>
      </c>
      <c r="AY15" s="68">
        <f t="shared" si="1"/>
        <v>0</v>
      </c>
      <c r="AZ15" s="63"/>
      <c r="BA15" s="63"/>
      <c r="BB15" s="63"/>
      <c r="BC15" s="63"/>
      <c r="BD15" s="63"/>
      <c r="BE15" s="63"/>
      <c r="BF15" s="63"/>
      <c r="BG15" s="63"/>
      <c r="BH15" s="63"/>
      <c r="BI15" s="63"/>
      <c r="BJ15" s="63"/>
      <c r="BK15" s="63"/>
    </row>
    <row r="16" spans="1:63" x14ac:dyDescent="0.25">
      <c r="A16" s="61" t="s">
        <v>146</v>
      </c>
      <c r="B16" s="61"/>
      <c r="C16" s="61">
        <v>1</v>
      </c>
      <c r="D16" s="61">
        <v>1</v>
      </c>
      <c r="E16" s="186">
        <v>69609100</v>
      </c>
      <c r="F16" s="61">
        <v>1</v>
      </c>
      <c r="G16" s="61">
        <v>1</v>
      </c>
      <c r="H16" s="61">
        <v>1</v>
      </c>
      <c r="I16" s="95">
        <v>0</v>
      </c>
      <c r="J16" s="61">
        <v>1</v>
      </c>
      <c r="K16" s="61">
        <v>1</v>
      </c>
      <c r="L16" s="61">
        <v>1</v>
      </c>
      <c r="M16" s="95">
        <v>0</v>
      </c>
      <c r="N16" s="61">
        <v>1</v>
      </c>
      <c r="O16" s="61">
        <v>1</v>
      </c>
      <c r="P16" s="61">
        <v>1</v>
      </c>
      <c r="Q16" s="95">
        <v>0</v>
      </c>
      <c r="R16" s="89">
        <v>1</v>
      </c>
      <c r="S16" s="190">
        <f t="shared" si="0"/>
        <v>69609100</v>
      </c>
      <c r="T16" s="88"/>
      <c r="U16" s="88"/>
      <c r="V16" s="88"/>
      <c r="W16" s="88"/>
      <c r="X16" s="88"/>
      <c r="Y16" s="63"/>
      <c r="Z16" s="63"/>
      <c r="AA16" s="63"/>
      <c r="AB16" s="63"/>
      <c r="AC16" s="63"/>
      <c r="AD16" s="63"/>
      <c r="AE16" s="63"/>
      <c r="AG16" s="61" t="s">
        <v>146</v>
      </c>
      <c r="AH16" s="61">
        <v>0</v>
      </c>
      <c r="AI16" s="61">
        <v>1</v>
      </c>
      <c r="AJ16" s="61"/>
      <c r="AK16" s="95"/>
      <c r="AL16" s="61"/>
      <c r="AM16" s="61"/>
      <c r="AN16" s="61"/>
      <c r="AO16" s="95"/>
      <c r="AP16" s="61"/>
      <c r="AQ16" s="61"/>
      <c r="AR16" s="61"/>
      <c r="AS16" s="95"/>
      <c r="AT16" s="61"/>
      <c r="AU16" s="61"/>
      <c r="AV16" s="61"/>
      <c r="AW16" s="95"/>
      <c r="AX16" s="89">
        <v>1</v>
      </c>
      <c r="AY16" s="68">
        <f t="shared" si="1"/>
        <v>0</v>
      </c>
      <c r="AZ16" s="63"/>
      <c r="BA16" s="63"/>
      <c r="BB16" s="63"/>
      <c r="BC16" s="63"/>
      <c r="BD16" s="63"/>
      <c r="BE16" s="63"/>
      <c r="BF16" s="63"/>
      <c r="BG16" s="63"/>
      <c r="BH16" s="63"/>
      <c r="BI16" s="63"/>
      <c r="BJ16" s="63"/>
      <c r="BK16" s="63"/>
    </row>
    <row r="17" spans="1:63" x14ac:dyDescent="0.25">
      <c r="A17" s="61" t="s">
        <v>147</v>
      </c>
      <c r="B17" s="61"/>
      <c r="C17" s="61">
        <v>1</v>
      </c>
      <c r="D17" s="61">
        <v>1</v>
      </c>
      <c r="E17" s="186">
        <v>69609100</v>
      </c>
      <c r="F17" s="61">
        <v>1</v>
      </c>
      <c r="G17" s="61">
        <v>1</v>
      </c>
      <c r="H17" s="61">
        <v>1</v>
      </c>
      <c r="I17" s="95">
        <v>0</v>
      </c>
      <c r="J17" s="61">
        <v>1</v>
      </c>
      <c r="K17" s="61">
        <v>1</v>
      </c>
      <c r="L17" s="61">
        <v>1</v>
      </c>
      <c r="M17" s="95">
        <v>0</v>
      </c>
      <c r="N17" s="61">
        <v>1</v>
      </c>
      <c r="O17" s="61">
        <v>1</v>
      </c>
      <c r="P17" s="61">
        <v>1</v>
      </c>
      <c r="Q17" s="95">
        <v>0</v>
      </c>
      <c r="R17" s="89">
        <v>1</v>
      </c>
      <c r="S17" s="190">
        <f t="shared" si="0"/>
        <v>69609100</v>
      </c>
      <c r="T17" s="88"/>
      <c r="U17" s="88"/>
      <c r="V17" s="88"/>
      <c r="W17" s="88"/>
      <c r="X17" s="88"/>
      <c r="Y17" s="63"/>
      <c r="Z17" s="63"/>
      <c r="AA17" s="63"/>
      <c r="AB17" s="63"/>
      <c r="AC17" s="63"/>
      <c r="AD17" s="63"/>
      <c r="AE17" s="63"/>
      <c r="AG17" s="61" t="s">
        <v>147</v>
      </c>
      <c r="AH17" s="61">
        <v>0</v>
      </c>
      <c r="AI17" s="61">
        <v>0</v>
      </c>
      <c r="AJ17" s="61"/>
      <c r="AK17" s="95"/>
      <c r="AL17" s="61"/>
      <c r="AM17" s="61"/>
      <c r="AN17" s="61"/>
      <c r="AO17" s="95"/>
      <c r="AP17" s="61"/>
      <c r="AQ17" s="61"/>
      <c r="AR17" s="61"/>
      <c r="AS17" s="95"/>
      <c r="AT17" s="61"/>
      <c r="AU17" s="61"/>
      <c r="AV17" s="61"/>
      <c r="AW17" s="95"/>
      <c r="AX17" s="89">
        <v>1</v>
      </c>
      <c r="AY17" s="68">
        <f t="shared" si="1"/>
        <v>0</v>
      </c>
      <c r="AZ17" s="63"/>
      <c r="BA17" s="63"/>
      <c r="BB17" s="63"/>
      <c r="BC17" s="63"/>
      <c r="BD17" s="63"/>
      <c r="BE17" s="63"/>
      <c r="BF17" s="63"/>
      <c r="BG17" s="63"/>
      <c r="BH17" s="63"/>
      <c r="BI17" s="63"/>
      <c r="BJ17" s="63"/>
      <c r="BK17" s="63"/>
    </row>
    <row r="18" spans="1:63" x14ac:dyDescent="0.25">
      <c r="A18" s="61" t="s">
        <v>148</v>
      </c>
      <c r="B18" s="61"/>
      <c r="C18" s="61">
        <v>1</v>
      </c>
      <c r="D18" s="61">
        <v>1</v>
      </c>
      <c r="E18" s="186">
        <v>69609100</v>
      </c>
      <c r="F18" s="61">
        <v>1</v>
      </c>
      <c r="G18" s="61">
        <v>1</v>
      </c>
      <c r="H18" s="61">
        <v>1</v>
      </c>
      <c r="I18" s="95">
        <v>0</v>
      </c>
      <c r="J18" s="61">
        <v>1</v>
      </c>
      <c r="K18" s="61">
        <v>1</v>
      </c>
      <c r="L18" s="61">
        <v>1</v>
      </c>
      <c r="M18" s="95">
        <v>0</v>
      </c>
      <c r="N18" s="61">
        <v>1</v>
      </c>
      <c r="O18" s="61">
        <v>1</v>
      </c>
      <c r="P18" s="61">
        <v>1</v>
      </c>
      <c r="Q18" s="95">
        <v>0</v>
      </c>
      <c r="R18" s="89">
        <v>1</v>
      </c>
      <c r="S18" s="190">
        <f t="shared" si="0"/>
        <v>69609100</v>
      </c>
      <c r="T18" s="88"/>
      <c r="U18" s="88"/>
      <c r="V18" s="88"/>
      <c r="W18" s="88"/>
      <c r="X18" s="88"/>
      <c r="Y18" s="63"/>
      <c r="Z18" s="63"/>
      <c r="AA18" s="63"/>
      <c r="AB18" s="63"/>
      <c r="AC18" s="63"/>
      <c r="AD18" s="63"/>
      <c r="AE18" s="63"/>
      <c r="AG18" s="61" t="s">
        <v>148</v>
      </c>
      <c r="AH18" s="61">
        <v>0</v>
      </c>
      <c r="AI18" s="61">
        <v>0</v>
      </c>
      <c r="AJ18" s="61"/>
      <c r="AK18" s="95"/>
      <c r="AL18" s="61"/>
      <c r="AM18" s="61"/>
      <c r="AN18" s="61"/>
      <c r="AO18" s="95"/>
      <c r="AP18" s="61"/>
      <c r="AQ18" s="61"/>
      <c r="AR18" s="61"/>
      <c r="AS18" s="95"/>
      <c r="AT18" s="61"/>
      <c r="AU18" s="61"/>
      <c r="AV18" s="61"/>
      <c r="AW18" s="95"/>
      <c r="AX18" s="89">
        <v>1</v>
      </c>
      <c r="AY18" s="68">
        <f t="shared" si="1"/>
        <v>0</v>
      </c>
      <c r="AZ18" s="63"/>
      <c r="BA18" s="63"/>
      <c r="BB18" s="63"/>
      <c r="BC18" s="63"/>
      <c r="BD18" s="63"/>
      <c r="BE18" s="63"/>
      <c r="BF18" s="63"/>
      <c r="BG18" s="63"/>
      <c r="BH18" s="63"/>
      <c r="BI18" s="63"/>
      <c r="BJ18" s="63"/>
      <c r="BK18" s="63"/>
    </row>
    <row r="19" spans="1:63" x14ac:dyDescent="0.25">
      <c r="A19" s="61" t="s">
        <v>149</v>
      </c>
      <c r="B19" s="61"/>
      <c r="C19" s="61">
        <v>1</v>
      </c>
      <c r="D19" s="61">
        <v>1</v>
      </c>
      <c r="E19" s="186">
        <v>69609100</v>
      </c>
      <c r="F19" s="61">
        <v>1</v>
      </c>
      <c r="G19" s="61">
        <v>1</v>
      </c>
      <c r="H19" s="61">
        <v>1</v>
      </c>
      <c r="I19" s="95">
        <v>0</v>
      </c>
      <c r="J19" s="61">
        <v>1</v>
      </c>
      <c r="K19" s="61">
        <v>1</v>
      </c>
      <c r="L19" s="61">
        <v>1</v>
      </c>
      <c r="M19" s="95">
        <v>0</v>
      </c>
      <c r="N19" s="61">
        <v>1</v>
      </c>
      <c r="O19" s="61">
        <v>1</v>
      </c>
      <c r="P19" s="61">
        <v>1</v>
      </c>
      <c r="Q19" s="95">
        <v>0</v>
      </c>
      <c r="R19" s="89">
        <v>1</v>
      </c>
      <c r="S19" s="190">
        <f t="shared" si="0"/>
        <v>69609100</v>
      </c>
      <c r="T19" s="88"/>
      <c r="U19" s="88"/>
      <c r="V19" s="88"/>
      <c r="W19" s="88"/>
      <c r="X19" s="88"/>
      <c r="Y19" s="63"/>
      <c r="Z19" s="63"/>
      <c r="AA19" s="63"/>
      <c r="AB19" s="63"/>
      <c r="AC19" s="63"/>
      <c r="AD19" s="63"/>
      <c r="AE19" s="63"/>
      <c r="AG19" s="61" t="s">
        <v>149</v>
      </c>
      <c r="AH19" s="61">
        <v>0</v>
      </c>
      <c r="AI19" s="61">
        <v>1</v>
      </c>
      <c r="AJ19" s="61"/>
      <c r="AK19" s="95"/>
      <c r="AL19" s="61"/>
      <c r="AM19" s="61"/>
      <c r="AN19" s="61"/>
      <c r="AO19" s="95"/>
      <c r="AP19" s="61"/>
      <c r="AQ19" s="61"/>
      <c r="AR19" s="61"/>
      <c r="AS19" s="95"/>
      <c r="AT19" s="61"/>
      <c r="AU19" s="61"/>
      <c r="AV19" s="61"/>
      <c r="AW19" s="95"/>
      <c r="AX19" s="89">
        <v>1</v>
      </c>
      <c r="AY19" s="68">
        <f t="shared" si="1"/>
        <v>0</v>
      </c>
      <c r="AZ19" s="63"/>
      <c r="BA19" s="63"/>
      <c r="BB19" s="63"/>
      <c r="BC19" s="63"/>
      <c r="BD19" s="63"/>
      <c r="BE19" s="63"/>
      <c r="BF19" s="63"/>
      <c r="BG19" s="63"/>
      <c r="BH19" s="63"/>
      <c r="BI19" s="61"/>
      <c r="BJ19" s="61"/>
      <c r="BK19" s="61"/>
    </row>
    <row r="20" spans="1:63" x14ac:dyDescent="0.25">
      <c r="A20" s="61" t="s">
        <v>150</v>
      </c>
      <c r="B20" s="61"/>
      <c r="C20" s="61">
        <v>1</v>
      </c>
      <c r="D20" s="61">
        <v>1</v>
      </c>
      <c r="E20" s="186">
        <v>69609100</v>
      </c>
      <c r="F20" s="61">
        <v>1</v>
      </c>
      <c r="G20" s="61">
        <v>1</v>
      </c>
      <c r="H20" s="61">
        <v>1</v>
      </c>
      <c r="I20" s="95">
        <v>0</v>
      </c>
      <c r="J20" s="61">
        <v>1</v>
      </c>
      <c r="K20" s="61">
        <v>1</v>
      </c>
      <c r="L20" s="61">
        <v>1</v>
      </c>
      <c r="M20" s="95">
        <v>0</v>
      </c>
      <c r="N20" s="61">
        <v>1</v>
      </c>
      <c r="O20" s="61">
        <v>1</v>
      </c>
      <c r="P20" s="61">
        <v>1</v>
      </c>
      <c r="Q20" s="95">
        <v>0</v>
      </c>
      <c r="R20" s="89">
        <v>1</v>
      </c>
      <c r="S20" s="190">
        <f t="shared" si="0"/>
        <v>69609100</v>
      </c>
      <c r="T20" s="88"/>
      <c r="U20" s="88"/>
      <c r="V20" s="88"/>
      <c r="W20" s="88"/>
      <c r="X20" s="88"/>
      <c r="Y20" s="63"/>
      <c r="Z20" s="63"/>
      <c r="AA20" s="63"/>
      <c r="AB20" s="63"/>
      <c r="AC20" s="63"/>
      <c r="AD20" s="63"/>
      <c r="AE20" s="63"/>
      <c r="AG20" s="61" t="s">
        <v>150</v>
      </c>
      <c r="AH20" s="61">
        <v>0</v>
      </c>
      <c r="AI20" s="61">
        <v>0</v>
      </c>
      <c r="AJ20" s="61"/>
      <c r="AK20" s="95"/>
      <c r="AL20" s="61"/>
      <c r="AM20" s="61"/>
      <c r="AN20" s="61"/>
      <c r="AO20" s="95"/>
      <c r="AP20" s="61"/>
      <c r="AQ20" s="61"/>
      <c r="AR20" s="61"/>
      <c r="AS20" s="95"/>
      <c r="AT20" s="61"/>
      <c r="AU20" s="61"/>
      <c r="AV20" s="61"/>
      <c r="AW20" s="95"/>
      <c r="AX20" s="89">
        <v>1</v>
      </c>
      <c r="AY20" s="68">
        <f t="shared" si="1"/>
        <v>0</v>
      </c>
      <c r="AZ20" s="63"/>
      <c r="BA20" s="63"/>
      <c r="BB20" s="63"/>
      <c r="BC20" s="63"/>
      <c r="BD20" s="63"/>
      <c r="BE20" s="63"/>
      <c r="BF20" s="63"/>
      <c r="BG20" s="63"/>
      <c r="BH20" s="63"/>
      <c r="BI20" s="61"/>
      <c r="BJ20" s="61"/>
      <c r="BK20" s="61"/>
    </row>
    <row r="21" spans="1:63" x14ac:dyDescent="0.25">
      <c r="A21" s="61" t="s">
        <v>151</v>
      </c>
      <c r="B21" s="61"/>
      <c r="C21" s="61">
        <v>1</v>
      </c>
      <c r="D21" s="61">
        <v>1</v>
      </c>
      <c r="E21" s="186">
        <v>69609100</v>
      </c>
      <c r="F21" s="61">
        <v>1</v>
      </c>
      <c r="G21" s="61">
        <v>1</v>
      </c>
      <c r="H21" s="61">
        <v>1</v>
      </c>
      <c r="I21" s="95">
        <v>0</v>
      </c>
      <c r="J21" s="61">
        <v>1</v>
      </c>
      <c r="K21" s="61">
        <v>1</v>
      </c>
      <c r="L21" s="61">
        <v>1</v>
      </c>
      <c r="M21" s="95">
        <v>0</v>
      </c>
      <c r="N21" s="61">
        <v>1</v>
      </c>
      <c r="O21" s="61">
        <v>1</v>
      </c>
      <c r="P21" s="61">
        <v>1</v>
      </c>
      <c r="Q21" s="95">
        <v>0</v>
      </c>
      <c r="R21" s="89">
        <v>1</v>
      </c>
      <c r="S21" s="190">
        <f t="shared" si="0"/>
        <v>69609100</v>
      </c>
      <c r="T21" s="88"/>
      <c r="U21" s="88"/>
      <c r="V21" s="88"/>
      <c r="W21" s="88"/>
      <c r="X21" s="88"/>
      <c r="Y21" s="63"/>
      <c r="Z21" s="63"/>
      <c r="AA21" s="63"/>
      <c r="AB21" s="63"/>
      <c r="AC21" s="63"/>
      <c r="AD21" s="63"/>
      <c r="AE21" s="63"/>
      <c r="AG21" s="61" t="s">
        <v>151</v>
      </c>
      <c r="AH21" s="61">
        <v>0</v>
      </c>
      <c r="AI21" s="61">
        <v>1</v>
      </c>
      <c r="AJ21" s="61"/>
      <c r="AK21" s="95"/>
      <c r="AL21" s="61"/>
      <c r="AM21" s="61"/>
      <c r="AN21" s="61"/>
      <c r="AO21" s="95"/>
      <c r="AP21" s="61"/>
      <c r="AQ21" s="61"/>
      <c r="AR21" s="61"/>
      <c r="AS21" s="95"/>
      <c r="AT21" s="61"/>
      <c r="AU21" s="61"/>
      <c r="AV21" s="61"/>
      <c r="AW21" s="95"/>
      <c r="AX21" s="89">
        <v>1</v>
      </c>
      <c r="AY21" s="68">
        <f t="shared" si="1"/>
        <v>0</v>
      </c>
      <c r="AZ21" s="63"/>
      <c r="BA21" s="63"/>
      <c r="BB21" s="63"/>
      <c r="BC21" s="63"/>
      <c r="BD21" s="63"/>
      <c r="BE21" s="63"/>
      <c r="BF21" s="63"/>
      <c r="BG21" s="63"/>
      <c r="BH21" s="63"/>
      <c r="BI21" s="61"/>
      <c r="BJ21" s="61"/>
      <c r="BK21" s="61"/>
    </row>
    <row r="22" spans="1:63" x14ac:dyDescent="0.25">
      <c r="A22" s="61" t="s">
        <v>152</v>
      </c>
      <c r="B22" s="61"/>
      <c r="C22" s="61">
        <v>1</v>
      </c>
      <c r="D22" s="61">
        <v>1</v>
      </c>
      <c r="E22" s="186">
        <v>69609100</v>
      </c>
      <c r="F22" s="61">
        <v>1</v>
      </c>
      <c r="G22" s="61">
        <v>1</v>
      </c>
      <c r="H22" s="61">
        <v>1</v>
      </c>
      <c r="I22" s="95">
        <v>0</v>
      </c>
      <c r="J22" s="61">
        <v>1</v>
      </c>
      <c r="K22" s="61">
        <v>1</v>
      </c>
      <c r="L22" s="61">
        <v>1</v>
      </c>
      <c r="M22" s="95">
        <v>0</v>
      </c>
      <c r="N22" s="61">
        <v>1</v>
      </c>
      <c r="O22" s="61">
        <v>1</v>
      </c>
      <c r="P22" s="61">
        <v>1</v>
      </c>
      <c r="Q22" s="95">
        <v>0</v>
      </c>
      <c r="R22" s="89">
        <v>1</v>
      </c>
      <c r="S22" s="190">
        <f t="shared" si="0"/>
        <v>69609100</v>
      </c>
      <c r="T22" s="88"/>
      <c r="U22" s="88"/>
      <c r="V22" s="88"/>
      <c r="W22" s="88"/>
      <c r="X22" s="88"/>
      <c r="Y22" s="63"/>
      <c r="Z22" s="63"/>
      <c r="AA22" s="63"/>
      <c r="AB22" s="63"/>
      <c r="AC22" s="63"/>
      <c r="AD22" s="63"/>
      <c r="AE22" s="63"/>
      <c r="AG22" s="61" t="s">
        <v>152</v>
      </c>
      <c r="AH22" s="61">
        <v>0</v>
      </c>
      <c r="AI22" s="61">
        <v>0</v>
      </c>
      <c r="AJ22" s="61"/>
      <c r="AK22" s="95"/>
      <c r="AL22" s="61"/>
      <c r="AM22" s="61"/>
      <c r="AN22" s="61"/>
      <c r="AO22" s="95"/>
      <c r="AP22" s="61"/>
      <c r="AQ22" s="61"/>
      <c r="AR22" s="61"/>
      <c r="AS22" s="95"/>
      <c r="AT22" s="61"/>
      <c r="AU22" s="61"/>
      <c r="AV22" s="61"/>
      <c r="AW22" s="95"/>
      <c r="AX22" s="89">
        <v>1</v>
      </c>
      <c r="AY22" s="68">
        <f t="shared" si="1"/>
        <v>0</v>
      </c>
      <c r="AZ22" s="63"/>
      <c r="BA22" s="63"/>
      <c r="BB22" s="63"/>
      <c r="BC22" s="63"/>
      <c r="BD22" s="63"/>
      <c r="BE22" s="63"/>
      <c r="BF22" s="63"/>
      <c r="BG22" s="63"/>
      <c r="BH22" s="63"/>
      <c r="BI22" s="63"/>
      <c r="BJ22" s="63"/>
      <c r="BK22" s="63"/>
    </row>
    <row r="23" spans="1:63" x14ac:dyDescent="0.25">
      <c r="A23" s="61" t="s">
        <v>153</v>
      </c>
      <c r="B23" s="61"/>
      <c r="C23" s="61">
        <v>1</v>
      </c>
      <c r="D23" s="61">
        <v>1</v>
      </c>
      <c r="E23" s="186">
        <v>69609100</v>
      </c>
      <c r="F23" s="61">
        <v>1</v>
      </c>
      <c r="G23" s="61">
        <v>1</v>
      </c>
      <c r="H23" s="61">
        <v>1</v>
      </c>
      <c r="I23" s="95">
        <v>0</v>
      </c>
      <c r="J23" s="61">
        <v>1</v>
      </c>
      <c r="K23" s="61">
        <v>1</v>
      </c>
      <c r="L23" s="61">
        <v>1</v>
      </c>
      <c r="M23" s="95">
        <v>0</v>
      </c>
      <c r="N23" s="61">
        <v>1</v>
      </c>
      <c r="O23" s="61">
        <v>1</v>
      </c>
      <c r="P23" s="61">
        <v>1</v>
      </c>
      <c r="Q23" s="95">
        <v>0</v>
      </c>
      <c r="R23" s="89">
        <v>1</v>
      </c>
      <c r="S23" s="190">
        <f t="shared" si="0"/>
        <v>69609100</v>
      </c>
      <c r="T23" s="88"/>
      <c r="U23" s="88"/>
      <c r="V23" s="88"/>
      <c r="W23" s="88"/>
      <c r="X23" s="88"/>
      <c r="Y23" s="63"/>
      <c r="Z23" s="63"/>
      <c r="AA23" s="63"/>
      <c r="AB23" s="63"/>
      <c r="AC23" s="63"/>
      <c r="AD23" s="63"/>
      <c r="AE23" s="63"/>
      <c r="AG23" s="61" t="s">
        <v>153</v>
      </c>
      <c r="AH23" s="61">
        <v>0</v>
      </c>
      <c r="AI23" s="61">
        <v>1</v>
      </c>
      <c r="AJ23" s="61"/>
      <c r="AK23" s="95"/>
      <c r="AL23" s="61"/>
      <c r="AM23" s="61"/>
      <c r="AN23" s="61"/>
      <c r="AO23" s="95"/>
      <c r="AP23" s="61"/>
      <c r="AQ23" s="61"/>
      <c r="AR23" s="61"/>
      <c r="AS23" s="95"/>
      <c r="AT23" s="61"/>
      <c r="AU23" s="61"/>
      <c r="AV23" s="61"/>
      <c r="AW23" s="95"/>
      <c r="AX23" s="89">
        <v>1</v>
      </c>
      <c r="AY23" s="68">
        <f t="shared" si="1"/>
        <v>0</v>
      </c>
      <c r="AZ23" s="63"/>
      <c r="BA23" s="63"/>
      <c r="BB23" s="63"/>
      <c r="BC23" s="63"/>
      <c r="BD23" s="63"/>
      <c r="BE23" s="63"/>
      <c r="BF23" s="63"/>
      <c r="BG23" s="63"/>
      <c r="BH23" s="63"/>
      <c r="BI23" s="63"/>
      <c r="BJ23" s="63"/>
      <c r="BK23" s="63"/>
    </row>
    <row r="24" spans="1:63" x14ac:dyDescent="0.25">
      <c r="A24" s="61" t="s">
        <v>154</v>
      </c>
      <c r="B24" s="61"/>
      <c r="C24" s="61">
        <v>1</v>
      </c>
      <c r="D24" s="61">
        <v>1</v>
      </c>
      <c r="E24" s="186">
        <v>69609100</v>
      </c>
      <c r="F24" s="61">
        <v>1</v>
      </c>
      <c r="G24" s="61">
        <v>1</v>
      </c>
      <c r="H24" s="61">
        <v>1</v>
      </c>
      <c r="I24" s="95">
        <v>0</v>
      </c>
      <c r="J24" s="61">
        <v>1</v>
      </c>
      <c r="K24" s="61">
        <v>1</v>
      </c>
      <c r="L24" s="61">
        <v>1</v>
      </c>
      <c r="M24" s="95">
        <v>0</v>
      </c>
      <c r="N24" s="61">
        <v>1</v>
      </c>
      <c r="O24" s="61">
        <v>1</v>
      </c>
      <c r="P24" s="61">
        <v>1</v>
      </c>
      <c r="Q24" s="95">
        <v>0</v>
      </c>
      <c r="R24" s="89">
        <v>1</v>
      </c>
      <c r="S24" s="190">
        <f t="shared" si="0"/>
        <v>69609100</v>
      </c>
      <c r="T24" s="88"/>
      <c r="U24" s="88"/>
      <c r="V24" s="88"/>
      <c r="W24" s="88"/>
      <c r="X24" s="88"/>
      <c r="Y24" s="63"/>
      <c r="Z24" s="63"/>
      <c r="AA24" s="63"/>
      <c r="AB24" s="63"/>
      <c r="AC24" s="63"/>
      <c r="AD24" s="63"/>
      <c r="AE24" s="63"/>
      <c r="AG24" s="61" t="s">
        <v>154</v>
      </c>
      <c r="AH24" s="61">
        <v>0</v>
      </c>
      <c r="AI24" s="61">
        <v>0</v>
      </c>
      <c r="AJ24" s="61"/>
      <c r="AK24" s="95"/>
      <c r="AL24" s="61"/>
      <c r="AM24" s="61"/>
      <c r="AN24" s="61"/>
      <c r="AO24" s="95"/>
      <c r="AP24" s="61"/>
      <c r="AQ24" s="61"/>
      <c r="AR24" s="61"/>
      <c r="AS24" s="95"/>
      <c r="AT24" s="61"/>
      <c r="AU24" s="61"/>
      <c r="AV24" s="61"/>
      <c r="AW24" s="95"/>
      <c r="AX24" s="89">
        <v>1</v>
      </c>
      <c r="AY24" s="68">
        <f t="shared" si="1"/>
        <v>0</v>
      </c>
      <c r="AZ24" s="63"/>
      <c r="BA24" s="63"/>
      <c r="BB24" s="63"/>
      <c r="BC24" s="63"/>
      <c r="BD24" s="63"/>
      <c r="BE24" s="63"/>
      <c r="BF24" s="63"/>
      <c r="BG24" s="63"/>
      <c r="BH24" s="63"/>
      <c r="BI24" s="63"/>
      <c r="BJ24" s="63"/>
      <c r="BK24" s="63"/>
    </row>
    <row r="25" spans="1:63" x14ac:dyDescent="0.25">
      <c r="A25" s="61" t="s">
        <v>155</v>
      </c>
      <c r="B25" s="61"/>
      <c r="C25" s="61">
        <v>1</v>
      </c>
      <c r="D25" s="61">
        <v>1</v>
      </c>
      <c r="E25" s="186">
        <v>69609100</v>
      </c>
      <c r="F25" s="61">
        <v>1</v>
      </c>
      <c r="G25" s="61">
        <v>1</v>
      </c>
      <c r="H25" s="61">
        <v>1</v>
      </c>
      <c r="I25" s="95">
        <v>0</v>
      </c>
      <c r="J25" s="61">
        <v>1</v>
      </c>
      <c r="K25" s="61">
        <v>1</v>
      </c>
      <c r="L25" s="61">
        <v>1</v>
      </c>
      <c r="M25" s="95">
        <v>0</v>
      </c>
      <c r="N25" s="61">
        <v>1</v>
      </c>
      <c r="O25" s="61">
        <v>1</v>
      </c>
      <c r="P25" s="61">
        <v>1</v>
      </c>
      <c r="Q25" s="95">
        <v>0</v>
      </c>
      <c r="R25" s="89">
        <v>1</v>
      </c>
      <c r="S25" s="190">
        <f t="shared" si="0"/>
        <v>69609100</v>
      </c>
      <c r="T25" s="88"/>
      <c r="U25" s="88"/>
      <c r="V25" s="88"/>
      <c r="W25" s="88"/>
      <c r="X25" s="88"/>
      <c r="Y25" s="63"/>
      <c r="Z25" s="63"/>
      <c r="AA25" s="63"/>
      <c r="AB25" s="63"/>
      <c r="AC25" s="63"/>
      <c r="AD25" s="63"/>
      <c r="AE25" s="63"/>
      <c r="AG25" s="61" t="s">
        <v>155</v>
      </c>
      <c r="AH25" s="61">
        <v>0</v>
      </c>
      <c r="AI25" s="61">
        <v>1</v>
      </c>
      <c r="AJ25" s="61"/>
      <c r="AK25" s="95"/>
      <c r="AL25" s="61"/>
      <c r="AM25" s="61"/>
      <c r="AN25" s="61"/>
      <c r="AO25" s="95"/>
      <c r="AP25" s="61"/>
      <c r="AQ25" s="61"/>
      <c r="AR25" s="61"/>
      <c r="AS25" s="95"/>
      <c r="AT25" s="61"/>
      <c r="AU25" s="61"/>
      <c r="AV25" s="61"/>
      <c r="AW25" s="95"/>
      <c r="AX25" s="89">
        <v>1</v>
      </c>
      <c r="AY25" s="68">
        <f t="shared" si="1"/>
        <v>0</v>
      </c>
      <c r="AZ25" s="63"/>
      <c r="BA25" s="63"/>
      <c r="BB25" s="63"/>
      <c r="BC25" s="63"/>
      <c r="BD25" s="63"/>
      <c r="BE25" s="63"/>
      <c r="BF25" s="63"/>
      <c r="BG25" s="63"/>
      <c r="BH25" s="63"/>
      <c r="BI25" s="63"/>
      <c r="BJ25" s="63"/>
      <c r="BK25" s="63"/>
    </row>
    <row r="26" spans="1:63" x14ac:dyDescent="0.25">
      <c r="A26" s="61" t="s">
        <v>156</v>
      </c>
      <c r="B26" s="61"/>
      <c r="C26" s="61">
        <v>1</v>
      </c>
      <c r="D26" s="61">
        <v>1</v>
      </c>
      <c r="E26" s="186">
        <v>69609100</v>
      </c>
      <c r="F26" s="61">
        <v>1</v>
      </c>
      <c r="G26" s="61">
        <v>1</v>
      </c>
      <c r="H26" s="61">
        <v>1</v>
      </c>
      <c r="I26" s="95">
        <v>0</v>
      </c>
      <c r="J26" s="61">
        <v>1</v>
      </c>
      <c r="K26" s="61">
        <v>1</v>
      </c>
      <c r="L26" s="61">
        <v>1</v>
      </c>
      <c r="M26" s="95">
        <v>0</v>
      </c>
      <c r="N26" s="61">
        <v>1</v>
      </c>
      <c r="O26" s="61">
        <v>1</v>
      </c>
      <c r="P26" s="61">
        <v>1</v>
      </c>
      <c r="Q26" s="95">
        <v>0</v>
      </c>
      <c r="R26" s="89">
        <v>1</v>
      </c>
      <c r="S26" s="190">
        <f t="shared" si="0"/>
        <v>69609100</v>
      </c>
      <c r="T26" s="88"/>
      <c r="U26" s="88"/>
      <c r="V26" s="88"/>
      <c r="W26" s="88"/>
      <c r="X26" s="88"/>
      <c r="Y26" s="63"/>
      <c r="Z26" s="63"/>
      <c r="AA26" s="63"/>
      <c r="AB26" s="63"/>
      <c r="AC26" s="63"/>
      <c r="AD26" s="63"/>
      <c r="AE26" s="63"/>
      <c r="AG26" s="61" t="s">
        <v>156</v>
      </c>
      <c r="AH26" s="61">
        <v>0</v>
      </c>
      <c r="AI26" s="61">
        <v>0</v>
      </c>
      <c r="AJ26" s="61"/>
      <c r="AK26" s="95"/>
      <c r="AL26" s="61"/>
      <c r="AM26" s="61"/>
      <c r="AN26" s="61"/>
      <c r="AO26" s="95"/>
      <c r="AP26" s="61"/>
      <c r="AQ26" s="61"/>
      <c r="AR26" s="61"/>
      <c r="AS26" s="95"/>
      <c r="AT26" s="61"/>
      <c r="AU26" s="61"/>
      <c r="AV26" s="61"/>
      <c r="AW26" s="95"/>
      <c r="AX26" s="89">
        <v>1</v>
      </c>
      <c r="AY26" s="68">
        <f t="shared" si="1"/>
        <v>0</v>
      </c>
      <c r="AZ26" s="63"/>
      <c r="BA26" s="63"/>
      <c r="BB26" s="63"/>
      <c r="BC26" s="63"/>
      <c r="BD26" s="63"/>
      <c r="BE26" s="63"/>
      <c r="BF26" s="63"/>
      <c r="BG26" s="63"/>
      <c r="BH26" s="63"/>
      <c r="BI26" s="63"/>
      <c r="BJ26" s="63"/>
      <c r="BK26" s="63"/>
    </row>
    <row r="27" spans="1:63" x14ac:dyDescent="0.25">
      <c r="A27" s="61" t="s">
        <v>157</v>
      </c>
      <c r="B27" s="61"/>
      <c r="C27" s="61">
        <v>1</v>
      </c>
      <c r="D27" s="61">
        <v>1</v>
      </c>
      <c r="E27" s="186">
        <v>69609100</v>
      </c>
      <c r="F27" s="61">
        <v>1</v>
      </c>
      <c r="G27" s="61">
        <v>1</v>
      </c>
      <c r="H27" s="61">
        <v>1</v>
      </c>
      <c r="I27" s="95">
        <v>0</v>
      </c>
      <c r="J27" s="61">
        <v>1</v>
      </c>
      <c r="K27" s="61">
        <v>1</v>
      </c>
      <c r="L27" s="61">
        <v>1</v>
      </c>
      <c r="M27" s="95">
        <v>0</v>
      </c>
      <c r="N27" s="61">
        <v>1</v>
      </c>
      <c r="O27" s="61">
        <v>1</v>
      </c>
      <c r="P27" s="61">
        <v>1</v>
      </c>
      <c r="Q27" s="95">
        <v>0</v>
      </c>
      <c r="R27" s="89">
        <v>1</v>
      </c>
      <c r="S27" s="190">
        <f t="shared" si="0"/>
        <v>69609100</v>
      </c>
      <c r="T27" s="88"/>
      <c r="U27" s="88"/>
      <c r="V27" s="88"/>
      <c r="W27" s="88"/>
      <c r="X27" s="88"/>
      <c r="Y27" s="63"/>
      <c r="Z27" s="63"/>
      <c r="AA27" s="63"/>
      <c r="AB27" s="63"/>
      <c r="AC27" s="63"/>
      <c r="AD27" s="63"/>
      <c r="AE27" s="63"/>
      <c r="AG27" s="61" t="s">
        <v>157</v>
      </c>
      <c r="AH27" s="61">
        <v>0</v>
      </c>
      <c r="AI27" s="61">
        <v>0</v>
      </c>
      <c r="AJ27" s="61"/>
      <c r="AK27" s="95"/>
      <c r="AL27" s="61"/>
      <c r="AM27" s="61"/>
      <c r="AN27" s="61"/>
      <c r="AO27" s="95"/>
      <c r="AP27" s="61"/>
      <c r="AQ27" s="61"/>
      <c r="AR27" s="61"/>
      <c r="AS27" s="95"/>
      <c r="AT27" s="61"/>
      <c r="AU27" s="61"/>
      <c r="AV27" s="61"/>
      <c r="AW27" s="95"/>
      <c r="AX27" s="89">
        <v>1</v>
      </c>
      <c r="AY27" s="68">
        <f t="shared" si="1"/>
        <v>0</v>
      </c>
      <c r="AZ27" s="63"/>
      <c r="BA27" s="63"/>
      <c r="BB27" s="63"/>
      <c r="BC27" s="63"/>
      <c r="BD27" s="63"/>
      <c r="BE27" s="63"/>
      <c r="BF27" s="63"/>
      <c r="BG27" s="63"/>
      <c r="BH27" s="63"/>
      <c r="BI27" s="63"/>
      <c r="BJ27" s="63"/>
      <c r="BK27" s="63"/>
    </row>
    <row r="28" spans="1:63" x14ac:dyDescent="0.25">
      <c r="A28" s="61" t="s">
        <v>158</v>
      </c>
      <c r="B28" s="61"/>
      <c r="C28" s="61">
        <v>1</v>
      </c>
      <c r="D28" s="61">
        <v>1</v>
      </c>
      <c r="E28" s="186">
        <v>69609100</v>
      </c>
      <c r="F28" s="61">
        <v>1</v>
      </c>
      <c r="G28" s="61">
        <v>1</v>
      </c>
      <c r="H28" s="61">
        <v>1</v>
      </c>
      <c r="I28" s="95">
        <v>0</v>
      </c>
      <c r="J28" s="61">
        <v>1</v>
      </c>
      <c r="K28" s="61">
        <v>1</v>
      </c>
      <c r="L28" s="61">
        <v>1</v>
      </c>
      <c r="M28" s="95">
        <v>0</v>
      </c>
      <c r="N28" s="61">
        <v>1</v>
      </c>
      <c r="O28" s="61">
        <v>1</v>
      </c>
      <c r="P28" s="61">
        <v>1</v>
      </c>
      <c r="Q28" s="95">
        <v>0</v>
      </c>
      <c r="R28" s="89">
        <v>1</v>
      </c>
      <c r="S28" s="190">
        <f t="shared" si="0"/>
        <v>69609100</v>
      </c>
      <c r="T28" s="88"/>
      <c r="U28" s="88"/>
      <c r="V28" s="88"/>
      <c r="W28" s="88"/>
      <c r="X28" s="88"/>
      <c r="Y28" s="63"/>
      <c r="Z28" s="63"/>
      <c r="AA28" s="63"/>
      <c r="AB28" s="63"/>
      <c r="AC28" s="63"/>
      <c r="AD28" s="63"/>
      <c r="AE28" s="63"/>
      <c r="AG28" s="61" t="s">
        <v>158</v>
      </c>
      <c r="AH28" s="61">
        <v>0</v>
      </c>
      <c r="AI28" s="61">
        <v>0</v>
      </c>
      <c r="AJ28" s="61"/>
      <c r="AK28" s="95"/>
      <c r="AL28" s="61"/>
      <c r="AM28" s="61"/>
      <c r="AN28" s="61"/>
      <c r="AO28" s="95"/>
      <c r="AP28" s="61"/>
      <c r="AQ28" s="61"/>
      <c r="AR28" s="61"/>
      <c r="AS28" s="95"/>
      <c r="AT28" s="61"/>
      <c r="AU28" s="61"/>
      <c r="AV28" s="61"/>
      <c r="AW28" s="95"/>
      <c r="AX28" s="89">
        <v>1</v>
      </c>
      <c r="AY28" s="68">
        <f t="shared" si="1"/>
        <v>0</v>
      </c>
      <c r="AZ28" s="63"/>
      <c r="BA28" s="63"/>
      <c r="BB28" s="63"/>
      <c r="BC28" s="63"/>
      <c r="BD28" s="63"/>
      <c r="BE28" s="63"/>
      <c r="BF28" s="63"/>
      <c r="BG28" s="63"/>
      <c r="BH28" s="63"/>
      <c r="BI28" s="63"/>
      <c r="BJ28" s="63"/>
      <c r="BK28" s="63"/>
    </row>
    <row r="29" spans="1:63" x14ac:dyDescent="0.25">
      <c r="A29" s="61" t="s">
        <v>159</v>
      </c>
      <c r="B29" s="61"/>
      <c r="C29" s="61">
        <v>1</v>
      </c>
      <c r="D29" s="61">
        <v>1</v>
      </c>
      <c r="E29" s="186">
        <v>69609100</v>
      </c>
      <c r="F29" s="61">
        <v>1</v>
      </c>
      <c r="G29" s="61">
        <v>1</v>
      </c>
      <c r="H29" s="61">
        <v>1</v>
      </c>
      <c r="I29" s="95">
        <v>0</v>
      </c>
      <c r="J29" s="61">
        <v>1</v>
      </c>
      <c r="K29" s="61">
        <v>1</v>
      </c>
      <c r="L29" s="61">
        <v>1</v>
      </c>
      <c r="M29" s="95">
        <v>0</v>
      </c>
      <c r="N29" s="61">
        <v>1</v>
      </c>
      <c r="O29" s="61">
        <v>1</v>
      </c>
      <c r="P29" s="61">
        <v>1</v>
      </c>
      <c r="Q29" s="95">
        <v>0</v>
      </c>
      <c r="R29" s="89">
        <v>1</v>
      </c>
      <c r="S29" s="190">
        <f t="shared" si="0"/>
        <v>69609100</v>
      </c>
      <c r="T29" s="88"/>
      <c r="U29" s="88"/>
      <c r="V29" s="88"/>
      <c r="W29" s="88"/>
      <c r="X29" s="88"/>
      <c r="Y29" s="63"/>
      <c r="Z29" s="63"/>
      <c r="AA29" s="63"/>
      <c r="AB29" s="63"/>
      <c r="AC29" s="63"/>
      <c r="AD29" s="63"/>
      <c r="AE29" s="63"/>
      <c r="AG29" s="61" t="s">
        <v>159</v>
      </c>
      <c r="AH29" s="61">
        <v>0</v>
      </c>
      <c r="AI29" s="61">
        <v>0</v>
      </c>
      <c r="AJ29" s="61"/>
      <c r="AK29" s="95"/>
      <c r="AL29" s="61"/>
      <c r="AM29" s="61"/>
      <c r="AN29" s="61"/>
      <c r="AO29" s="95"/>
      <c r="AP29" s="61"/>
      <c r="AQ29" s="61"/>
      <c r="AR29" s="61"/>
      <c r="AS29" s="95"/>
      <c r="AT29" s="61"/>
      <c r="AU29" s="61"/>
      <c r="AV29" s="61"/>
      <c r="AW29" s="95"/>
      <c r="AX29" s="89">
        <v>1</v>
      </c>
      <c r="AY29" s="68">
        <f t="shared" si="1"/>
        <v>0</v>
      </c>
      <c r="AZ29" s="63"/>
      <c r="BA29" s="63"/>
      <c r="BB29" s="63"/>
      <c r="BC29" s="63"/>
      <c r="BD29" s="63"/>
      <c r="BE29" s="63"/>
      <c r="BF29" s="63"/>
      <c r="BG29" s="63"/>
      <c r="BH29" s="63"/>
      <c r="BI29" s="63"/>
      <c r="BJ29" s="63"/>
      <c r="BK29" s="63"/>
    </row>
    <row r="30" spans="1:63" x14ac:dyDescent="0.25">
      <c r="A30" s="61" t="s">
        <v>160</v>
      </c>
      <c r="B30" s="61"/>
      <c r="C30" s="61">
        <v>1</v>
      </c>
      <c r="D30" s="61">
        <v>1</v>
      </c>
      <c r="E30" s="186">
        <v>69609100</v>
      </c>
      <c r="F30" s="61">
        <v>1</v>
      </c>
      <c r="G30" s="61">
        <v>1</v>
      </c>
      <c r="H30" s="61">
        <v>1</v>
      </c>
      <c r="I30" s="95">
        <v>0</v>
      </c>
      <c r="J30" s="61">
        <v>1</v>
      </c>
      <c r="K30" s="61">
        <v>1</v>
      </c>
      <c r="L30" s="61">
        <v>1</v>
      </c>
      <c r="M30" s="95">
        <v>0</v>
      </c>
      <c r="N30" s="61">
        <v>1</v>
      </c>
      <c r="O30" s="61">
        <v>1</v>
      </c>
      <c r="P30" s="61">
        <v>1</v>
      </c>
      <c r="Q30" s="95">
        <v>0</v>
      </c>
      <c r="R30" s="89">
        <v>1</v>
      </c>
      <c r="S30" s="190">
        <f t="shared" si="0"/>
        <v>69609100</v>
      </c>
      <c r="T30" s="88"/>
      <c r="U30" s="88"/>
      <c r="V30" s="88"/>
      <c r="W30" s="88"/>
      <c r="X30" s="88"/>
      <c r="Y30" s="63"/>
      <c r="Z30" s="63"/>
      <c r="AA30" s="63"/>
      <c r="AB30" s="63"/>
      <c r="AC30" s="63"/>
      <c r="AD30" s="63"/>
      <c r="AE30" s="63"/>
      <c r="AG30" s="61" t="s">
        <v>160</v>
      </c>
      <c r="AH30" s="61">
        <v>0</v>
      </c>
      <c r="AI30" s="61">
        <v>1</v>
      </c>
      <c r="AJ30" s="61"/>
      <c r="AK30" s="95"/>
      <c r="AL30" s="61"/>
      <c r="AM30" s="61"/>
      <c r="AN30" s="61"/>
      <c r="AO30" s="95"/>
      <c r="AP30" s="61"/>
      <c r="AQ30" s="61"/>
      <c r="AR30" s="61"/>
      <c r="AS30" s="95"/>
      <c r="AT30" s="61"/>
      <c r="AU30" s="61"/>
      <c r="AV30" s="61"/>
      <c r="AW30" s="95"/>
      <c r="AX30" s="89">
        <v>1</v>
      </c>
      <c r="AY30" s="68">
        <f t="shared" si="1"/>
        <v>0</v>
      </c>
      <c r="AZ30" s="63"/>
      <c r="BA30" s="63"/>
      <c r="BB30" s="63"/>
      <c r="BC30" s="63"/>
      <c r="BD30" s="63"/>
      <c r="BE30" s="63"/>
      <c r="BF30" s="63"/>
      <c r="BG30" s="63"/>
      <c r="BH30" s="63"/>
      <c r="BI30" s="63"/>
      <c r="BJ30" s="63"/>
      <c r="BK30" s="63"/>
    </row>
    <row r="31" spans="1:63" x14ac:dyDescent="0.25">
      <c r="A31" s="61" t="s">
        <v>161</v>
      </c>
      <c r="B31" s="61"/>
      <c r="C31" s="61">
        <v>1</v>
      </c>
      <c r="D31" s="61">
        <v>1</v>
      </c>
      <c r="E31" s="186">
        <v>69609100</v>
      </c>
      <c r="F31" s="61">
        <v>1</v>
      </c>
      <c r="G31" s="61">
        <v>1</v>
      </c>
      <c r="H31" s="61">
        <v>1</v>
      </c>
      <c r="I31" s="95">
        <v>0</v>
      </c>
      <c r="J31" s="61">
        <v>1</v>
      </c>
      <c r="K31" s="61">
        <v>1</v>
      </c>
      <c r="L31" s="61">
        <v>1</v>
      </c>
      <c r="M31" s="95">
        <v>0</v>
      </c>
      <c r="N31" s="61">
        <v>1</v>
      </c>
      <c r="O31" s="61">
        <v>1</v>
      </c>
      <c r="P31" s="61">
        <v>1</v>
      </c>
      <c r="Q31" s="95">
        <v>0</v>
      </c>
      <c r="R31" s="89">
        <v>1</v>
      </c>
      <c r="S31" s="190">
        <f t="shared" si="0"/>
        <v>69609100</v>
      </c>
      <c r="T31" s="88"/>
      <c r="U31" s="88"/>
      <c r="V31" s="88"/>
      <c r="W31" s="88"/>
      <c r="X31" s="88"/>
      <c r="Y31" s="63"/>
      <c r="Z31" s="63"/>
      <c r="AA31" s="63"/>
      <c r="AB31" s="63"/>
      <c r="AC31" s="63"/>
      <c r="AD31" s="63"/>
      <c r="AE31" s="63"/>
      <c r="AG31" s="61" t="s">
        <v>161</v>
      </c>
      <c r="AH31" s="61">
        <v>0</v>
      </c>
      <c r="AI31" s="61">
        <v>1</v>
      </c>
      <c r="AJ31" s="61"/>
      <c r="AK31" s="95"/>
      <c r="AL31" s="61"/>
      <c r="AM31" s="61"/>
      <c r="AN31" s="61"/>
      <c r="AO31" s="95"/>
      <c r="AP31" s="61"/>
      <c r="AQ31" s="61"/>
      <c r="AR31" s="61"/>
      <c r="AS31" s="95"/>
      <c r="AT31" s="61"/>
      <c r="AU31" s="61"/>
      <c r="AV31" s="61"/>
      <c r="AW31" s="95"/>
      <c r="AX31" s="89">
        <v>1</v>
      </c>
      <c r="AY31" s="68">
        <f t="shared" si="1"/>
        <v>0</v>
      </c>
      <c r="AZ31" s="63"/>
      <c r="BA31" s="63"/>
      <c r="BB31" s="63"/>
      <c r="BC31" s="63"/>
      <c r="BD31" s="63"/>
      <c r="BE31" s="63"/>
      <c r="BF31" s="63"/>
      <c r="BG31" s="63"/>
      <c r="BH31" s="63"/>
      <c r="BI31" s="63"/>
      <c r="BJ31" s="63"/>
      <c r="BK31" s="63"/>
    </row>
    <row r="32" spans="1:63" x14ac:dyDescent="0.25">
      <c r="A32" s="65" t="s">
        <v>162</v>
      </c>
      <c r="B32" s="62">
        <f>SUM(B11:B31)</f>
        <v>0</v>
      </c>
      <c r="C32" s="62">
        <f t="shared" ref="C32:AE32" si="2">SUM(C11:C31)</f>
        <v>20</v>
      </c>
      <c r="D32" s="62">
        <f t="shared" si="2"/>
        <v>20</v>
      </c>
      <c r="E32" s="191">
        <f>SUM(E11:E31)</f>
        <v>1392182000</v>
      </c>
      <c r="F32" s="62">
        <f t="shared" si="2"/>
        <v>20</v>
      </c>
      <c r="G32" s="62">
        <f t="shared" si="2"/>
        <v>20</v>
      </c>
      <c r="H32" s="62">
        <f t="shared" si="2"/>
        <v>20</v>
      </c>
      <c r="I32" s="96">
        <f>SUM(I11:I31)</f>
        <v>0</v>
      </c>
      <c r="J32" s="62">
        <f t="shared" si="2"/>
        <v>20</v>
      </c>
      <c r="K32" s="62">
        <f t="shared" si="2"/>
        <v>20</v>
      </c>
      <c r="L32" s="62">
        <f t="shared" si="2"/>
        <v>20</v>
      </c>
      <c r="M32" s="96">
        <f>SUM(M11:M31)</f>
        <v>0</v>
      </c>
      <c r="N32" s="62">
        <f t="shared" si="2"/>
        <v>20</v>
      </c>
      <c r="O32" s="62">
        <f t="shared" si="2"/>
        <v>20</v>
      </c>
      <c r="P32" s="62">
        <f t="shared" si="2"/>
        <v>20</v>
      </c>
      <c r="Q32" s="96">
        <f>SUM(Q11:Q31)</f>
        <v>0</v>
      </c>
      <c r="R32" s="62">
        <f t="shared" si="2"/>
        <v>20</v>
      </c>
      <c r="S32" s="190">
        <f t="shared" si="2"/>
        <v>1392182000</v>
      </c>
      <c r="T32" s="62">
        <f t="shared" si="2"/>
        <v>0</v>
      </c>
      <c r="U32" s="62">
        <f t="shared" si="2"/>
        <v>0</v>
      </c>
      <c r="V32" s="62">
        <f t="shared" si="2"/>
        <v>0</v>
      </c>
      <c r="W32" s="62">
        <f t="shared" si="2"/>
        <v>0</v>
      </c>
      <c r="X32" s="62">
        <f t="shared" si="2"/>
        <v>0</v>
      </c>
      <c r="Y32" s="62">
        <f t="shared" si="2"/>
        <v>0</v>
      </c>
      <c r="Z32" s="62">
        <f t="shared" si="2"/>
        <v>0</v>
      </c>
      <c r="AA32" s="62">
        <f t="shared" si="2"/>
        <v>0</v>
      </c>
      <c r="AB32" s="62">
        <f t="shared" si="2"/>
        <v>0</v>
      </c>
      <c r="AC32" s="62">
        <f t="shared" si="2"/>
        <v>0</v>
      </c>
      <c r="AD32" s="62">
        <f t="shared" si="2"/>
        <v>0</v>
      </c>
      <c r="AE32" s="62">
        <f t="shared" si="2"/>
        <v>0</v>
      </c>
      <c r="AG32" s="65" t="s">
        <v>162</v>
      </c>
      <c r="AH32" s="62">
        <f t="shared" ref="AH32:AW32" si="3">SUM(AH11:AH31)</f>
        <v>0</v>
      </c>
      <c r="AI32" s="62">
        <f t="shared" si="3"/>
        <v>9</v>
      </c>
      <c r="AJ32" s="62">
        <f t="shared" si="3"/>
        <v>0</v>
      </c>
      <c r="AK32" s="96">
        <f t="shared" si="3"/>
        <v>0</v>
      </c>
      <c r="AL32" s="62">
        <f t="shared" si="3"/>
        <v>0</v>
      </c>
      <c r="AM32" s="62">
        <f t="shared" si="3"/>
        <v>0</v>
      </c>
      <c r="AN32" s="62">
        <f t="shared" si="3"/>
        <v>0</v>
      </c>
      <c r="AO32" s="96">
        <f t="shared" si="3"/>
        <v>0</v>
      </c>
      <c r="AP32" s="62">
        <f t="shared" si="3"/>
        <v>0</v>
      </c>
      <c r="AQ32" s="62">
        <f t="shared" si="3"/>
        <v>0</v>
      </c>
      <c r="AR32" s="62">
        <f t="shared" si="3"/>
        <v>0</v>
      </c>
      <c r="AS32" s="96">
        <f t="shared" si="3"/>
        <v>0</v>
      </c>
      <c r="AT32" s="62">
        <f t="shared" si="3"/>
        <v>0</v>
      </c>
      <c r="AU32" s="62">
        <f t="shared" si="3"/>
        <v>0</v>
      </c>
      <c r="AV32" s="62">
        <f t="shared" si="3"/>
        <v>0</v>
      </c>
      <c r="AW32" s="96">
        <f t="shared" si="3"/>
        <v>0</v>
      </c>
      <c r="AX32" s="90">
        <f t="shared" ref="AX32:BK32" si="4">SUM(AX11:AX31)</f>
        <v>20</v>
      </c>
      <c r="AY32" s="69">
        <f t="shared" si="4"/>
        <v>0</v>
      </c>
      <c r="AZ32" s="62">
        <f t="shared" si="4"/>
        <v>0</v>
      </c>
      <c r="BA32" s="62">
        <f t="shared" si="4"/>
        <v>0</v>
      </c>
      <c r="BB32" s="62">
        <f t="shared" si="4"/>
        <v>0</v>
      </c>
      <c r="BC32" s="62">
        <f t="shared" si="4"/>
        <v>0</v>
      </c>
      <c r="BD32" s="62">
        <f t="shared" si="4"/>
        <v>0</v>
      </c>
      <c r="BE32" s="62">
        <f t="shared" si="4"/>
        <v>0</v>
      </c>
      <c r="BF32" s="62">
        <f t="shared" si="4"/>
        <v>0</v>
      </c>
      <c r="BG32" s="62">
        <f t="shared" si="4"/>
        <v>0</v>
      </c>
      <c r="BH32" s="62">
        <f t="shared" si="4"/>
        <v>0</v>
      </c>
      <c r="BI32" s="62">
        <f t="shared" si="4"/>
        <v>0</v>
      </c>
      <c r="BJ32" s="62">
        <f t="shared" si="4"/>
        <v>0</v>
      </c>
      <c r="BK32" s="62">
        <f t="shared" si="4"/>
        <v>0</v>
      </c>
    </row>
    <row r="35" spans="1:63" ht="30" customHeight="1" x14ac:dyDescent="0.25">
      <c r="A35" s="410" t="s">
        <v>123</v>
      </c>
      <c r="B35" s="92" t="s">
        <v>20</v>
      </c>
      <c r="C35" s="92" t="s">
        <v>21</v>
      </c>
      <c r="D35" s="407" t="s">
        <v>22</v>
      </c>
      <c r="E35" s="408"/>
      <c r="F35" s="92" t="s">
        <v>23</v>
      </c>
      <c r="G35" s="92" t="s">
        <v>24</v>
      </c>
      <c r="H35" s="407" t="s">
        <v>25</v>
      </c>
      <c r="I35" s="408"/>
      <c r="J35" s="92" t="s">
        <v>26</v>
      </c>
      <c r="K35" s="92" t="s">
        <v>27</v>
      </c>
      <c r="L35" s="407" t="s">
        <v>28</v>
      </c>
      <c r="M35" s="408"/>
      <c r="N35" s="92" t="s">
        <v>29</v>
      </c>
      <c r="O35" s="92" t="s">
        <v>30</v>
      </c>
      <c r="P35" s="407" t="s">
        <v>31</v>
      </c>
      <c r="Q35" s="408"/>
      <c r="R35" s="407" t="s">
        <v>124</v>
      </c>
      <c r="S35" s="408"/>
      <c r="T35" s="407" t="s">
        <v>125</v>
      </c>
      <c r="U35" s="409"/>
      <c r="V35" s="409"/>
      <c r="W35" s="409"/>
      <c r="X35" s="409"/>
      <c r="Y35" s="408"/>
      <c r="Z35" s="407" t="s">
        <v>126</v>
      </c>
      <c r="AA35" s="409"/>
      <c r="AB35" s="409"/>
      <c r="AC35" s="409"/>
      <c r="AD35" s="409"/>
      <c r="AE35" s="408"/>
      <c r="AG35" s="410" t="s">
        <v>123</v>
      </c>
      <c r="AH35" s="92" t="s">
        <v>20</v>
      </c>
      <c r="AI35" s="92" t="s">
        <v>21</v>
      </c>
      <c r="AJ35" s="407" t="s">
        <v>22</v>
      </c>
      <c r="AK35" s="408"/>
      <c r="AL35" s="92" t="s">
        <v>23</v>
      </c>
      <c r="AM35" s="92" t="s">
        <v>24</v>
      </c>
      <c r="AN35" s="407" t="s">
        <v>25</v>
      </c>
      <c r="AO35" s="408"/>
      <c r="AP35" s="92" t="s">
        <v>26</v>
      </c>
      <c r="AQ35" s="92" t="s">
        <v>27</v>
      </c>
      <c r="AR35" s="407" t="s">
        <v>28</v>
      </c>
      <c r="AS35" s="408"/>
      <c r="AT35" s="92" t="s">
        <v>29</v>
      </c>
      <c r="AU35" s="92" t="s">
        <v>30</v>
      </c>
      <c r="AV35" s="407" t="s">
        <v>31</v>
      </c>
      <c r="AW35" s="408"/>
      <c r="AX35" s="407" t="s">
        <v>124</v>
      </c>
      <c r="AY35" s="408"/>
      <c r="AZ35" s="407" t="s">
        <v>125</v>
      </c>
      <c r="BA35" s="409"/>
      <c r="BB35" s="409"/>
      <c r="BC35" s="409"/>
      <c r="BD35" s="409"/>
      <c r="BE35" s="408"/>
      <c r="BF35" s="407" t="s">
        <v>126</v>
      </c>
      <c r="BG35" s="409"/>
      <c r="BH35" s="409"/>
      <c r="BI35" s="409"/>
      <c r="BJ35" s="409"/>
      <c r="BK35" s="408"/>
    </row>
    <row r="36" spans="1:63" ht="36" customHeight="1" x14ac:dyDescent="0.25">
      <c r="A36" s="411"/>
      <c r="B36" s="43" t="s">
        <v>127</v>
      </c>
      <c r="C36" s="43" t="s">
        <v>127</v>
      </c>
      <c r="D36" s="43" t="s">
        <v>127</v>
      </c>
      <c r="E36" s="43" t="s">
        <v>128</v>
      </c>
      <c r="F36" s="43" t="s">
        <v>127</v>
      </c>
      <c r="G36" s="43" t="s">
        <v>127</v>
      </c>
      <c r="H36" s="43" t="s">
        <v>127</v>
      </c>
      <c r="I36" s="43" t="s">
        <v>128</v>
      </c>
      <c r="J36" s="43" t="s">
        <v>127</v>
      </c>
      <c r="K36" s="43" t="s">
        <v>127</v>
      </c>
      <c r="L36" s="43" t="s">
        <v>127</v>
      </c>
      <c r="M36" s="43" t="s">
        <v>128</v>
      </c>
      <c r="N36" s="43" t="s">
        <v>127</v>
      </c>
      <c r="O36" s="43" t="s">
        <v>127</v>
      </c>
      <c r="P36" s="43" t="s">
        <v>127</v>
      </c>
      <c r="Q36" s="43" t="s">
        <v>128</v>
      </c>
      <c r="R36" s="43" t="s">
        <v>127</v>
      </c>
      <c r="S36" s="43" t="s">
        <v>128</v>
      </c>
      <c r="T36" s="86" t="s">
        <v>129</v>
      </c>
      <c r="U36" s="86" t="s">
        <v>130</v>
      </c>
      <c r="V36" s="86" t="s">
        <v>131</v>
      </c>
      <c r="W36" s="86" t="s">
        <v>132</v>
      </c>
      <c r="X36" s="87" t="s">
        <v>133</v>
      </c>
      <c r="Y36" s="86" t="s">
        <v>134</v>
      </c>
      <c r="Z36" s="43" t="s">
        <v>135</v>
      </c>
      <c r="AA36" s="60" t="s">
        <v>136</v>
      </c>
      <c r="AB36" s="43" t="s">
        <v>137</v>
      </c>
      <c r="AC36" s="43" t="s">
        <v>138</v>
      </c>
      <c r="AD36" s="43" t="s">
        <v>139</v>
      </c>
      <c r="AE36" s="43" t="s">
        <v>140</v>
      </c>
      <c r="AG36" s="411"/>
      <c r="AH36" s="43" t="s">
        <v>127</v>
      </c>
      <c r="AI36" s="43" t="s">
        <v>127</v>
      </c>
      <c r="AJ36" s="43" t="s">
        <v>127</v>
      </c>
      <c r="AK36" s="43" t="s">
        <v>128</v>
      </c>
      <c r="AL36" s="43" t="s">
        <v>127</v>
      </c>
      <c r="AM36" s="43" t="s">
        <v>127</v>
      </c>
      <c r="AN36" s="43" t="s">
        <v>127</v>
      </c>
      <c r="AO36" s="43" t="s">
        <v>128</v>
      </c>
      <c r="AP36" s="43" t="s">
        <v>127</v>
      </c>
      <c r="AQ36" s="43" t="s">
        <v>127</v>
      </c>
      <c r="AR36" s="43" t="s">
        <v>127</v>
      </c>
      <c r="AS36" s="43" t="s">
        <v>128</v>
      </c>
      <c r="AT36" s="43" t="s">
        <v>127</v>
      </c>
      <c r="AU36" s="43" t="s">
        <v>127</v>
      </c>
      <c r="AV36" s="43" t="s">
        <v>127</v>
      </c>
      <c r="AW36" s="43" t="s">
        <v>128</v>
      </c>
      <c r="AX36" s="43" t="s">
        <v>127</v>
      </c>
      <c r="AY36" s="43" t="s">
        <v>128</v>
      </c>
      <c r="AZ36" s="86" t="s">
        <v>129</v>
      </c>
      <c r="BA36" s="86" t="s">
        <v>130</v>
      </c>
      <c r="BB36" s="86" t="s">
        <v>131</v>
      </c>
      <c r="BC36" s="86" t="s">
        <v>132</v>
      </c>
      <c r="BD36" s="87" t="s">
        <v>133</v>
      </c>
      <c r="BE36" s="86" t="s">
        <v>134</v>
      </c>
      <c r="BF36" s="84" t="s">
        <v>135</v>
      </c>
      <c r="BG36" s="85" t="s">
        <v>136</v>
      </c>
      <c r="BH36" s="84" t="s">
        <v>137</v>
      </c>
      <c r="BI36" s="84" t="s">
        <v>138</v>
      </c>
      <c r="BJ36" s="84" t="s">
        <v>139</v>
      </c>
      <c r="BK36" s="84" t="s">
        <v>140</v>
      </c>
    </row>
    <row r="37" spans="1:63" x14ac:dyDescent="0.25">
      <c r="A37" s="61" t="s">
        <v>141</v>
      </c>
      <c r="B37" s="61"/>
      <c r="C37" s="61"/>
      <c r="D37" s="61"/>
      <c r="E37" s="95"/>
      <c r="F37" s="61"/>
      <c r="G37" s="61"/>
      <c r="H37" s="61"/>
      <c r="I37" s="95"/>
      <c r="J37" s="61"/>
      <c r="K37" s="61"/>
      <c r="L37" s="61"/>
      <c r="M37" s="95"/>
      <c r="N37" s="61"/>
      <c r="O37" s="61"/>
      <c r="P37" s="61"/>
      <c r="Q37" s="95"/>
      <c r="R37" s="89">
        <f t="shared" ref="R37:R57" si="5">B37+C37+D37+F37+G37+H37+J37+K37+L37+N37+O37+P37</f>
        <v>0</v>
      </c>
      <c r="S37" s="68">
        <f>+E37+I37+M37+Q37</f>
        <v>0</v>
      </c>
      <c r="T37" s="88"/>
      <c r="U37" s="88"/>
      <c r="V37" s="88"/>
      <c r="W37" s="88"/>
      <c r="X37" s="88"/>
      <c r="Y37" s="63"/>
      <c r="Z37" s="63"/>
      <c r="AA37" s="63"/>
      <c r="AB37" s="63"/>
      <c r="AC37" s="63"/>
      <c r="AD37" s="63"/>
      <c r="AE37" s="64"/>
      <c r="AG37" s="61" t="s">
        <v>141</v>
      </c>
      <c r="AH37" s="61"/>
      <c r="AI37" s="61"/>
      <c r="AJ37" s="61"/>
      <c r="AK37" s="95"/>
      <c r="AL37" s="61"/>
      <c r="AM37" s="61"/>
      <c r="AN37" s="61"/>
      <c r="AO37" s="95"/>
      <c r="AP37" s="61"/>
      <c r="AQ37" s="61"/>
      <c r="AR37" s="61"/>
      <c r="AS37" s="95"/>
      <c r="AT37" s="61"/>
      <c r="AU37" s="61"/>
      <c r="AV37" s="61"/>
      <c r="AW37" s="95"/>
      <c r="AX37" s="89">
        <f t="shared" ref="AX37:AX57" si="6">AH37+AI37+AJ37+AL37+AM37+AN37+AP37+AQ37+AR37+AT37+AU37+AV37</f>
        <v>0</v>
      </c>
      <c r="AY37" s="68">
        <f>+AK37+AO37+AS37+AW37</f>
        <v>0</v>
      </c>
      <c r="AZ37" s="63"/>
      <c r="BA37" s="63"/>
      <c r="BB37" s="63"/>
      <c r="BC37" s="63"/>
      <c r="BD37" s="63"/>
      <c r="BE37" s="63"/>
      <c r="BF37" s="63"/>
      <c r="BG37" s="63"/>
      <c r="BH37" s="63"/>
      <c r="BI37" s="63"/>
      <c r="BJ37" s="63"/>
      <c r="BK37" s="64"/>
    </row>
    <row r="38" spans="1:63" x14ac:dyDescent="0.25">
      <c r="A38" s="61" t="s">
        <v>142</v>
      </c>
      <c r="B38" s="61"/>
      <c r="C38" s="61"/>
      <c r="D38" s="61"/>
      <c r="E38" s="95"/>
      <c r="F38" s="61"/>
      <c r="G38" s="61"/>
      <c r="H38" s="61"/>
      <c r="I38" s="95"/>
      <c r="J38" s="61"/>
      <c r="K38" s="61"/>
      <c r="L38" s="61"/>
      <c r="M38" s="95"/>
      <c r="N38" s="61"/>
      <c r="O38" s="61"/>
      <c r="P38" s="61"/>
      <c r="Q38" s="95"/>
      <c r="R38" s="89">
        <f t="shared" si="5"/>
        <v>0</v>
      </c>
      <c r="S38" s="68">
        <f t="shared" ref="S38:S57" si="7">+E38+I38+M38+Q38</f>
        <v>0</v>
      </c>
      <c r="T38" s="88"/>
      <c r="U38" s="88"/>
      <c r="V38" s="88"/>
      <c r="W38" s="88"/>
      <c r="X38" s="88"/>
      <c r="Y38" s="63"/>
      <c r="Z38" s="63"/>
      <c r="AA38" s="63"/>
      <c r="AB38" s="63"/>
      <c r="AC38" s="63"/>
      <c r="AD38" s="63"/>
      <c r="AE38" s="63"/>
      <c r="AG38" s="61" t="s">
        <v>142</v>
      </c>
      <c r="AH38" s="61"/>
      <c r="AI38" s="61"/>
      <c r="AJ38" s="61"/>
      <c r="AK38" s="95"/>
      <c r="AL38" s="61"/>
      <c r="AM38" s="61"/>
      <c r="AN38" s="61"/>
      <c r="AO38" s="95"/>
      <c r="AP38" s="61"/>
      <c r="AQ38" s="61"/>
      <c r="AR38" s="61"/>
      <c r="AS38" s="95"/>
      <c r="AT38" s="61"/>
      <c r="AU38" s="61"/>
      <c r="AV38" s="61"/>
      <c r="AW38" s="95"/>
      <c r="AX38" s="89">
        <f t="shared" si="6"/>
        <v>0</v>
      </c>
      <c r="AY38" s="68">
        <f t="shared" ref="AY38:AY57" si="8">+AK38+AO38+AS38+AW38</f>
        <v>0</v>
      </c>
      <c r="AZ38" s="63"/>
      <c r="BA38" s="63"/>
      <c r="BB38" s="63"/>
      <c r="BC38" s="63"/>
      <c r="BD38" s="63"/>
      <c r="BE38" s="63"/>
      <c r="BF38" s="63"/>
      <c r="BG38" s="63"/>
      <c r="BH38" s="63"/>
      <c r="BI38" s="63"/>
      <c r="BJ38" s="63"/>
      <c r="BK38" s="63"/>
    </row>
    <row r="39" spans="1:63" x14ac:dyDescent="0.25">
      <c r="A39" s="61" t="s">
        <v>143</v>
      </c>
      <c r="B39" s="61"/>
      <c r="C39" s="61"/>
      <c r="D39" s="61"/>
      <c r="E39" s="95"/>
      <c r="F39" s="61"/>
      <c r="G39" s="61"/>
      <c r="H39" s="61"/>
      <c r="I39" s="95"/>
      <c r="J39" s="61"/>
      <c r="K39" s="61"/>
      <c r="L39" s="61"/>
      <c r="M39" s="95"/>
      <c r="N39" s="61"/>
      <c r="O39" s="61"/>
      <c r="P39" s="61"/>
      <c r="Q39" s="95"/>
      <c r="R39" s="89">
        <f t="shared" si="5"/>
        <v>0</v>
      </c>
      <c r="S39" s="68">
        <f t="shared" si="7"/>
        <v>0</v>
      </c>
      <c r="T39" s="88"/>
      <c r="U39" s="88"/>
      <c r="V39" s="88"/>
      <c r="W39" s="88"/>
      <c r="X39" s="88"/>
      <c r="Y39" s="63"/>
      <c r="Z39" s="63"/>
      <c r="AA39" s="63"/>
      <c r="AB39" s="63"/>
      <c r="AC39" s="63"/>
      <c r="AD39" s="63"/>
      <c r="AE39" s="63"/>
      <c r="AG39" s="61" t="s">
        <v>143</v>
      </c>
      <c r="AH39" s="61"/>
      <c r="AI39" s="61"/>
      <c r="AJ39" s="61"/>
      <c r="AK39" s="95"/>
      <c r="AL39" s="61"/>
      <c r="AM39" s="61"/>
      <c r="AN39" s="61"/>
      <c r="AO39" s="95"/>
      <c r="AP39" s="61"/>
      <c r="AQ39" s="61"/>
      <c r="AR39" s="61"/>
      <c r="AS39" s="95"/>
      <c r="AT39" s="61"/>
      <c r="AU39" s="61"/>
      <c r="AV39" s="61"/>
      <c r="AW39" s="95"/>
      <c r="AX39" s="89">
        <f t="shared" si="6"/>
        <v>0</v>
      </c>
      <c r="AY39" s="68">
        <f t="shared" si="8"/>
        <v>0</v>
      </c>
      <c r="AZ39" s="63"/>
      <c r="BA39" s="63"/>
      <c r="BB39" s="63"/>
      <c r="BC39" s="63"/>
      <c r="BD39" s="63"/>
      <c r="BE39" s="63"/>
      <c r="BF39" s="63"/>
      <c r="BG39" s="63"/>
      <c r="BH39" s="63"/>
      <c r="BI39" s="63"/>
      <c r="BJ39" s="63"/>
      <c r="BK39" s="63"/>
    </row>
    <row r="40" spans="1:63" x14ac:dyDescent="0.25">
      <c r="A40" s="61" t="s">
        <v>144</v>
      </c>
      <c r="B40" s="61"/>
      <c r="C40" s="61"/>
      <c r="D40" s="61"/>
      <c r="E40" s="95"/>
      <c r="F40" s="61"/>
      <c r="G40" s="61"/>
      <c r="H40" s="61"/>
      <c r="I40" s="95"/>
      <c r="J40" s="61"/>
      <c r="K40" s="61"/>
      <c r="L40" s="61"/>
      <c r="M40" s="95"/>
      <c r="N40" s="61"/>
      <c r="O40" s="61"/>
      <c r="P40" s="61"/>
      <c r="Q40" s="95"/>
      <c r="R40" s="89">
        <f t="shared" si="5"/>
        <v>0</v>
      </c>
      <c r="S40" s="68">
        <f t="shared" si="7"/>
        <v>0</v>
      </c>
      <c r="T40" s="88"/>
      <c r="U40" s="88"/>
      <c r="V40" s="88"/>
      <c r="W40" s="88"/>
      <c r="X40" s="88"/>
      <c r="Y40" s="63"/>
      <c r="Z40" s="63"/>
      <c r="AA40" s="63"/>
      <c r="AB40" s="63"/>
      <c r="AC40" s="63"/>
      <c r="AD40" s="63"/>
      <c r="AE40" s="63"/>
      <c r="AG40" s="61" t="s">
        <v>144</v>
      </c>
      <c r="AH40" s="61"/>
      <c r="AI40" s="61"/>
      <c r="AJ40" s="61"/>
      <c r="AK40" s="95"/>
      <c r="AL40" s="61"/>
      <c r="AM40" s="61"/>
      <c r="AN40" s="61"/>
      <c r="AO40" s="95"/>
      <c r="AP40" s="61"/>
      <c r="AQ40" s="61"/>
      <c r="AR40" s="61"/>
      <c r="AS40" s="95"/>
      <c r="AT40" s="61"/>
      <c r="AU40" s="61"/>
      <c r="AV40" s="61"/>
      <c r="AW40" s="95"/>
      <c r="AX40" s="89">
        <f t="shared" si="6"/>
        <v>0</v>
      </c>
      <c r="AY40" s="68">
        <f t="shared" si="8"/>
        <v>0</v>
      </c>
      <c r="AZ40" s="63"/>
      <c r="BA40" s="63"/>
      <c r="BB40" s="63"/>
      <c r="BC40" s="63"/>
      <c r="BD40" s="63"/>
      <c r="BE40" s="63"/>
      <c r="BF40" s="63"/>
      <c r="BG40" s="63"/>
      <c r="BH40" s="63"/>
      <c r="BI40" s="63"/>
      <c r="BJ40" s="63"/>
      <c r="BK40" s="63"/>
    </row>
    <row r="41" spans="1:63" x14ac:dyDescent="0.25">
      <c r="A41" s="61" t="s">
        <v>145</v>
      </c>
      <c r="B41" s="61"/>
      <c r="C41" s="61"/>
      <c r="D41" s="61"/>
      <c r="E41" s="95"/>
      <c r="F41" s="61"/>
      <c r="G41" s="61"/>
      <c r="H41" s="61"/>
      <c r="I41" s="95"/>
      <c r="J41" s="61"/>
      <c r="K41" s="61"/>
      <c r="L41" s="61"/>
      <c r="M41" s="95"/>
      <c r="N41" s="61"/>
      <c r="O41" s="61"/>
      <c r="P41" s="61"/>
      <c r="Q41" s="95"/>
      <c r="R41" s="89">
        <f t="shared" si="5"/>
        <v>0</v>
      </c>
      <c r="S41" s="68">
        <f t="shared" si="7"/>
        <v>0</v>
      </c>
      <c r="T41" s="88"/>
      <c r="U41" s="88"/>
      <c r="V41" s="88"/>
      <c r="W41" s="88"/>
      <c r="X41" s="88"/>
      <c r="Y41" s="63"/>
      <c r="Z41" s="63"/>
      <c r="AA41" s="63"/>
      <c r="AB41" s="63"/>
      <c r="AC41" s="63"/>
      <c r="AD41" s="63"/>
      <c r="AE41" s="63"/>
      <c r="AG41" s="61" t="s">
        <v>145</v>
      </c>
      <c r="AH41" s="61"/>
      <c r="AI41" s="61"/>
      <c r="AJ41" s="61"/>
      <c r="AK41" s="95"/>
      <c r="AL41" s="61"/>
      <c r="AM41" s="61"/>
      <c r="AN41" s="61"/>
      <c r="AO41" s="95"/>
      <c r="AP41" s="61"/>
      <c r="AQ41" s="61"/>
      <c r="AR41" s="61"/>
      <c r="AS41" s="95"/>
      <c r="AT41" s="61"/>
      <c r="AU41" s="61"/>
      <c r="AV41" s="61"/>
      <c r="AW41" s="95"/>
      <c r="AX41" s="89">
        <f t="shared" si="6"/>
        <v>0</v>
      </c>
      <c r="AY41" s="68">
        <f t="shared" si="8"/>
        <v>0</v>
      </c>
      <c r="AZ41" s="63"/>
      <c r="BA41" s="63"/>
      <c r="BB41" s="63"/>
      <c r="BC41" s="63"/>
      <c r="BD41" s="63"/>
      <c r="BE41" s="63"/>
      <c r="BF41" s="63"/>
      <c r="BG41" s="63"/>
      <c r="BH41" s="63"/>
      <c r="BI41" s="63"/>
      <c r="BJ41" s="63"/>
      <c r="BK41" s="63"/>
    </row>
    <row r="42" spans="1:63" x14ac:dyDescent="0.25">
      <c r="A42" s="61" t="s">
        <v>146</v>
      </c>
      <c r="B42" s="61"/>
      <c r="C42" s="61"/>
      <c r="D42" s="61"/>
      <c r="E42" s="95"/>
      <c r="F42" s="61"/>
      <c r="G42" s="61"/>
      <c r="H42" s="61"/>
      <c r="I42" s="95"/>
      <c r="J42" s="61"/>
      <c r="K42" s="61"/>
      <c r="L42" s="61"/>
      <c r="M42" s="95"/>
      <c r="N42" s="61"/>
      <c r="O42" s="61"/>
      <c r="P42" s="61"/>
      <c r="Q42" s="95"/>
      <c r="R42" s="89">
        <f t="shared" si="5"/>
        <v>0</v>
      </c>
      <c r="S42" s="68">
        <f t="shared" si="7"/>
        <v>0</v>
      </c>
      <c r="T42" s="88"/>
      <c r="U42" s="88"/>
      <c r="V42" s="88"/>
      <c r="W42" s="88"/>
      <c r="X42" s="88"/>
      <c r="Y42" s="63"/>
      <c r="Z42" s="63"/>
      <c r="AA42" s="63"/>
      <c r="AB42" s="63"/>
      <c r="AC42" s="63"/>
      <c r="AD42" s="63"/>
      <c r="AE42" s="63"/>
      <c r="AG42" s="61" t="s">
        <v>146</v>
      </c>
      <c r="AH42" s="61"/>
      <c r="AI42" s="61"/>
      <c r="AJ42" s="61"/>
      <c r="AK42" s="95"/>
      <c r="AL42" s="61"/>
      <c r="AM42" s="61"/>
      <c r="AN42" s="61"/>
      <c r="AO42" s="95"/>
      <c r="AP42" s="61"/>
      <c r="AQ42" s="61"/>
      <c r="AR42" s="61"/>
      <c r="AS42" s="95"/>
      <c r="AT42" s="61"/>
      <c r="AU42" s="61"/>
      <c r="AV42" s="61"/>
      <c r="AW42" s="95"/>
      <c r="AX42" s="89">
        <f t="shared" si="6"/>
        <v>0</v>
      </c>
      <c r="AY42" s="68">
        <f t="shared" si="8"/>
        <v>0</v>
      </c>
      <c r="AZ42" s="63"/>
      <c r="BA42" s="63"/>
      <c r="BB42" s="63"/>
      <c r="BC42" s="63"/>
      <c r="BD42" s="63"/>
      <c r="BE42" s="63"/>
      <c r="BF42" s="63"/>
      <c r="BG42" s="63"/>
      <c r="BH42" s="63"/>
      <c r="BI42" s="63"/>
      <c r="BJ42" s="63"/>
      <c r="BK42" s="63"/>
    </row>
    <row r="43" spans="1:63" x14ac:dyDescent="0.25">
      <c r="A43" s="61" t="s">
        <v>147</v>
      </c>
      <c r="B43" s="61"/>
      <c r="C43" s="61"/>
      <c r="D43" s="61"/>
      <c r="E43" s="95"/>
      <c r="F43" s="61"/>
      <c r="G43" s="61"/>
      <c r="H43" s="61"/>
      <c r="I43" s="95"/>
      <c r="J43" s="61"/>
      <c r="K43" s="61"/>
      <c r="L43" s="61"/>
      <c r="M43" s="95"/>
      <c r="N43" s="61"/>
      <c r="O43" s="61"/>
      <c r="P43" s="61"/>
      <c r="Q43" s="95"/>
      <c r="R43" s="89">
        <f t="shared" si="5"/>
        <v>0</v>
      </c>
      <c r="S43" s="68">
        <f t="shared" si="7"/>
        <v>0</v>
      </c>
      <c r="T43" s="88"/>
      <c r="U43" s="88"/>
      <c r="V43" s="88"/>
      <c r="W43" s="88"/>
      <c r="X43" s="88"/>
      <c r="Y43" s="63"/>
      <c r="Z43" s="63"/>
      <c r="AA43" s="63"/>
      <c r="AB43" s="63"/>
      <c r="AC43" s="63"/>
      <c r="AD43" s="63"/>
      <c r="AE43" s="63"/>
      <c r="AG43" s="61" t="s">
        <v>147</v>
      </c>
      <c r="AH43" s="61"/>
      <c r="AI43" s="61"/>
      <c r="AJ43" s="61"/>
      <c r="AK43" s="95"/>
      <c r="AL43" s="61"/>
      <c r="AM43" s="61"/>
      <c r="AN43" s="61"/>
      <c r="AO43" s="95"/>
      <c r="AP43" s="61"/>
      <c r="AQ43" s="61"/>
      <c r="AR43" s="61"/>
      <c r="AS43" s="95"/>
      <c r="AT43" s="61"/>
      <c r="AU43" s="61"/>
      <c r="AV43" s="61"/>
      <c r="AW43" s="95"/>
      <c r="AX43" s="89">
        <f t="shared" si="6"/>
        <v>0</v>
      </c>
      <c r="AY43" s="68">
        <f t="shared" si="8"/>
        <v>0</v>
      </c>
      <c r="AZ43" s="63"/>
      <c r="BA43" s="63"/>
      <c r="BB43" s="63"/>
      <c r="BC43" s="63"/>
      <c r="BD43" s="63"/>
      <c r="BE43" s="63"/>
      <c r="BF43" s="63"/>
      <c r="BG43" s="63"/>
      <c r="BH43" s="63"/>
      <c r="BI43" s="63"/>
      <c r="BJ43" s="63"/>
      <c r="BK43" s="63"/>
    </row>
    <row r="44" spans="1:63" x14ac:dyDescent="0.25">
      <c r="A44" s="61" t="s">
        <v>148</v>
      </c>
      <c r="B44" s="61"/>
      <c r="C44" s="61"/>
      <c r="D44" s="61"/>
      <c r="E44" s="95"/>
      <c r="F44" s="61"/>
      <c r="G44" s="61"/>
      <c r="H44" s="61"/>
      <c r="I44" s="95"/>
      <c r="J44" s="61"/>
      <c r="K44" s="61"/>
      <c r="L44" s="61"/>
      <c r="M44" s="95"/>
      <c r="N44" s="61"/>
      <c r="O44" s="61"/>
      <c r="P44" s="61"/>
      <c r="Q44" s="95"/>
      <c r="R44" s="89">
        <f t="shared" si="5"/>
        <v>0</v>
      </c>
      <c r="S44" s="68">
        <f t="shared" si="7"/>
        <v>0</v>
      </c>
      <c r="T44" s="88"/>
      <c r="U44" s="88"/>
      <c r="V44" s="88"/>
      <c r="W44" s="88"/>
      <c r="X44" s="88"/>
      <c r="Y44" s="63"/>
      <c r="Z44" s="63"/>
      <c r="AA44" s="63"/>
      <c r="AB44" s="63"/>
      <c r="AC44" s="63"/>
      <c r="AD44" s="63"/>
      <c r="AE44" s="63"/>
      <c r="AG44" s="61" t="s">
        <v>148</v>
      </c>
      <c r="AH44" s="61"/>
      <c r="AI44" s="61"/>
      <c r="AJ44" s="61"/>
      <c r="AK44" s="95"/>
      <c r="AL44" s="61"/>
      <c r="AM44" s="61"/>
      <c r="AN44" s="61"/>
      <c r="AO44" s="95"/>
      <c r="AP44" s="61"/>
      <c r="AQ44" s="61"/>
      <c r="AR44" s="61"/>
      <c r="AS44" s="95"/>
      <c r="AT44" s="61"/>
      <c r="AU44" s="61"/>
      <c r="AV44" s="61"/>
      <c r="AW44" s="95"/>
      <c r="AX44" s="89">
        <f t="shared" si="6"/>
        <v>0</v>
      </c>
      <c r="AY44" s="68">
        <f t="shared" si="8"/>
        <v>0</v>
      </c>
      <c r="AZ44" s="63"/>
      <c r="BA44" s="63"/>
      <c r="BB44" s="63"/>
      <c r="BC44" s="63"/>
      <c r="BD44" s="63"/>
      <c r="BE44" s="63"/>
      <c r="BF44" s="63"/>
      <c r="BG44" s="63"/>
      <c r="BH44" s="63"/>
      <c r="BI44" s="63"/>
      <c r="BJ44" s="63"/>
      <c r="BK44" s="63"/>
    </row>
    <row r="45" spans="1:63" x14ac:dyDescent="0.25">
      <c r="A45" s="61" t="s">
        <v>149</v>
      </c>
      <c r="B45" s="61"/>
      <c r="C45" s="61"/>
      <c r="D45" s="61"/>
      <c r="E45" s="95"/>
      <c r="F45" s="61"/>
      <c r="G45" s="61"/>
      <c r="H45" s="61"/>
      <c r="I45" s="95"/>
      <c r="J45" s="61"/>
      <c r="K45" s="61"/>
      <c r="L45" s="61"/>
      <c r="M45" s="95"/>
      <c r="N45" s="61"/>
      <c r="O45" s="61"/>
      <c r="P45" s="61"/>
      <c r="Q45" s="95"/>
      <c r="R45" s="89">
        <f t="shared" si="5"/>
        <v>0</v>
      </c>
      <c r="S45" s="68">
        <f t="shared" si="7"/>
        <v>0</v>
      </c>
      <c r="T45" s="88"/>
      <c r="U45" s="88"/>
      <c r="V45" s="88"/>
      <c r="W45" s="88"/>
      <c r="X45" s="88"/>
      <c r="Y45" s="63"/>
      <c r="Z45" s="63"/>
      <c r="AA45" s="63"/>
      <c r="AB45" s="63"/>
      <c r="AC45" s="63"/>
      <c r="AD45" s="63"/>
      <c r="AE45" s="63"/>
      <c r="AG45" s="61" t="s">
        <v>149</v>
      </c>
      <c r="AH45" s="61"/>
      <c r="AI45" s="61"/>
      <c r="AJ45" s="61"/>
      <c r="AK45" s="95"/>
      <c r="AL45" s="61"/>
      <c r="AM45" s="61"/>
      <c r="AN45" s="61"/>
      <c r="AO45" s="95"/>
      <c r="AP45" s="61"/>
      <c r="AQ45" s="61"/>
      <c r="AR45" s="61"/>
      <c r="AS45" s="95"/>
      <c r="AT45" s="61"/>
      <c r="AU45" s="61"/>
      <c r="AV45" s="61"/>
      <c r="AW45" s="95"/>
      <c r="AX45" s="89">
        <f t="shared" si="6"/>
        <v>0</v>
      </c>
      <c r="AY45" s="68">
        <f t="shared" si="8"/>
        <v>0</v>
      </c>
      <c r="AZ45" s="63"/>
      <c r="BA45" s="63"/>
      <c r="BB45" s="63"/>
      <c r="BC45" s="63"/>
      <c r="BD45" s="63"/>
      <c r="BE45" s="63"/>
      <c r="BF45" s="63"/>
      <c r="BG45" s="63"/>
      <c r="BH45" s="63"/>
      <c r="BI45" s="61"/>
      <c r="BJ45" s="61"/>
      <c r="BK45" s="61"/>
    </row>
    <row r="46" spans="1:63" x14ac:dyDescent="0.25">
      <c r="A46" s="61" t="s">
        <v>150</v>
      </c>
      <c r="B46" s="61"/>
      <c r="C46" s="61"/>
      <c r="D46" s="61"/>
      <c r="E46" s="95"/>
      <c r="F46" s="61"/>
      <c r="G46" s="61"/>
      <c r="H46" s="61"/>
      <c r="I46" s="95"/>
      <c r="J46" s="61"/>
      <c r="K46" s="61"/>
      <c r="L46" s="61"/>
      <c r="M46" s="95"/>
      <c r="N46" s="61"/>
      <c r="O46" s="61"/>
      <c r="P46" s="61"/>
      <c r="Q46" s="95"/>
      <c r="R46" s="89">
        <f t="shared" si="5"/>
        <v>0</v>
      </c>
      <c r="S46" s="68">
        <f t="shared" si="7"/>
        <v>0</v>
      </c>
      <c r="T46" s="88"/>
      <c r="U46" s="88"/>
      <c r="V46" s="88"/>
      <c r="W46" s="88"/>
      <c r="X46" s="88"/>
      <c r="Y46" s="63"/>
      <c r="Z46" s="63"/>
      <c r="AA46" s="63"/>
      <c r="AB46" s="63"/>
      <c r="AC46" s="63"/>
      <c r="AD46" s="63"/>
      <c r="AE46" s="63"/>
      <c r="AG46" s="61" t="s">
        <v>150</v>
      </c>
      <c r="AH46" s="61"/>
      <c r="AI46" s="61"/>
      <c r="AJ46" s="61"/>
      <c r="AK46" s="95"/>
      <c r="AL46" s="61"/>
      <c r="AM46" s="61"/>
      <c r="AN46" s="61"/>
      <c r="AO46" s="95"/>
      <c r="AP46" s="61"/>
      <c r="AQ46" s="61"/>
      <c r="AR46" s="61"/>
      <c r="AS46" s="95"/>
      <c r="AT46" s="61"/>
      <c r="AU46" s="61"/>
      <c r="AV46" s="61"/>
      <c r="AW46" s="95"/>
      <c r="AX46" s="89">
        <f t="shared" si="6"/>
        <v>0</v>
      </c>
      <c r="AY46" s="68">
        <f t="shared" si="8"/>
        <v>0</v>
      </c>
      <c r="AZ46" s="63"/>
      <c r="BA46" s="63"/>
      <c r="BB46" s="63"/>
      <c r="BC46" s="63"/>
      <c r="BD46" s="63"/>
      <c r="BE46" s="63"/>
      <c r="BF46" s="63"/>
      <c r="BG46" s="63"/>
      <c r="BH46" s="63"/>
      <c r="BI46" s="61"/>
      <c r="BJ46" s="61"/>
      <c r="BK46" s="61"/>
    </row>
    <row r="47" spans="1:63" x14ac:dyDescent="0.25">
      <c r="A47" s="61" t="s">
        <v>151</v>
      </c>
      <c r="B47" s="61"/>
      <c r="C47" s="61"/>
      <c r="D47" s="61"/>
      <c r="E47" s="95"/>
      <c r="F47" s="61"/>
      <c r="G47" s="61"/>
      <c r="H47" s="61"/>
      <c r="I47" s="95"/>
      <c r="J47" s="61"/>
      <c r="K47" s="61"/>
      <c r="L47" s="61"/>
      <c r="M47" s="95"/>
      <c r="N47" s="61"/>
      <c r="O47" s="61"/>
      <c r="P47" s="61"/>
      <c r="Q47" s="95"/>
      <c r="R47" s="89">
        <f t="shared" si="5"/>
        <v>0</v>
      </c>
      <c r="S47" s="68">
        <f t="shared" si="7"/>
        <v>0</v>
      </c>
      <c r="T47" s="88"/>
      <c r="U47" s="88"/>
      <c r="V47" s="88"/>
      <c r="W47" s="88"/>
      <c r="X47" s="88"/>
      <c r="Y47" s="63"/>
      <c r="Z47" s="63"/>
      <c r="AA47" s="63"/>
      <c r="AB47" s="63"/>
      <c r="AC47" s="63"/>
      <c r="AD47" s="63"/>
      <c r="AE47" s="63"/>
      <c r="AG47" s="61" t="s">
        <v>151</v>
      </c>
      <c r="AH47" s="61"/>
      <c r="AI47" s="61"/>
      <c r="AJ47" s="61"/>
      <c r="AK47" s="95"/>
      <c r="AL47" s="61"/>
      <c r="AM47" s="61"/>
      <c r="AN47" s="61"/>
      <c r="AO47" s="95"/>
      <c r="AP47" s="61"/>
      <c r="AQ47" s="61"/>
      <c r="AR47" s="61"/>
      <c r="AS47" s="95"/>
      <c r="AT47" s="61"/>
      <c r="AU47" s="61"/>
      <c r="AV47" s="61"/>
      <c r="AW47" s="95"/>
      <c r="AX47" s="89">
        <f t="shared" si="6"/>
        <v>0</v>
      </c>
      <c r="AY47" s="68">
        <f t="shared" si="8"/>
        <v>0</v>
      </c>
      <c r="AZ47" s="63"/>
      <c r="BA47" s="63"/>
      <c r="BB47" s="63"/>
      <c r="BC47" s="63"/>
      <c r="BD47" s="63"/>
      <c r="BE47" s="63"/>
      <c r="BF47" s="63"/>
      <c r="BG47" s="63"/>
      <c r="BH47" s="63"/>
      <c r="BI47" s="61"/>
      <c r="BJ47" s="61"/>
      <c r="BK47" s="61"/>
    </row>
    <row r="48" spans="1:63" x14ac:dyDescent="0.25">
      <c r="A48" s="61" t="s">
        <v>152</v>
      </c>
      <c r="B48" s="61"/>
      <c r="C48" s="61"/>
      <c r="D48" s="61"/>
      <c r="E48" s="95"/>
      <c r="F48" s="61"/>
      <c r="G48" s="61"/>
      <c r="H48" s="61"/>
      <c r="I48" s="95"/>
      <c r="J48" s="61"/>
      <c r="K48" s="61"/>
      <c r="L48" s="61"/>
      <c r="M48" s="95"/>
      <c r="N48" s="61"/>
      <c r="O48" s="61"/>
      <c r="P48" s="61"/>
      <c r="Q48" s="95"/>
      <c r="R48" s="89">
        <f t="shared" si="5"/>
        <v>0</v>
      </c>
      <c r="S48" s="68">
        <f t="shared" si="7"/>
        <v>0</v>
      </c>
      <c r="T48" s="88"/>
      <c r="U48" s="88"/>
      <c r="V48" s="88"/>
      <c r="W48" s="88"/>
      <c r="X48" s="88"/>
      <c r="Y48" s="63"/>
      <c r="Z48" s="63"/>
      <c r="AA48" s="63"/>
      <c r="AB48" s="63"/>
      <c r="AC48" s="63"/>
      <c r="AD48" s="63"/>
      <c r="AE48" s="63"/>
      <c r="AG48" s="61" t="s">
        <v>152</v>
      </c>
      <c r="AH48" s="61"/>
      <c r="AI48" s="61"/>
      <c r="AJ48" s="61"/>
      <c r="AK48" s="95"/>
      <c r="AL48" s="61"/>
      <c r="AM48" s="61"/>
      <c r="AN48" s="61"/>
      <c r="AO48" s="95"/>
      <c r="AP48" s="61"/>
      <c r="AQ48" s="61"/>
      <c r="AR48" s="61"/>
      <c r="AS48" s="95"/>
      <c r="AT48" s="61"/>
      <c r="AU48" s="61"/>
      <c r="AV48" s="61"/>
      <c r="AW48" s="95"/>
      <c r="AX48" s="89">
        <f t="shared" si="6"/>
        <v>0</v>
      </c>
      <c r="AY48" s="68">
        <f t="shared" si="8"/>
        <v>0</v>
      </c>
      <c r="AZ48" s="63"/>
      <c r="BA48" s="63"/>
      <c r="BB48" s="63"/>
      <c r="BC48" s="63"/>
      <c r="BD48" s="63"/>
      <c r="BE48" s="63"/>
      <c r="BF48" s="63"/>
      <c r="BG48" s="63"/>
      <c r="BH48" s="63"/>
      <c r="BI48" s="63"/>
      <c r="BJ48" s="63"/>
      <c r="BK48" s="63"/>
    </row>
    <row r="49" spans="1:63" x14ac:dyDescent="0.25">
      <c r="A49" s="61" t="s">
        <v>153</v>
      </c>
      <c r="B49" s="61"/>
      <c r="C49" s="61"/>
      <c r="D49" s="61"/>
      <c r="E49" s="95"/>
      <c r="F49" s="61"/>
      <c r="G49" s="61"/>
      <c r="H49" s="61"/>
      <c r="I49" s="95"/>
      <c r="J49" s="61"/>
      <c r="K49" s="61"/>
      <c r="L49" s="61"/>
      <c r="M49" s="95"/>
      <c r="N49" s="61"/>
      <c r="O49" s="61"/>
      <c r="P49" s="61"/>
      <c r="Q49" s="95"/>
      <c r="R49" s="89">
        <f t="shared" si="5"/>
        <v>0</v>
      </c>
      <c r="S49" s="68">
        <f t="shared" si="7"/>
        <v>0</v>
      </c>
      <c r="T49" s="88"/>
      <c r="U49" s="88"/>
      <c r="V49" s="88"/>
      <c r="W49" s="88"/>
      <c r="X49" s="88"/>
      <c r="Y49" s="63"/>
      <c r="Z49" s="63"/>
      <c r="AA49" s="63"/>
      <c r="AB49" s="63"/>
      <c r="AC49" s="63"/>
      <c r="AD49" s="63"/>
      <c r="AE49" s="63"/>
      <c r="AG49" s="61" t="s">
        <v>153</v>
      </c>
      <c r="AH49" s="61"/>
      <c r="AI49" s="61"/>
      <c r="AJ49" s="61"/>
      <c r="AK49" s="95"/>
      <c r="AL49" s="61"/>
      <c r="AM49" s="61"/>
      <c r="AN49" s="61"/>
      <c r="AO49" s="95"/>
      <c r="AP49" s="61"/>
      <c r="AQ49" s="61"/>
      <c r="AR49" s="61"/>
      <c r="AS49" s="95"/>
      <c r="AT49" s="61"/>
      <c r="AU49" s="61"/>
      <c r="AV49" s="61"/>
      <c r="AW49" s="95"/>
      <c r="AX49" s="89">
        <f t="shared" si="6"/>
        <v>0</v>
      </c>
      <c r="AY49" s="68">
        <f t="shared" si="8"/>
        <v>0</v>
      </c>
      <c r="AZ49" s="63"/>
      <c r="BA49" s="63"/>
      <c r="BB49" s="63"/>
      <c r="BC49" s="63"/>
      <c r="BD49" s="63"/>
      <c r="BE49" s="63"/>
      <c r="BF49" s="63"/>
      <c r="BG49" s="63"/>
      <c r="BH49" s="63"/>
      <c r="BI49" s="63"/>
      <c r="BJ49" s="63"/>
      <c r="BK49" s="63"/>
    </row>
    <row r="50" spans="1:63" x14ac:dyDescent="0.25">
      <c r="A50" s="61" t="s">
        <v>154</v>
      </c>
      <c r="B50" s="61"/>
      <c r="C50" s="61"/>
      <c r="D50" s="61"/>
      <c r="E50" s="95"/>
      <c r="F50" s="61"/>
      <c r="G50" s="61"/>
      <c r="H50" s="61"/>
      <c r="I50" s="95"/>
      <c r="J50" s="61"/>
      <c r="K50" s="61"/>
      <c r="L50" s="61"/>
      <c r="M50" s="95"/>
      <c r="N50" s="61"/>
      <c r="O50" s="61"/>
      <c r="P50" s="61"/>
      <c r="Q50" s="95"/>
      <c r="R50" s="89">
        <f t="shared" si="5"/>
        <v>0</v>
      </c>
      <c r="S50" s="68">
        <f t="shared" si="7"/>
        <v>0</v>
      </c>
      <c r="T50" s="88"/>
      <c r="U50" s="88"/>
      <c r="V50" s="88"/>
      <c r="W50" s="88"/>
      <c r="X50" s="88"/>
      <c r="Y50" s="63"/>
      <c r="Z50" s="63"/>
      <c r="AA50" s="63"/>
      <c r="AB50" s="63"/>
      <c r="AC50" s="63"/>
      <c r="AD50" s="63"/>
      <c r="AE50" s="63"/>
      <c r="AG50" s="61" t="s">
        <v>154</v>
      </c>
      <c r="AH50" s="61"/>
      <c r="AI50" s="61"/>
      <c r="AJ50" s="61"/>
      <c r="AK50" s="95"/>
      <c r="AL50" s="61"/>
      <c r="AM50" s="61"/>
      <c r="AN50" s="61"/>
      <c r="AO50" s="95"/>
      <c r="AP50" s="61"/>
      <c r="AQ50" s="61"/>
      <c r="AR50" s="61"/>
      <c r="AS50" s="95"/>
      <c r="AT50" s="61"/>
      <c r="AU50" s="61"/>
      <c r="AV50" s="61"/>
      <c r="AW50" s="95"/>
      <c r="AX50" s="89">
        <f t="shared" si="6"/>
        <v>0</v>
      </c>
      <c r="AY50" s="68">
        <f t="shared" si="8"/>
        <v>0</v>
      </c>
      <c r="AZ50" s="63"/>
      <c r="BA50" s="63"/>
      <c r="BB50" s="63"/>
      <c r="BC50" s="63"/>
      <c r="BD50" s="63"/>
      <c r="BE50" s="63"/>
      <c r="BF50" s="63"/>
      <c r="BG50" s="63"/>
      <c r="BH50" s="63"/>
      <c r="BI50" s="63"/>
      <c r="BJ50" s="63"/>
      <c r="BK50" s="63"/>
    </row>
    <row r="51" spans="1:63" x14ac:dyDescent="0.25">
      <c r="A51" s="61" t="s">
        <v>155</v>
      </c>
      <c r="B51" s="61"/>
      <c r="C51" s="61"/>
      <c r="D51" s="61"/>
      <c r="E51" s="95"/>
      <c r="F51" s="61"/>
      <c r="G51" s="61"/>
      <c r="H51" s="61"/>
      <c r="I51" s="95"/>
      <c r="J51" s="61"/>
      <c r="K51" s="61"/>
      <c r="L51" s="61"/>
      <c r="M51" s="95"/>
      <c r="N51" s="61"/>
      <c r="O51" s="61"/>
      <c r="P51" s="61"/>
      <c r="Q51" s="95"/>
      <c r="R51" s="89">
        <f t="shared" si="5"/>
        <v>0</v>
      </c>
      <c r="S51" s="68">
        <f t="shared" si="7"/>
        <v>0</v>
      </c>
      <c r="T51" s="88"/>
      <c r="U51" s="88"/>
      <c r="V51" s="88"/>
      <c r="W51" s="88"/>
      <c r="X51" s="88"/>
      <c r="Y51" s="63"/>
      <c r="Z51" s="63"/>
      <c r="AA51" s="63"/>
      <c r="AB51" s="63"/>
      <c r="AC51" s="63"/>
      <c r="AD51" s="63"/>
      <c r="AE51" s="63"/>
      <c r="AG51" s="61" t="s">
        <v>155</v>
      </c>
      <c r="AH51" s="61"/>
      <c r="AI51" s="61"/>
      <c r="AJ51" s="61"/>
      <c r="AK51" s="95"/>
      <c r="AL51" s="61"/>
      <c r="AM51" s="61"/>
      <c r="AN51" s="61"/>
      <c r="AO51" s="95"/>
      <c r="AP51" s="61"/>
      <c r="AQ51" s="61"/>
      <c r="AR51" s="61"/>
      <c r="AS51" s="95"/>
      <c r="AT51" s="61"/>
      <c r="AU51" s="61"/>
      <c r="AV51" s="61"/>
      <c r="AW51" s="95"/>
      <c r="AX51" s="89">
        <f t="shared" si="6"/>
        <v>0</v>
      </c>
      <c r="AY51" s="68">
        <f t="shared" si="8"/>
        <v>0</v>
      </c>
      <c r="AZ51" s="63"/>
      <c r="BA51" s="63"/>
      <c r="BB51" s="63"/>
      <c r="BC51" s="63"/>
      <c r="BD51" s="63"/>
      <c r="BE51" s="63"/>
      <c r="BF51" s="63"/>
      <c r="BG51" s="63"/>
      <c r="BH51" s="63"/>
      <c r="BI51" s="63"/>
      <c r="BJ51" s="63"/>
      <c r="BK51" s="63"/>
    </row>
    <row r="52" spans="1:63" x14ac:dyDescent="0.25">
      <c r="A52" s="61" t="s">
        <v>156</v>
      </c>
      <c r="B52" s="61"/>
      <c r="C52" s="61"/>
      <c r="D52" s="61"/>
      <c r="E52" s="95"/>
      <c r="F52" s="61"/>
      <c r="G52" s="61"/>
      <c r="H52" s="61"/>
      <c r="I52" s="95"/>
      <c r="J52" s="61"/>
      <c r="K52" s="61"/>
      <c r="L52" s="61"/>
      <c r="M52" s="95"/>
      <c r="N52" s="61"/>
      <c r="O52" s="61"/>
      <c r="P52" s="61"/>
      <c r="Q52" s="95"/>
      <c r="R52" s="89">
        <f t="shared" si="5"/>
        <v>0</v>
      </c>
      <c r="S52" s="68">
        <f t="shared" si="7"/>
        <v>0</v>
      </c>
      <c r="T52" s="88"/>
      <c r="U52" s="88"/>
      <c r="V52" s="88"/>
      <c r="W52" s="88"/>
      <c r="X52" s="88"/>
      <c r="Y52" s="63"/>
      <c r="Z52" s="63"/>
      <c r="AA52" s="63"/>
      <c r="AB52" s="63"/>
      <c r="AC52" s="63"/>
      <c r="AD52" s="63"/>
      <c r="AE52" s="63"/>
      <c r="AG52" s="61" t="s">
        <v>156</v>
      </c>
      <c r="AH52" s="61"/>
      <c r="AI52" s="61"/>
      <c r="AJ52" s="61"/>
      <c r="AK52" s="95"/>
      <c r="AL52" s="61"/>
      <c r="AM52" s="61"/>
      <c r="AN52" s="61"/>
      <c r="AO52" s="95"/>
      <c r="AP52" s="61"/>
      <c r="AQ52" s="61"/>
      <c r="AR52" s="61"/>
      <c r="AS52" s="95"/>
      <c r="AT52" s="61"/>
      <c r="AU52" s="61"/>
      <c r="AV52" s="61"/>
      <c r="AW52" s="95"/>
      <c r="AX52" s="89">
        <f t="shared" si="6"/>
        <v>0</v>
      </c>
      <c r="AY52" s="68">
        <f t="shared" si="8"/>
        <v>0</v>
      </c>
      <c r="AZ52" s="63"/>
      <c r="BA52" s="63"/>
      <c r="BB52" s="63"/>
      <c r="BC52" s="63"/>
      <c r="BD52" s="63"/>
      <c r="BE52" s="63"/>
      <c r="BF52" s="63"/>
      <c r="BG52" s="63"/>
      <c r="BH52" s="63"/>
      <c r="BI52" s="63"/>
      <c r="BJ52" s="63"/>
      <c r="BK52" s="63"/>
    </row>
    <row r="53" spans="1:63" x14ac:dyDescent="0.25">
      <c r="A53" s="61" t="s">
        <v>157</v>
      </c>
      <c r="B53" s="61"/>
      <c r="C53" s="61"/>
      <c r="D53" s="61"/>
      <c r="E53" s="95"/>
      <c r="F53" s="61"/>
      <c r="G53" s="61"/>
      <c r="H53" s="61"/>
      <c r="I53" s="95"/>
      <c r="J53" s="61"/>
      <c r="K53" s="61"/>
      <c r="L53" s="61"/>
      <c r="M53" s="95"/>
      <c r="N53" s="61"/>
      <c r="O53" s="61"/>
      <c r="P53" s="61"/>
      <c r="Q53" s="95"/>
      <c r="R53" s="89">
        <f t="shared" si="5"/>
        <v>0</v>
      </c>
      <c r="S53" s="68">
        <f t="shared" si="7"/>
        <v>0</v>
      </c>
      <c r="T53" s="88"/>
      <c r="U53" s="88"/>
      <c r="V53" s="88"/>
      <c r="W53" s="88"/>
      <c r="X53" s="88"/>
      <c r="Y53" s="63"/>
      <c r="Z53" s="63"/>
      <c r="AA53" s="63"/>
      <c r="AB53" s="63"/>
      <c r="AC53" s="63"/>
      <c r="AD53" s="63"/>
      <c r="AE53" s="63"/>
      <c r="AG53" s="61" t="s">
        <v>157</v>
      </c>
      <c r="AH53" s="61"/>
      <c r="AI53" s="61"/>
      <c r="AJ53" s="61"/>
      <c r="AK53" s="95"/>
      <c r="AL53" s="61"/>
      <c r="AM53" s="61"/>
      <c r="AN53" s="61"/>
      <c r="AO53" s="95"/>
      <c r="AP53" s="61"/>
      <c r="AQ53" s="61"/>
      <c r="AR53" s="61"/>
      <c r="AS53" s="95"/>
      <c r="AT53" s="61"/>
      <c r="AU53" s="61"/>
      <c r="AV53" s="61"/>
      <c r="AW53" s="95"/>
      <c r="AX53" s="89">
        <f t="shared" si="6"/>
        <v>0</v>
      </c>
      <c r="AY53" s="68">
        <f t="shared" si="8"/>
        <v>0</v>
      </c>
      <c r="AZ53" s="63"/>
      <c r="BA53" s="63"/>
      <c r="BB53" s="63"/>
      <c r="BC53" s="63"/>
      <c r="BD53" s="63"/>
      <c r="BE53" s="63"/>
      <c r="BF53" s="63"/>
      <c r="BG53" s="63"/>
      <c r="BH53" s="63"/>
      <c r="BI53" s="63"/>
      <c r="BJ53" s="63"/>
      <c r="BK53" s="63"/>
    </row>
    <row r="54" spans="1:63" x14ac:dyDescent="0.25">
      <c r="A54" s="61" t="s">
        <v>158</v>
      </c>
      <c r="B54" s="61"/>
      <c r="C54" s="61"/>
      <c r="D54" s="61"/>
      <c r="E54" s="95"/>
      <c r="F54" s="61"/>
      <c r="G54" s="61"/>
      <c r="H54" s="61"/>
      <c r="I54" s="95"/>
      <c r="J54" s="61"/>
      <c r="K54" s="61"/>
      <c r="L54" s="61"/>
      <c r="M54" s="95"/>
      <c r="N54" s="61"/>
      <c r="O54" s="61"/>
      <c r="P54" s="61"/>
      <c r="Q54" s="95"/>
      <c r="R54" s="89">
        <f t="shared" si="5"/>
        <v>0</v>
      </c>
      <c r="S54" s="68">
        <f t="shared" si="7"/>
        <v>0</v>
      </c>
      <c r="T54" s="88"/>
      <c r="U54" s="88"/>
      <c r="V54" s="88"/>
      <c r="W54" s="88"/>
      <c r="X54" s="88"/>
      <c r="Y54" s="63"/>
      <c r="Z54" s="63"/>
      <c r="AA54" s="63"/>
      <c r="AB54" s="63"/>
      <c r="AC54" s="63"/>
      <c r="AD54" s="63"/>
      <c r="AE54" s="63"/>
      <c r="AG54" s="61" t="s">
        <v>158</v>
      </c>
      <c r="AH54" s="61"/>
      <c r="AI54" s="61"/>
      <c r="AJ54" s="61"/>
      <c r="AK54" s="95"/>
      <c r="AL54" s="61"/>
      <c r="AM54" s="61"/>
      <c r="AN54" s="61"/>
      <c r="AO54" s="95"/>
      <c r="AP54" s="61"/>
      <c r="AQ54" s="61"/>
      <c r="AR54" s="61"/>
      <c r="AS54" s="95"/>
      <c r="AT54" s="61"/>
      <c r="AU54" s="61"/>
      <c r="AV54" s="61"/>
      <c r="AW54" s="95"/>
      <c r="AX54" s="89">
        <f t="shared" si="6"/>
        <v>0</v>
      </c>
      <c r="AY54" s="68">
        <f t="shared" si="8"/>
        <v>0</v>
      </c>
      <c r="AZ54" s="63"/>
      <c r="BA54" s="63"/>
      <c r="BB54" s="63"/>
      <c r="BC54" s="63"/>
      <c r="BD54" s="63"/>
      <c r="BE54" s="63"/>
      <c r="BF54" s="63"/>
      <c r="BG54" s="63"/>
      <c r="BH54" s="63"/>
      <c r="BI54" s="63"/>
      <c r="BJ54" s="63"/>
      <c r="BK54" s="63"/>
    </row>
    <row r="55" spans="1:63" x14ac:dyDescent="0.25">
      <c r="A55" s="61" t="s">
        <v>159</v>
      </c>
      <c r="B55" s="61"/>
      <c r="C55" s="61"/>
      <c r="D55" s="61"/>
      <c r="E55" s="95"/>
      <c r="F55" s="61"/>
      <c r="G55" s="61"/>
      <c r="H55" s="61"/>
      <c r="I55" s="95"/>
      <c r="J55" s="61"/>
      <c r="K55" s="61"/>
      <c r="L55" s="61"/>
      <c r="M55" s="95"/>
      <c r="N55" s="61"/>
      <c r="O55" s="61"/>
      <c r="P55" s="61"/>
      <c r="Q55" s="95"/>
      <c r="R55" s="89">
        <f t="shared" si="5"/>
        <v>0</v>
      </c>
      <c r="S55" s="68">
        <f t="shared" si="7"/>
        <v>0</v>
      </c>
      <c r="T55" s="88"/>
      <c r="U55" s="88"/>
      <c r="V55" s="88"/>
      <c r="W55" s="88"/>
      <c r="X55" s="88"/>
      <c r="Y55" s="63"/>
      <c r="Z55" s="63"/>
      <c r="AA55" s="63"/>
      <c r="AB55" s="63"/>
      <c r="AC55" s="63"/>
      <c r="AD55" s="63"/>
      <c r="AE55" s="63"/>
      <c r="AG55" s="61" t="s">
        <v>159</v>
      </c>
      <c r="AH55" s="61"/>
      <c r="AI55" s="61"/>
      <c r="AJ55" s="61"/>
      <c r="AK55" s="95"/>
      <c r="AL55" s="61"/>
      <c r="AM55" s="61"/>
      <c r="AN55" s="61"/>
      <c r="AO55" s="95"/>
      <c r="AP55" s="61"/>
      <c r="AQ55" s="61"/>
      <c r="AR55" s="61"/>
      <c r="AS55" s="95"/>
      <c r="AT55" s="61"/>
      <c r="AU55" s="61"/>
      <c r="AV55" s="61"/>
      <c r="AW55" s="95"/>
      <c r="AX55" s="89">
        <f t="shared" si="6"/>
        <v>0</v>
      </c>
      <c r="AY55" s="68">
        <f t="shared" si="8"/>
        <v>0</v>
      </c>
      <c r="AZ55" s="63"/>
      <c r="BA55" s="63"/>
      <c r="BB55" s="63"/>
      <c r="BC55" s="63"/>
      <c r="BD55" s="63"/>
      <c r="BE55" s="63"/>
      <c r="BF55" s="63"/>
      <c r="BG55" s="63"/>
      <c r="BH55" s="63"/>
      <c r="BI55" s="63"/>
      <c r="BJ55" s="63"/>
      <c r="BK55" s="63"/>
    </row>
    <row r="56" spans="1:63" x14ac:dyDescent="0.25">
      <c r="A56" s="61" t="s">
        <v>160</v>
      </c>
      <c r="B56" s="61"/>
      <c r="C56" s="61"/>
      <c r="D56" s="61"/>
      <c r="E56" s="95"/>
      <c r="F56" s="61"/>
      <c r="G56" s="61"/>
      <c r="H56" s="61"/>
      <c r="I56" s="95"/>
      <c r="J56" s="61"/>
      <c r="K56" s="61"/>
      <c r="L56" s="61"/>
      <c r="M56" s="95"/>
      <c r="N56" s="61"/>
      <c r="O56" s="61"/>
      <c r="P56" s="61"/>
      <c r="Q56" s="95"/>
      <c r="R56" s="89">
        <f t="shared" si="5"/>
        <v>0</v>
      </c>
      <c r="S56" s="68">
        <f t="shared" si="7"/>
        <v>0</v>
      </c>
      <c r="T56" s="88"/>
      <c r="U56" s="88"/>
      <c r="V56" s="88"/>
      <c r="W56" s="88"/>
      <c r="X56" s="88"/>
      <c r="Y56" s="63"/>
      <c r="Z56" s="63"/>
      <c r="AA56" s="63"/>
      <c r="AB56" s="63"/>
      <c r="AC56" s="63"/>
      <c r="AD56" s="63"/>
      <c r="AE56" s="63"/>
      <c r="AG56" s="61" t="s">
        <v>160</v>
      </c>
      <c r="AH56" s="61"/>
      <c r="AI56" s="61"/>
      <c r="AJ56" s="61"/>
      <c r="AK56" s="95"/>
      <c r="AL56" s="61"/>
      <c r="AM56" s="61"/>
      <c r="AN56" s="61"/>
      <c r="AO56" s="95"/>
      <c r="AP56" s="61"/>
      <c r="AQ56" s="61"/>
      <c r="AR56" s="61"/>
      <c r="AS56" s="95"/>
      <c r="AT56" s="61"/>
      <c r="AU56" s="61"/>
      <c r="AV56" s="61"/>
      <c r="AW56" s="95"/>
      <c r="AX56" s="89">
        <f t="shared" si="6"/>
        <v>0</v>
      </c>
      <c r="AY56" s="68">
        <f t="shared" si="8"/>
        <v>0</v>
      </c>
      <c r="AZ56" s="63"/>
      <c r="BA56" s="63"/>
      <c r="BB56" s="63"/>
      <c r="BC56" s="63"/>
      <c r="BD56" s="63"/>
      <c r="BE56" s="63"/>
      <c r="BF56" s="63"/>
      <c r="BG56" s="63"/>
      <c r="BH56" s="63"/>
      <c r="BI56" s="63"/>
      <c r="BJ56" s="63"/>
      <c r="BK56" s="63"/>
    </row>
    <row r="57" spans="1:63" x14ac:dyDescent="0.25">
      <c r="A57" s="61" t="s">
        <v>161</v>
      </c>
      <c r="B57" s="61"/>
      <c r="C57" s="61"/>
      <c r="D57" s="61"/>
      <c r="E57" s="95"/>
      <c r="F57" s="61"/>
      <c r="G57" s="61"/>
      <c r="H57" s="61"/>
      <c r="I57" s="95"/>
      <c r="J57" s="61"/>
      <c r="K57" s="61"/>
      <c r="L57" s="61"/>
      <c r="M57" s="95"/>
      <c r="N57" s="61"/>
      <c r="O57" s="61"/>
      <c r="P57" s="61"/>
      <c r="Q57" s="95"/>
      <c r="R57" s="89">
        <f t="shared" si="5"/>
        <v>0</v>
      </c>
      <c r="S57" s="68">
        <f t="shared" si="7"/>
        <v>0</v>
      </c>
      <c r="T57" s="88"/>
      <c r="U57" s="88"/>
      <c r="V57" s="88"/>
      <c r="W57" s="88"/>
      <c r="X57" s="88"/>
      <c r="Y57" s="63"/>
      <c r="Z57" s="63"/>
      <c r="AA57" s="63"/>
      <c r="AB57" s="63"/>
      <c r="AC57" s="63"/>
      <c r="AD57" s="63"/>
      <c r="AE57" s="63"/>
      <c r="AG57" s="61" t="s">
        <v>161</v>
      </c>
      <c r="AH57" s="61"/>
      <c r="AI57" s="61"/>
      <c r="AJ57" s="61"/>
      <c r="AK57" s="95"/>
      <c r="AL57" s="61"/>
      <c r="AM57" s="61"/>
      <c r="AN57" s="61"/>
      <c r="AO57" s="95"/>
      <c r="AP57" s="61"/>
      <c r="AQ57" s="61"/>
      <c r="AR57" s="61"/>
      <c r="AS57" s="95"/>
      <c r="AT57" s="61"/>
      <c r="AU57" s="61"/>
      <c r="AV57" s="61"/>
      <c r="AW57" s="95"/>
      <c r="AX57" s="89">
        <f t="shared" si="6"/>
        <v>0</v>
      </c>
      <c r="AY57" s="68">
        <f t="shared" si="8"/>
        <v>0</v>
      </c>
      <c r="AZ57" s="63"/>
      <c r="BA57" s="63"/>
      <c r="BB57" s="63"/>
      <c r="BC57" s="63"/>
      <c r="BD57" s="63"/>
      <c r="BE57" s="63"/>
      <c r="BF57" s="63"/>
      <c r="BG57" s="63"/>
      <c r="BH57" s="63"/>
      <c r="BI57" s="63"/>
      <c r="BJ57" s="63"/>
      <c r="BK57" s="63"/>
    </row>
    <row r="58" spans="1:63" x14ac:dyDescent="0.25">
      <c r="A58" s="65" t="s">
        <v>162</v>
      </c>
      <c r="B58" s="62">
        <f t="shared" ref="B58:Q58" si="9">SUM(B37:B57)</f>
        <v>0</v>
      </c>
      <c r="C58" s="62">
        <f t="shared" si="9"/>
        <v>0</v>
      </c>
      <c r="D58" s="62">
        <f t="shared" si="9"/>
        <v>0</v>
      </c>
      <c r="E58" s="96">
        <f t="shared" si="9"/>
        <v>0</v>
      </c>
      <c r="F58" s="62">
        <f t="shared" si="9"/>
        <v>0</v>
      </c>
      <c r="G58" s="62">
        <f t="shared" si="9"/>
        <v>0</v>
      </c>
      <c r="H58" s="62">
        <f t="shared" si="9"/>
        <v>0</v>
      </c>
      <c r="I58" s="96">
        <f t="shared" si="9"/>
        <v>0</v>
      </c>
      <c r="J58" s="62">
        <f t="shared" si="9"/>
        <v>0</v>
      </c>
      <c r="K58" s="62">
        <f t="shared" si="9"/>
        <v>0</v>
      </c>
      <c r="L58" s="62">
        <f t="shared" si="9"/>
        <v>0</v>
      </c>
      <c r="M58" s="96">
        <f t="shared" si="9"/>
        <v>0</v>
      </c>
      <c r="N58" s="62">
        <f t="shared" si="9"/>
        <v>0</v>
      </c>
      <c r="O58" s="62">
        <f t="shared" si="9"/>
        <v>0</v>
      </c>
      <c r="P58" s="62">
        <f t="shared" si="9"/>
        <v>0</v>
      </c>
      <c r="Q58" s="96">
        <f t="shared" si="9"/>
        <v>0</v>
      </c>
      <c r="R58" s="62">
        <f t="shared" ref="R58:AE58" si="10">SUM(R37:R57)</f>
        <v>0</v>
      </c>
      <c r="S58" s="68">
        <f t="shared" si="10"/>
        <v>0</v>
      </c>
      <c r="T58" s="62">
        <f t="shared" si="10"/>
        <v>0</v>
      </c>
      <c r="U58" s="62">
        <f t="shared" si="10"/>
        <v>0</v>
      </c>
      <c r="V58" s="62">
        <f t="shared" si="10"/>
        <v>0</v>
      </c>
      <c r="W58" s="62">
        <f t="shared" si="10"/>
        <v>0</v>
      </c>
      <c r="X58" s="62">
        <f t="shared" si="10"/>
        <v>0</v>
      </c>
      <c r="Y58" s="62">
        <f t="shared" si="10"/>
        <v>0</v>
      </c>
      <c r="Z58" s="62">
        <f t="shared" si="10"/>
        <v>0</v>
      </c>
      <c r="AA58" s="62">
        <f t="shared" si="10"/>
        <v>0</v>
      </c>
      <c r="AB58" s="62">
        <f t="shared" si="10"/>
        <v>0</v>
      </c>
      <c r="AC58" s="62">
        <f t="shared" si="10"/>
        <v>0</v>
      </c>
      <c r="AD58" s="62">
        <f t="shared" si="10"/>
        <v>0</v>
      </c>
      <c r="AE58" s="62">
        <f t="shared" si="10"/>
        <v>0</v>
      </c>
      <c r="AG58" s="65" t="s">
        <v>162</v>
      </c>
      <c r="AH58" s="62">
        <f t="shared" ref="AH58:AW58" si="11">SUM(AH37:AH57)</f>
        <v>0</v>
      </c>
      <c r="AI58" s="62">
        <f t="shared" si="11"/>
        <v>0</v>
      </c>
      <c r="AJ58" s="62">
        <f t="shared" si="11"/>
        <v>0</v>
      </c>
      <c r="AK58" s="96">
        <f t="shared" si="11"/>
        <v>0</v>
      </c>
      <c r="AL58" s="62">
        <f t="shared" si="11"/>
        <v>0</v>
      </c>
      <c r="AM58" s="62">
        <f t="shared" si="11"/>
        <v>0</v>
      </c>
      <c r="AN58" s="62">
        <f t="shared" si="11"/>
        <v>0</v>
      </c>
      <c r="AO58" s="96">
        <f t="shared" si="11"/>
        <v>0</v>
      </c>
      <c r="AP58" s="62">
        <f t="shared" si="11"/>
        <v>0</v>
      </c>
      <c r="AQ58" s="62">
        <f t="shared" si="11"/>
        <v>0</v>
      </c>
      <c r="AR58" s="62">
        <f t="shared" si="11"/>
        <v>0</v>
      </c>
      <c r="AS58" s="96">
        <f t="shared" si="11"/>
        <v>0</v>
      </c>
      <c r="AT58" s="62">
        <f t="shared" si="11"/>
        <v>0</v>
      </c>
      <c r="AU58" s="62">
        <f t="shared" si="11"/>
        <v>0</v>
      </c>
      <c r="AV58" s="62">
        <f t="shared" si="11"/>
        <v>0</v>
      </c>
      <c r="AW58" s="96">
        <f t="shared" si="11"/>
        <v>0</v>
      </c>
      <c r="AX58" s="90">
        <f t="shared" ref="AX58:BK58" si="12">SUM(AX37:AX57)</f>
        <v>0</v>
      </c>
      <c r="AY58" s="69">
        <f t="shared" si="12"/>
        <v>0</v>
      </c>
      <c r="AZ58" s="62">
        <f t="shared" si="12"/>
        <v>0</v>
      </c>
      <c r="BA58" s="62">
        <f t="shared" si="12"/>
        <v>0</v>
      </c>
      <c r="BB58" s="62">
        <f t="shared" si="12"/>
        <v>0</v>
      </c>
      <c r="BC58" s="62">
        <f t="shared" si="12"/>
        <v>0</v>
      </c>
      <c r="BD58" s="62">
        <f t="shared" si="12"/>
        <v>0</v>
      </c>
      <c r="BE58" s="62">
        <f t="shared" si="12"/>
        <v>0</v>
      </c>
      <c r="BF58" s="62">
        <f t="shared" si="12"/>
        <v>0</v>
      </c>
      <c r="BG58" s="62">
        <f t="shared" si="12"/>
        <v>0</v>
      </c>
      <c r="BH58" s="62">
        <f t="shared" si="12"/>
        <v>0</v>
      </c>
      <c r="BI58" s="62">
        <f t="shared" si="12"/>
        <v>0</v>
      </c>
      <c r="BJ58" s="62">
        <f t="shared" si="12"/>
        <v>0</v>
      </c>
      <c r="BK58" s="62">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7"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63"/>
  <sheetViews>
    <sheetView tabSelected="1" zoomScale="65" zoomScaleNormal="65" workbookViewId="0">
      <pane xSplit="7" ySplit="12" topLeftCell="H13" activePane="bottomRight" state="frozen"/>
      <selection pane="topRight" activeCell="H1" sqref="H1"/>
      <selection pane="bottomLeft" activeCell="A13" sqref="A13"/>
      <selection pane="bottomRight" activeCell="A12" sqref="A12"/>
    </sheetView>
  </sheetViews>
  <sheetFormatPr defaultColWidth="10.85546875" defaultRowHeight="15" x14ac:dyDescent="0.25"/>
  <cols>
    <col min="1" max="1" width="15" style="31" customWidth="1"/>
    <col min="2" max="2" width="8.28515625" style="31" customWidth="1"/>
    <col min="3" max="3" width="11.42578125" style="31" customWidth="1"/>
    <col min="4" max="4" width="14.7109375" style="31" customWidth="1"/>
    <col min="5" max="5" width="15.85546875" style="31" customWidth="1"/>
    <col min="6" max="8" width="29.28515625" style="31" customWidth="1"/>
    <col min="9" max="9" width="20.5703125" style="31" customWidth="1"/>
    <col min="10" max="10" width="18.85546875" style="31" customWidth="1"/>
    <col min="11" max="11" width="15.28515625" style="31" customWidth="1"/>
    <col min="12" max="12" width="41.85546875" style="31" customWidth="1"/>
    <col min="13" max="13" width="21.140625" style="31" customWidth="1"/>
    <col min="14" max="14" width="9.5703125" style="31" customWidth="1"/>
    <col min="15" max="17" width="10.42578125" style="31" customWidth="1"/>
    <col min="18" max="18" width="10" style="31" customWidth="1"/>
    <col min="19" max="19" width="22.28515625" style="31" customWidth="1"/>
    <col min="20" max="20" width="22.42578125" style="31" customWidth="1"/>
    <col min="21" max="32" width="7.42578125" style="31" customWidth="1"/>
    <col min="33" max="43" width="8.140625" style="31" customWidth="1"/>
    <col min="44" max="44" width="5.85546875" style="31" customWidth="1"/>
    <col min="45" max="45" width="17.140625" style="31" customWidth="1"/>
    <col min="46" max="46" width="15.85546875" style="94" customWidth="1"/>
    <col min="47" max="51" width="46" style="31" customWidth="1"/>
    <col min="52" max="16382" width="10.85546875" style="31"/>
    <col min="16383" max="16383" width="9" style="31" customWidth="1"/>
    <col min="16384" max="16384" width="10.85546875" style="31"/>
  </cols>
  <sheetData>
    <row r="1" spans="1:51 16384:16384" ht="15.95" customHeight="1" x14ac:dyDescent="0.25">
      <c r="A1" s="397" t="s">
        <v>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9"/>
      <c r="AX1" s="392" t="s">
        <v>1</v>
      </c>
      <c r="AY1" s="393"/>
    </row>
    <row r="2" spans="1:51 16384:16384" ht="15.95" customHeight="1" x14ac:dyDescent="0.25">
      <c r="A2" s="400" t="s">
        <v>2</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2"/>
      <c r="AX2" s="394" t="s">
        <v>326</v>
      </c>
      <c r="AY2" s="395"/>
    </row>
    <row r="3" spans="1:51 16384:16384" ht="15" customHeight="1" x14ac:dyDescent="0.25">
      <c r="A3" s="403" t="s">
        <v>81</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5"/>
      <c r="AX3" s="394" t="s">
        <v>349</v>
      </c>
      <c r="AY3" s="395"/>
    </row>
    <row r="4" spans="1:51 16384:16384" ht="15.95" customHeight="1" x14ac:dyDescent="0.25">
      <c r="A4" s="397"/>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9"/>
      <c r="AX4" s="396" t="s">
        <v>82</v>
      </c>
      <c r="AY4" s="396"/>
    </row>
    <row r="5" spans="1:51 16384:16384" ht="15" customHeight="1" x14ac:dyDescent="0.25">
      <c r="A5" s="379" t="s">
        <v>83</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1"/>
      <c r="AG5" s="364" t="s">
        <v>10</v>
      </c>
      <c r="AH5" s="365"/>
      <c r="AI5" s="365"/>
      <c r="AJ5" s="365"/>
      <c r="AK5" s="365"/>
      <c r="AL5" s="365"/>
      <c r="AM5" s="365"/>
      <c r="AN5" s="365"/>
      <c r="AO5" s="365"/>
      <c r="AP5" s="365"/>
      <c r="AQ5" s="365"/>
      <c r="AR5" s="365"/>
      <c r="AS5" s="365"/>
      <c r="AT5" s="382"/>
      <c r="AU5" s="376" t="s">
        <v>84</v>
      </c>
      <c r="AV5" s="376" t="s">
        <v>85</v>
      </c>
      <c r="AW5" s="376" t="s">
        <v>86</v>
      </c>
      <c r="AX5" s="376" t="s">
        <v>87</v>
      </c>
      <c r="AY5" s="376" t="s">
        <v>88</v>
      </c>
    </row>
    <row r="6" spans="1:51 16384:16384" ht="15" customHeight="1" x14ac:dyDescent="0.25">
      <c r="A6" s="385" t="s">
        <v>6</v>
      </c>
      <c r="B6" s="387">
        <v>45358</v>
      </c>
      <c r="C6" s="388"/>
      <c r="D6" s="382"/>
      <c r="E6" s="386" t="s">
        <v>8</v>
      </c>
      <c r="F6" s="386"/>
      <c r="G6" s="39"/>
      <c r="H6" s="119"/>
      <c r="I6" s="364"/>
      <c r="J6" s="365"/>
      <c r="K6" s="365"/>
      <c r="L6" s="365"/>
      <c r="M6" s="365"/>
      <c r="N6" s="365"/>
      <c r="O6" s="365"/>
      <c r="P6" s="365"/>
      <c r="Q6" s="365"/>
      <c r="R6" s="365"/>
      <c r="S6" s="365"/>
      <c r="T6" s="365"/>
      <c r="U6" s="32"/>
      <c r="V6" s="32"/>
      <c r="W6" s="32"/>
      <c r="X6" s="32"/>
      <c r="Y6" s="32"/>
      <c r="Z6" s="32"/>
      <c r="AA6" s="32"/>
      <c r="AB6" s="32"/>
      <c r="AC6" s="32"/>
      <c r="AD6" s="32"/>
      <c r="AE6" s="32"/>
      <c r="AF6" s="33"/>
      <c r="AG6" s="366"/>
      <c r="AH6" s="367"/>
      <c r="AI6" s="367"/>
      <c r="AJ6" s="367"/>
      <c r="AK6" s="367"/>
      <c r="AL6" s="367"/>
      <c r="AM6" s="367"/>
      <c r="AN6" s="367"/>
      <c r="AO6" s="367"/>
      <c r="AP6" s="367"/>
      <c r="AQ6" s="367"/>
      <c r="AR6" s="367"/>
      <c r="AS6" s="367"/>
      <c r="AT6" s="383"/>
      <c r="AU6" s="377"/>
      <c r="AV6" s="377"/>
      <c r="AW6" s="377"/>
      <c r="AX6" s="377"/>
      <c r="AY6" s="377"/>
    </row>
    <row r="7" spans="1:51 16384:16384" ht="15" customHeight="1" x14ac:dyDescent="0.25">
      <c r="A7" s="385"/>
      <c r="B7" s="388"/>
      <c r="C7" s="388"/>
      <c r="D7" s="383"/>
      <c r="E7" s="386" t="s">
        <v>9</v>
      </c>
      <c r="F7" s="386"/>
      <c r="G7" s="39"/>
      <c r="H7" s="120"/>
      <c r="I7" s="366"/>
      <c r="J7" s="367"/>
      <c r="K7" s="367"/>
      <c r="L7" s="367"/>
      <c r="M7" s="367"/>
      <c r="N7" s="367"/>
      <c r="O7" s="367"/>
      <c r="P7" s="367"/>
      <c r="Q7" s="367"/>
      <c r="R7" s="367"/>
      <c r="S7" s="367"/>
      <c r="T7" s="367"/>
      <c r="U7" s="34"/>
      <c r="V7" s="34"/>
      <c r="W7" s="34"/>
      <c r="X7" s="34"/>
      <c r="Y7" s="34"/>
      <c r="Z7" s="34"/>
      <c r="AA7" s="34"/>
      <c r="AB7" s="34"/>
      <c r="AC7" s="34"/>
      <c r="AD7" s="34"/>
      <c r="AE7" s="34"/>
      <c r="AF7" s="35"/>
      <c r="AG7" s="366"/>
      <c r="AH7" s="367"/>
      <c r="AI7" s="367"/>
      <c r="AJ7" s="367"/>
      <c r="AK7" s="367"/>
      <c r="AL7" s="367"/>
      <c r="AM7" s="367"/>
      <c r="AN7" s="367"/>
      <c r="AO7" s="367"/>
      <c r="AP7" s="367"/>
      <c r="AQ7" s="367"/>
      <c r="AR7" s="367"/>
      <c r="AS7" s="367"/>
      <c r="AT7" s="383"/>
      <c r="AU7" s="377"/>
      <c r="AV7" s="377"/>
      <c r="AW7" s="377"/>
      <c r="AX7" s="377"/>
      <c r="AY7" s="377"/>
    </row>
    <row r="8" spans="1:51 16384:16384" ht="15" customHeight="1" x14ac:dyDescent="0.25">
      <c r="A8" s="385"/>
      <c r="B8" s="388"/>
      <c r="C8" s="388"/>
      <c r="D8" s="384"/>
      <c r="E8" s="386" t="s">
        <v>10</v>
      </c>
      <c r="F8" s="386"/>
      <c r="G8" s="39" t="s">
        <v>351</v>
      </c>
      <c r="H8" s="121"/>
      <c r="I8" s="368"/>
      <c r="J8" s="369"/>
      <c r="K8" s="369"/>
      <c r="L8" s="369"/>
      <c r="M8" s="369"/>
      <c r="N8" s="369"/>
      <c r="O8" s="369"/>
      <c r="P8" s="369"/>
      <c r="Q8" s="369"/>
      <c r="R8" s="369"/>
      <c r="S8" s="369"/>
      <c r="T8" s="369"/>
      <c r="U8" s="36"/>
      <c r="V8" s="36"/>
      <c r="W8" s="36"/>
      <c r="X8" s="36"/>
      <c r="Y8" s="36"/>
      <c r="Z8" s="36"/>
      <c r="AA8" s="36"/>
      <c r="AB8" s="36"/>
      <c r="AC8" s="36"/>
      <c r="AD8" s="36"/>
      <c r="AE8" s="36"/>
      <c r="AF8" s="37"/>
      <c r="AG8" s="366"/>
      <c r="AH8" s="367"/>
      <c r="AI8" s="367"/>
      <c r="AJ8" s="367"/>
      <c r="AK8" s="367"/>
      <c r="AL8" s="367"/>
      <c r="AM8" s="367"/>
      <c r="AN8" s="367"/>
      <c r="AO8" s="367"/>
      <c r="AP8" s="367"/>
      <c r="AQ8" s="367"/>
      <c r="AR8" s="367"/>
      <c r="AS8" s="367"/>
      <c r="AT8" s="383"/>
      <c r="AU8" s="377"/>
      <c r="AV8" s="377"/>
      <c r="AW8" s="377"/>
      <c r="AX8" s="377"/>
      <c r="AY8" s="377"/>
    </row>
    <row r="9" spans="1:51 16384:16384" ht="15" customHeight="1" x14ac:dyDescent="0.25">
      <c r="A9" s="379" t="s">
        <v>89</v>
      </c>
      <c r="B9" s="380"/>
      <c r="C9" s="380"/>
      <c r="D9" s="380"/>
      <c r="E9" s="406" t="s">
        <v>375</v>
      </c>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366"/>
      <c r="AH9" s="367"/>
      <c r="AI9" s="367"/>
      <c r="AJ9" s="367"/>
      <c r="AK9" s="367"/>
      <c r="AL9" s="367"/>
      <c r="AM9" s="367"/>
      <c r="AN9" s="367"/>
      <c r="AO9" s="367"/>
      <c r="AP9" s="367"/>
      <c r="AQ9" s="367"/>
      <c r="AR9" s="367"/>
      <c r="AS9" s="367"/>
      <c r="AT9" s="383"/>
      <c r="AU9" s="377"/>
      <c r="AV9" s="377"/>
      <c r="AW9" s="377"/>
      <c r="AX9" s="377"/>
      <c r="AY9" s="377"/>
    </row>
    <row r="10" spans="1:51 16384:16384" ht="15" customHeight="1" x14ac:dyDescent="0.25">
      <c r="A10" s="379" t="s">
        <v>90</v>
      </c>
      <c r="B10" s="380"/>
      <c r="C10" s="380"/>
      <c r="D10" s="380"/>
      <c r="E10" s="406" t="s">
        <v>376</v>
      </c>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368"/>
      <c r="AH10" s="369"/>
      <c r="AI10" s="369"/>
      <c r="AJ10" s="369"/>
      <c r="AK10" s="369"/>
      <c r="AL10" s="369"/>
      <c r="AM10" s="369"/>
      <c r="AN10" s="369"/>
      <c r="AO10" s="369"/>
      <c r="AP10" s="369"/>
      <c r="AQ10" s="369"/>
      <c r="AR10" s="369"/>
      <c r="AS10" s="369"/>
      <c r="AT10" s="384"/>
      <c r="AU10" s="377"/>
      <c r="AV10" s="377"/>
      <c r="AW10" s="377"/>
      <c r="AX10" s="377"/>
      <c r="AY10" s="377"/>
    </row>
    <row r="11" spans="1:51 16384:16384" ht="39.950000000000003" customHeight="1" x14ac:dyDescent="0.25">
      <c r="A11" s="374" t="s">
        <v>91</v>
      </c>
      <c r="B11" s="389"/>
      <c r="C11" s="389"/>
      <c r="D11" s="389"/>
      <c r="E11" s="375"/>
      <c r="F11" s="376" t="s">
        <v>92</v>
      </c>
      <c r="G11" s="376" t="s">
        <v>327</v>
      </c>
      <c r="H11" s="376" t="s">
        <v>93</v>
      </c>
      <c r="I11" s="376" t="s">
        <v>94</v>
      </c>
      <c r="J11" s="376" t="s">
        <v>328</v>
      </c>
      <c r="K11" s="376" t="s">
        <v>171</v>
      </c>
      <c r="L11" s="376" t="s">
        <v>95</v>
      </c>
      <c r="M11" s="376" t="s">
        <v>96</v>
      </c>
      <c r="N11" s="374" t="s">
        <v>97</v>
      </c>
      <c r="O11" s="389"/>
      <c r="P11" s="389"/>
      <c r="Q11" s="389"/>
      <c r="R11" s="375"/>
      <c r="S11" s="376" t="s">
        <v>98</v>
      </c>
      <c r="T11" s="376" t="s">
        <v>99</v>
      </c>
      <c r="U11" s="379" t="s">
        <v>100</v>
      </c>
      <c r="V11" s="380"/>
      <c r="W11" s="380"/>
      <c r="X11" s="380"/>
      <c r="Y11" s="380"/>
      <c r="Z11" s="380"/>
      <c r="AA11" s="380"/>
      <c r="AB11" s="380"/>
      <c r="AC11" s="380"/>
      <c r="AD11" s="380"/>
      <c r="AE11" s="380"/>
      <c r="AF11" s="381"/>
      <c r="AG11" s="379" t="s">
        <v>101</v>
      </c>
      <c r="AH11" s="380"/>
      <c r="AI11" s="380"/>
      <c r="AJ11" s="380"/>
      <c r="AK11" s="380"/>
      <c r="AL11" s="380"/>
      <c r="AM11" s="380"/>
      <c r="AN11" s="380"/>
      <c r="AO11" s="380"/>
      <c r="AP11" s="380"/>
      <c r="AQ11" s="380"/>
      <c r="AR11" s="381"/>
      <c r="AS11" s="374" t="s">
        <v>32</v>
      </c>
      <c r="AT11" s="375"/>
      <c r="AU11" s="377"/>
      <c r="AV11" s="377"/>
      <c r="AW11" s="377"/>
      <c r="AX11" s="377"/>
      <c r="AY11" s="377"/>
    </row>
    <row r="12" spans="1:51 16384:16384" ht="28.5" x14ac:dyDescent="0.25">
      <c r="A12" s="38" t="s">
        <v>102</v>
      </c>
      <c r="B12" s="38" t="s">
        <v>103</v>
      </c>
      <c r="C12" s="38" t="s">
        <v>104</v>
      </c>
      <c r="D12" s="38" t="s">
        <v>105</v>
      </c>
      <c r="E12" s="38" t="s">
        <v>106</v>
      </c>
      <c r="F12" s="378"/>
      <c r="G12" s="378"/>
      <c r="H12" s="378"/>
      <c r="I12" s="378"/>
      <c r="J12" s="378"/>
      <c r="K12" s="378"/>
      <c r="L12" s="378"/>
      <c r="M12" s="378"/>
      <c r="N12" s="38">
        <v>2020</v>
      </c>
      <c r="O12" s="38">
        <v>2021</v>
      </c>
      <c r="P12" s="38">
        <v>2022</v>
      </c>
      <c r="Q12" s="38">
        <v>2023</v>
      </c>
      <c r="R12" s="38">
        <v>2024</v>
      </c>
      <c r="S12" s="378"/>
      <c r="T12" s="378"/>
      <c r="U12" s="43" t="s">
        <v>20</v>
      </c>
      <c r="V12" s="43" t="s">
        <v>21</v>
      </c>
      <c r="W12" s="43" t="s">
        <v>22</v>
      </c>
      <c r="X12" s="43" t="s">
        <v>23</v>
      </c>
      <c r="Y12" s="43" t="s">
        <v>24</v>
      </c>
      <c r="Z12" s="43" t="s">
        <v>25</v>
      </c>
      <c r="AA12" s="43" t="s">
        <v>26</v>
      </c>
      <c r="AB12" s="43" t="s">
        <v>27</v>
      </c>
      <c r="AC12" s="43" t="s">
        <v>28</v>
      </c>
      <c r="AD12" s="43" t="s">
        <v>29</v>
      </c>
      <c r="AE12" s="43" t="s">
        <v>30</v>
      </c>
      <c r="AF12" s="43" t="s">
        <v>31</v>
      </c>
      <c r="AG12" s="43" t="s">
        <v>20</v>
      </c>
      <c r="AH12" s="43" t="s">
        <v>21</v>
      </c>
      <c r="AI12" s="43" t="s">
        <v>22</v>
      </c>
      <c r="AJ12" s="43" t="s">
        <v>23</v>
      </c>
      <c r="AK12" s="43" t="s">
        <v>24</v>
      </c>
      <c r="AL12" s="43" t="s">
        <v>25</v>
      </c>
      <c r="AM12" s="43" t="s">
        <v>26</v>
      </c>
      <c r="AN12" s="43" t="s">
        <v>27</v>
      </c>
      <c r="AO12" s="43" t="s">
        <v>28</v>
      </c>
      <c r="AP12" s="43" t="s">
        <v>29</v>
      </c>
      <c r="AQ12" s="43" t="s">
        <v>30</v>
      </c>
      <c r="AR12" s="43" t="s">
        <v>31</v>
      </c>
      <c r="AS12" s="38" t="s">
        <v>107</v>
      </c>
      <c r="AT12" s="93" t="s">
        <v>108</v>
      </c>
      <c r="AU12" s="378"/>
      <c r="AV12" s="378"/>
      <c r="AW12" s="378"/>
      <c r="AX12" s="378"/>
      <c r="AY12" s="378"/>
    </row>
    <row r="13" spans="1:51 16384:16384" s="158" customFormat="1" ht="152.44999999999999" customHeight="1" x14ac:dyDescent="0.25">
      <c r="A13" s="40">
        <v>304</v>
      </c>
      <c r="B13" s="40"/>
      <c r="C13" s="40"/>
      <c r="D13" s="40"/>
      <c r="E13" s="40"/>
      <c r="F13" s="159" t="s">
        <v>378</v>
      </c>
      <c r="G13" s="159" t="s">
        <v>295</v>
      </c>
      <c r="H13" s="159" t="s">
        <v>422</v>
      </c>
      <c r="I13" s="40" t="s">
        <v>469</v>
      </c>
      <c r="J13" s="140">
        <v>0.8</v>
      </c>
      <c r="K13" s="40" t="s">
        <v>473</v>
      </c>
      <c r="L13" s="159" t="s">
        <v>524</v>
      </c>
      <c r="M13" s="159" t="s">
        <v>474</v>
      </c>
      <c r="N13" s="140">
        <v>0.8</v>
      </c>
      <c r="O13" s="140">
        <v>0.8</v>
      </c>
      <c r="P13" s="140">
        <v>0.8</v>
      </c>
      <c r="Q13" s="140">
        <v>0.8</v>
      </c>
      <c r="R13" s="140">
        <v>0.8</v>
      </c>
      <c r="S13" s="41" t="s">
        <v>475</v>
      </c>
      <c r="T13" s="41" t="s">
        <v>476</v>
      </c>
      <c r="U13" s="155">
        <v>0.8</v>
      </c>
      <c r="V13" s="155">
        <v>0.8</v>
      </c>
      <c r="W13" s="155">
        <v>0.8</v>
      </c>
      <c r="X13" s="155">
        <v>0.8</v>
      </c>
      <c r="Y13" s="155">
        <v>0.8</v>
      </c>
      <c r="Z13" s="155"/>
      <c r="AA13" s="155"/>
      <c r="AB13" s="155"/>
      <c r="AC13" s="155"/>
      <c r="AD13" s="155"/>
      <c r="AE13" s="155"/>
      <c r="AF13" s="155"/>
      <c r="AG13" s="157">
        <v>0.91</v>
      </c>
      <c r="AH13" s="157">
        <v>0.92</v>
      </c>
      <c r="AI13" s="157"/>
      <c r="AJ13" s="157"/>
      <c r="AK13" s="157"/>
      <c r="AL13" s="157"/>
      <c r="AM13" s="157"/>
      <c r="AN13" s="157"/>
      <c r="AO13" s="157"/>
      <c r="AP13" s="157"/>
      <c r="AQ13" s="157"/>
      <c r="AR13" s="157"/>
      <c r="AS13" s="157">
        <f>IF(I13="suma",SUM(AG13:AR13),IF(I13="creciente",MAX(AG13:AR13),IF(I13="DECRECIENTE",Q13-MIN(AG13:AR13),IF(I13="CONSTANTE",AVERAGE(AG13:AR13)," "))))</f>
        <v>0.91500000000000004</v>
      </c>
      <c r="AT13" s="157">
        <f>IF(I13="suma",AS13/R13,IF(I13="creciente",AS13/(MAX(U13:AF13)),IF(I13="DECRECIENTE",AS13/(Q13-(MIN(U13:AF13))),IF(I13="CONSTANTE",AS13/AVERAGE(U13:AF13)," "))))</f>
        <v>1.14375</v>
      </c>
      <c r="AU13" s="171" t="s">
        <v>648</v>
      </c>
      <c r="AV13" s="194" t="s">
        <v>709</v>
      </c>
      <c r="AW13" s="171" t="s">
        <v>649</v>
      </c>
      <c r="AX13" s="171" t="s">
        <v>492</v>
      </c>
      <c r="AY13" s="172" t="s">
        <v>496</v>
      </c>
      <c r="XFD13" s="158" t="s">
        <v>345</v>
      </c>
    </row>
    <row r="14" spans="1:51 16384:16384" s="158" customFormat="1" ht="99" customHeight="1" x14ac:dyDescent="0.25">
      <c r="A14" s="40">
        <v>305</v>
      </c>
      <c r="B14" s="40"/>
      <c r="C14" s="40"/>
      <c r="D14" s="40"/>
      <c r="E14" s="40"/>
      <c r="F14" s="159" t="s">
        <v>379</v>
      </c>
      <c r="G14" s="159" t="s">
        <v>297</v>
      </c>
      <c r="H14" s="159" t="s">
        <v>423</v>
      </c>
      <c r="I14" s="40" t="s">
        <v>470</v>
      </c>
      <c r="J14" s="40">
        <v>6</v>
      </c>
      <c r="K14" s="40" t="s">
        <v>343</v>
      </c>
      <c r="L14" s="159" t="s">
        <v>525</v>
      </c>
      <c r="M14" s="159" t="s">
        <v>474</v>
      </c>
      <c r="N14" s="41">
        <v>5</v>
      </c>
      <c r="O14" s="41">
        <v>6</v>
      </c>
      <c r="P14" s="41">
        <v>6</v>
      </c>
      <c r="Q14" s="41">
        <v>6</v>
      </c>
      <c r="R14" s="41">
        <v>6</v>
      </c>
      <c r="S14" s="41" t="s">
        <v>475</v>
      </c>
      <c r="T14" s="41" t="s">
        <v>477</v>
      </c>
      <c r="U14" s="156">
        <v>6</v>
      </c>
      <c r="V14" s="156">
        <v>6</v>
      </c>
      <c r="W14" s="156">
        <v>6</v>
      </c>
      <c r="X14" s="156">
        <v>6</v>
      </c>
      <c r="Y14" s="156">
        <v>6</v>
      </c>
      <c r="Z14" s="156"/>
      <c r="AA14" s="156"/>
      <c r="AB14" s="156"/>
      <c r="AC14" s="156"/>
      <c r="AD14" s="156"/>
      <c r="AE14" s="156"/>
      <c r="AF14" s="156"/>
      <c r="AG14" s="156">
        <v>6</v>
      </c>
      <c r="AH14" s="156">
        <v>6</v>
      </c>
      <c r="AI14" s="156"/>
      <c r="AJ14" s="156"/>
      <c r="AK14" s="156"/>
      <c r="AL14" s="156"/>
      <c r="AM14" s="156"/>
      <c r="AN14" s="156"/>
      <c r="AO14" s="156"/>
      <c r="AP14" s="156"/>
      <c r="AQ14" s="156"/>
      <c r="AR14" s="156"/>
      <c r="AS14" s="156">
        <f t="shared" ref="AS14:AS59" si="0">IF(I14="suma",SUM(AG14:AR14),IF(I14="creciente",MAX(AG14:AR14),IF(I14="DECRECIENTE",Q14-MIN(AG14:AR14),IF(I14="CONSTANTE",AVERAGE(AG14:AR14)," "))))</f>
        <v>6</v>
      </c>
      <c r="AT14" s="157">
        <f t="shared" ref="AT14:AT59" si="1">IF(I14="suma",AS14/R14,IF(I14="creciente",AS14/(MAX(U14:AF14)),IF(I14="DECRECIENTE",AS14/(Q14-(MIN(U14:AF14))),IF(I14="CONSTANTE",AS14/AVERAGE(U14:AF14)," "))))</f>
        <v>1</v>
      </c>
      <c r="AU14" s="171" t="s">
        <v>622</v>
      </c>
      <c r="AV14" s="195" t="s">
        <v>709</v>
      </c>
      <c r="AW14" s="171" t="s">
        <v>623</v>
      </c>
      <c r="AX14" s="171" t="s">
        <v>492</v>
      </c>
      <c r="AY14" s="172" t="s">
        <v>496</v>
      </c>
    </row>
    <row r="15" spans="1:51 16384:16384" s="158" customFormat="1" ht="409.5" customHeight="1" x14ac:dyDescent="0.25">
      <c r="A15" s="40">
        <v>309</v>
      </c>
      <c r="B15" s="40"/>
      <c r="C15" s="40"/>
      <c r="D15" s="40"/>
      <c r="E15" s="40"/>
      <c r="F15" s="159" t="s">
        <v>380</v>
      </c>
      <c r="G15" s="159" t="s">
        <v>305</v>
      </c>
      <c r="H15" s="159" t="s">
        <v>424</v>
      </c>
      <c r="I15" s="40" t="s">
        <v>469</v>
      </c>
      <c r="J15" s="40">
        <v>5</v>
      </c>
      <c r="K15" s="40" t="s">
        <v>343</v>
      </c>
      <c r="L15" s="159" t="s">
        <v>526</v>
      </c>
      <c r="M15" s="159" t="s">
        <v>474</v>
      </c>
      <c r="N15" s="41">
        <v>5</v>
      </c>
      <c r="O15" s="41">
        <v>5</v>
      </c>
      <c r="P15" s="41">
        <v>5</v>
      </c>
      <c r="Q15" s="41">
        <v>5</v>
      </c>
      <c r="R15" s="41">
        <v>5</v>
      </c>
      <c r="S15" s="41" t="s">
        <v>475</v>
      </c>
      <c r="T15" s="41" t="s">
        <v>478</v>
      </c>
      <c r="U15" s="156">
        <v>5</v>
      </c>
      <c r="V15" s="156">
        <v>5</v>
      </c>
      <c r="W15" s="156">
        <v>5</v>
      </c>
      <c r="X15" s="156">
        <v>5</v>
      </c>
      <c r="Y15" s="156">
        <v>5</v>
      </c>
      <c r="Z15" s="156"/>
      <c r="AA15" s="156"/>
      <c r="AB15" s="156"/>
      <c r="AC15" s="156"/>
      <c r="AD15" s="156"/>
      <c r="AE15" s="156"/>
      <c r="AF15" s="156"/>
      <c r="AG15" s="156">
        <v>0</v>
      </c>
      <c r="AH15" s="156">
        <v>4</v>
      </c>
      <c r="AI15" s="156"/>
      <c r="AJ15" s="156"/>
      <c r="AK15" s="156"/>
      <c r="AL15" s="156"/>
      <c r="AM15" s="156"/>
      <c r="AN15" s="156"/>
      <c r="AO15" s="156"/>
      <c r="AP15" s="156"/>
      <c r="AQ15" s="156"/>
      <c r="AR15" s="156"/>
      <c r="AS15" s="156">
        <f>IF(I15="suma",SUM(AH15:AR15),IF(I15="creciente",MAX(AH15:AR15),IF(I15="DECRECIENTE",Q15-MIN(AH15:AR15),IF(I15="CONSTANTE",AVERAGE(AH15:AR15)," "))))</f>
        <v>4</v>
      </c>
      <c r="AT15" s="157">
        <f>IF(I15="suma",AS15/R15,IF(I15="creciente",AS15/(MAX(U15:AF15)),IF(I15="DECRECIENTE",AS15/(Q15-(MIN(U15:AF15))),IF(I15="CONSTANTE",AS15/AVERAGE(U15:AF15)," "))))</f>
        <v>0.8</v>
      </c>
      <c r="AU15" s="171" t="s">
        <v>670</v>
      </c>
      <c r="AV15" s="195" t="s">
        <v>709</v>
      </c>
      <c r="AW15" s="171" t="s">
        <v>671</v>
      </c>
      <c r="AX15" s="171" t="s">
        <v>492</v>
      </c>
      <c r="AY15" s="172" t="s">
        <v>496</v>
      </c>
    </row>
    <row r="16" spans="1:51 16384:16384" s="158" customFormat="1" ht="132.94999999999999" customHeight="1" x14ac:dyDescent="0.25">
      <c r="A16" s="40"/>
      <c r="B16" s="40">
        <v>36</v>
      </c>
      <c r="C16" s="40"/>
      <c r="D16" s="40"/>
      <c r="E16" s="40"/>
      <c r="F16" s="159" t="s">
        <v>175</v>
      </c>
      <c r="G16" s="159" t="s">
        <v>203</v>
      </c>
      <c r="H16" s="159" t="s">
        <v>425</v>
      </c>
      <c r="I16" s="40" t="s">
        <v>205</v>
      </c>
      <c r="J16" s="40">
        <v>1300</v>
      </c>
      <c r="K16" s="40" t="s">
        <v>343</v>
      </c>
      <c r="L16" s="159" t="s">
        <v>527</v>
      </c>
      <c r="M16" s="159" t="s">
        <v>474</v>
      </c>
      <c r="N16" s="41" t="s">
        <v>472</v>
      </c>
      <c r="O16" s="41" t="s">
        <v>472</v>
      </c>
      <c r="P16" s="41" t="s">
        <v>472</v>
      </c>
      <c r="Q16" s="41" t="s">
        <v>472</v>
      </c>
      <c r="R16" s="184">
        <v>1300</v>
      </c>
      <c r="S16" s="41" t="s">
        <v>475</v>
      </c>
      <c r="T16" s="41" t="s">
        <v>479</v>
      </c>
      <c r="U16" s="156"/>
      <c r="V16" s="156"/>
      <c r="W16" s="156"/>
      <c r="X16" s="156"/>
      <c r="Y16" s="156"/>
      <c r="Z16" s="156"/>
      <c r="AA16" s="156"/>
      <c r="AB16" s="156"/>
      <c r="AC16" s="156"/>
      <c r="AD16" s="156"/>
      <c r="AE16" s="156"/>
      <c r="AF16" s="156"/>
      <c r="AG16" s="156">
        <v>77</v>
      </c>
      <c r="AH16" s="156">
        <v>74</v>
      </c>
      <c r="AI16" s="156"/>
      <c r="AJ16" s="156"/>
      <c r="AK16" s="156"/>
      <c r="AL16" s="156"/>
      <c r="AM16" s="156"/>
      <c r="AN16" s="156"/>
      <c r="AO16" s="156"/>
      <c r="AP16" s="156"/>
      <c r="AQ16" s="156"/>
      <c r="AR16" s="156"/>
      <c r="AS16" s="156">
        <f t="shared" si="0"/>
        <v>151</v>
      </c>
      <c r="AT16" s="157">
        <f t="shared" si="1"/>
        <v>0.11615384615384615</v>
      </c>
      <c r="AU16" s="171" t="s">
        <v>616</v>
      </c>
      <c r="AV16" s="195" t="s">
        <v>710</v>
      </c>
      <c r="AW16" s="171" t="s">
        <v>619</v>
      </c>
      <c r="AX16" s="171" t="s">
        <v>492</v>
      </c>
      <c r="AY16" s="172" t="s">
        <v>496</v>
      </c>
    </row>
    <row r="17" spans="1:51" s="158" customFormat="1" ht="162.75" customHeight="1" x14ac:dyDescent="0.25">
      <c r="A17" s="40"/>
      <c r="B17" s="40">
        <v>37</v>
      </c>
      <c r="C17" s="40"/>
      <c r="D17" s="40"/>
      <c r="E17" s="40"/>
      <c r="F17" s="159" t="s">
        <v>175</v>
      </c>
      <c r="G17" s="159" t="s">
        <v>211</v>
      </c>
      <c r="H17" s="159" t="s">
        <v>426</v>
      </c>
      <c r="I17" s="40" t="s">
        <v>205</v>
      </c>
      <c r="J17" s="40">
        <v>1563</v>
      </c>
      <c r="K17" s="40" t="s">
        <v>343</v>
      </c>
      <c r="L17" s="159" t="s">
        <v>528</v>
      </c>
      <c r="M17" s="159" t="s">
        <v>474</v>
      </c>
      <c r="N17" s="41" t="s">
        <v>472</v>
      </c>
      <c r="O17" s="41" t="s">
        <v>472</v>
      </c>
      <c r="P17" s="41" t="s">
        <v>472</v>
      </c>
      <c r="Q17" s="41" t="s">
        <v>472</v>
      </c>
      <c r="R17" s="184">
        <v>1563</v>
      </c>
      <c r="S17" s="41" t="s">
        <v>475</v>
      </c>
      <c r="T17" s="41" t="s">
        <v>479</v>
      </c>
      <c r="U17" s="156"/>
      <c r="V17" s="156"/>
      <c r="W17" s="156"/>
      <c r="X17" s="156"/>
      <c r="Y17" s="156"/>
      <c r="Z17" s="156"/>
      <c r="AA17" s="156"/>
      <c r="AB17" s="156"/>
      <c r="AC17" s="156"/>
      <c r="AD17" s="156"/>
      <c r="AE17" s="156"/>
      <c r="AF17" s="156"/>
      <c r="AG17" s="156" t="s">
        <v>472</v>
      </c>
      <c r="AH17" s="156">
        <v>127</v>
      </c>
      <c r="AI17" s="156"/>
      <c r="AJ17" s="156"/>
      <c r="AK17" s="156"/>
      <c r="AL17" s="156"/>
      <c r="AM17" s="156"/>
      <c r="AN17" s="156"/>
      <c r="AO17" s="156"/>
      <c r="AP17" s="156"/>
      <c r="AQ17" s="156"/>
      <c r="AR17" s="156"/>
      <c r="AS17" s="156">
        <f t="shared" si="0"/>
        <v>127</v>
      </c>
      <c r="AT17" s="157">
        <f t="shared" si="1"/>
        <v>8.1253998720409462E-2</v>
      </c>
      <c r="AU17" s="173" t="s">
        <v>592</v>
      </c>
      <c r="AV17" s="196" t="s">
        <v>710</v>
      </c>
      <c r="AW17" s="173" t="s">
        <v>597</v>
      </c>
      <c r="AX17" s="171" t="s">
        <v>492</v>
      </c>
      <c r="AY17" s="172" t="s">
        <v>496</v>
      </c>
    </row>
    <row r="18" spans="1:51" s="158" customFormat="1" ht="311.25" customHeight="1" x14ac:dyDescent="0.25">
      <c r="A18" s="40"/>
      <c r="B18" s="40">
        <v>18</v>
      </c>
      <c r="C18" s="40"/>
      <c r="D18" s="40"/>
      <c r="E18" s="40"/>
      <c r="F18" s="159" t="s">
        <v>175</v>
      </c>
      <c r="G18" s="159" t="s">
        <v>217</v>
      </c>
      <c r="H18" s="159" t="s">
        <v>427</v>
      </c>
      <c r="I18" s="40" t="s">
        <v>205</v>
      </c>
      <c r="J18" s="40">
        <v>13440</v>
      </c>
      <c r="K18" s="40" t="s">
        <v>343</v>
      </c>
      <c r="L18" s="159" t="s">
        <v>529</v>
      </c>
      <c r="M18" s="159" t="s">
        <v>474</v>
      </c>
      <c r="N18" s="41" t="s">
        <v>472</v>
      </c>
      <c r="O18" s="41" t="s">
        <v>472</v>
      </c>
      <c r="P18" s="41" t="s">
        <v>472</v>
      </c>
      <c r="Q18" s="41" t="s">
        <v>472</v>
      </c>
      <c r="R18" s="184">
        <v>13440</v>
      </c>
      <c r="S18" s="41" t="s">
        <v>475</v>
      </c>
      <c r="T18" s="41" t="s">
        <v>480</v>
      </c>
      <c r="U18" s="156"/>
      <c r="V18" s="156"/>
      <c r="W18" s="156"/>
      <c r="X18" s="156"/>
      <c r="Y18" s="156"/>
      <c r="Z18" s="156"/>
      <c r="AA18" s="156"/>
      <c r="AB18" s="156"/>
      <c r="AC18" s="156"/>
      <c r="AD18" s="156"/>
      <c r="AE18" s="156"/>
      <c r="AF18" s="156"/>
      <c r="AG18" s="156" t="s">
        <v>472</v>
      </c>
      <c r="AH18" s="156">
        <v>63</v>
      </c>
      <c r="AI18" s="156"/>
      <c r="AJ18" s="156"/>
      <c r="AK18" s="156"/>
      <c r="AL18" s="156"/>
      <c r="AM18" s="156"/>
      <c r="AN18" s="156"/>
      <c r="AO18" s="156"/>
      <c r="AP18" s="156"/>
      <c r="AQ18" s="156"/>
      <c r="AR18" s="156"/>
      <c r="AS18" s="156">
        <f t="shared" si="0"/>
        <v>63</v>
      </c>
      <c r="AT18" s="157">
        <f t="shared" si="1"/>
        <v>4.6874999999999998E-3</v>
      </c>
      <c r="AU18" s="171" t="s">
        <v>668</v>
      </c>
      <c r="AV18" s="195" t="s">
        <v>710</v>
      </c>
      <c r="AW18" s="171" t="s">
        <v>669</v>
      </c>
      <c r="AX18" s="171" t="s">
        <v>492</v>
      </c>
      <c r="AY18" s="172" t="s">
        <v>496</v>
      </c>
    </row>
    <row r="19" spans="1:51" s="158" customFormat="1" ht="114.6" customHeight="1" x14ac:dyDescent="0.25">
      <c r="A19" s="40"/>
      <c r="B19" s="40">
        <v>32</v>
      </c>
      <c r="C19" s="40"/>
      <c r="D19" s="40"/>
      <c r="E19" s="40"/>
      <c r="F19" s="159" t="s">
        <v>175</v>
      </c>
      <c r="G19" s="159" t="s">
        <v>222</v>
      </c>
      <c r="H19" s="159" t="s">
        <v>428</v>
      </c>
      <c r="I19" s="40" t="s">
        <v>205</v>
      </c>
      <c r="J19" s="40">
        <v>14000</v>
      </c>
      <c r="K19" s="40" t="s">
        <v>343</v>
      </c>
      <c r="L19" s="159" t="s">
        <v>530</v>
      </c>
      <c r="M19" s="159" t="s">
        <v>474</v>
      </c>
      <c r="N19" s="41" t="s">
        <v>472</v>
      </c>
      <c r="O19" s="41" t="s">
        <v>472</v>
      </c>
      <c r="P19" s="41" t="s">
        <v>472</v>
      </c>
      <c r="Q19" s="41" t="s">
        <v>472</v>
      </c>
      <c r="R19" s="184">
        <v>14000</v>
      </c>
      <c r="S19" s="41" t="s">
        <v>475</v>
      </c>
      <c r="T19" s="41" t="s">
        <v>479</v>
      </c>
      <c r="U19" s="156"/>
      <c r="V19" s="156"/>
      <c r="W19" s="156"/>
      <c r="X19" s="156"/>
      <c r="Y19" s="156"/>
      <c r="Z19" s="156"/>
      <c r="AA19" s="156"/>
      <c r="AB19" s="156"/>
      <c r="AC19" s="156"/>
      <c r="AD19" s="156"/>
      <c r="AE19" s="156"/>
      <c r="AF19" s="156"/>
      <c r="AG19" s="156">
        <v>3248</v>
      </c>
      <c r="AH19" s="156">
        <v>3423</v>
      </c>
      <c r="AI19" s="156"/>
      <c r="AJ19" s="156"/>
      <c r="AK19" s="156"/>
      <c r="AL19" s="156"/>
      <c r="AM19" s="156"/>
      <c r="AN19" s="156"/>
      <c r="AO19" s="156"/>
      <c r="AP19" s="156"/>
      <c r="AQ19" s="156"/>
      <c r="AR19" s="156"/>
      <c r="AS19" s="156">
        <f t="shared" si="0"/>
        <v>6671</v>
      </c>
      <c r="AT19" s="157">
        <f t="shared" si="1"/>
        <v>0.47649999999999998</v>
      </c>
      <c r="AU19" s="171" t="s">
        <v>628</v>
      </c>
      <c r="AV19" s="194" t="s">
        <v>710</v>
      </c>
      <c r="AW19" s="171" t="s">
        <v>629</v>
      </c>
      <c r="AX19" s="171" t="s">
        <v>492</v>
      </c>
      <c r="AY19" s="172" t="s">
        <v>496</v>
      </c>
    </row>
    <row r="20" spans="1:51" s="158" customFormat="1" ht="248.25" customHeight="1" x14ac:dyDescent="0.25">
      <c r="A20" s="40"/>
      <c r="B20" s="40">
        <v>47</v>
      </c>
      <c r="C20" s="40"/>
      <c r="D20" s="40"/>
      <c r="E20" s="40"/>
      <c r="F20" s="159" t="s">
        <v>175</v>
      </c>
      <c r="G20" s="159" t="s">
        <v>396</v>
      </c>
      <c r="H20" s="159" t="s">
        <v>429</v>
      </c>
      <c r="I20" s="40" t="s">
        <v>205</v>
      </c>
      <c r="J20" s="40">
        <v>2100</v>
      </c>
      <c r="K20" s="40" t="s">
        <v>343</v>
      </c>
      <c r="L20" s="159" t="s">
        <v>531</v>
      </c>
      <c r="M20" s="159" t="s">
        <v>474</v>
      </c>
      <c r="N20" s="41" t="s">
        <v>472</v>
      </c>
      <c r="O20" s="41" t="s">
        <v>472</v>
      </c>
      <c r="P20" s="41" t="s">
        <v>472</v>
      </c>
      <c r="Q20" s="41" t="s">
        <v>472</v>
      </c>
      <c r="R20" s="184">
        <v>2100</v>
      </c>
      <c r="S20" s="41" t="s">
        <v>475</v>
      </c>
      <c r="T20" s="41" t="s">
        <v>481</v>
      </c>
      <c r="U20" s="156"/>
      <c r="V20" s="156"/>
      <c r="W20" s="156"/>
      <c r="X20" s="156"/>
      <c r="Y20" s="156"/>
      <c r="Z20" s="156"/>
      <c r="AA20" s="156"/>
      <c r="AB20" s="156"/>
      <c r="AC20" s="156"/>
      <c r="AD20" s="156"/>
      <c r="AE20" s="156"/>
      <c r="AF20" s="156"/>
      <c r="AG20" s="156" t="s">
        <v>472</v>
      </c>
      <c r="AH20" s="156">
        <v>2</v>
      </c>
      <c r="AI20" s="156"/>
      <c r="AJ20" s="156"/>
      <c r="AK20" s="156"/>
      <c r="AL20" s="156"/>
      <c r="AM20" s="156"/>
      <c r="AN20" s="156"/>
      <c r="AO20" s="156"/>
      <c r="AP20" s="156"/>
      <c r="AQ20" s="156"/>
      <c r="AR20" s="156"/>
      <c r="AS20" s="156">
        <f t="shared" si="0"/>
        <v>2</v>
      </c>
      <c r="AT20" s="157">
        <f t="shared" si="1"/>
        <v>9.5238095238095238E-4</v>
      </c>
      <c r="AU20" s="171" t="s">
        <v>687</v>
      </c>
      <c r="AV20" s="195" t="s">
        <v>710</v>
      </c>
      <c r="AW20" s="171" t="s">
        <v>686</v>
      </c>
      <c r="AX20" s="171" t="s">
        <v>688</v>
      </c>
      <c r="AY20" s="172" t="s">
        <v>732</v>
      </c>
    </row>
    <row r="21" spans="1:51" s="158" customFormat="1" ht="161.25" customHeight="1" x14ac:dyDescent="0.25">
      <c r="A21" s="40"/>
      <c r="B21" s="40">
        <v>48</v>
      </c>
      <c r="C21" s="40"/>
      <c r="D21" s="40"/>
      <c r="E21" s="40"/>
      <c r="F21" s="159" t="s">
        <v>175</v>
      </c>
      <c r="G21" s="159" t="s">
        <v>397</v>
      </c>
      <c r="H21" s="159" t="s">
        <v>430</v>
      </c>
      <c r="I21" s="40" t="s">
        <v>205</v>
      </c>
      <c r="J21" s="40">
        <v>7600</v>
      </c>
      <c r="K21" s="40" t="s">
        <v>343</v>
      </c>
      <c r="L21" s="159" t="s">
        <v>532</v>
      </c>
      <c r="M21" s="159" t="s">
        <v>474</v>
      </c>
      <c r="N21" s="41" t="s">
        <v>472</v>
      </c>
      <c r="O21" s="41" t="s">
        <v>472</v>
      </c>
      <c r="P21" s="41" t="s">
        <v>472</v>
      </c>
      <c r="Q21" s="41" t="s">
        <v>472</v>
      </c>
      <c r="R21" s="41">
        <v>7600</v>
      </c>
      <c r="S21" s="41" t="s">
        <v>475</v>
      </c>
      <c r="T21" s="41" t="s">
        <v>479</v>
      </c>
      <c r="U21" s="156"/>
      <c r="V21" s="156"/>
      <c r="W21" s="156"/>
      <c r="X21" s="156"/>
      <c r="Y21" s="156"/>
      <c r="Z21" s="156"/>
      <c r="AA21" s="156"/>
      <c r="AB21" s="156"/>
      <c r="AC21" s="156"/>
      <c r="AD21" s="156"/>
      <c r="AE21" s="156"/>
      <c r="AF21" s="156"/>
      <c r="AG21" s="156" t="s">
        <v>472</v>
      </c>
      <c r="AH21" s="156" t="s">
        <v>472</v>
      </c>
      <c r="AI21" s="156"/>
      <c r="AJ21" s="156"/>
      <c r="AK21" s="156"/>
      <c r="AL21" s="156"/>
      <c r="AM21" s="156"/>
      <c r="AN21" s="156"/>
      <c r="AO21" s="156"/>
      <c r="AP21" s="156"/>
      <c r="AQ21" s="156"/>
      <c r="AR21" s="156"/>
      <c r="AS21" s="156">
        <f t="shared" si="0"/>
        <v>0</v>
      </c>
      <c r="AT21" s="157">
        <f t="shared" si="1"/>
        <v>0</v>
      </c>
      <c r="AU21" s="171" t="s">
        <v>472</v>
      </c>
      <c r="AV21" s="171" t="s">
        <v>472</v>
      </c>
      <c r="AW21" s="171" t="s">
        <v>472</v>
      </c>
      <c r="AX21" s="171" t="s">
        <v>472</v>
      </c>
      <c r="AY21" s="172" t="s">
        <v>472</v>
      </c>
    </row>
    <row r="22" spans="1:51" s="158" customFormat="1" ht="126.75" customHeight="1" x14ac:dyDescent="0.25">
      <c r="A22" s="40"/>
      <c r="B22" s="40"/>
      <c r="C22" s="40">
        <v>1</v>
      </c>
      <c r="D22" s="40"/>
      <c r="E22" s="40"/>
      <c r="F22" s="159" t="s">
        <v>381</v>
      </c>
      <c r="G22" s="159" t="s">
        <v>398</v>
      </c>
      <c r="H22" s="159" t="s">
        <v>431</v>
      </c>
      <c r="I22" s="40" t="s">
        <v>205</v>
      </c>
      <c r="J22" s="40" t="s">
        <v>471</v>
      </c>
      <c r="K22" s="40" t="s">
        <v>343</v>
      </c>
      <c r="L22" s="159" t="s">
        <v>533</v>
      </c>
      <c r="M22" s="159" t="s">
        <v>474</v>
      </c>
      <c r="N22" s="41"/>
      <c r="O22" s="41"/>
      <c r="P22" s="41"/>
      <c r="Q22" s="41"/>
      <c r="R22" s="41"/>
      <c r="S22" s="41" t="s">
        <v>475</v>
      </c>
      <c r="T22" s="41" t="s">
        <v>479</v>
      </c>
      <c r="U22" s="156"/>
      <c r="V22" s="156"/>
      <c r="W22" s="156"/>
      <c r="X22" s="156"/>
      <c r="Y22" s="156"/>
      <c r="Z22" s="156"/>
      <c r="AA22" s="156"/>
      <c r="AB22" s="156"/>
      <c r="AC22" s="156"/>
      <c r="AD22" s="156"/>
      <c r="AE22" s="156"/>
      <c r="AF22" s="156"/>
      <c r="AG22" s="156">
        <v>1879</v>
      </c>
      <c r="AH22" s="156">
        <v>1723</v>
      </c>
      <c r="AI22" s="156"/>
      <c r="AJ22" s="156"/>
      <c r="AK22" s="156"/>
      <c r="AL22" s="156"/>
      <c r="AM22" s="156"/>
      <c r="AN22" s="156"/>
      <c r="AO22" s="156"/>
      <c r="AP22" s="156"/>
      <c r="AQ22" s="156"/>
      <c r="AR22" s="156"/>
      <c r="AS22" s="156">
        <f t="shared" si="0"/>
        <v>3602</v>
      </c>
      <c r="AT22" s="157" t="e">
        <f t="shared" si="1"/>
        <v>#DIV/0!</v>
      </c>
      <c r="AU22" s="171" t="s">
        <v>630</v>
      </c>
      <c r="AV22" s="195" t="s">
        <v>711</v>
      </c>
      <c r="AW22" s="171" t="s">
        <v>635</v>
      </c>
      <c r="AX22" s="171" t="s">
        <v>492</v>
      </c>
      <c r="AY22" s="171" t="s">
        <v>496</v>
      </c>
    </row>
    <row r="23" spans="1:51" s="158" customFormat="1" ht="96" customHeight="1" x14ac:dyDescent="0.25">
      <c r="A23" s="40"/>
      <c r="B23" s="40"/>
      <c r="C23" s="40">
        <v>2</v>
      </c>
      <c r="D23" s="40"/>
      <c r="E23" s="40"/>
      <c r="F23" s="159" t="s">
        <v>381</v>
      </c>
      <c r="G23" s="159" t="s">
        <v>399</v>
      </c>
      <c r="H23" s="159" t="s">
        <v>432</v>
      </c>
      <c r="I23" s="40" t="s">
        <v>205</v>
      </c>
      <c r="J23" s="40" t="s">
        <v>471</v>
      </c>
      <c r="K23" s="40" t="s">
        <v>343</v>
      </c>
      <c r="L23" s="159" t="s">
        <v>534</v>
      </c>
      <c r="M23" s="159" t="s">
        <v>474</v>
      </c>
      <c r="N23" s="41"/>
      <c r="O23" s="41"/>
      <c r="P23" s="41"/>
      <c r="Q23" s="41"/>
      <c r="R23" s="41"/>
      <c r="S23" s="41" t="s">
        <v>475</v>
      </c>
      <c r="T23" s="41" t="s">
        <v>479</v>
      </c>
      <c r="U23" s="156"/>
      <c r="V23" s="156"/>
      <c r="W23" s="156"/>
      <c r="X23" s="156"/>
      <c r="Y23" s="156"/>
      <c r="Z23" s="156"/>
      <c r="AA23" s="156"/>
      <c r="AB23" s="156"/>
      <c r="AC23" s="156"/>
      <c r="AD23" s="156"/>
      <c r="AE23" s="156"/>
      <c r="AF23" s="156"/>
      <c r="AG23" s="156">
        <v>797</v>
      </c>
      <c r="AH23" s="156">
        <v>820</v>
      </c>
      <c r="AI23" s="156"/>
      <c r="AJ23" s="156"/>
      <c r="AK23" s="156"/>
      <c r="AL23" s="156"/>
      <c r="AM23" s="156"/>
      <c r="AN23" s="156"/>
      <c r="AO23" s="156"/>
      <c r="AP23" s="156"/>
      <c r="AQ23" s="156"/>
      <c r="AR23" s="156"/>
      <c r="AS23" s="156">
        <f t="shared" si="0"/>
        <v>1617</v>
      </c>
      <c r="AT23" s="157" t="e">
        <f t="shared" si="1"/>
        <v>#DIV/0!</v>
      </c>
      <c r="AU23" s="171" t="s">
        <v>631</v>
      </c>
      <c r="AV23" s="195" t="s">
        <v>712</v>
      </c>
      <c r="AW23" s="171" t="s">
        <v>636</v>
      </c>
      <c r="AX23" s="171" t="s">
        <v>492</v>
      </c>
      <c r="AY23" s="171" t="s">
        <v>496</v>
      </c>
    </row>
    <row r="24" spans="1:51" s="158" customFormat="1" ht="157.5" customHeight="1" x14ac:dyDescent="0.25">
      <c r="A24" s="40"/>
      <c r="B24" s="40"/>
      <c r="C24" s="40">
        <v>2</v>
      </c>
      <c r="D24" s="40"/>
      <c r="E24" s="40"/>
      <c r="F24" s="159" t="s">
        <v>381</v>
      </c>
      <c r="G24" s="159" t="s">
        <v>400</v>
      </c>
      <c r="H24" s="159" t="s">
        <v>433</v>
      </c>
      <c r="I24" s="40" t="s">
        <v>205</v>
      </c>
      <c r="J24" s="40" t="s">
        <v>471</v>
      </c>
      <c r="K24" s="40" t="s">
        <v>343</v>
      </c>
      <c r="L24" s="159" t="s">
        <v>535</v>
      </c>
      <c r="M24" s="159" t="s">
        <v>474</v>
      </c>
      <c r="N24" s="41"/>
      <c r="O24" s="41"/>
      <c r="P24" s="41"/>
      <c r="Q24" s="41"/>
      <c r="R24" s="41"/>
      <c r="S24" s="41" t="s">
        <v>475</v>
      </c>
      <c r="T24" s="41" t="s">
        <v>479</v>
      </c>
      <c r="U24" s="156"/>
      <c r="V24" s="156"/>
      <c r="W24" s="156"/>
      <c r="X24" s="156"/>
      <c r="Y24" s="156"/>
      <c r="Z24" s="156"/>
      <c r="AA24" s="156"/>
      <c r="AB24" s="156"/>
      <c r="AC24" s="156"/>
      <c r="AD24" s="156"/>
      <c r="AE24" s="156"/>
      <c r="AF24" s="156"/>
      <c r="AG24" s="156">
        <v>564</v>
      </c>
      <c r="AH24" s="156">
        <v>573</v>
      </c>
      <c r="AI24" s="156"/>
      <c r="AJ24" s="156"/>
      <c r="AK24" s="156"/>
      <c r="AL24" s="156"/>
      <c r="AM24" s="156"/>
      <c r="AN24" s="156"/>
      <c r="AO24" s="156"/>
      <c r="AP24" s="156"/>
      <c r="AQ24" s="156"/>
      <c r="AR24" s="156"/>
      <c r="AS24" s="156">
        <f t="shared" si="0"/>
        <v>1137</v>
      </c>
      <c r="AT24" s="157" t="e">
        <f t="shared" si="1"/>
        <v>#DIV/0!</v>
      </c>
      <c r="AU24" s="171" t="s">
        <v>640</v>
      </c>
      <c r="AV24" s="195" t="s">
        <v>712</v>
      </c>
      <c r="AW24" s="171" t="s">
        <v>637</v>
      </c>
      <c r="AX24" s="171" t="s">
        <v>492</v>
      </c>
      <c r="AY24" s="171" t="s">
        <v>496</v>
      </c>
    </row>
    <row r="25" spans="1:51" s="158" customFormat="1" ht="120.75" customHeight="1" x14ac:dyDescent="0.25">
      <c r="A25" s="40"/>
      <c r="B25" s="40"/>
      <c r="C25" s="40">
        <v>3</v>
      </c>
      <c r="D25" s="40"/>
      <c r="E25" s="40"/>
      <c r="F25" s="159" t="s">
        <v>381</v>
      </c>
      <c r="G25" s="159" t="s">
        <v>401</v>
      </c>
      <c r="H25" s="159" t="s">
        <v>434</v>
      </c>
      <c r="I25" s="40" t="s">
        <v>205</v>
      </c>
      <c r="J25" s="40" t="s">
        <v>471</v>
      </c>
      <c r="K25" s="40" t="s">
        <v>343</v>
      </c>
      <c r="L25" s="159" t="s">
        <v>536</v>
      </c>
      <c r="M25" s="159" t="s">
        <v>474</v>
      </c>
      <c r="N25" s="41"/>
      <c r="O25" s="41"/>
      <c r="P25" s="41"/>
      <c r="Q25" s="41"/>
      <c r="R25" s="41"/>
      <c r="S25" s="41" t="s">
        <v>475</v>
      </c>
      <c r="T25" s="41" t="s">
        <v>479</v>
      </c>
      <c r="U25" s="156"/>
      <c r="V25" s="156"/>
      <c r="W25" s="156"/>
      <c r="X25" s="156"/>
      <c r="Y25" s="156"/>
      <c r="Z25" s="156"/>
      <c r="AA25" s="156"/>
      <c r="AB25" s="156"/>
      <c r="AC25" s="156"/>
      <c r="AD25" s="156"/>
      <c r="AE25" s="156"/>
      <c r="AF25" s="156"/>
      <c r="AG25" s="156">
        <v>228</v>
      </c>
      <c r="AH25" s="156">
        <v>258</v>
      </c>
      <c r="AI25" s="156"/>
      <c r="AJ25" s="156"/>
      <c r="AK25" s="156"/>
      <c r="AL25" s="156"/>
      <c r="AM25" s="156"/>
      <c r="AN25" s="156"/>
      <c r="AO25" s="156"/>
      <c r="AP25" s="156"/>
      <c r="AQ25" s="156"/>
      <c r="AR25" s="156"/>
      <c r="AS25" s="156">
        <f t="shared" si="0"/>
        <v>486</v>
      </c>
      <c r="AT25" s="157" t="e">
        <f t="shared" si="1"/>
        <v>#DIV/0!</v>
      </c>
      <c r="AU25" s="171" t="s">
        <v>632</v>
      </c>
      <c r="AV25" s="195" t="s">
        <v>713</v>
      </c>
      <c r="AW25" s="171" t="s">
        <v>638</v>
      </c>
      <c r="AX25" s="171" t="s">
        <v>492</v>
      </c>
      <c r="AY25" s="171" t="s">
        <v>496</v>
      </c>
    </row>
    <row r="26" spans="1:51" s="158" customFormat="1" ht="102" customHeight="1" x14ac:dyDescent="0.25">
      <c r="A26" s="40"/>
      <c r="B26" s="40"/>
      <c r="C26" s="40">
        <v>3</v>
      </c>
      <c r="D26" s="40"/>
      <c r="E26" s="40"/>
      <c r="F26" s="159" t="s">
        <v>381</v>
      </c>
      <c r="G26" s="159" t="s">
        <v>402</v>
      </c>
      <c r="H26" s="159" t="s">
        <v>435</v>
      </c>
      <c r="I26" s="40" t="s">
        <v>205</v>
      </c>
      <c r="J26" s="40" t="s">
        <v>471</v>
      </c>
      <c r="K26" s="40" t="s">
        <v>343</v>
      </c>
      <c r="L26" s="159" t="s">
        <v>537</v>
      </c>
      <c r="M26" s="159" t="s">
        <v>474</v>
      </c>
      <c r="N26" s="41"/>
      <c r="O26" s="41"/>
      <c r="P26" s="41"/>
      <c r="Q26" s="41"/>
      <c r="R26" s="41"/>
      <c r="S26" s="41" t="s">
        <v>475</v>
      </c>
      <c r="T26" s="41" t="s">
        <v>479</v>
      </c>
      <c r="U26" s="156"/>
      <c r="V26" s="156"/>
      <c r="W26" s="156"/>
      <c r="X26" s="156"/>
      <c r="Y26" s="156"/>
      <c r="Z26" s="156"/>
      <c r="AA26" s="156"/>
      <c r="AB26" s="156"/>
      <c r="AC26" s="156"/>
      <c r="AD26" s="156"/>
      <c r="AE26" s="156"/>
      <c r="AF26" s="156"/>
      <c r="AG26" s="156">
        <v>123</v>
      </c>
      <c r="AH26" s="156">
        <v>115</v>
      </c>
      <c r="AI26" s="156"/>
      <c r="AJ26" s="156"/>
      <c r="AK26" s="156"/>
      <c r="AL26" s="156"/>
      <c r="AM26" s="156"/>
      <c r="AN26" s="156"/>
      <c r="AO26" s="156"/>
      <c r="AP26" s="156"/>
      <c r="AQ26" s="156"/>
      <c r="AR26" s="156"/>
      <c r="AS26" s="156">
        <f t="shared" si="0"/>
        <v>238</v>
      </c>
      <c r="AT26" s="157" t="e">
        <f t="shared" si="1"/>
        <v>#DIV/0!</v>
      </c>
      <c r="AU26" s="171" t="s">
        <v>633</v>
      </c>
      <c r="AV26" s="195" t="s">
        <v>713</v>
      </c>
      <c r="AW26" s="171" t="s">
        <v>641</v>
      </c>
      <c r="AX26" s="171" t="s">
        <v>492</v>
      </c>
      <c r="AY26" s="171" t="s">
        <v>496</v>
      </c>
    </row>
    <row r="27" spans="1:51" s="158" customFormat="1" ht="125.25" customHeight="1" x14ac:dyDescent="0.25">
      <c r="A27" s="40"/>
      <c r="B27" s="40"/>
      <c r="C27" s="40">
        <v>3</v>
      </c>
      <c r="D27" s="40"/>
      <c r="E27" s="40"/>
      <c r="F27" s="159" t="s">
        <v>381</v>
      </c>
      <c r="G27" s="159" t="s">
        <v>403</v>
      </c>
      <c r="H27" s="159" t="s">
        <v>436</v>
      </c>
      <c r="I27" s="40" t="s">
        <v>205</v>
      </c>
      <c r="J27" s="40" t="s">
        <v>471</v>
      </c>
      <c r="K27" s="40" t="s">
        <v>343</v>
      </c>
      <c r="L27" s="159" t="s">
        <v>538</v>
      </c>
      <c r="M27" s="159" t="s">
        <v>474</v>
      </c>
      <c r="N27" s="41"/>
      <c r="O27" s="41"/>
      <c r="P27" s="41"/>
      <c r="Q27" s="41"/>
      <c r="R27" s="41"/>
      <c r="S27" s="41" t="s">
        <v>475</v>
      </c>
      <c r="T27" s="41" t="s">
        <v>479</v>
      </c>
      <c r="U27" s="156"/>
      <c r="V27" s="156"/>
      <c r="W27" s="156"/>
      <c r="X27" s="156"/>
      <c r="Y27" s="156"/>
      <c r="Z27" s="156"/>
      <c r="AA27" s="156"/>
      <c r="AB27" s="156"/>
      <c r="AC27" s="156"/>
      <c r="AD27" s="156"/>
      <c r="AE27" s="156"/>
      <c r="AF27" s="156"/>
      <c r="AG27" s="156">
        <v>105</v>
      </c>
      <c r="AH27" s="156">
        <v>143</v>
      </c>
      <c r="AI27" s="156"/>
      <c r="AJ27" s="156"/>
      <c r="AK27" s="156"/>
      <c r="AL27" s="156"/>
      <c r="AM27" s="156"/>
      <c r="AN27" s="156"/>
      <c r="AO27" s="156"/>
      <c r="AP27" s="156"/>
      <c r="AQ27" s="156"/>
      <c r="AR27" s="156"/>
      <c r="AS27" s="156">
        <f t="shared" si="0"/>
        <v>248</v>
      </c>
      <c r="AT27" s="157" t="e">
        <f t="shared" si="1"/>
        <v>#DIV/0!</v>
      </c>
      <c r="AU27" s="171" t="s">
        <v>634</v>
      </c>
      <c r="AV27" s="195" t="s">
        <v>713</v>
      </c>
      <c r="AW27" s="171" t="s">
        <v>639</v>
      </c>
      <c r="AX27" s="171" t="s">
        <v>492</v>
      </c>
      <c r="AY27" s="171" t="s">
        <v>496</v>
      </c>
    </row>
    <row r="28" spans="1:51" s="158" customFormat="1" ht="156" customHeight="1" x14ac:dyDescent="0.25">
      <c r="A28" s="40"/>
      <c r="B28" s="40"/>
      <c r="C28" s="40">
        <v>4</v>
      </c>
      <c r="D28" s="40"/>
      <c r="E28" s="40"/>
      <c r="F28" s="159" t="s">
        <v>382</v>
      </c>
      <c r="G28" s="159" t="s">
        <v>404</v>
      </c>
      <c r="H28" s="159" t="s">
        <v>437</v>
      </c>
      <c r="I28" s="40" t="s">
        <v>205</v>
      </c>
      <c r="J28" s="40" t="s">
        <v>471</v>
      </c>
      <c r="K28" s="40" t="s">
        <v>343</v>
      </c>
      <c r="L28" s="159" t="s">
        <v>539</v>
      </c>
      <c r="M28" s="159" t="s">
        <v>474</v>
      </c>
      <c r="N28" s="41"/>
      <c r="O28" s="41"/>
      <c r="P28" s="41"/>
      <c r="Q28" s="41"/>
      <c r="R28" s="41"/>
      <c r="S28" s="41" t="s">
        <v>475</v>
      </c>
      <c r="T28" s="41" t="s">
        <v>479</v>
      </c>
      <c r="U28" s="156"/>
      <c r="V28" s="156"/>
      <c r="W28" s="156"/>
      <c r="X28" s="156"/>
      <c r="Y28" s="156"/>
      <c r="Z28" s="156"/>
      <c r="AA28" s="156"/>
      <c r="AB28" s="156"/>
      <c r="AC28" s="156"/>
      <c r="AD28" s="156"/>
      <c r="AE28" s="156"/>
      <c r="AF28" s="156"/>
      <c r="AG28" s="156">
        <v>949</v>
      </c>
      <c r="AH28" s="156">
        <v>969</v>
      </c>
      <c r="AI28" s="156"/>
      <c r="AJ28" s="156"/>
      <c r="AK28" s="156"/>
      <c r="AL28" s="156"/>
      <c r="AM28" s="156"/>
      <c r="AN28" s="156"/>
      <c r="AO28" s="156"/>
      <c r="AP28" s="156"/>
      <c r="AQ28" s="156"/>
      <c r="AR28" s="156"/>
      <c r="AS28" s="156">
        <f t="shared" si="0"/>
        <v>1918</v>
      </c>
      <c r="AT28" s="157" t="e">
        <f t="shared" si="1"/>
        <v>#DIV/0!</v>
      </c>
      <c r="AU28" s="171" t="s">
        <v>646</v>
      </c>
      <c r="AV28" s="195" t="s">
        <v>714</v>
      </c>
      <c r="AW28" s="171" t="s">
        <v>647</v>
      </c>
      <c r="AX28" s="171" t="s">
        <v>492</v>
      </c>
      <c r="AY28" s="172" t="s">
        <v>496</v>
      </c>
    </row>
    <row r="29" spans="1:51" s="158" customFormat="1" ht="104.1" customHeight="1" x14ac:dyDescent="0.25">
      <c r="A29" s="40"/>
      <c r="B29" s="40"/>
      <c r="C29" s="40">
        <v>4</v>
      </c>
      <c r="D29" s="40"/>
      <c r="E29" s="40"/>
      <c r="F29" s="159" t="s">
        <v>382</v>
      </c>
      <c r="G29" s="159" t="s">
        <v>405</v>
      </c>
      <c r="H29" s="159" t="s">
        <v>438</v>
      </c>
      <c r="I29" s="40" t="s">
        <v>205</v>
      </c>
      <c r="J29" s="40" t="s">
        <v>471</v>
      </c>
      <c r="K29" s="40" t="s">
        <v>343</v>
      </c>
      <c r="L29" s="159" t="s">
        <v>540</v>
      </c>
      <c r="M29" s="159" t="s">
        <v>474</v>
      </c>
      <c r="N29" s="41"/>
      <c r="O29" s="41"/>
      <c r="P29" s="41"/>
      <c r="Q29" s="41"/>
      <c r="R29" s="41"/>
      <c r="S29" s="41" t="s">
        <v>475</v>
      </c>
      <c r="T29" s="41" t="s">
        <v>479</v>
      </c>
      <c r="U29" s="156"/>
      <c r="V29" s="156"/>
      <c r="W29" s="156"/>
      <c r="X29" s="156"/>
      <c r="Y29" s="156"/>
      <c r="Z29" s="156"/>
      <c r="AA29" s="156"/>
      <c r="AB29" s="156"/>
      <c r="AC29" s="156"/>
      <c r="AD29" s="156"/>
      <c r="AE29" s="156"/>
      <c r="AF29" s="156"/>
      <c r="AG29" s="156">
        <v>689</v>
      </c>
      <c r="AH29" s="156">
        <v>709</v>
      </c>
      <c r="AI29" s="156"/>
      <c r="AJ29" s="156"/>
      <c r="AK29" s="156"/>
      <c r="AL29" s="156"/>
      <c r="AM29" s="156"/>
      <c r="AN29" s="156"/>
      <c r="AO29" s="156"/>
      <c r="AP29" s="156"/>
      <c r="AQ29" s="156"/>
      <c r="AR29" s="156"/>
      <c r="AS29" s="156">
        <f t="shared" si="0"/>
        <v>1398</v>
      </c>
      <c r="AT29" s="157" t="e">
        <f t="shared" si="1"/>
        <v>#DIV/0!</v>
      </c>
      <c r="AU29" s="171" t="s">
        <v>644</v>
      </c>
      <c r="AV29" s="195" t="s">
        <v>714</v>
      </c>
      <c r="AW29" s="171" t="s">
        <v>645</v>
      </c>
      <c r="AX29" s="171" t="s">
        <v>492</v>
      </c>
      <c r="AY29" s="172" t="s">
        <v>496</v>
      </c>
    </row>
    <row r="30" spans="1:51" s="158" customFormat="1" ht="167.25" customHeight="1" x14ac:dyDescent="0.25">
      <c r="A30" s="40"/>
      <c r="B30" s="40"/>
      <c r="C30" s="40">
        <v>5</v>
      </c>
      <c r="D30" s="40"/>
      <c r="E30" s="40"/>
      <c r="F30" s="159" t="s">
        <v>383</v>
      </c>
      <c r="G30" s="159" t="s">
        <v>406</v>
      </c>
      <c r="H30" s="159" t="s">
        <v>439</v>
      </c>
      <c r="I30" s="40" t="s">
        <v>205</v>
      </c>
      <c r="J30" s="40" t="s">
        <v>471</v>
      </c>
      <c r="K30" s="40" t="s">
        <v>343</v>
      </c>
      <c r="L30" s="159" t="s">
        <v>541</v>
      </c>
      <c r="M30" s="159" t="s">
        <v>474</v>
      </c>
      <c r="N30" s="41"/>
      <c r="O30" s="41"/>
      <c r="P30" s="41"/>
      <c r="Q30" s="41"/>
      <c r="R30" s="41"/>
      <c r="S30" s="41" t="s">
        <v>475</v>
      </c>
      <c r="T30" s="41" t="s">
        <v>482</v>
      </c>
      <c r="U30" s="156"/>
      <c r="V30" s="156"/>
      <c r="W30" s="156"/>
      <c r="X30" s="156"/>
      <c r="Y30" s="156"/>
      <c r="Z30" s="156"/>
      <c r="AA30" s="156"/>
      <c r="AB30" s="156"/>
      <c r="AC30" s="156"/>
      <c r="AD30" s="156"/>
      <c r="AE30" s="156"/>
      <c r="AF30" s="156"/>
      <c r="AG30" s="156">
        <v>46</v>
      </c>
      <c r="AH30" s="156">
        <v>42</v>
      </c>
      <c r="AI30" s="156"/>
      <c r="AJ30" s="156"/>
      <c r="AK30" s="156"/>
      <c r="AL30" s="156"/>
      <c r="AM30" s="156"/>
      <c r="AN30" s="156"/>
      <c r="AO30" s="156"/>
      <c r="AP30" s="156"/>
      <c r="AQ30" s="156"/>
      <c r="AR30" s="156"/>
      <c r="AS30" s="156">
        <f t="shared" si="0"/>
        <v>88</v>
      </c>
      <c r="AT30" s="157" t="e">
        <f t="shared" si="1"/>
        <v>#DIV/0!</v>
      </c>
      <c r="AU30" s="171" t="s">
        <v>602</v>
      </c>
      <c r="AV30" s="195" t="s">
        <v>715</v>
      </c>
      <c r="AW30" s="171" t="s">
        <v>604</v>
      </c>
      <c r="AX30" s="171" t="s">
        <v>492</v>
      </c>
      <c r="AY30" s="172" t="s">
        <v>496</v>
      </c>
    </row>
    <row r="31" spans="1:51" s="158" customFormat="1" ht="174.75" customHeight="1" x14ac:dyDescent="0.25">
      <c r="A31" s="40"/>
      <c r="B31" s="40"/>
      <c r="C31" s="40">
        <v>6</v>
      </c>
      <c r="D31" s="40"/>
      <c r="E31" s="40"/>
      <c r="F31" s="159" t="s">
        <v>383</v>
      </c>
      <c r="G31" s="159" t="s">
        <v>407</v>
      </c>
      <c r="H31" s="159" t="s">
        <v>440</v>
      </c>
      <c r="I31" s="40" t="s">
        <v>205</v>
      </c>
      <c r="J31" s="40" t="s">
        <v>471</v>
      </c>
      <c r="K31" s="40" t="s">
        <v>343</v>
      </c>
      <c r="L31" s="159" t="s">
        <v>542</v>
      </c>
      <c r="M31" s="159" t="s">
        <v>474</v>
      </c>
      <c r="N31" s="41"/>
      <c r="O31" s="41"/>
      <c r="P31" s="41"/>
      <c r="Q31" s="41"/>
      <c r="R31" s="41"/>
      <c r="S31" s="41" t="s">
        <v>475</v>
      </c>
      <c r="T31" s="41" t="s">
        <v>482</v>
      </c>
      <c r="U31" s="156"/>
      <c r="V31" s="156"/>
      <c r="W31" s="156"/>
      <c r="X31" s="156"/>
      <c r="Y31" s="156"/>
      <c r="Z31" s="156"/>
      <c r="AA31" s="156"/>
      <c r="AB31" s="156"/>
      <c r="AC31" s="156"/>
      <c r="AD31" s="156"/>
      <c r="AE31" s="156"/>
      <c r="AF31" s="156"/>
      <c r="AG31" s="156">
        <v>13</v>
      </c>
      <c r="AH31" s="156">
        <v>37</v>
      </c>
      <c r="AI31" s="156"/>
      <c r="AJ31" s="156"/>
      <c r="AK31" s="156"/>
      <c r="AL31" s="156"/>
      <c r="AM31" s="156"/>
      <c r="AN31" s="156"/>
      <c r="AO31" s="156"/>
      <c r="AP31" s="156"/>
      <c r="AQ31" s="156"/>
      <c r="AR31" s="156"/>
      <c r="AS31" s="156">
        <f t="shared" si="0"/>
        <v>50</v>
      </c>
      <c r="AT31" s="157" t="e">
        <f t="shared" si="1"/>
        <v>#DIV/0!</v>
      </c>
      <c r="AU31" s="171" t="s">
        <v>603</v>
      </c>
      <c r="AV31" s="195" t="s">
        <v>716</v>
      </c>
      <c r="AW31" s="171" t="s">
        <v>605</v>
      </c>
      <c r="AX31" s="171" t="s">
        <v>492</v>
      </c>
      <c r="AY31" s="172" t="s">
        <v>496</v>
      </c>
    </row>
    <row r="32" spans="1:51" s="158" customFormat="1" ht="108" customHeight="1" x14ac:dyDescent="0.25">
      <c r="A32" s="40"/>
      <c r="B32" s="40"/>
      <c r="C32" s="40">
        <v>7</v>
      </c>
      <c r="D32" s="40"/>
      <c r="E32" s="40"/>
      <c r="F32" s="159" t="s">
        <v>384</v>
      </c>
      <c r="G32" s="159" t="s">
        <v>408</v>
      </c>
      <c r="H32" s="159" t="s">
        <v>441</v>
      </c>
      <c r="I32" s="40" t="s">
        <v>205</v>
      </c>
      <c r="J32" s="40" t="s">
        <v>471</v>
      </c>
      <c r="K32" s="40" t="s">
        <v>343</v>
      </c>
      <c r="L32" s="159" t="s">
        <v>543</v>
      </c>
      <c r="M32" s="159" t="s">
        <v>474</v>
      </c>
      <c r="N32" s="41"/>
      <c r="O32" s="41"/>
      <c r="P32" s="41"/>
      <c r="Q32" s="41"/>
      <c r="R32" s="41"/>
      <c r="S32" s="41" t="s">
        <v>475</v>
      </c>
      <c r="T32" s="41" t="s">
        <v>479</v>
      </c>
      <c r="U32" s="156"/>
      <c r="V32" s="156"/>
      <c r="W32" s="156"/>
      <c r="X32" s="156"/>
      <c r="Y32" s="156"/>
      <c r="Z32" s="156"/>
      <c r="AA32" s="156"/>
      <c r="AB32" s="156"/>
      <c r="AC32" s="156"/>
      <c r="AD32" s="156"/>
      <c r="AE32" s="156"/>
      <c r="AF32" s="156"/>
      <c r="AG32" s="156">
        <v>44</v>
      </c>
      <c r="AH32" s="156">
        <v>45</v>
      </c>
      <c r="AI32" s="156"/>
      <c r="AJ32" s="156"/>
      <c r="AK32" s="156"/>
      <c r="AL32" s="156"/>
      <c r="AM32" s="156"/>
      <c r="AN32" s="156"/>
      <c r="AO32" s="156"/>
      <c r="AP32" s="156"/>
      <c r="AQ32" s="156"/>
      <c r="AR32" s="156"/>
      <c r="AS32" s="156">
        <f t="shared" si="0"/>
        <v>89</v>
      </c>
      <c r="AT32" s="157" t="e">
        <f t="shared" si="1"/>
        <v>#DIV/0!</v>
      </c>
      <c r="AU32" s="171" t="s">
        <v>610</v>
      </c>
      <c r="AV32" s="195" t="s">
        <v>717</v>
      </c>
      <c r="AW32" s="171" t="s">
        <v>612</v>
      </c>
      <c r="AX32" s="171" t="s">
        <v>492</v>
      </c>
      <c r="AY32" s="172" t="s">
        <v>496</v>
      </c>
    </row>
    <row r="33" spans="1:51" s="158" customFormat="1" ht="105" customHeight="1" x14ac:dyDescent="0.25">
      <c r="A33" s="40"/>
      <c r="B33" s="40"/>
      <c r="C33" s="40">
        <v>7</v>
      </c>
      <c r="D33" s="40"/>
      <c r="E33" s="40"/>
      <c r="F33" s="159" t="s">
        <v>384</v>
      </c>
      <c r="G33" s="159" t="s">
        <v>409</v>
      </c>
      <c r="H33" s="159" t="s">
        <v>442</v>
      </c>
      <c r="I33" s="40" t="s">
        <v>205</v>
      </c>
      <c r="J33" s="40" t="s">
        <v>471</v>
      </c>
      <c r="K33" s="40" t="s">
        <v>343</v>
      </c>
      <c r="L33" s="159" t="s">
        <v>544</v>
      </c>
      <c r="M33" s="159" t="s">
        <v>474</v>
      </c>
      <c r="N33" s="41"/>
      <c r="O33" s="41"/>
      <c r="P33" s="41"/>
      <c r="Q33" s="41"/>
      <c r="R33" s="41"/>
      <c r="S33" s="41" t="s">
        <v>475</v>
      </c>
      <c r="T33" s="41" t="s">
        <v>479</v>
      </c>
      <c r="U33" s="156"/>
      <c r="V33" s="156"/>
      <c r="W33" s="156"/>
      <c r="X33" s="156"/>
      <c r="Y33" s="156"/>
      <c r="Z33" s="156"/>
      <c r="AA33" s="156"/>
      <c r="AB33" s="156"/>
      <c r="AC33" s="156"/>
      <c r="AD33" s="156"/>
      <c r="AE33" s="156"/>
      <c r="AF33" s="156"/>
      <c r="AG33" s="156">
        <v>33</v>
      </c>
      <c r="AH33" s="156">
        <v>34</v>
      </c>
      <c r="AI33" s="156"/>
      <c r="AJ33" s="156"/>
      <c r="AK33" s="156"/>
      <c r="AL33" s="156"/>
      <c r="AM33" s="156"/>
      <c r="AN33" s="156"/>
      <c r="AO33" s="156"/>
      <c r="AP33" s="156"/>
      <c r="AQ33" s="156"/>
      <c r="AR33" s="156"/>
      <c r="AS33" s="156">
        <f t="shared" si="0"/>
        <v>67</v>
      </c>
      <c r="AT33" s="157" t="e">
        <f t="shared" si="1"/>
        <v>#DIV/0!</v>
      </c>
      <c r="AU33" s="171" t="s">
        <v>611</v>
      </c>
      <c r="AV33" s="195" t="s">
        <v>717</v>
      </c>
      <c r="AW33" s="171" t="s">
        <v>617</v>
      </c>
      <c r="AX33" s="171" t="s">
        <v>492</v>
      </c>
      <c r="AY33" s="172" t="s">
        <v>496</v>
      </c>
    </row>
    <row r="34" spans="1:51" s="158" customFormat="1" ht="105.95" customHeight="1" x14ac:dyDescent="0.25">
      <c r="A34" s="40"/>
      <c r="B34" s="40"/>
      <c r="C34" s="40">
        <v>8</v>
      </c>
      <c r="D34" s="40"/>
      <c r="E34" s="40"/>
      <c r="F34" s="159" t="s">
        <v>384</v>
      </c>
      <c r="G34" s="159" t="s">
        <v>410</v>
      </c>
      <c r="H34" s="159" t="s">
        <v>443</v>
      </c>
      <c r="I34" s="40" t="s">
        <v>205</v>
      </c>
      <c r="J34" s="40" t="s">
        <v>471</v>
      </c>
      <c r="K34" s="40" t="s">
        <v>343</v>
      </c>
      <c r="L34" s="159" t="s">
        <v>545</v>
      </c>
      <c r="M34" s="159" t="s">
        <v>474</v>
      </c>
      <c r="N34" s="41"/>
      <c r="O34" s="41"/>
      <c r="P34" s="41"/>
      <c r="Q34" s="41"/>
      <c r="R34" s="41"/>
      <c r="S34" s="41" t="s">
        <v>475</v>
      </c>
      <c r="T34" s="41" t="s">
        <v>479</v>
      </c>
      <c r="U34" s="156"/>
      <c r="V34" s="156"/>
      <c r="W34" s="156"/>
      <c r="X34" s="156"/>
      <c r="Y34" s="156"/>
      <c r="Z34" s="156"/>
      <c r="AA34" s="156"/>
      <c r="AB34" s="156"/>
      <c r="AC34" s="156"/>
      <c r="AD34" s="156"/>
      <c r="AE34" s="156"/>
      <c r="AF34" s="156"/>
      <c r="AG34" s="156">
        <v>51</v>
      </c>
      <c r="AH34" s="156">
        <v>54</v>
      </c>
      <c r="AI34" s="156"/>
      <c r="AJ34" s="156"/>
      <c r="AK34" s="156"/>
      <c r="AL34" s="156"/>
      <c r="AM34" s="156"/>
      <c r="AN34" s="156"/>
      <c r="AO34" s="156"/>
      <c r="AP34" s="156"/>
      <c r="AQ34" s="156"/>
      <c r="AR34" s="156"/>
      <c r="AS34" s="156">
        <f t="shared" si="0"/>
        <v>105</v>
      </c>
      <c r="AT34" s="157" t="e">
        <f t="shared" si="1"/>
        <v>#DIV/0!</v>
      </c>
      <c r="AU34" s="171" t="s">
        <v>613</v>
      </c>
      <c r="AV34" s="195" t="s">
        <v>718</v>
      </c>
      <c r="AW34" s="171" t="s">
        <v>618</v>
      </c>
      <c r="AX34" s="171" t="s">
        <v>492</v>
      </c>
      <c r="AY34" s="172" t="s">
        <v>496</v>
      </c>
    </row>
    <row r="35" spans="1:51" s="158" customFormat="1" ht="145.5" customHeight="1" x14ac:dyDescent="0.25">
      <c r="A35" s="40"/>
      <c r="B35" s="40"/>
      <c r="C35" s="40">
        <v>8</v>
      </c>
      <c r="D35" s="40"/>
      <c r="E35" s="40"/>
      <c r="F35" s="159" t="s">
        <v>384</v>
      </c>
      <c r="G35" s="159" t="s">
        <v>411</v>
      </c>
      <c r="H35" s="159" t="s">
        <v>444</v>
      </c>
      <c r="I35" s="40" t="s">
        <v>205</v>
      </c>
      <c r="J35" s="40" t="s">
        <v>471</v>
      </c>
      <c r="K35" s="40" t="s">
        <v>343</v>
      </c>
      <c r="L35" s="159" t="s">
        <v>546</v>
      </c>
      <c r="M35" s="159" t="s">
        <v>474</v>
      </c>
      <c r="N35" s="41"/>
      <c r="O35" s="41"/>
      <c r="P35" s="41"/>
      <c r="Q35" s="41"/>
      <c r="R35" s="41"/>
      <c r="S35" s="41" t="s">
        <v>475</v>
      </c>
      <c r="T35" s="41" t="s">
        <v>479</v>
      </c>
      <c r="U35" s="156"/>
      <c r="V35" s="156"/>
      <c r="W35" s="156"/>
      <c r="X35" s="156"/>
      <c r="Y35" s="156"/>
      <c r="Z35" s="156"/>
      <c r="AA35" s="156"/>
      <c r="AB35" s="156"/>
      <c r="AC35" s="156"/>
      <c r="AD35" s="156"/>
      <c r="AE35" s="156"/>
      <c r="AF35" s="156"/>
      <c r="AG35" s="156">
        <v>15</v>
      </c>
      <c r="AH35" s="156">
        <v>12</v>
      </c>
      <c r="AI35" s="156"/>
      <c r="AJ35" s="156"/>
      <c r="AK35" s="156"/>
      <c r="AL35" s="156"/>
      <c r="AM35" s="156"/>
      <c r="AN35" s="156"/>
      <c r="AO35" s="156"/>
      <c r="AP35" s="156"/>
      <c r="AQ35" s="156"/>
      <c r="AR35" s="156"/>
      <c r="AS35" s="156">
        <f t="shared" si="0"/>
        <v>27</v>
      </c>
      <c r="AT35" s="157" t="e">
        <f t="shared" si="1"/>
        <v>#DIV/0!</v>
      </c>
      <c r="AU35" s="171" t="s">
        <v>614</v>
      </c>
      <c r="AV35" s="195" t="s">
        <v>718</v>
      </c>
      <c r="AW35" s="171" t="s">
        <v>621</v>
      </c>
      <c r="AX35" s="171" t="s">
        <v>492</v>
      </c>
      <c r="AY35" s="172" t="s">
        <v>496</v>
      </c>
    </row>
    <row r="36" spans="1:51" s="158" customFormat="1" ht="145.5" customHeight="1" x14ac:dyDescent="0.25">
      <c r="A36" s="40"/>
      <c r="B36" s="40"/>
      <c r="C36" s="40">
        <v>8</v>
      </c>
      <c r="D36" s="40"/>
      <c r="E36" s="40"/>
      <c r="F36" s="159" t="s">
        <v>384</v>
      </c>
      <c r="G36" s="159" t="s">
        <v>412</v>
      </c>
      <c r="H36" s="159" t="s">
        <v>445</v>
      </c>
      <c r="I36" s="40" t="s">
        <v>205</v>
      </c>
      <c r="J36" s="40" t="s">
        <v>471</v>
      </c>
      <c r="K36" s="40" t="s">
        <v>343</v>
      </c>
      <c r="L36" s="159" t="s">
        <v>547</v>
      </c>
      <c r="M36" s="159" t="s">
        <v>474</v>
      </c>
      <c r="N36" s="41"/>
      <c r="O36" s="41"/>
      <c r="P36" s="41"/>
      <c r="Q36" s="41"/>
      <c r="R36" s="41"/>
      <c r="S36" s="41" t="s">
        <v>475</v>
      </c>
      <c r="T36" s="41" t="s">
        <v>479</v>
      </c>
      <c r="U36" s="156"/>
      <c r="V36" s="156"/>
      <c r="W36" s="156"/>
      <c r="X36" s="156"/>
      <c r="Y36" s="156"/>
      <c r="Z36" s="156"/>
      <c r="AA36" s="156"/>
      <c r="AB36" s="156"/>
      <c r="AC36" s="156"/>
      <c r="AD36" s="156"/>
      <c r="AE36" s="156"/>
      <c r="AF36" s="156"/>
      <c r="AG36" s="156">
        <v>11</v>
      </c>
      <c r="AH36" s="156">
        <v>8</v>
      </c>
      <c r="AI36" s="156"/>
      <c r="AJ36" s="156"/>
      <c r="AK36" s="156"/>
      <c r="AL36" s="156"/>
      <c r="AM36" s="156"/>
      <c r="AN36" s="156"/>
      <c r="AO36" s="156"/>
      <c r="AP36" s="156"/>
      <c r="AQ36" s="156"/>
      <c r="AR36" s="156"/>
      <c r="AS36" s="156">
        <f t="shared" si="0"/>
        <v>19</v>
      </c>
      <c r="AT36" s="157" t="e">
        <f t="shared" si="1"/>
        <v>#DIV/0!</v>
      </c>
      <c r="AU36" s="171" t="s">
        <v>615</v>
      </c>
      <c r="AV36" s="195" t="s">
        <v>718</v>
      </c>
      <c r="AW36" s="171" t="s">
        <v>620</v>
      </c>
      <c r="AX36" s="171" t="s">
        <v>492</v>
      </c>
      <c r="AY36" s="172" t="s">
        <v>496</v>
      </c>
    </row>
    <row r="37" spans="1:51" s="158" customFormat="1" ht="118.5" customHeight="1" x14ac:dyDescent="0.25">
      <c r="A37" s="40"/>
      <c r="B37" s="40"/>
      <c r="C37" s="40">
        <v>8</v>
      </c>
      <c r="D37" s="40"/>
      <c r="E37" s="40"/>
      <c r="F37" s="159" t="s">
        <v>384</v>
      </c>
      <c r="G37" s="159" t="s">
        <v>413</v>
      </c>
      <c r="H37" s="159" t="s">
        <v>446</v>
      </c>
      <c r="I37" s="40" t="s">
        <v>205</v>
      </c>
      <c r="J37" s="40" t="s">
        <v>471</v>
      </c>
      <c r="K37" s="40" t="s">
        <v>343</v>
      </c>
      <c r="L37" s="159" t="s">
        <v>548</v>
      </c>
      <c r="M37" s="159" t="s">
        <v>474</v>
      </c>
      <c r="N37" s="41"/>
      <c r="O37" s="41"/>
      <c r="P37" s="41"/>
      <c r="Q37" s="41"/>
      <c r="R37" s="41"/>
      <c r="S37" s="41" t="s">
        <v>475</v>
      </c>
      <c r="T37" s="41" t="s">
        <v>479</v>
      </c>
      <c r="U37" s="156"/>
      <c r="V37" s="156"/>
      <c r="W37" s="156"/>
      <c r="X37" s="156"/>
      <c r="Y37" s="156"/>
      <c r="Z37" s="156"/>
      <c r="AA37" s="156"/>
      <c r="AB37" s="156"/>
      <c r="AC37" s="156"/>
      <c r="AD37" s="156"/>
      <c r="AE37" s="156"/>
      <c r="AF37" s="156"/>
      <c r="AG37" s="156">
        <v>77</v>
      </c>
      <c r="AH37" s="156">
        <v>74</v>
      </c>
      <c r="AI37" s="156"/>
      <c r="AJ37" s="156"/>
      <c r="AK37" s="156"/>
      <c r="AL37" s="156"/>
      <c r="AM37" s="156"/>
      <c r="AN37" s="156"/>
      <c r="AO37" s="156"/>
      <c r="AP37" s="156"/>
      <c r="AQ37" s="156"/>
      <c r="AR37" s="156"/>
      <c r="AS37" s="156">
        <f t="shared" si="0"/>
        <v>151</v>
      </c>
      <c r="AT37" s="157" t="e">
        <f t="shared" si="1"/>
        <v>#DIV/0!</v>
      </c>
      <c r="AU37" s="171" t="s">
        <v>616</v>
      </c>
      <c r="AV37" s="195" t="s">
        <v>718</v>
      </c>
      <c r="AW37" s="171" t="s">
        <v>619</v>
      </c>
      <c r="AX37" s="171" t="s">
        <v>492</v>
      </c>
      <c r="AY37" s="172" t="s">
        <v>496</v>
      </c>
    </row>
    <row r="38" spans="1:51" s="158" customFormat="1" ht="114.6" customHeight="1" x14ac:dyDescent="0.25">
      <c r="A38" s="40"/>
      <c r="B38" s="40"/>
      <c r="C38" s="40">
        <v>9</v>
      </c>
      <c r="D38" s="40"/>
      <c r="E38" s="40"/>
      <c r="F38" s="159" t="s">
        <v>385</v>
      </c>
      <c r="G38" s="159" t="s">
        <v>414</v>
      </c>
      <c r="H38" s="159" t="s">
        <v>447</v>
      </c>
      <c r="I38" s="40" t="s">
        <v>205</v>
      </c>
      <c r="J38" s="40" t="s">
        <v>471</v>
      </c>
      <c r="K38" s="40" t="s">
        <v>343</v>
      </c>
      <c r="L38" s="159" t="s">
        <v>549</v>
      </c>
      <c r="M38" s="159" t="s">
        <v>474</v>
      </c>
      <c r="N38" s="41"/>
      <c r="O38" s="41"/>
      <c r="P38" s="41"/>
      <c r="Q38" s="41"/>
      <c r="R38" s="41"/>
      <c r="S38" s="41" t="s">
        <v>475</v>
      </c>
      <c r="T38" s="41" t="s">
        <v>483</v>
      </c>
      <c r="U38" s="156"/>
      <c r="V38" s="156"/>
      <c r="W38" s="156"/>
      <c r="X38" s="156"/>
      <c r="Y38" s="156"/>
      <c r="Z38" s="156"/>
      <c r="AA38" s="156"/>
      <c r="AB38" s="156"/>
      <c r="AC38" s="156"/>
      <c r="AD38" s="156"/>
      <c r="AE38" s="156"/>
      <c r="AF38" s="156"/>
      <c r="AG38" s="156">
        <v>0</v>
      </c>
      <c r="AH38" s="156">
        <v>53</v>
      </c>
      <c r="AI38" s="156"/>
      <c r="AJ38" s="156"/>
      <c r="AK38" s="156"/>
      <c r="AL38" s="156"/>
      <c r="AM38" s="156"/>
      <c r="AN38" s="156"/>
      <c r="AO38" s="156"/>
      <c r="AP38" s="156"/>
      <c r="AQ38" s="156"/>
      <c r="AR38" s="156"/>
      <c r="AS38" s="156">
        <f t="shared" si="0"/>
        <v>53</v>
      </c>
      <c r="AT38" s="157" t="e">
        <f t="shared" si="1"/>
        <v>#DIV/0!</v>
      </c>
      <c r="AU38" s="171" t="s">
        <v>681</v>
      </c>
      <c r="AV38" s="195" t="s">
        <v>719</v>
      </c>
      <c r="AW38" s="171" t="s">
        <v>682</v>
      </c>
      <c r="AX38" s="171" t="s">
        <v>492</v>
      </c>
      <c r="AY38" s="172" t="s">
        <v>496</v>
      </c>
    </row>
    <row r="39" spans="1:51" s="158" customFormat="1" ht="165" customHeight="1" x14ac:dyDescent="0.25">
      <c r="A39" s="40"/>
      <c r="B39" s="40"/>
      <c r="C39" s="40">
        <v>10</v>
      </c>
      <c r="D39" s="40"/>
      <c r="E39" s="40"/>
      <c r="F39" s="159" t="s">
        <v>385</v>
      </c>
      <c r="G39" s="159" t="s">
        <v>415</v>
      </c>
      <c r="H39" s="159" t="s">
        <v>448</v>
      </c>
      <c r="I39" s="40" t="s">
        <v>205</v>
      </c>
      <c r="J39" s="40" t="s">
        <v>471</v>
      </c>
      <c r="K39" s="40" t="s">
        <v>343</v>
      </c>
      <c r="L39" s="159" t="s">
        <v>550</v>
      </c>
      <c r="M39" s="159" t="s">
        <v>474</v>
      </c>
      <c r="N39" s="41"/>
      <c r="O39" s="41"/>
      <c r="P39" s="41"/>
      <c r="Q39" s="41"/>
      <c r="R39" s="41"/>
      <c r="S39" s="41" t="s">
        <v>475</v>
      </c>
      <c r="T39" s="41" t="s">
        <v>483</v>
      </c>
      <c r="U39" s="156"/>
      <c r="V39" s="156"/>
      <c r="W39" s="156"/>
      <c r="X39" s="156"/>
      <c r="Y39" s="156"/>
      <c r="Z39" s="156"/>
      <c r="AA39" s="156"/>
      <c r="AB39" s="156"/>
      <c r="AC39" s="156"/>
      <c r="AD39" s="156"/>
      <c r="AE39" s="156"/>
      <c r="AF39" s="156"/>
      <c r="AG39" s="156" t="s">
        <v>472</v>
      </c>
      <c r="AH39" s="156">
        <v>2</v>
      </c>
      <c r="AI39" s="156"/>
      <c r="AJ39" s="156"/>
      <c r="AK39" s="156"/>
      <c r="AL39" s="156"/>
      <c r="AM39" s="156"/>
      <c r="AN39" s="156"/>
      <c r="AO39" s="156"/>
      <c r="AP39" s="156"/>
      <c r="AQ39" s="156"/>
      <c r="AR39" s="156"/>
      <c r="AS39" s="156">
        <f t="shared" si="0"/>
        <v>2</v>
      </c>
      <c r="AT39" s="157" t="e">
        <f t="shared" si="1"/>
        <v>#DIV/0!</v>
      </c>
      <c r="AU39" s="171" t="s">
        <v>651</v>
      </c>
      <c r="AV39" s="195" t="s">
        <v>720</v>
      </c>
      <c r="AW39" s="171" t="s">
        <v>652</v>
      </c>
      <c r="AX39" s="171" t="s">
        <v>492</v>
      </c>
      <c r="AY39" s="172" t="s">
        <v>496</v>
      </c>
    </row>
    <row r="40" spans="1:51" s="158" customFormat="1" ht="209.25" customHeight="1" x14ac:dyDescent="0.25">
      <c r="A40" s="40"/>
      <c r="B40" s="40"/>
      <c r="C40" s="40">
        <v>11</v>
      </c>
      <c r="D40" s="40"/>
      <c r="E40" s="40"/>
      <c r="F40" s="159" t="s">
        <v>385</v>
      </c>
      <c r="G40" s="159" t="s">
        <v>571</v>
      </c>
      <c r="H40" s="159" t="s">
        <v>449</v>
      </c>
      <c r="I40" s="40" t="s">
        <v>205</v>
      </c>
      <c r="J40" s="40" t="s">
        <v>471</v>
      </c>
      <c r="K40" s="40" t="s">
        <v>343</v>
      </c>
      <c r="L40" s="159" t="s">
        <v>551</v>
      </c>
      <c r="M40" s="159" t="s">
        <v>474</v>
      </c>
      <c r="N40" s="41"/>
      <c r="O40" s="41"/>
      <c r="P40" s="41"/>
      <c r="Q40" s="41"/>
      <c r="R40" s="41"/>
      <c r="S40" s="41" t="s">
        <v>475</v>
      </c>
      <c r="T40" s="41" t="s">
        <v>483</v>
      </c>
      <c r="U40" s="156"/>
      <c r="V40" s="156"/>
      <c r="W40" s="156"/>
      <c r="X40" s="156"/>
      <c r="Y40" s="156"/>
      <c r="Z40" s="156"/>
      <c r="AA40" s="156"/>
      <c r="AB40" s="156"/>
      <c r="AC40" s="156"/>
      <c r="AD40" s="156"/>
      <c r="AE40" s="156"/>
      <c r="AF40" s="156"/>
      <c r="AG40" s="156">
        <v>1</v>
      </c>
      <c r="AH40" s="156">
        <v>1</v>
      </c>
      <c r="AI40" s="156"/>
      <c r="AJ40" s="156"/>
      <c r="AK40" s="156"/>
      <c r="AL40" s="156"/>
      <c r="AM40" s="156"/>
      <c r="AN40" s="156"/>
      <c r="AO40" s="156"/>
      <c r="AP40" s="156"/>
      <c r="AQ40" s="156"/>
      <c r="AR40" s="156"/>
      <c r="AS40" s="156">
        <f t="shared" si="0"/>
        <v>2</v>
      </c>
      <c r="AT40" s="157" t="e">
        <f t="shared" si="1"/>
        <v>#DIV/0!</v>
      </c>
      <c r="AU40" s="171" t="s">
        <v>653</v>
      </c>
      <c r="AV40" s="195" t="s">
        <v>721</v>
      </c>
      <c r="AW40" s="171" t="s">
        <v>655</v>
      </c>
      <c r="AX40" s="171" t="s">
        <v>492</v>
      </c>
      <c r="AY40" s="189" t="s">
        <v>496</v>
      </c>
    </row>
    <row r="41" spans="1:51" s="158" customFormat="1" ht="245.25" customHeight="1" x14ac:dyDescent="0.25">
      <c r="A41" s="40"/>
      <c r="B41" s="40"/>
      <c r="C41" s="40">
        <v>12</v>
      </c>
      <c r="D41" s="40"/>
      <c r="E41" s="40"/>
      <c r="F41" s="159" t="s">
        <v>386</v>
      </c>
      <c r="G41" s="159" t="s">
        <v>572</v>
      </c>
      <c r="H41" s="159" t="s">
        <v>450</v>
      </c>
      <c r="I41" s="40" t="s">
        <v>205</v>
      </c>
      <c r="J41" s="40" t="s">
        <v>471</v>
      </c>
      <c r="K41" s="40" t="s">
        <v>343</v>
      </c>
      <c r="L41" s="159" t="s">
        <v>531</v>
      </c>
      <c r="M41" s="159" t="s">
        <v>474</v>
      </c>
      <c r="N41" s="41"/>
      <c r="O41" s="41"/>
      <c r="P41" s="41"/>
      <c r="Q41" s="41"/>
      <c r="R41" s="41"/>
      <c r="S41" s="41" t="s">
        <v>475</v>
      </c>
      <c r="T41" s="41" t="s">
        <v>481</v>
      </c>
      <c r="U41" s="156"/>
      <c r="V41" s="156"/>
      <c r="W41" s="156"/>
      <c r="X41" s="156"/>
      <c r="Y41" s="156"/>
      <c r="Z41" s="156"/>
      <c r="AA41" s="156"/>
      <c r="AB41" s="156"/>
      <c r="AC41" s="156"/>
      <c r="AD41" s="156"/>
      <c r="AE41" s="156"/>
      <c r="AF41" s="156"/>
      <c r="AG41" s="156" t="s">
        <v>472</v>
      </c>
      <c r="AH41" s="156">
        <v>2</v>
      </c>
      <c r="AI41" s="156"/>
      <c r="AJ41" s="156"/>
      <c r="AK41" s="156"/>
      <c r="AL41" s="156"/>
      <c r="AM41" s="156"/>
      <c r="AN41" s="156"/>
      <c r="AO41" s="156"/>
      <c r="AP41" s="156"/>
      <c r="AQ41" s="156"/>
      <c r="AR41" s="156"/>
      <c r="AS41" s="156">
        <f t="shared" si="0"/>
        <v>2</v>
      </c>
      <c r="AT41" s="157" t="e">
        <f t="shared" si="1"/>
        <v>#DIV/0!</v>
      </c>
      <c r="AU41" s="171" t="s">
        <v>687</v>
      </c>
      <c r="AV41" s="195" t="s">
        <v>722</v>
      </c>
      <c r="AW41" s="171" t="s">
        <v>686</v>
      </c>
      <c r="AX41" s="171" t="s">
        <v>688</v>
      </c>
      <c r="AY41" s="172" t="s">
        <v>732</v>
      </c>
    </row>
    <row r="42" spans="1:51" s="158" customFormat="1" ht="105.75" customHeight="1" x14ac:dyDescent="0.25">
      <c r="A42" s="40"/>
      <c r="B42" s="40"/>
      <c r="C42" s="40">
        <v>13</v>
      </c>
      <c r="D42" s="40"/>
      <c r="E42" s="40"/>
      <c r="F42" s="159" t="s">
        <v>386</v>
      </c>
      <c r="G42" s="159" t="s">
        <v>573</v>
      </c>
      <c r="H42" s="159" t="s">
        <v>451</v>
      </c>
      <c r="I42" s="40" t="s">
        <v>205</v>
      </c>
      <c r="J42" s="40" t="s">
        <v>471</v>
      </c>
      <c r="K42" s="40" t="s">
        <v>343</v>
      </c>
      <c r="L42" s="159" t="s">
        <v>552</v>
      </c>
      <c r="M42" s="159" t="s">
        <v>474</v>
      </c>
      <c r="N42" s="41"/>
      <c r="O42" s="41"/>
      <c r="P42" s="41"/>
      <c r="Q42" s="41"/>
      <c r="R42" s="41"/>
      <c r="S42" s="41" t="s">
        <v>475</v>
      </c>
      <c r="T42" s="41" t="s">
        <v>481</v>
      </c>
      <c r="U42" s="156"/>
      <c r="V42" s="156"/>
      <c r="W42" s="156"/>
      <c r="X42" s="156"/>
      <c r="Y42" s="156"/>
      <c r="Z42" s="156"/>
      <c r="AA42" s="156"/>
      <c r="AB42" s="156"/>
      <c r="AC42" s="156"/>
      <c r="AD42" s="156"/>
      <c r="AE42" s="156"/>
      <c r="AF42" s="156"/>
      <c r="AG42" s="156" t="s">
        <v>472</v>
      </c>
      <c r="AH42" s="156" t="s">
        <v>472</v>
      </c>
      <c r="AI42" s="156"/>
      <c r="AJ42" s="156"/>
      <c r="AK42" s="156"/>
      <c r="AL42" s="156"/>
      <c r="AM42" s="156"/>
      <c r="AN42" s="156"/>
      <c r="AO42" s="156"/>
      <c r="AP42" s="156"/>
      <c r="AQ42" s="156"/>
      <c r="AR42" s="156"/>
      <c r="AS42" s="156">
        <f t="shared" si="0"/>
        <v>0</v>
      </c>
      <c r="AT42" s="157" t="e">
        <f t="shared" si="1"/>
        <v>#DIV/0!</v>
      </c>
      <c r="AU42" s="171" t="s">
        <v>472</v>
      </c>
      <c r="AV42" s="171" t="s">
        <v>472</v>
      </c>
      <c r="AW42" s="171" t="s">
        <v>472</v>
      </c>
      <c r="AX42" s="171" t="s">
        <v>472</v>
      </c>
      <c r="AY42" s="172" t="s">
        <v>472</v>
      </c>
    </row>
    <row r="43" spans="1:51" s="158" customFormat="1" ht="165.75" customHeight="1" x14ac:dyDescent="0.25">
      <c r="A43" s="40"/>
      <c r="B43" s="40"/>
      <c r="C43" s="40">
        <v>14</v>
      </c>
      <c r="D43" s="40"/>
      <c r="E43" s="40"/>
      <c r="F43" s="159" t="s">
        <v>386</v>
      </c>
      <c r="G43" s="159" t="s">
        <v>574</v>
      </c>
      <c r="H43" s="159" t="s">
        <v>452</v>
      </c>
      <c r="I43" s="40" t="s">
        <v>205</v>
      </c>
      <c r="J43" s="40" t="s">
        <v>471</v>
      </c>
      <c r="K43" s="40" t="s">
        <v>343</v>
      </c>
      <c r="L43" s="159" t="s">
        <v>553</v>
      </c>
      <c r="M43" s="159" t="s">
        <v>474</v>
      </c>
      <c r="N43" s="41"/>
      <c r="O43" s="41"/>
      <c r="P43" s="41"/>
      <c r="Q43" s="41"/>
      <c r="R43" s="41"/>
      <c r="S43" s="41" t="s">
        <v>475</v>
      </c>
      <c r="T43" s="41" t="s">
        <v>479</v>
      </c>
      <c r="U43" s="156"/>
      <c r="V43" s="156"/>
      <c r="W43" s="156"/>
      <c r="X43" s="156"/>
      <c r="Y43" s="156"/>
      <c r="Z43" s="156"/>
      <c r="AA43" s="156"/>
      <c r="AB43" s="156"/>
      <c r="AC43" s="156"/>
      <c r="AD43" s="156"/>
      <c r="AE43" s="156"/>
      <c r="AF43" s="156"/>
      <c r="AG43" s="156" t="s">
        <v>472</v>
      </c>
      <c r="AH43" s="156" t="s">
        <v>472</v>
      </c>
      <c r="AI43" s="156"/>
      <c r="AJ43" s="156"/>
      <c r="AK43" s="156"/>
      <c r="AL43" s="156"/>
      <c r="AM43" s="156"/>
      <c r="AN43" s="156"/>
      <c r="AO43" s="156"/>
      <c r="AP43" s="156"/>
      <c r="AQ43" s="156"/>
      <c r="AR43" s="156"/>
      <c r="AS43" s="156">
        <f t="shared" si="0"/>
        <v>0</v>
      </c>
      <c r="AT43" s="157" t="e">
        <f t="shared" si="1"/>
        <v>#DIV/0!</v>
      </c>
      <c r="AU43" s="171" t="s">
        <v>472</v>
      </c>
      <c r="AV43" s="171" t="s">
        <v>472</v>
      </c>
      <c r="AW43" s="171" t="s">
        <v>472</v>
      </c>
      <c r="AX43" s="171" t="s">
        <v>472</v>
      </c>
      <c r="AY43" s="172" t="s">
        <v>472</v>
      </c>
    </row>
    <row r="44" spans="1:51" s="158" customFormat="1" ht="193.5" customHeight="1" x14ac:dyDescent="0.25">
      <c r="A44" s="40"/>
      <c r="B44" s="40"/>
      <c r="C44" s="40">
        <v>15</v>
      </c>
      <c r="D44" s="40"/>
      <c r="E44" s="40"/>
      <c r="F44" s="159" t="s">
        <v>386</v>
      </c>
      <c r="G44" s="159" t="s">
        <v>575</v>
      </c>
      <c r="H44" s="159" t="s">
        <v>453</v>
      </c>
      <c r="I44" s="40" t="s">
        <v>205</v>
      </c>
      <c r="J44" s="40" t="s">
        <v>471</v>
      </c>
      <c r="K44" s="40" t="s">
        <v>343</v>
      </c>
      <c r="L44" s="159" t="s">
        <v>554</v>
      </c>
      <c r="M44" s="159" t="s">
        <v>474</v>
      </c>
      <c r="N44" s="41"/>
      <c r="O44" s="41"/>
      <c r="P44" s="41"/>
      <c r="Q44" s="41"/>
      <c r="R44" s="41"/>
      <c r="S44" s="41" t="s">
        <v>475</v>
      </c>
      <c r="T44" s="41" t="s">
        <v>484</v>
      </c>
      <c r="U44" s="156"/>
      <c r="V44" s="156"/>
      <c r="W44" s="156"/>
      <c r="X44" s="156"/>
      <c r="Y44" s="156"/>
      <c r="Z44" s="156"/>
      <c r="AA44" s="156"/>
      <c r="AB44" s="156"/>
      <c r="AC44" s="156"/>
      <c r="AD44" s="156"/>
      <c r="AE44" s="156"/>
      <c r="AF44" s="156"/>
      <c r="AG44" s="156" t="s">
        <v>472</v>
      </c>
      <c r="AH44" s="156" t="s">
        <v>472</v>
      </c>
      <c r="AI44" s="156"/>
      <c r="AJ44" s="156"/>
      <c r="AK44" s="156"/>
      <c r="AL44" s="156"/>
      <c r="AM44" s="156"/>
      <c r="AN44" s="156"/>
      <c r="AO44" s="156"/>
      <c r="AP44" s="156"/>
      <c r="AQ44" s="156"/>
      <c r="AR44" s="156"/>
      <c r="AS44" s="156">
        <f t="shared" si="0"/>
        <v>0</v>
      </c>
      <c r="AT44" s="157" t="e">
        <f t="shared" si="1"/>
        <v>#DIV/0!</v>
      </c>
      <c r="AU44" s="171" t="s">
        <v>472</v>
      </c>
      <c r="AV44" s="171" t="s">
        <v>472</v>
      </c>
      <c r="AW44" s="171" t="s">
        <v>472</v>
      </c>
      <c r="AX44" s="171" t="s">
        <v>472</v>
      </c>
      <c r="AY44" s="172" t="s">
        <v>472</v>
      </c>
    </row>
    <row r="45" spans="1:51" s="158" customFormat="1" ht="84.6" customHeight="1" x14ac:dyDescent="0.25">
      <c r="A45" s="40"/>
      <c r="B45" s="40"/>
      <c r="C45" s="40">
        <v>16</v>
      </c>
      <c r="D45" s="40"/>
      <c r="E45" s="40"/>
      <c r="F45" s="159" t="s">
        <v>387</v>
      </c>
      <c r="G45" s="159" t="s">
        <v>576</v>
      </c>
      <c r="H45" s="159" t="s">
        <v>454</v>
      </c>
      <c r="I45" s="40" t="s">
        <v>205</v>
      </c>
      <c r="J45" s="40" t="s">
        <v>471</v>
      </c>
      <c r="K45" s="40" t="s">
        <v>343</v>
      </c>
      <c r="L45" s="159" t="s">
        <v>555</v>
      </c>
      <c r="M45" s="159" t="s">
        <v>474</v>
      </c>
      <c r="N45" s="41"/>
      <c r="O45" s="41"/>
      <c r="P45" s="41"/>
      <c r="Q45" s="41"/>
      <c r="R45" s="41"/>
      <c r="S45" s="41" t="s">
        <v>475</v>
      </c>
      <c r="T45" s="41" t="s">
        <v>480</v>
      </c>
      <c r="U45" s="156"/>
      <c r="V45" s="156"/>
      <c r="W45" s="156"/>
      <c r="X45" s="156"/>
      <c r="Y45" s="156"/>
      <c r="Z45" s="156"/>
      <c r="AA45" s="156"/>
      <c r="AB45" s="156"/>
      <c r="AC45" s="156"/>
      <c r="AD45" s="156"/>
      <c r="AE45" s="156"/>
      <c r="AF45" s="156"/>
      <c r="AG45" s="156" t="s">
        <v>472</v>
      </c>
      <c r="AH45" s="156">
        <v>0</v>
      </c>
      <c r="AI45" s="156"/>
      <c r="AJ45" s="156"/>
      <c r="AK45" s="156"/>
      <c r="AL45" s="156"/>
      <c r="AM45" s="156"/>
      <c r="AN45" s="156"/>
      <c r="AO45" s="156"/>
      <c r="AP45" s="156"/>
      <c r="AQ45" s="156"/>
      <c r="AR45" s="156"/>
      <c r="AS45" s="156">
        <f t="shared" si="0"/>
        <v>0</v>
      </c>
      <c r="AT45" s="157" t="e">
        <f t="shared" si="1"/>
        <v>#DIV/0!</v>
      </c>
      <c r="AU45" s="171" t="s">
        <v>472</v>
      </c>
      <c r="AV45" s="171" t="s">
        <v>472</v>
      </c>
      <c r="AW45" s="171" t="s">
        <v>472</v>
      </c>
      <c r="AX45" s="171" t="s">
        <v>472</v>
      </c>
      <c r="AY45" s="172" t="s">
        <v>496</v>
      </c>
    </row>
    <row r="46" spans="1:51" s="158" customFormat="1" ht="160.5" customHeight="1" x14ac:dyDescent="0.25">
      <c r="A46" s="40"/>
      <c r="B46" s="40"/>
      <c r="C46" s="40">
        <v>17</v>
      </c>
      <c r="D46" s="40"/>
      <c r="E46" s="40"/>
      <c r="F46" s="159" t="s">
        <v>387</v>
      </c>
      <c r="G46" s="159" t="s">
        <v>577</v>
      </c>
      <c r="H46" s="159" t="s">
        <v>455</v>
      </c>
      <c r="I46" s="40" t="s">
        <v>205</v>
      </c>
      <c r="J46" s="40" t="s">
        <v>471</v>
      </c>
      <c r="K46" s="40" t="s">
        <v>343</v>
      </c>
      <c r="L46" s="159" t="s">
        <v>556</v>
      </c>
      <c r="M46" s="159" t="s">
        <v>474</v>
      </c>
      <c r="N46" s="41"/>
      <c r="O46" s="41"/>
      <c r="P46" s="41"/>
      <c r="Q46" s="41"/>
      <c r="R46" s="41"/>
      <c r="S46" s="41" t="s">
        <v>475</v>
      </c>
      <c r="T46" s="41" t="s">
        <v>480</v>
      </c>
      <c r="U46" s="156"/>
      <c r="V46" s="156"/>
      <c r="W46" s="156"/>
      <c r="X46" s="156"/>
      <c r="Y46" s="156"/>
      <c r="Z46" s="156"/>
      <c r="AA46" s="156"/>
      <c r="AB46" s="156"/>
      <c r="AC46" s="156"/>
      <c r="AD46" s="156"/>
      <c r="AE46" s="156"/>
      <c r="AF46" s="156"/>
      <c r="AG46" s="156" t="s">
        <v>472</v>
      </c>
      <c r="AH46" s="156">
        <v>5</v>
      </c>
      <c r="AI46" s="156"/>
      <c r="AJ46" s="156"/>
      <c r="AK46" s="156"/>
      <c r="AL46" s="156"/>
      <c r="AM46" s="156"/>
      <c r="AN46" s="156"/>
      <c r="AO46" s="156"/>
      <c r="AP46" s="156"/>
      <c r="AQ46" s="156"/>
      <c r="AR46" s="156"/>
      <c r="AS46" s="156">
        <f t="shared" si="0"/>
        <v>5</v>
      </c>
      <c r="AT46" s="157" t="e">
        <f t="shared" si="1"/>
        <v>#DIV/0!</v>
      </c>
      <c r="AU46" s="171" t="s">
        <v>666</v>
      </c>
      <c r="AV46" s="195" t="s">
        <v>723</v>
      </c>
      <c r="AW46" s="171" t="s">
        <v>666</v>
      </c>
      <c r="AX46" s="171" t="s">
        <v>492</v>
      </c>
      <c r="AY46" s="172" t="s">
        <v>496</v>
      </c>
    </row>
    <row r="47" spans="1:51" s="158" customFormat="1" ht="123" customHeight="1" x14ac:dyDescent="0.25">
      <c r="A47" s="40"/>
      <c r="B47" s="40"/>
      <c r="C47" s="40">
        <v>18</v>
      </c>
      <c r="D47" s="40"/>
      <c r="E47" s="40"/>
      <c r="F47" s="159" t="s">
        <v>387</v>
      </c>
      <c r="G47" s="159" t="s">
        <v>578</v>
      </c>
      <c r="H47" s="159" t="s">
        <v>456</v>
      </c>
      <c r="I47" s="40" t="s">
        <v>205</v>
      </c>
      <c r="J47" s="40" t="s">
        <v>471</v>
      </c>
      <c r="K47" s="40" t="s">
        <v>343</v>
      </c>
      <c r="L47" s="159" t="s">
        <v>557</v>
      </c>
      <c r="M47" s="159" t="s">
        <v>474</v>
      </c>
      <c r="N47" s="41"/>
      <c r="O47" s="41"/>
      <c r="P47" s="41"/>
      <c r="Q47" s="41"/>
      <c r="R47" s="41"/>
      <c r="S47" s="41" t="s">
        <v>475</v>
      </c>
      <c r="T47" s="41" t="s">
        <v>480</v>
      </c>
      <c r="U47" s="156"/>
      <c r="V47" s="156"/>
      <c r="W47" s="156"/>
      <c r="X47" s="156"/>
      <c r="Y47" s="156"/>
      <c r="Z47" s="156"/>
      <c r="AA47" s="156"/>
      <c r="AB47" s="156"/>
      <c r="AC47" s="156"/>
      <c r="AD47" s="156"/>
      <c r="AE47" s="156"/>
      <c r="AF47" s="156"/>
      <c r="AG47" s="156" t="s">
        <v>472</v>
      </c>
      <c r="AH47" s="156">
        <v>3</v>
      </c>
      <c r="AI47" s="156"/>
      <c r="AJ47" s="156"/>
      <c r="AK47" s="156"/>
      <c r="AL47" s="156"/>
      <c r="AM47" s="156"/>
      <c r="AN47" s="156"/>
      <c r="AO47" s="156"/>
      <c r="AP47" s="156"/>
      <c r="AQ47" s="156"/>
      <c r="AR47" s="156"/>
      <c r="AS47" s="156">
        <f t="shared" si="0"/>
        <v>3</v>
      </c>
      <c r="AT47" s="157" t="e">
        <f t="shared" si="1"/>
        <v>#DIV/0!</v>
      </c>
      <c r="AU47" s="171" t="s">
        <v>667</v>
      </c>
      <c r="AV47" s="195" t="s">
        <v>724</v>
      </c>
      <c r="AW47" s="171" t="s">
        <v>667</v>
      </c>
      <c r="AX47" s="171" t="s">
        <v>492</v>
      </c>
      <c r="AY47" s="172" t="s">
        <v>496</v>
      </c>
    </row>
    <row r="48" spans="1:51" s="158" customFormat="1" ht="176.25" customHeight="1" x14ac:dyDescent="0.25">
      <c r="A48" s="40"/>
      <c r="B48" s="40"/>
      <c r="C48" s="40">
        <v>19</v>
      </c>
      <c r="D48" s="40"/>
      <c r="E48" s="40"/>
      <c r="F48" s="159" t="s">
        <v>388</v>
      </c>
      <c r="G48" s="159" t="s">
        <v>579</v>
      </c>
      <c r="H48" s="159" t="s">
        <v>457</v>
      </c>
      <c r="I48" s="40" t="s">
        <v>205</v>
      </c>
      <c r="J48" s="40" t="s">
        <v>471</v>
      </c>
      <c r="K48" s="40" t="s">
        <v>343</v>
      </c>
      <c r="L48" s="159" t="s">
        <v>558</v>
      </c>
      <c r="M48" s="159" t="s">
        <v>474</v>
      </c>
      <c r="N48" s="41"/>
      <c r="O48" s="41"/>
      <c r="P48" s="41"/>
      <c r="Q48" s="41"/>
      <c r="R48" s="41"/>
      <c r="S48" s="41" t="s">
        <v>475</v>
      </c>
      <c r="T48" s="41" t="s">
        <v>479</v>
      </c>
      <c r="U48" s="156"/>
      <c r="V48" s="156"/>
      <c r="W48" s="156"/>
      <c r="X48" s="156"/>
      <c r="Y48" s="156"/>
      <c r="Z48" s="156"/>
      <c r="AA48" s="156"/>
      <c r="AB48" s="156"/>
      <c r="AC48" s="156"/>
      <c r="AD48" s="156"/>
      <c r="AE48" s="156"/>
      <c r="AF48" s="156"/>
      <c r="AG48" s="156" t="s">
        <v>472</v>
      </c>
      <c r="AH48" s="156">
        <v>35</v>
      </c>
      <c r="AI48" s="156"/>
      <c r="AJ48" s="156"/>
      <c r="AK48" s="156"/>
      <c r="AL48" s="156"/>
      <c r="AM48" s="156"/>
      <c r="AN48" s="156"/>
      <c r="AO48" s="156"/>
      <c r="AP48" s="156"/>
      <c r="AQ48" s="156"/>
      <c r="AR48" s="156"/>
      <c r="AS48" s="156">
        <f t="shared" si="0"/>
        <v>35</v>
      </c>
      <c r="AT48" s="157" t="e">
        <f t="shared" si="1"/>
        <v>#DIV/0!</v>
      </c>
      <c r="AU48" s="171" t="s">
        <v>676</v>
      </c>
      <c r="AV48" s="195" t="s">
        <v>725</v>
      </c>
      <c r="AW48" s="171" t="s">
        <v>677</v>
      </c>
      <c r="AX48" s="171" t="s">
        <v>492</v>
      </c>
      <c r="AY48" s="172" t="s">
        <v>496</v>
      </c>
    </row>
    <row r="49" spans="1:51 16384:16384" s="158" customFormat="1" ht="211.5" customHeight="1" x14ac:dyDescent="0.25">
      <c r="A49" s="40"/>
      <c r="B49" s="40"/>
      <c r="C49" s="40">
        <v>20</v>
      </c>
      <c r="D49" s="40"/>
      <c r="E49" s="40"/>
      <c r="F49" s="159" t="s">
        <v>388</v>
      </c>
      <c r="G49" s="159" t="s">
        <v>580</v>
      </c>
      <c r="H49" s="159" t="s">
        <v>458</v>
      </c>
      <c r="I49" s="40" t="s">
        <v>205</v>
      </c>
      <c r="J49" s="40" t="s">
        <v>471</v>
      </c>
      <c r="K49" s="40" t="s">
        <v>343</v>
      </c>
      <c r="L49" s="159" t="s">
        <v>559</v>
      </c>
      <c r="M49" s="159" t="s">
        <v>474</v>
      </c>
      <c r="N49" s="41"/>
      <c r="O49" s="41"/>
      <c r="P49" s="41"/>
      <c r="Q49" s="41"/>
      <c r="R49" s="41"/>
      <c r="S49" s="41" t="s">
        <v>475</v>
      </c>
      <c r="T49" s="41" t="s">
        <v>483</v>
      </c>
      <c r="U49" s="156"/>
      <c r="V49" s="156"/>
      <c r="W49" s="156"/>
      <c r="X49" s="156"/>
      <c r="Y49" s="156"/>
      <c r="Z49" s="156"/>
      <c r="AA49" s="156"/>
      <c r="AB49" s="156"/>
      <c r="AC49" s="156"/>
      <c r="AD49" s="156"/>
      <c r="AE49" s="156"/>
      <c r="AF49" s="156"/>
      <c r="AG49" s="156" t="s">
        <v>472</v>
      </c>
      <c r="AH49" s="156">
        <v>1</v>
      </c>
      <c r="AI49" s="156"/>
      <c r="AJ49" s="156"/>
      <c r="AK49" s="156"/>
      <c r="AL49" s="156"/>
      <c r="AM49" s="156"/>
      <c r="AN49" s="156"/>
      <c r="AO49" s="156"/>
      <c r="AP49" s="156"/>
      <c r="AQ49" s="156"/>
      <c r="AR49" s="156"/>
      <c r="AS49" s="156">
        <f t="shared" si="0"/>
        <v>1</v>
      </c>
      <c r="AT49" s="157" t="e">
        <f t="shared" si="1"/>
        <v>#DIV/0!</v>
      </c>
      <c r="AU49" s="171" t="s">
        <v>653</v>
      </c>
      <c r="AV49" s="195" t="s">
        <v>726</v>
      </c>
      <c r="AW49" s="171" t="s">
        <v>656</v>
      </c>
      <c r="AX49" s="171" t="s">
        <v>492</v>
      </c>
      <c r="AY49" s="172" t="s">
        <v>496</v>
      </c>
    </row>
    <row r="50" spans="1:51 16384:16384" s="158" customFormat="1" ht="145.5" customHeight="1" x14ac:dyDescent="0.25">
      <c r="A50" s="40"/>
      <c r="B50" s="40"/>
      <c r="C50" s="40">
        <v>21</v>
      </c>
      <c r="D50" s="40"/>
      <c r="E50" s="40"/>
      <c r="F50" s="159" t="s">
        <v>389</v>
      </c>
      <c r="G50" s="159" t="s">
        <v>581</v>
      </c>
      <c r="H50" s="159" t="s">
        <v>459</v>
      </c>
      <c r="I50" s="40" t="s">
        <v>205</v>
      </c>
      <c r="J50" s="40" t="s">
        <v>471</v>
      </c>
      <c r="K50" s="40" t="s">
        <v>343</v>
      </c>
      <c r="L50" s="159" t="s">
        <v>560</v>
      </c>
      <c r="M50" s="159" t="s">
        <v>474</v>
      </c>
      <c r="N50" s="41"/>
      <c r="O50" s="41"/>
      <c r="P50" s="41"/>
      <c r="Q50" s="41"/>
      <c r="R50" s="41"/>
      <c r="S50" s="41" t="s">
        <v>475</v>
      </c>
      <c r="T50" s="41" t="s">
        <v>485</v>
      </c>
      <c r="U50" s="156"/>
      <c r="V50" s="156"/>
      <c r="W50" s="156"/>
      <c r="X50" s="156"/>
      <c r="Y50" s="156"/>
      <c r="Z50" s="156"/>
      <c r="AA50" s="156"/>
      <c r="AB50" s="156"/>
      <c r="AC50" s="156"/>
      <c r="AD50" s="156"/>
      <c r="AE50" s="156"/>
      <c r="AF50" s="156"/>
      <c r="AG50" s="156" t="s">
        <v>472</v>
      </c>
      <c r="AH50" s="156">
        <v>26</v>
      </c>
      <c r="AI50" s="156"/>
      <c r="AJ50" s="156"/>
      <c r="AK50" s="156"/>
      <c r="AL50" s="156"/>
      <c r="AM50" s="156"/>
      <c r="AN50" s="156"/>
      <c r="AO50" s="156"/>
      <c r="AP50" s="156"/>
      <c r="AQ50" s="156"/>
      <c r="AR50" s="156"/>
      <c r="AS50" s="156">
        <f t="shared" si="0"/>
        <v>26</v>
      </c>
      <c r="AT50" s="157" t="e">
        <f t="shared" si="1"/>
        <v>#DIV/0!</v>
      </c>
      <c r="AU50" s="171" t="s">
        <v>593</v>
      </c>
      <c r="AV50" s="195" t="s">
        <v>727</v>
      </c>
      <c r="AW50" s="171" t="s">
        <v>594</v>
      </c>
      <c r="AX50" s="171" t="s">
        <v>492</v>
      </c>
      <c r="AY50" s="172" t="s">
        <v>496</v>
      </c>
    </row>
    <row r="51" spans="1:51 16384:16384" s="158" customFormat="1" ht="93" customHeight="1" x14ac:dyDescent="0.25">
      <c r="A51" s="40"/>
      <c r="B51" s="40"/>
      <c r="C51" s="40">
        <v>21</v>
      </c>
      <c r="D51" s="40"/>
      <c r="E51" s="40"/>
      <c r="F51" s="159" t="s">
        <v>389</v>
      </c>
      <c r="G51" s="159" t="s">
        <v>582</v>
      </c>
      <c r="H51" s="159" t="s">
        <v>460</v>
      </c>
      <c r="I51" s="40" t="s">
        <v>205</v>
      </c>
      <c r="J51" s="40" t="s">
        <v>471</v>
      </c>
      <c r="K51" s="40" t="s">
        <v>343</v>
      </c>
      <c r="L51" s="159" t="s">
        <v>561</v>
      </c>
      <c r="M51" s="159" t="s">
        <v>474</v>
      </c>
      <c r="N51" s="41"/>
      <c r="O51" s="41"/>
      <c r="P51" s="41"/>
      <c r="Q51" s="41"/>
      <c r="R51" s="41"/>
      <c r="S51" s="41" t="s">
        <v>475</v>
      </c>
      <c r="T51" s="41" t="s">
        <v>479</v>
      </c>
      <c r="U51" s="156"/>
      <c r="V51" s="156"/>
      <c r="W51" s="156"/>
      <c r="X51" s="156"/>
      <c r="Y51" s="156"/>
      <c r="Z51" s="156"/>
      <c r="AA51" s="156"/>
      <c r="AB51" s="156"/>
      <c r="AC51" s="156"/>
      <c r="AD51" s="156"/>
      <c r="AE51" s="156"/>
      <c r="AF51" s="156"/>
      <c r="AG51" s="156" t="s">
        <v>472</v>
      </c>
      <c r="AH51" s="156">
        <v>22</v>
      </c>
      <c r="AI51" s="156"/>
      <c r="AJ51" s="156"/>
      <c r="AK51" s="156"/>
      <c r="AL51" s="156"/>
      <c r="AM51" s="156"/>
      <c r="AN51" s="156"/>
      <c r="AO51" s="156"/>
      <c r="AP51" s="156"/>
      <c r="AQ51" s="156"/>
      <c r="AR51" s="156"/>
      <c r="AS51" s="156">
        <f t="shared" si="0"/>
        <v>22</v>
      </c>
      <c r="AT51" s="157" t="e">
        <f t="shared" si="1"/>
        <v>#DIV/0!</v>
      </c>
      <c r="AU51" s="171" t="s">
        <v>590</v>
      </c>
      <c r="AV51" s="195" t="s">
        <v>727</v>
      </c>
      <c r="AW51" s="171" t="s">
        <v>595</v>
      </c>
      <c r="AX51" s="171" t="s">
        <v>492</v>
      </c>
      <c r="AY51" s="172" t="s">
        <v>496</v>
      </c>
    </row>
    <row r="52" spans="1:51 16384:16384" s="158" customFormat="1" ht="168" customHeight="1" x14ac:dyDescent="0.25">
      <c r="A52" s="40"/>
      <c r="B52" s="40"/>
      <c r="C52" s="40">
        <v>22</v>
      </c>
      <c r="D52" s="40"/>
      <c r="E52" s="40"/>
      <c r="F52" s="159" t="s">
        <v>389</v>
      </c>
      <c r="G52" s="159" t="s">
        <v>583</v>
      </c>
      <c r="H52" s="159" t="s">
        <v>461</v>
      </c>
      <c r="I52" s="40" t="s">
        <v>205</v>
      </c>
      <c r="J52" s="40" t="s">
        <v>471</v>
      </c>
      <c r="K52" s="40" t="s">
        <v>343</v>
      </c>
      <c r="L52" s="159" t="s">
        <v>562</v>
      </c>
      <c r="M52" s="159" t="s">
        <v>474</v>
      </c>
      <c r="N52" s="41"/>
      <c r="O52" s="41"/>
      <c r="P52" s="41"/>
      <c r="Q52" s="41"/>
      <c r="R52" s="41"/>
      <c r="S52" s="41" t="s">
        <v>475</v>
      </c>
      <c r="T52" s="41" t="s">
        <v>479</v>
      </c>
      <c r="U52" s="156"/>
      <c r="V52" s="156"/>
      <c r="W52" s="156"/>
      <c r="X52" s="156"/>
      <c r="Y52" s="156"/>
      <c r="Z52" s="156"/>
      <c r="AA52" s="156"/>
      <c r="AB52" s="156"/>
      <c r="AC52" s="156"/>
      <c r="AD52" s="156"/>
      <c r="AE52" s="156"/>
      <c r="AF52" s="156"/>
      <c r="AG52" s="156" t="s">
        <v>472</v>
      </c>
      <c r="AH52" s="156">
        <v>105</v>
      </c>
      <c r="AI52" s="156"/>
      <c r="AJ52" s="156"/>
      <c r="AK52" s="156"/>
      <c r="AL52" s="156"/>
      <c r="AM52" s="156"/>
      <c r="AN52" s="156"/>
      <c r="AO52" s="156"/>
      <c r="AP52" s="156"/>
      <c r="AQ52" s="156"/>
      <c r="AR52" s="156"/>
      <c r="AS52" s="156">
        <f t="shared" si="0"/>
        <v>105</v>
      </c>
      <c r="AT52" s="157" t="e">
        <f t="shared" si="1"/>
        <v>#DIV/0!</v>
      </c>
      <c r="AU52" s="171" t="s">
        <v>591</v>
      </c>
      <c r="AV52" s="195" t="s">
        <v>728</v>
      </c>
      <c r="AW52" s="171" t="s">
        <v>596</v>
      </c>
      <c r="AX52" s="171" t="s">
        <v>492</v>
      </c>
      <c r="AY52" s="172" t="s">
        <v>496</v>
      </c>
    </row>
    <row r="53" spans="1:51 16384:16384" s="158" customFormat="1" ht="158.25" customHeight="1" x14ac:dyDescent="0.25">
      <c r="A53" s="40"/>
      <c r="B53" s="40"/>
      <c r="C53" s="40">
        <v>23</v>
      </c>
      <c r="D53" s="40"/>
      <c r="E53" s="40"/>
      <c r="F53" s="159" t="s">
        <v>389</v>
      </c>
      <c r="G53" s="159" t="s">
        <v>584</v>
      </c>
      <c r="H53" s="159" t="s">
        <v>462</v>
      </c>
      <c r="I53" s="40" t="s">
        <v>205</v>
      </c>
      <c r="J53" s="40" t="s">
        <v>471</v>
      </c>
      <c r="K53" s="40" t="s">
        <v>343</v>
      </c>
      <c r="L53" s="159" t="s">
        <v>528</v>
      </c>
      <c r="M53" s="159" t="s">
        <v>474</v>
      </c>
      <c r="N53" s="156"/>
      <c r="O53" s="156"/>
      <c r="P53" s="156"/>
      <c r="Q53" s="156"/>
      <c r="R53" s="156"/>
      <c r="S53" s="40" t="s">
        <v>475</v>
      </c>
      <c r="T53" s="40" t="s">
        <v>479</v>
      </c>
      <c r="U53" s="156"/>
      <c r="V53" s="156"/>
      <c r="W53" s="156"/>
      <c r="X53" s="156"/>
      <c r="Y53" s="156"/>
      <c r="Z53" s="156"/>
      <c r="AA53" s="156"/>
      <c r="AB53" s="156"/>
      <c r="AC53" s="156"/>
      <c r="AD53" s="156"/>
      <c r="AE53" s="156"/>
      <c r="AF53" s="156"/>
      <c r="AG53" s="156" t="s">
        <v>472</v>
      </c>
      <c r="AH53" s="156">
        <v>127</v>
      </c>
      <c r="AI53" s="156"/>
      <c r="AJ53" s="156"/>
      <c r="AK53" s="156"/>
      <c r="AL53" s="156"/>
      <c r="AM53" s="156"/>
      <c r="AN53" s="156"/>
      <c r="AO53" s="156"/>
      <c r="AP53" s="156"/>
      <c r="AQ53" s="156"/>
      <c r="AR53" s="156"/>
      <c r="AS53" s="156">
        <f t="shared" si="0"/>
        <v>127</v>
      </c>
      <c r="AT53" s="157" t="e">
        <f t="shared" si="1"/>
        <v>#DIV/0!</v>
      </c>
      <c r="AU53" s="173" t="s">
        <v>592</v>
      </c>
      <c r="AV53" s="196" t="s">
        <v>729</v>
      </c>
      <c r="AW53" s="173" t="s">
        <v>597</v>
      </c>
      <c r="AX53" s="171" t="s">
        <v>492</v>
      </c>
      <c r="AY53" s="172" t="s">
        <v>496</v>
      </c>
      <c r="XFD53" s="158" t="s">
        <v>346</v>
      </c>
    </row>
    <row r="54" spans="1:51 16384:16384" s="158" customFormat="1" ht="111" customHeight="1" x14ac:dyDescent="0.25">
      <c r="A54" s="40"/>
      <c r="B54" s="40"/>
      <c r="C54" s="40"/>
      <c r="D54" s="40" t="s">
        <v>377</v>
      </c>
      <c r="E54" s="40"/>
      <c r="F54" s="159" t="s">
        <v>390</v>
      </c>
      <c r="G54" s="159" t="s">
        <v>416</v>
      </c>
      <c r="H54" s="159" t="s">
        <v>463</v>
      </c>
      <c r="I54" s="40" t="s">
        <v>469</v>
      </c>
      <c r="J54" s="40" t="s">
        <v>472</v>
      </c>
      <c r="K54" s="40" t="s">
        <v>473</v>
      </c>
      <c r="L54" s="159" t="s">
        <v>563</v>
      </c>
      <c r="M54" s="159" t="s">
        <v>474</v>
      </c>
      <c r="N54" s="156"/>
      <c r="O54" s="156"/>
      <c r="P54" s="156"/>
      <c r="Q54" s="156"/>
      <c r="R54" s="157">
        <v>1</v>
      </c>
      <c r="S54" s="40" t="s">
        <v>486</v>
      </c>
      <c r="T54" s="40" t="s">
        <v>487</v>
      </c>
      <c r="U54" s="157"/>
      <c r="V54" s="157"/>
      <c r="W54" s="157">
        <v>1</v>
      </c>
      <c r="X54" s="157"/>
      <c r="Y54" s="157"/>
      <c r="Z54" s="157">
        <v>1</v>
      </c>
      <c r="AA54" s="157"/>
      <c r="AB54" s="157"/>
      <c r="AC54" s="157">
        <v>1</v>
      </c>
      <c r="AD54" s="157"/>
      <c r="AE54" s="157"/>
      <c r="AF54" s="157">
        <v>1</v>
      </c>
      <c r="AG54" s="156" t="s">
        <v>497</v>
      </c>
      <c r="AH54" s="156" t="s">
        <v>497</v>
      </c>
      <c r="AI54" s="156"/>
      <c r="AJ54" s="156"/>
      <c r="AK54" s="156"/>
      <c r="AL54" s="156"/>
      <c r="AM54" s="156"/>
      <c r="AN54" s="156"/>
      <c r="AO54" s="156"/>
      <c r="AP54" s="156"/>
      <c r="AQ54" s="156"/>
      <c r="AR54" s="156"/>
      <c r="AS54" s="156" t="e">
        <f t="shared" si="0"/>
        <v>#DIV/0!</v>
      </c>
      <c r="AT54" s="157" t="e">
        <f t="shared" si="1"/>
        <v>#DIV/0!</v>
      </c>
      <c r="AU54" s="173" t="s">
        <v>472</v>
      </c>
      <c r="AV54" s="173" t="s">
        <v>472</v>
      </c>
      <c r="AW54" s="173" t="s">
        <v>472</v>
      </c>
      <c r="AX54" s="173" t="s">
        <v>472</v>
      </c>
      <c r="AY54" s="172" t="s">
        <v>472</v>
      </c>
      <c r="XFD54" s="158" t="s">
        <v>347</v>
      </c>
    </row>
    <row r="55" spans="1:51 16384:16384" s="158" customFormat="1" ht="216" customHeight="1" x14ac:dyDescent="0.25">
      <c r="A55" s="40"/>
      <c r="B55" s="40"/>
      <c r="C55" s="40"/>
      <c r="D55" s="40" t="s">
        <v>377</v>
      </c>
      <c r="E55" s="40"/>
      <c r="F55" s="159" t="s">
        <v>391</v>
      </c>
      <c r="G55" s="159" t="s">
        <v>417</v>
      </c>
      <c r="H55" s="159" t="s">
        <v>464</v>
      </c>
      <c r="I55" s="40" t="s">
        <v>469</v>
      </c>
      <c r="J55" s="40" t="s">
        <v>472</v>
      </c>
      <c r="K55" s="40" t="s">
        <v>473</v>
      </c>
      <c r="L55" s="159" t="s">
        <v>564</v>
      </c>
      <c r="M55" s="159" t="s">
        <v>474</v>
      </c>
      <c r="N55" s="156"/>
      <c r="O55" s="156"/>
      <c r="P55" s="156"/>
      <c r="Q55" s="156"/>
      <c r="R55" s="157">
        <v>1</v>
      </c>
      <c r="S55" s="40" t="s">
        <v>486</v>
      </c>
      <c r="T55" s="40" t="s">
        <v>487</v>
      </c>
      <c r="U55" s="157"/>
      <c r="V55" s="157"/>
      <c r="W55" s="157">
        <v>1</v>
      </c>
      <c r="X55" s="157"/>
      <c r="Y55" s="157"/>
      <c r="Z55" s="157">
        <v>1</v>
      </c>
      <c r="AA55" s="157"/>
      <c r="AB55" s="157"/>
      <c r="AC55" s="157">
        <v>1</v>
      </c>
      <c r="AD55" s="157"/>
      <c r="AE55" s="157"/>
      <c r="AF55" s="157">
        <v>1</v>
      </c>
      <c r="AG55" s="156" t="s">
        <v>497</v>
      </c>
      <c r="AH55" s="156" t="s">
        <v>497</v>
      </c>
      <c r="AI55" s="156"/>
      <c r="AJ55" s="156"/>
      <c r="AK55" s="156"/>
      <c r="AL55" s="156"/>
      <c r="AM55" s="156"/>
      <c r="AN55" s="156"/>
      <c r="AO55" s="156"/>
      <c r="AP55" s="156"/>
      <c r="AQ55" s="156"/>
      <c r="AR55" s="156"/>
      <c r="AS55" s="156" t="e">
        <f t="shared" si="0"/>
        <v>#DIV/0!</v>
      </c>
      <c r="AT55" s="157" t="e">
        <f t="shared" si="1"/>
        <v>#DIV/0!</v>
      </c>
      <c r="AU55" s="173" t="s">
        <v>472</v>
      </c>
      <c r="AV55" s="173" t="s">
        <v>472</v>
      </c>
      <c r="AW55" s="173" t="s">
        <v>472</v>
      </c>
      <c r="AX55" s="173" t="s">
        <v>472</v>
      </c>
      <c r="AY55" s="172" t="s">
        <v>472</v>
      </c>
      <c r="XFD55" s="158" t="s">
        <v>348</v>
      </c>
    </row>
    <row r="56" spans="1:51 16384:16384" s="158" customFormat="1" ht="127.5" customHeight="1" x14ac:dyDescent="0.25">
      <c r="A56" s="40"/>
      <c r="B56" s="40"/>
      <c r="C56" s="40"/>
      <c r="D56" s="40" t="s">
        <v>377</v>
      </c>
      <c r="E56" s="40"/>
      <c r="F56" s="159" t="s">
        <v>392</v>
      </c>
      <c r="G56" s="159" t="s">
        <v>418</v>
      </c>
      <c r="H56" s="159" t="s">
        <v>465</v>
      </c>
      <c r="I56" s="40" t="s">
        <v>205</v>
      </c>
      <c r="J56" s="40" t="s">
        <v>472</v>
      </c>
      <c r="K56" s="40" t="s">
        <v>343</v>
      </c>
      <c r="L56" s="159" t="s">
        <v>565</v>
      </c>
      <c r="M56" s="159" t="s">
        <v>474</v>
      </c>
      <c r="N56" s="156"/>
      <c r="O56" s="156"/>
      <c r="P56" s="156"/>
      <c r="Q56" s="156"/>
      <c r="R56" s="156">
        <v>28</v>
      </c>
      <c r="S56" s="40" t="s">
        <v>486</v>
      </c>
      <c r="T56" s="40" t="s">
        <v>488</v>
      </c>
      <c r="U56" s="156"/>
      <c r="V56" s="156"/>
      <c r="W56" s="156">
        <v>7</v>
      </c>
      <c r="X56" s="156"/>
      <c r="Y56" s="156"/>
      <c r="Z56" s="156">
        <v>7</v>
      </c>
      <c r="AA56" s="156"/>
      <c r="AB56" s="156"/>
      <c r="AC56" s="156">
        <v>7</v>
      </c>
      <c r="AD56" s="156"/>
      <c r="AE56" s="156"/>
      <c r="AF56" s="156">
        <v>7</v>
      </c>
      <c r="AG56" s="156" t="s">
        <v>497</v>
      </c>
      <c r="AH56" s="156" t="s">
        <v>497</v>
      </c>
      <c r="AI56" s="156"/>
      <c r="AJ56" s="156"/>
      <c r="AK56" s="156"/>
      <c r="AL56" s="156"/>
      <c r="AM56" s="156"/>
      <c r="AN56" s="156"/>
      <c r="AO56" s="156"/>
      <c r="AP56" s="156"/>
      <c r="AQ56" s="156"/>
      <c r="AR56" s="156"/>
      <c r="AS56" s="156">
        <f t="shared" si="0"/>
        <v>0</v>
      </c>
      <c r="AT56" s="157">
        <f t="shared" si="1"/>
        <v>0</v>
      </c>
      <c r="AU56" s="173" t="s">
        <v>472</v>
      </c>
      <c r="AV56" s="173" t="s">
        <v>472</v>
      </c>
      <c r="AW56" s="173" t="s">
        <v>472</v>
      </c>
      <c r="AX56" s="173" t="s">
        <v>472</v>
      </c>
      <c r="AY56" s="172" t="s">
        <v>472</v>
      </c>
    </row>
    <row r="57" spans="1:51 16384:16384" s="158" customFormat="1" ht="92.1" customHeight="1" x14ac:dyDescent="0.25">
      <c r="A57" s="40"/>
      <c r="B57" s="40"/>
      <c r="C57" s="40"/>
      <c r="D57" s="40" t="s">
        <v>377</v>
      </c>
      <c r="E57" s="40"/>
      <c r="F57" s="159" t="s">
        <v>393</v>
      </c>
      <c r="G57" s="159" t="s">
        <v>419</v>
      </c>
      <c r="H57" s="159" t="s">
        <v>466</v>
      </c>
      <c r="I57" s="40" t="s">
        <v>205</v>
      </c>
      <c r="J57" s="40" t="s">
        <v>472</v>
      </c>
      <c r="K57" s="40" t="s">
        <v>343</v>
      </c>
      <c r="L57" s="159" t="s">
        <v>566</v>
      </c>
      <c r="M57" s="159" t="s">
        <v>474</v>
      </c>
      <c r="N57" s="156"/>
      <c r="O57" s="156"/>
      <c r="P57" s="156"/>
      <c r="Q57" s="156"/>
      <c r="R57" s="156">
        <v>80</v>
      </c>
      <c r="S57" s="40" t="s">
        <v>486</v>
      </c>
      <c r="T57" s="40" t="s">
        <v>489</v>
      </c>
      <c r="U57" s="156"/>
      <c r="V57" s="156"/>
      <c r="W57" s="156">
        <v>20</v>
      </c>
      <c r="X57" s="156"/>
      <c r="Y57" s="156"/>
      <c r="Z57" s="156">
        <v>20</v>
      </c>
      <c r="AA57" s="156"/>
      <c r="AB57" s="156"/>
      <c r="AC57" s="156">
        <v>20</v>
      </c>
      <c r="AD57" s="156"/>
      <c r="AE57" s="156"/>
      <c r="AF57" s="156">
        <v>20</v>
      </c>
      <c r="AG57" s="156" t="s">
        <v>497</v>
      </c>
      <c r="AH57" s="156" t="s">
        <v>497</v>
      </c>
      <c r="AI57" s="156"/>
      <c r="AJ57" s="156"/>
      <c r="AK57" s="156"/>
      <c r="AL57" s="156"/>
      <c r="AM57" s="156"/>
      <c r="AN57" s="156"/>
      <c r="AO57" s="156"/>
      <c r="AP57" s="156"/>
      <c r="AQ57" s="156"/>
      <c r="AR57" s="156"/>
      <c r="AS57" s="156">
        <f t="shared" si="0"/>
        <v>0</v>
      </c>
      <c r="AT57" s="157">
        <f t="shared" si="1"/>
        <v>0</v>
      </c>
      <c r="AU57" s="173" t="s">
        <v>472</v>
      </c>
      <c r="AV57" s="173" t="s">
        <v>472</v>
      </c>
      <c r="AW57" s="173" t="s">
        <v>472</v>
      </c>
      <c r="AX57" s="173" t="s">
        <v>472</v>
      </c>
      <c r="AY57" s="172" t="s">
        <v>472</v>
      </c>
    </row>
    <row r="58" spans="1:51 16384:16384" s="158" customFormat="1" ht="168" customHeight="1" x14ac:dyDescent="0.25">
      <c r="A58" s="40"/>
      <c r="B58" s="40"/>
      <c r="C58" s="40"/>
      <c r="D58" s="40" t="s">
        <v>377</v>
      </c>
      <c r="E58" s="40"/>
      <c r="F58" s="159" t="s">
        <v>394</v>
      </c>
      <c r="G58" s="159" t="s">
        <v>420</v>
      </c>
      <c r="H58" s="159" t="s">
        <v>467</v>
      </c>
      <c r="I58" s="40" t="s">
        <v>469</v>
      </c>
      <c r="J58" s="40" t="s">
        <v>472</v>
      </c>
      <c r="K58" s="40" t="s">
        <v>473</v>
      </c>
      <c r="L58" s="159" t="s">
        <v>567</v>
      </c>
      <c r="M58" s="159" t="s">
        <v>474</v>
      </c>
      <c r="N58" s="156"/>
      <c r="O58" s="156"/>
      <c r="P58" s="156"/>
      <c r="Q58" s="156"/>
      <c r="R58" s="157">
        <v>1</v>
      </c>
      <c r="S58" s="40" t="s">
        <v>486</v>
      </c>
      <c r="T58" s="40" t="s">
        <v>481</v>
      </c>
      <c r="U58" s="157"/>
      <c r="V58" s="157"/>
      <c r="W58" s="157">
        <v>1</v>
      </c>
      <c r="X58" s="157"/>
      <c r="Y58" s="157"/>
      <c r="Z58" s="157">
        <v>1</v>
      </c>
      <c r="AA58" s="157"/>
      <c r="AB58" s="157"/>
      <c r="AC58" s="157">
        <v>1</v>
      </c>
      <c r="AD58" s="157"/>
      <c r="AE58" s="157"/>
      <c r="AF58" s="157">
        <v>1</v>
      </c>
      <c r="AG58" s="156" t="s">
        <v>497</v>
      </c>
      <c r="AH58" s="156" t="s">
        <v>497</v>
      </c>
      <c r="AI58" s="156"/>
      <c r="AJ58" s="156"/>
      <c r="AK58" s="156"/>
      <c r="AL58" s="156"/>
      <c r="AM58" s="156"/>
      <c r="AN58" s="156"/>
      <c r="AO58" s="156"/>
      <c r="AP58" s="156"/>
      <c r="AQ58" s="156"/>
      <c r="AR58" s="156"/>
      <c r="AS58" s="156" t="e">
        <f t="shared" si="0"/>
        <v>#DIV/0!</v>
      </c>
      <c r="AT58" s="157" t="e">
        <f t="shared" si="1"/>
        <v>#DIV/0!</v>
      </c>
      <c r="AU58" s="173" t="s">
        <v>472</v>
      </c>
      <c r="AV58" s="173" t="s">
        <v>472</v>
      </c>
      <c r="AW58" s="173" t="s">
        <v>472</v>
      </c>
      <c r="AX58" s="173" t="s">
        <v>472</v>
      </c>
      <c r="AY58" s="172" t="s">
        <v>472</v>
      </c>
    </row>
    <row r="59" spans="1:51 16384:16384" s="158" customFormat="1" ht="143.25" customHeight="1" x14ac:dyDescent="0.25">
      <c r="A59" s="40"/>
      <c r="B59" s="40"/>
      <c r="C59" s="40"/>
      <c r="D59" s="40" t="s">
        <v>377</v>
      </c>
      <c r="E59" s="40"/>
      <c r="F59" s="159" t="s">
        <v>395</v>
      </c>
      <c r="G59" s="159" t="s">
        <v>421</v>
      </c>
      <c r="H59" s="159" t="s">
        <v>468</v>
      </c>
      <c r="I59" s="40" t="s">
        <v>469</v>
      </c>
      <c r="J59" s="40" t="s">
        <v>472</v>
      </c>
      <c r="K59" s="40" t="s">
        <v>473</v>
      </c>
      <c r="L59" s="159" t="s">
        <v>568</v>
      </c>
      <c r="M59" s="159" t="s">
        <v>474</v>
      </c>
      <c r="N59" s="156"/>
      <c r="O59" s="156"/>
      <c r="P59" s="156"/>
      <c r="Q59" s="156"/>
      <c r="R59" s="157">
        <v>1</v>
      </c>
      <c r="S59" s="40" t="s">
        <v>486</v>
      </c>
      <c r="T59" s="40" t="s">
        <v>481</v>
      </c>
      <c r="U59" s="157"/>
      <c r="V59" s="157"/>
      <c r="W59" s="157">
        <v>1</v>
      </c>
      <c r="X59" s="157"/>
      <c r="Y59" s="157"/>
      <c r="Z59" s="157">
        <v>1</v>
      </c>
      <c r="AA59" s="157"/>
      <c r="AB59" s="157"/>
      <c r="AC59" s="157">
        <v>1</v>
      </c>
      <c r="AD59" s="157"/>
      <c r="AE59" s="157"/>
      <c r="AF59" s="157">
        <v>1</v>
      </c>
      <c r="AG59" s="156" t="s">
        <v>497</v>
      </c>
      <c r="AH59" s="156" t="s">
        <v>497</v>
      </c>
      <c r="AI59" s="156"/>
      <c r="AJ59" s="156"/>
      <c r="AK59" s="156"/>
      <c r="AL59" s="156"/>
      <c r="AM59" s="156"/>
      <c r="AN59" s="156"/>
      <c r="AO59" s="156"/>
      <c r="AP59" s="156"/>
      <c r="AQ59" s="156"/>
      <c r="AR59" s="156"/>
      <c r="AS59" s="156" t="e">
        <f t="shared" si="0"/>
        <v>#DIV/0!</v>
      </c>
      <c r="AT59" s="157" t="e">
        <f t="shared" si="1"/>
        <v>#DIV/0!</v>
      </c>
      <c r="AU59" s="173" t="s">
        <v>472</v>
      </c>
      <c r="AV59" s="173" t="s">
        <v>472</v>
      </c>
      <c r="AW59" s="173" t="s">
        <v>472</v>
      </c>
      <c r="AX59" s="173" t="s">
        <v>472</v>
      </c>
      <c r="AY59" s="172" t="s">
        <v>472</v>
      </c>
    </row>
    <row r="60" spans="1:51 16384:16384" x14ac:dyDescent="0.25">
      <c r="A60" s="371" t="s">
        <v>80</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3"/>
    </row>
    <row r="61" spans="1:51 16384:16384" ht="40.5" customHeight="1" x14ac:dyDescent="0.25">
      <c r="A61" s="390" t="s">
        <v>109</v>
      </c>
      <c r="B61" s="370" t="s">
        <v>110</v>
      </c>
      <c r="C61" s="370"/>
      <c r="D61" s="370"/>
      <c r="E61" s="370"/>
      <c r="F61" s="370"/>
      <c r="G61" s="391" t="s">
        <v>111</v>
      </c>
      <c r="H61" s="391"/>
      <c r="I61" s="391"/>
      <c r="J61" s="391"/>
      <c r="K61" s="391"/>
      <c r="L61" s="391"/>
      <c r="M61" s="391"/>
      <c r="N61" s="391"/>
      <c r="O61" s="370" t="s">
        <v>502</v>
      </c>
      <c r="P61" s="370"/>
      <c r="Q61" s="370"/>
      <c r="R61" s="370"/>
      <c r="S61" s="370"/>
      <c r="T61" s="370"/>
      <c r="U61" s="370" t="s">
        <v>110</v>
      </c>
      <c r="V61" s="370"/>
      <c r="W61" s="370"/>
      <c r="X61" s="370"/>
      <c r="Y61" s="370"/>
      <c r="Z61" s="370"/>
      <c r="AA61" s="370"/>
      <c r="AB61" s="370"/>
      <c r="AC61" s="370" t="s">
        <v>110</v>
      </c>
      <c r="AD61" s="370"/>
      <c r="AE61" s="370"/>
      <c r="AF61" s="370"/>
      <c r="AG61" s="370"/>
      <c r="AH61" s="370"/>
      <c r="AI61" s="370"/>
      <c r="AJ61" s="370"/>
      <c r="AK61" s="370"/>
      <c r="AL61" s="370"/>
      <c r="AM61" s="370"/>
      <c r="AN61" s="370"/>
      <c r="AO61" s="391" t="s">
        <v>112</v>
      </c>
      <c r="AP61" s="391"/>
      <c r="AQ61" s="391"/>
      <c r="AR61" s="391"/>
      <c r="AS61" s="370" t="s">
        <v>113</v>
      </c>
      <c r="AT61" s="370"/>
      <c r="AU61" s="370"/>
      <c r="AV61" s="370"/>
      <c r="AW61" s="370"/>
      <c r="AX61" s="370"/>
      <c r="AY61" s="370"/>
    </row>
    <row r="62" spans="1:51 16384:16384" ht="40.5" customHeight="1" x14ac:dyDescent="0.25">
      <c r="A62" s="390"/>
      <c r="B62" s="370" t="s">
        <v>509</v>
      </c>
      <c r="C62" s="370"/>
      <c r="D62" s="370"/>
      <c r="E62" s="370"/>
      <c r="F62" s="370"/>
      <c r="G62" s="391"/>
      <c r="H62" s="391"/>
      <c r="I62" s="391"/>
      <c r="J62" s="391"/>
      <c r="K62" s="391"/>
      <c r="L62" s="391"/>
      <c r="M62" s="391"/>
      <c r="N62" s="391"/>
      <c r="O62" s="370" t="s">
        <v>504</v>
      </c>
      <c r="P62" s="370"/>
      <c r="Q62" s="370"/>
      <c r="R62" s="370"/>
      <c r="S62" s="370"/>
      <c r="T62" s="370"/>
      <c r="U62" s="370" t="s">
        <v>506</v>
      </c>
      <c r="V62" s="370"/>
      <c r="W62" s="370"/>
      <c r="X62" s="370"/>
      <c r="Y62" s="370"/>
      <c r="Z62" s="370"/>
      <c r="AA62" s="370"/>
      <c r="AB62" s="370"/>
      <c r="AC62" s="370" t="s">
        <v>114</v>
      </c>
      <c r="AD62" s="370"/>
      <c r="AE62" s="370"/>
      <c r="AF62" s="370"/>
      <c r="AG62" s="370"/>
      <c r="AH62" s="370"/>
      <c r="AI62" s="370"/>
      <c r="AJ62" s="370"/>
      <c r="AK62" s="370"/>
      <c r="AL62" s="370"/>
      <c r="AM62" s="370"/>
      <c r="AN62" s="370"/>
      <c r="AO62" s="391"/>
      <c r="AP62" s="391"/>
      <c r="AQ62" s="391"/>
      <c r="AR62" s="391"/>
      <c r="AS62" s="370" t="s">
        <v>508</v>
      </c>
      <c r="AT62" s="370"/>
      <c r="AU62" s="370"/>
      <c r="AV62" s="370"/>
      <c r="AW62" s="370"/>
      <c r="AX62" s="370"/>
      <c r="AY62" s="370"/>
    </row>
    <row r="63" spans="1:51 16384:16384" ht="40.5" customHeight="1" x14ac:dyDescent="0.25">
      <c r="A63" s="390"/>
      <c r="B63" s="370" t="s">
        <v>510</v>
      </c>
      <c r="C63" s="370"/>
      <c r="D63" s="370"/>
      <c r="E63" s="370"/>
      <c r="F63" s="370"/>
      <c r="G63" s="391"/>
      <c r="H63" s="391"/>
      <c r="I63" s="391"/>
      <c r="J63" s="391"/>
      <c r="K63" s="391"/>
      <c r="L63" s="391"/>
      <c r="M63" s="391"/>
      <c r="N63" s="391"/>
      <c r="O63" s="370" t="s">
        <v>503</v>
      </c>
      <c r="P63" s="370"/>
      <c r="Q63" s="370"/>
      <c r="R63" s="370"/>
      <c r="S63" s="370"/>
      <c r="T63" s="370"/>
      <c r="U63" s="370" t="s">
        <v>507</v>
      </c>
      <c r="V63" s="370"/>
      <c r="W63" s="370"/>
      <c r="X63" s="370"/>
      <c r="Y63" s="370"/>
      <c r="Z63" s="370"/>
      <c r="AA63" s="370"/>
      <c r="AB63" s="370"/>
      <c r="AC63" s="370" t="s">
        <v>115</v>
      </c>
      <c r="AD63" s="370"/>
      <c r="AE63" s="370"/>
      <c r="AF63" s="370"/>
      <c r="AG63" s="370"/>
      <c r="AH63" s="370"/>
      <c r="AI63" s="370"/>
      <c r="AJ63" s="370"/>
      <c r="AK63" s="370"/>
      <c r="AL63" s="370"/>
      <c r="AM63" s="370"/>
      <c r="AN63" s="370"/>
      <c r="AO63" s="391"/>
      <c r="AP63" s="391"/>
      <c r="AQ63" s="391"/>
      <c r="AR63" s="391"/>
      <c r="AS63" s="370" t="s">
        <v>505</v>
      </c>
      <c r="AT63" s="370"/>
      <c r="AU63" s="370"/>
      <c r="AV63" s="370"/>
      <c r="AW63" s="370"/>
      <c r="AX63" s="370"/>
      <c r="AY63" s="370"/>
    </row>
  </sheetData>
  <mergeCells count="59">
    <mergeCell ref="E9:AF9"/>
    <mergeCell ref="E10:AF10"/>
    <mergeCell ref="A11:E11"/>
    <mergeCell ref="AS62:AY62"/>
    <mergeCell ref="AX1:AY1"/>
    <mergeCell ref="AX2:AY2"/>
    <mergeCell ref="AX3:AY3"/>
    <mergeCell ref="AX4:AY4"/>
    <mergeCell ref="A1:AW1"/>
    <mergeCell ref="A2:AW2"/>
    <mergeCell ref="A3:AW4"/>
    <mergeCell ref="AS61:AY61"/>
    <mergeCell ref="B62:F62"/>
    <mergeCell ref="A61:A63"/>
    <mergeCell ref="G61:N63"/>
    <mergeCell ref="AC61:AN61"/>
    <mergeCell ref="AC62:AN62"/>
    <mergeCell ref="AC63:AN63"/>
    <mergeCell ref="AS63:AY63"/>
    <mergeCell ref="AO61:AR63"/>
    <mergeCell ref="O61:T61"/>
    <mergeCell ref="O62:T62"/>
    <mergeCell ref="U62:AB62"/>
    <mergeCell ref="O63:T63"/>
    <mergeCell ref="U61:AB61"/>
    <mergeCell ref="B61:F61"/>
    <mergeCell ref="B63:F63"/>
    <mergeCell ref="U11:AF11"/>
    <mergeCell ref="E7:F7"/>
    <mergeCell ref="E8:F8"/>
    <mergeCell ref="B6:C8"/>
    <mergeCell ref="I11:I12"/>
    <mergeCell ref="T11:T12"/>
    <mergeCell ref="N11:R11"/>
    <mergeCell ref="H11:H12"/>
    <mergeCell ref="M11:M12"/>
    <mergeCell ref="S11:S12"/>
    <mergeCell ref="L11:L12"/>
    <mergeCell ref="K11:K12"/>
    <mergeCell ref="D6:D8"/>
    <mergeCell ref="E6:F6"/>
    <mergeCell ref="A9:D9"/>
    <mergeCell ref="A10:D10"/>
    <mergeCell ref="I6:T8"/>
    <mergeCell ref="U63:AB63"/>
    <mergeCell ref="A60:AY60"/>
    <mergeCell ref="AS11:AT11"/>
    <mergeCell ref="AV5:AV12"/>
    <mergeCell ref="AX5:AX12"/>
    <mergeCell ref="AY5:AY12"/>
    <mergeCell ref="AG11:AR11"/>
    <mergeCell ref="AW5:AW12"/>
    <mergeCell ref="AG5:AT10"/>
    <mergeCell ref="AU5:AU12"/>
    <mergeCell ref="A5:AF5"/>
    <mergeCell ref="A6:A8"/>
    <mergeCell ref="J11:J12"/>
    <mergeCell ref="F11:F12"/>
    <mergeCell ref="G11:G12"/>
  </mergeCells>
  <dataValidations count="1">
    <dataValidation type="list" allowBlank="1" showInputMessage="1" showErrorMessage="1" sqref="I13:I59" xr:uid="{F83759CA-FB2C-4653-840E-85B7CBAE384F}">
      <formula1>$XFD$13:$XFD$56</formula1>
    </dataValidation>
  </dataValidations>
  <hyperlinks>
    <hyperlink ref="AV13" r:id="rId1" xr:uid="{7D601B6B-F6EA-40CB-8B14-AA8DEFAB0C0B}"/>
    <hyperlink ref="AV14" r:id="rId2" xr:uid="{ED954ADF-32D1-4EFE-8C87-C5FB9C8AA682}"/>
    <hyperlink ref="AV15" r:id="rId3" xr:uid="{819D6CD3-04FF-4066-9ECF-5259E5735FAA}"/>
    <hyperlink ref="AV16" r:id="rId4" xr:uid="{E96DD7AC-87EF-40D6-8131-8F2B1AE024E7}"/>
    <hyperlink ref="AV17" r:id="rId5" xr:uid="{5A29368F-1682-49BD-A0F3-B9930EB3C34F}"/>
    <hyperlink ref="AV18" r:id="rId6" xr:uid="{257A7BD4-2F4A-406F-AD46-DF82F98AA752}"/>
    <hyperlink ref="AV19" r:id="rId7" xr:uid="{C02813C4-094B-4B05-B355-B6EBF7F2F897}"/>
    <hyperlink ref="AV20" r:id="rId8" xr:uid="{666CD694-D51E-45F7-92A9-1793BCB1410C}"/>
    <hyperlink ref="AV22" r:id="rId9" xr:uid="{594B0EF1-3D83-4208-A805-0F491F92758E}"/>
    <hyperlink ref="AV23" r:id="rId10" xr:uid="{723DD29F-9ADB-48E0-98D4-995130388C94}"/>
    <hyperlink ref="AV24" r:id="rId11" xr:uid="{8234DB55-B86E-4FC5-92CA-3A9FAA7A1D5C}"/>
    <hyperlink ref="AV25" r:id="rId12" xr:uid="{6F15278B-D6DB-4168-B604-7F06782507E6}"/>
    <hyperlink ref="AV26" r:id="rId13" xr:uid="{51EC7F51-62C3-4CA7-8970-2F0AAB3C759B}"/>
    <hyperlink ref="AV27" r:id="rId14" xr:uid="{C80B9973-3523-44FC-8EFB-A00154E737D9}"/>
    <hyperlink ref="AV28" r:id="rId15" xr:uid="{894BF9FE-20AB-468D-806D-571EF9C0D4CE}"/>
    <hyperlink ref="AV29" r:id="rId16" xr:uid="{51D44630-4697-44F3-85B3-8B66A344C908}"/>
    <hyperlink ref="AV30" r:id="rId17" xr:uid="{6966B6D1-245C-436B-A277-899A7DEC7378}"/>
    <hyperlink ref="AV31" r:id="rId18" xr:uid="{B7F9C24A-FB70-4341-B9EE-37B30D61048B}"/>
    <hyperlink ref="AV32" r:id="rId19" xr:uid="{E15E631C-43CA-4D55-93E7-57B9D3B722AC}"/>
    <hyperlink ref="AV33" r:id="rId20" xr:uid="{96B51927-C6D8-4108-BCE4-A62E3D22D4DF}"/>
    <hyperlink ref="AV34" r:id="rId21" xr:uid="{07184995-C25A-42A7-88D6-07ED6D45FD64}"/>
    <hyperlink ref="AV35" r:id="rId22" xr:uid="{AB33670B-96A2-4C46-9A97-EDCF807FA2FB}"/>
    <hyperlink ref="AV36" r:id="rId23" xr:uid="{72A2FDD6-5276-4EB9-84A0-C7177520F414}"/>
    <hyperlink ref="AV37" r:id="rId24" xr:uid="{DE9A637B-5642-4DF1-AB3A-AD9C89473244}"/>
    <hyperlink ref="AV38" r:id="rId25" xr:uid="{B52068A3-C16D-4D78-AFB3-5D98808C14DB}"/>
    <hyperlink ref="AV39" r:id="rId26" xr:uid="{745FD592-A44E-4BC2-A673-71C539E932F0}"/>
    <hyperlink ref="AV40" r:id="rId27" xr:uid="{5B7EB6B0-4341-46F5-8BB8-3B67C3417C3D}"/>
    <hyperlink ref="AV41" r:id="rId28" xr:uid="{223F4826-7C0C-403E-8C1A-1A333CED0D3D}"/>
    <hyperlink ref="AV46" r:id="rId29" xr:uid="{0D50DB17-3A5F-4434-8F0A-E523DE60B5B5}"/>
    <hyperlink ref="AV47" r:id="rId30" xr:uid="{D77E3225-E22C-40F6-9336-998D94423874}"/>
    <hyperlink ref="AV48" r:id="rId31" xr:uid="{BE8BFCE6-A9A6-4C31-B053-071C78439E0E}"/>
    <hyperlink ref="AV49" r:id="rId32" xr:uid="{E90CD7FE-D478-4E6E-8A02-1018E2622B74}"/>
    <hyperlink ref="AV50" r:id="rId33" xr:uid="{C9DDBA0B-9DFD-47C7-9540-86704003307C}"/>
    <hyperlink ref="AV51" r:id="rId34" xr:uid="{E970F2BE-D3EA-4EC0-A26A-DD23F965B005}"/>
    <hyperlink ref="AV52" r:id="rId35" xr:uid="{15F300B7-ED26-41C0-91E3-0511410EE541}"/>
    <hyperlink ref="AV53" r:id="rId36" xr:uid="{B556D460-566A-44F2-89FF-ABF1B01D701B}"/>
  </hyperlinks>
  <pageMargins left="0.7" right="0.7" top="0.75" bottom="0.75" header="0.3" footer="0.3"/>
  <pageSetup scale="15" fitToHeight="0" orientation="landscape" r:id="rId37"/>
  <legacyDrawing r:id="rId38"/>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K13:K59</xm:sqref>
        </x14:dataValidation>
        <x14:dataValidation type="list" allowBlank="1" showInputMessage="1" showErrorMessage="1" xr:uid="{29028B10-1249-4476-92C0-FAC8881ED783}">
          <x14:formula1>
            <xm:f>Hoja1!$A$2:$A$13</xm:f>
          </x14:formula1>
          <xm:sqref>E13:E59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Normal="100" workbookViewId="0">
      <selection activeCell="C10" sqref="C10:E10"/>
    </sheetView>
  </sheetViews>
  <sheetFormatPr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20"/>
      <c r="B1" s="423" t="s">
        <v>0</v>
      </c>
      <c r="C1" s="423"/>
      <c r="D1" s="423"/>
      <c r="E1" s="122" t="s">
        <v>1</v>
      </c>
    </row>
    <row r="2" spans="1:5" s="2" customFormat="1" ht="20.25" customHeight="1" x14ac:dyDescent="0.25">
      <c r="A2" s="421"/>
      <c r="B2" s="424" t="s">
        <v>2</v>
      </c>
      <c r="C2" s="424"/>
      <c r="D2" s="424"/>
      <c r="E2" s="123" t="s">
        <v>326</v>
      </c>
    </row>
    <row r="3" spans="1:5" s="2" customFormat="1" ht="30" customHeight="1" x14ac:dyDescent="0.25">
      <c r="A3" s="421"/>
      <c r="B3" s="425" t="s">
        <v>3</v>
      </c>
      <c r="C3" s="425"/>
      <c r="D3" s="425"/>
      <c r="E3" s="123" t="s">
        <v>349</v>
      </c>
    </row>
    <row r="4" spans="1:5" s="2" customFormat="1" ht="16.5" customHeight="1" thickBot="1" x14ac:dyDescent="0.3">
      <c r="A4" s="422"/>
      <c r="B4" s="211"/>
      <c r="C4" s="211"/>
      <c r="D4" s="211"/>
      <c r="E4" s="124" t="s">
        <v>350</v>
      </c>
    </row>
    <row r="5" spans="1:5" s="2" customFormat="1" ht="9" customHeight="1" thickBot="1" x14ac:dyDescent="0.3">
      <c r="A5"/>
      <c r="B5"/>
      <c r="C5"/>
      <c r="D5"/>
      <c r="E5"/>
    </row>
    <row r="6" spans="1:5" ht="14.25" customHeight="1" x14ac:dyDescent="0.25">
      <c r="A6" s="437" t="s">
        <v>163</v>
      </c>
      <c r="B6" s="295"/>
      <c r="C6" s="295"/>
      <c r="D6" s="295"/>
      <c r="E6" s="438"/>
    </row>
    <row r="7" spans="1:5" ht="15.75" customHeight="1" thickBot="1" x14ac:dyDescent="0.3">
      <c r="A7" s="129" t="s">
        <v>164</v>
      </c>
      <c r="B7" s="130" t="s">
        <v>165</v>
      </c>
      <c r="C7" s="426" t="s">
        <v>166</v>
      </c>
      <c r="D7" s="426"/>
      <c r="E7" s="427"/>
    </row>
    <row r="8" spans="1:5" ht="288" x14ac:dyDescent="0.25">
      <c r="A8" s="187">
        <v>45344</v>
      </c>
      <c r="B8" s="188" t="s">
        <v>570</v>
      </c>
      <c r="C8" s="431" t="s">
        <v>569</v>
      </c>
      <c r="D8" s="432"/>
      <c r="E8" s="433"/>
    </row>
    <row r="9" spans="1:5" x14ac:dyDescent="0.25">
      <c r="A9" s="126"/>
      <c r="B9" s="125"/>
      <c r="C9" s="428"/>
      <c r="D9" s="429"/>
      <c r="E9" s="430"/>
    </row>
    <row r="10" spans="1:5" x14ac:dyDescent="0.25">
      <c r="A10" s="126"/>
      <c r="B10" s="125"/>
      <c r="C10" s="428"/>
      <c r="D10" s="429"/>
      <c r="E10" s="430"/>
    </row>
    <row r="11" spans="1:5" x14ac:dyDescent="0.25">
      <c r="A11" s="126"/>
      <c r="B11" s="125"/>
      <c r="C11" s="428"/>
      <c r="D11" s="429"/>
      <c r="E11" s="430"/>
    </row>
    <row r="12" spans="1:5" x14ac:dyDescent="0.25">
      <c r="A12" s="126"/>
      <c r="B12" s="125"/>
      <c r="C12" s="428"/>
      <c r="D12" s="429"/>
      <c r="E12" s="430"/>
    </row>
    <row r="13" spans="1:5" x14ac:dyDescent="0.25">
      <c r="A13" s="126"/>
      <c r="B13" s="125"/>
      <c r="C13" s="428"/>
      <c r="D13" s="429"/>
      <c r="E13" s="430"/>
    </row>
    <row r="14" spans="1:5" x14ac:dyDescent="0.25">
      <c r="A14" s="126"/>
      <c r="B14" s="125"/>
      <c r="C14" s="428"/>
      <c r="D14" s="429"/>
      <c r="E14" s="430"/>
    </row>
    <row r="15" spans="1:5" x14ac:dyDescent="0.25">
      <c r="A15" s="126"/>
      <c r="B15" s="125"/>
      <c r="C15" s="428"/>
      <c r="D15" s="429"/>
      <c r="E15" s="430"/>
    </row>
    <row r="16" spans="1:5" x14ac:dyDescent="0.25">
      <c r="A16" s="126"/>
      <c r="B16" s="125"/>
      <c r="C16" s="428"/>
      <c r="D16" s="429"/>
      <c r="E16" s="430"/>
    </row>
    <row r="17" spans="1:5" x14ac:dyDescent="0.25">
      <c r="A17" s="126"/>
      <c r="B17" s="125"/>
      <c r="C17" s="428"/>
      <c r="D17" s="429"/>
      <c r="E17" s="430"/>
    </row>
    <row r="18" spans="1:5" x14ac:dyDescent="0.25">
      <c r="A18" s="126"/>
      <c r="B18" s="125"/>
      <c r="C18" s="428"/>
      <c r="D18" s="429"/>
      <c r="E18" s="430"/>
    </row>
    <row r="19" spans="1:5" x14ac:dyDescent="0.25">
      <c r="A19" s="126"/>
      <c r="B19" s="125"/>
      <c r="C19" s="428"/>
      <c r="D19" s="429"/>
      <c r="E19" s="430"/>
    </row>
    <row r="20" spans="1:5" x14ac:dyDescent="0.25">
      <c r="A20" s="126"/>
      <c r="B20" s="125"/>
      <c r="C20" s="428"/>
      <c r="D20" s="429"/>
      <c r="E20" s="430"/>
    </row>
    <row r="21" spans="1:5" x14ac:dyDescent="0.25">
      <c r="A21" s="126"/>
      <c r="B21" s="125"/>
      <c r="C21" s="428"/>
      <c r="D21" s="429"/>
      <c r="E21" s="430"/>
    </row>
    <row r="22" spans="1:5" x14ac:dyDescent="0.25">
      <c r="A22" s="126"/>
      <c r="B22" s="125"/>
      <c r="C22" s="428"/>
      <c r="D22" s="429"/>
      <c r="E22" s="430"/>
    </row>
    <row r="23" spans="1:5" x14ac:dyDescent="0.25">
      <c r="A23" s="126"/>
      <c r="B23" s="125"/>
      <c r="C23" s="428"/>
      <c r="D23" s="429"/>
      <c r="E23" s="430"/>
    </row>
    <row r="24" spans="1:5" x14ac:dyDescent="0.25">
      <c r="A24" s="126"/>
      <c r="B24" s="125"/>
      <c r="C24" s="428"/>
      <c r="D24" s="429"/>
      <c r="E24" s="430"/>
    </row>
    <row r="25" spans="1:5" x14ac:dyDescent="0.25">
      <c r="A25" s="126"/>
      <c r="B25" s="125"/>
      <c r="C25" s="428"/>
      <c r="D25" s="429"/>
      <c r="E25" s="430"/>
    </row>
    <row r="26" spans="1:5" x14ac:dyDescent="0.25">
      <c r="A26" s="126"/>
      <c r="B26" s="125"/>
      <c r="C26" s="428"/>
      <c r="D26" s="429"/>
      <c r="E26" s="430"/>
    </row>
    <row r="27" spans="1:5" x14ac:dyDescent="0.25">
      <c r="A27" s="126"/>
      <c r="B27" s="125"/>
      <c r="C27" s="428"/>
      <c r="D27" s="429"/>
      <c r="E27" s="430"/>
    </row>
    <row r="28" spans="1:5" x14ac:dyDescent="0.25">
      <c r="A28" s="126"/>
      <c r="B28" s="125"/>
      <c r="C28" s="428"/>
      <c r="D28" s="429"/>
      <c r="E28" s="430"/>
    </row>
    <row r="29" spans="1:5" x14ac:dyDescent="0.25">
      <c r="A29" s="126"/>
      <c r="B29" s="125"/>
      <c r="C29" s="428"/>
      <c r="D29" s="429"/>
      <c r="E29" s="430"/>
    </row>
    <row r="30" spans="1:5" x14ac:dyDescent="0.25">
      <c r="A30" s="126"/>
      <c r="B30" s="125"/>
      <c r="C30" s="428"/>
      <c r="D30" s="429"/>
      <c r="E30" s="430"/>
    </row>
    <row r="31" spans="1:5" x14ac:dyDescent="0.25">
      <c r="A31" s="126"/>
      <c r="B31" s="125"/>
      <c r="C31" s="428"/>
      <c r="D31" s="429"/>
      <c r="E31" s="430"/>
    </row>
    <row r="32" spans="1:5" x14ac:dyDescent="0.25">
      <c r="A32" s="126"/>
      <c r="B32" s="125"/>
      <c r="C32" s="428"/>
      <c r="D32" s="429"/>
      <c r="E32" s="430"/>
    </row>
    <row r="33" spans="1:5" x14ac:dyDescent="0.25">
      <c r="A33" s="126"/>
      <c r="B33" s="125"/>
      <c r="C33" s="428"/>
      <c r="D33" s="429"/>
      <c r="E33" s="430"/>
    </row>
    <row r="34" spans="1:5" x14ac:dyDescent="0.25">
      <c r="A34" s="126"/>
      <c r="B34" s="125"/>
      <c r="C34" s="428"/>
      <c r="D34" s="429"/>
      <c r="E34" s="430"/>
    </row>
    <row r="35" spans="1:5" ht="15.75" thickBot="1" x14ac:dyDescent="0.3">
      <c r="A35" s="127"/>
      <c r="B35" s="128"/>
      <c r="C35" s="434"/>
      <c r="D35" s="435"/>
      <c r="E35" s="436"/>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7" customWidth="1"/>
    <col min="6" max="6" width="19" style="31" customWidth="1"/>
    <col min="7" max="7" width="29.42578125" style="31" customWidth="1"/>
    <col min="8" max="8" width="36.28515625" style="31" customWidth="1"/>
    <col min="9" max="9" width="40" style="31" customWidth="1"/>
    <col min="10" max="16384" width="11.42578125" style="31"/>
  </cols>
  <sheetData>
    <row r="1" spans="1:9" s="45" customFormat="1" x14ac:dyDescent="0.25">
      <c r="A1" s="44" t="s">
        <v>167</v>
      </c>
      <c r="B1" s="44" t="s">
        <v>168</v>
      </c>
      <c r="C1" s="44" t="s">
        <v>169</v>
      </c>
      <c r="D1" s="44" t="s">
        <v>170</v>
      </c>
      <c r="E1" s="44" t="s">
        <v>171</v>
      </c>
      <c r="F1" s="44" t="s">
        <v>172</v>
      </c>
      <c r="G1" s="44" t="s">
        <v>173</v>
      </c>
      <c r="H1" s="44" t="s">
        <v>125</v>
      </c>
      <c r="I1" s="44" t="s">
        <v>174</v>
      </c>
    </row>
    <row r="2" spans="1:9" s="45" customFormat="1" x14ac:dyDescent="0.25">
      <c r="A2" s="46" t="s">
        <v>175</v>
      </c>
      <c r="B2" s="40" t="s">
        <v>176</v>
      </c>
      <c r="C2" s="46" t="s">
        <v>177</v>
      </c>
      <c r="D2" s="47" t="s">
        <v>178</v>
      </c>
      <c r="E2" s="42" t="s">
        <v>179</v>
      </c>
      <c r="F2" s="48" t="s">
        <v>180</v>
      </c>
      <c r="G2" s="49" t="s">
        <v>181</v>
      </c>
      <c r="H2" s="49" t="s">
        <v>182</v>
      </c>
      <c r="I2" s="48" t="s">
        <v>183</v>
      </c>
    </row>
    <row r="3" spans="1:9" x14ac:dyDescent="0.25">
      <c r="A3" s="46" t="s">
        <v>184</v>
      </c>
      <c r="B3" s="40" t="s">
        <v>185</v>
      </c>
      <c r="C3" s="46" t="s">
        <v>186</v>
      </c>
      <c r="D3" s="50" t="s">
        <v>187</v>
      </c>
      <c r="E3" s="42" t="s">
        <v>188</v>
      </c>
      <c r="F3" s="48" t="s">
        <v>189</v>
      </c>
      <c r="G3" s="49" t="s">
        <v>190</v>
      </c>
      <c r="H3" s="49" t="s">
        <v>134</v>
      </c>
      <c r="I3" s="48" t="s">
        <v>191</v>
      </c>
    </row>
    <row r="4" spans="1:9" x14ac:dyDescent="0.25">
      <c r="A4" s="46" t="s">
        <v>192</v>
      </c>
      <c r="B4" s="40" t="s">
        <v>193</v>
      </c>
      <c r="C4" s="46" t="s">
        <v>194</v>
      </c>
      <c r="D4" s="50" t="s">
        <v>195</v>
      </c>
      <c r="E4" s="42" t="s">
        <v>196</v>
      </c>
      <c r="F4" s="48" t="s">
        <v>197</v>
      </c>
      <c r="G4" s="49" t="s">
        <v>198</v>
      </c>
      <c r="H4" s="49" t="s">
        <v>129</v>
      </c>
      <c r="I4" s="48" t="s">
        <v>199</v>
      </c>
    </row>
    <row r="5" spans="1:9" x14ac:dyDescent="0.25">
      <c r="A5" s="46" t="s">
        <v>200</v>
      </c>
      <c r="B5" s="40" t="s">
        <v>201</v>
      </c>
      <c r="C5" s="46" t="s">
        <v>202</v>
      </c>
      <c r="D5" s="50" t="s">
        <v>203</v>
      </c>
      <c r="E5" s="42" t="s">
        <v>204</v>
      </c>
      <c r="F5" s="48" t="s">
        <v>205</v>
      </c>
      <c r="G5" s="49" t="s">
        <v>206</v>
      </c>
      <c r="H5" s="49" t="s">
        <v>130</v>
      </c>
      <c r="I5" s="48" t="s">
        <v>207</v>
      </c>
    </row>
    <row r="6" spans="1:9" ht="30" x14ac:dyDescent="0.25">
      <c r="A6" s="46" t="s">
        <v>208</v>
      </c>
      <c r="B6" s="40" t="s">
        <v>209</v>
      </c>
      <c r="C6" s="46" t="s">
        <v>210</v>
      </c>
      <c r="D6" s="50" t="s">
        <v>211</v>
      </c>
      <c r="E6" s="42" t="s">
        <v>212</v>
      </c>
      <c r="G6" s="49" t="s">
        <v>213</v>
      </c>
      <c r="H6" s="49" t="s">
        <v>131</v>
      </c>
      <c r="I6" s="48" t="s">
        <v>214</v>
      </c>
    </row>
    <row r="7" spans="1:9" ht="30" x14ac:dyDescent="0.25">
      <c r="B7" s="40" t="s">
        <v>215</v>
      </c>
      <c r="C7" s="46" t="s">
        <v>216</v>
      </c>
      <c r="D7" s="50" t="s">
        <v>217</v>
      </c>
      <c r="E7" s="48" t="s">
        <v>218</v>
      </c>
      <c r="G7" s="42" t="s">
        <v>140</v>
      </c>
      <c r="H7" s="49" t="s">
        <v>132</v>
      </c>
      <c r="I7" s="48" t="s">
        <v>219</v>
      </c>
    </row>
    <row r="8" spans="1:9" ht="30" x14ac:dyDescent="0.25">
      <c r="A8" s="51"/>
      <c r="B8" s="40" t="s">
        <v>220</v>
      </c>
      <c r="C8" s="46" t="s">
        <v>221</v>
      </c>
      <c r="D8" s="50" t="s">
        <v>222</v>
      </c>
      <c r="E8" s="48" t="s">
        <v>223</v>
      </c>
      <c r="I8" s="48" t="s">
        <v>224</v>
      </c>
    </row>
    <row r="9" spans="1:9" ht="32.1" customHeight="1" x14ac:dyDescent="0.25">
      <c r="A9" s="51"/>
      <c r="B9" s="40" t="s">
        <v>225</v>
      </c>
      <c r="C9" s="46" t="s">
        <v>226</v>
      </c>
      <c r="D9" s="50" t="s">
        <v>227</v>
      </c>
      <c r="E9" s="48" t="s">
        <v>228</v>
      </c>
      <c r="I9" s="48" t="s">
        <v>229</v>
      </c>
    </row>
    <row r="10" spans="1:9" x14ac:dyDescent="0.25">
      <c r="A10" s="51"/>
      <c r="B10" s="40" t="s">
        <v>230</v>
      </c>
      <c r="C10" s="46" t="s">
        <v>231</v>
      </c>
      <c r="D10" s="50" t="s">
        <v>232</v>
      </c>
      <c r="E10" s="48" t="s">
        <v>233</v>
      </c>
      <c r="I10" s="48" t="s">
        <v>234</v>
      </c>
    </row>
    <row r="11" spans="1:9" x14ac:dyDescent="0.25">
      <c r="A11" s="51"/>
      <c r="B11" s="40" t="s">
        <v>235</v>
      </c>
      <c r="C11" s="46" t="s">
        <v>236</v>
      </c>
      <c r="D11" s="50" t="s">
        <v>237</v>
      </c>
      <c r="E11" s="48" t="s">
        <v>238</v>
      </c>
      <c r="I11" s="48" t="s">
        <v>239</v>
      </c>
    </row>
    <row r="12" spans="1:9" ht="30" x14ac:dyDescent="0.25">
      <c r="A12" s="51"/>
      <c r="B12" s="40" t="s">
        <v>240</v>
      </c>
      <c r="C12" s="46" t="s">
        <v>241</v>
      </c>
      <c r="D12" s="50" t="s">
        <v>242</v>
      </c>
      <c r="E12" s="48" t="s">
        <v>243</v>
      </c>
      <c r="I12" s="48" t="s">
        <v>244</v>
      </c>
    </row>
    <row r="13" spans="1:9" x14ac:dyDescent="0.25">
      <c r="A13" s="51"/>
      <c r="B13" s="136" t="s">
        <v>245</v>
      </c>
      <c r="D13" s="50" t="s">
        <v>246</v>
      </c>
      <c r="E13" s="48" t="s">
        <v>247</v>
      </c>
      <c r="I13" s="48" t="s">
        <v>248</v>
      </c>
    </row>
    <row r="14" spans="1:9" x14ac:dyDescent="0.25">
      <c r="A14" s="51"/>
      <c r="B14" s="40" t="s">
        <v>249</v>
      </c>
      <c r="C14" s="51"/>
      <c r="D14" s="50" t="s">
        <v>250</v>
      </c>
      <c r="E14" s="48" t="s">
        <v>251</v>
      </c>
    </row>
    <row r="15" spans="1:9" x14ac:dyDescent="0.25">
      <c r="A15" s="51"/>
      <c r="B15" s="40" t="s">
        <v>252</v>
      </c>
      <c r="C15" s="51"/>
      <c r="D15" s="50" t="s">
        <v>253</v>
      </c>
      <c r="E15" s="48" t="s">
        <v>254</v>
      </c>
    </row>
    <row r="16" spans="1:9" x14ac:dyDescent="0.25">
      <c r="A16" s="51"/>
      <c r="B16" s="40" t="s">
        <v>255</v>
      </c>
      <c r="C16" s="51"/>
      <c r="D16" s="50" t="s">
        <v>256</v>
      </c>
      <c r="E16" s="52"/>
    </row>
    <row r="17" spans="1:5" x14ac:dyDescent="0.25">
      <c r="A17" s="51"/>
      <c r="B17" s="40" t="s">
        <v>257</v>
      </c>
      <c r="C17" s="51"/>
      <c r="D17" s="50" t="s">
        <v>258</v>
      </c>
      <c r="E17" s="52"/>
    </row>
    <row r="18" spans="1:5" x14ac:dyDescent="0.25">
      <c r="A18" s="51"/>
      <c r="B18" s="40" t="s">
        <v>259</v>
      </c>
      <c r="C18" s="51"/>
      <c r="D18" s="50" t="s">
        <v>260</v>
      </c>
      <c r="E18" s="52"/>
    </row>
    <row r="19" spans="1:5" x14ac:dyDescent="0.25">
      <c r="A19" s="51"/>
      <c r="B19" s="40" t="s">
        <v>261</v>
      </c>
      <c r="C19" s="51"/>
      <c r="D19" s="50" t="s">
        <v>262</v>
      </c>
      <c r="E19" s="52"/>
    </row>
    <row r="20" spans="1:5" x14ac:dyDescent="0.25">
      <c r="A20" s="51"/>
      <c r="B20" s="40" t="s">
        <v>263</v>
      </c>
      <c r="C20" s="51"/>
      <c r="D20" s="50" t="s">
        <v>264</v>
      </c>
      <c r="E20" s="52"/>
    </row>
    <row r="21" spans="1:5" x14ac:dyDescent="0.25">
      <c r="B21" s="40" t="s">
        <v>265</v>
      </c>
      <c r="D21" s="50" t="s">
        <v>266</v>
      </c>
      <c r="E21" s="52"/>
    </row>
    <row r="22" spans="1:5" x14ac:dyDescent="0.25">
      <c r="B22" s="40" t="s">
        <v>267</v>
      </c>
      <c r="D22" s="50" t="s">
        <v>268</v>
      </c>
      <c r="E22" s="52"/>
    </row>
    <row r="23" spans="1:5" x14ac:dyDescent="0.25">
      <c r="B23" s="40" t="s">
        <v>269</v>
      </c>
      <c r="D23" s="50" t="s">
        <v>270</v>
      </c>
      <c r="E23" s="52"/>
    </row>
    <row r="24" spans="1:5" x14ac:dyDescent="0.25">
      <c r="D24" s="53" t="s">
        <v>271</v>
      </c>
      <c r="E24" s="53" t="s">
        <v>272</v>
      </c>
    </row>
    <row r="25" spans="1:5" x14ac:dyDescent="0.25">
      <c r="D25" s="54" t="s">
        <v>273</v>
      </c>
      <c r="E25" s="48" t="s">
        <v>274</v>
      </c>
    </row>
    <row r="26" spans="1:5" x14ac:dyDescent="0.25">
      <c r="D26" s="54" t="s">
        <v>275</v>
      </c>
      <c r="E26" s="48" t="s">
        <v>276</v>
      </c>
    </row>
    <row r="27" spans="1:5" x14ac:dyDescent="0.25">
      <c r="D27" s="439" t="s">
        <v>277</v>
      </c>
      <c r="E27" s="48" t="s">
        <v>278</v>
      </c>
    </row>
    <row r="28" spans="1:5" x14ac:dyDescent="0.25">
      <c r="D28" s="440"/>
      <c r="E28" s="48" t="s">
        <v>279</v>
      </c>
    </row>
    <row r="29" spans="1:5" x14ac:dyDescent="0.25">
      <c r="D29" s="440"/>
      <c r="E29" s="48" t="s">
        <v>280</v>
      </c>
    </row>
    <row r="30" spans="1:5" x14ac:dyDescent="0.25">
      <c r="D30" s="441"/>
      <c r="E30" s="48" t="s">
        <v>281</v>
      </c>
    </row>
    <row r="31" spans="1:5" x14ac:dyDescent="0.25">
      <c r="D31" s="54" t="s">
        <v>282</v>
      </c>
      <c r="E31" s="48" t="s">
        <v>283</v>
      </c>
    </row>
    <row r="32" spans="1:5" x14ac:dyDescent="0.25">
      <c r="D32" s="54" t="s">
        <v>284</v>
      </c>
      <c r="E32" s="48" t="s">
        <v>285</v>
      </c>
    </row>
    <row r="33" spans="4:5" x14ac:dyDescent="0.25">
      <c r="D33" s="54" t="s">
        <v>286</v>
      </c>
      <c r="E33" s="48" t="s">
        <v>287</v>
      </c>
    </row>
    <row r="34" spans="4:5" x14ac:dyDescent="0.25">
      <c r="D34" s="54" t="s">
        <v>288</v>
      </c>
      <c r="E34" s="48" t="s">
        <v>289</v>
      </c>
    </row>
    <row r="35" spans="4:5" x14ac:dyDescent="0.25">
      <c r="D35" s="54" t="s">
        <v>290</v>
      </c>
      <c r="E35" s="48" t="s">
        <v>291</v>
      </c>
    </row>
    <row r="36" spans="4:5" x14ac:dyDescent="0.25">
      <c r="D36" s="54" t="s">
        <v>292</v>
      </c>
      <c r="E36" s="48" t="s">
        <v>293</v>
      </c>
    </row>
    <row r="37" spans="4:5" x14ac:dyDescent="0.25">
      <c r="D37" s="54" t="s">
        <v>294</v>
      </c>
      <c r="E37" s="48" t="s">
        <v>295</v>
      </c>
    </row>
    <row r="38" spans="4:5" x14ac:dyDescent="0.25">
      <c r="D38" s="54" t="s">
        <v>296</v>
      </c>
      <c r="E38" s="48" t="s">
        <v>297</v>
      </c>
    </row>
    <row r="39" spans="4:5" x14ac:dyDescent="0.25">
      <c r="D39" s="55" t="s">
        <v>298</v>
      </c>
      <c r="E39" s="48" t="s">
        <v>299</v>
      </c>
    </row>
    <row r="40" spans="4:5" x14ac:dyDescent="0.25">
      <c r="D40" s="55" t="s">
        <v>300</v>
      </c>
      <c r="E40" s="48" t="s">
        <v>301</v>
      </c>
    </row>
    <row r="41" spans="4:5" x14ac:dyDescent="0.25">
      <c r="D41" s="54" t="s">
        <v>302</v>
      </c>
      <c r="E41" s="48" t="s">
        <v>303</v>
      </c>
    </row>
    <row r="42" spans="4:5" x14ac:dyDescent="0.25">
      <c r="D42" s="54" t="s">
        <v>304</v>
      </c>
      <c r="E42" s="48" t="s">
        <v>305</v>
      </c>
    </row>
    <row r="43" spans="4:5" x14ac:dyDescent="0.25">
      <c r="D43" s="55" t="s">
        <v>306</v>
      </c>
      <c r="E43" s="48" t="s">
        <v>307</v>
      </c>
    </row>
    <row r="44" spans="4:5" x14ac:dyDescent="0.25">
      <c r="D44" s="56" t="s">
        <v>308</v>
      </c>
      <c r="E44" s="48" t="s">
        <v>309</v>
      </c>
    </row>
    <row r="45" spans="4:5" x14ac:dyDescent="0.25">
      <c r="D45" s="50" t="s">
        <v>310</v>
      </c>
      <c r="E45" s="48" t="s">
        <v>311</v>
      </c>
    </row>
    <row r="46" spans="4:5" x14ac:dyDescent="0.25">
      <c r="D46" s="50" t="s">
        <v>312</v>
      </c>
      <c r="E46" s="48" t="s">
        <v>313</v>
      </c>
    </row>
    <row r="47" spans="4:5" x14ac:dyDescent="0.25">
      <c r="D47" s="50" t="s">
        <v>314</v>
      </c>
      <c r="E47" s="48" t="s">
        <v>315</v>
      </c>
    </row>
    <row r="48" spans="4:5" x14ac:dyDescent="0.25">
      <c r="D48" s="50" t="s">
        <v>316</v>
      </c>
      <c r="E48" s="48" t="s">
        <v>317</v>
      </c>
    </row>
    <row r="49" spans="4:4" x14ac:dyDescent="0.25">
      <c r="D49" s="53" t="s">
        <v>318</v>
      </c>
    </row>
    <row r="50" spans="4:4" x14ac:dyDescent="0.25">
      <c r="D50" s="50" t="s">
        <v>319</v>
      </c>
    </row>
    <row r="51" spans="4:4" x14ac:dyDescent="0.25">
      <c r="D51" s="50" t="s">
        <v>320</v>
      </c>
    </row>
    <row r="52" spans="4:4" x14ac:dyDescent="0.25">
      <c r="D52" s="53" t="s">
        <v>321</v>
      </c>
    </row>
    <row r="53" spans="4:4" x14ac:dyDescent="0.25">
      <c r="D53" s="56" t="s">
        <v>322</v>
      </c>
    </row>
    <row r="54" spans="4:4" x14ac:dyDescent="0.25">
      <c r="D54" s="56" t="s">
        <v>323</v>
      </c>
    </row>
    <row r="55" spans="4:4" x14ac:dyDescent="0.25">
      <c r="D55" s="56" t="s">
        <v>324</v>
      </c>
    </row>
    <row r="56" spans="4:4" x14ac:dyDescent="0.25">
      <c r="D56" s="56" t="s">
        <v>325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bea38547-d34c-4dfd-b958-4ddc302b48de"/>
    <ds:schemaRef ds:uri="http://schemas.openxmlformats.org/package/2006/metadata/core-properties"/>
    <ds:schemaRef ds:uri="http://schemas.microsoft.com/office/infopath/2007/PartnerControls"/>
    <ds:schemaRef ds:uri="fe9e2b3d-4c1d-4923-bca8-f2013ad4d45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Meta 1 ATENCIONES LPD</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Hoja1</vt:lpstr>
      <vt:lpstr>Territorialización PA</vt:lpstr>
      <vt:lpstr>Indicadores PA</vt:lpstr>
      <vt:lpstr>Control de Cambios</vt:lpstr>
      <vt:lpstr>LISTAS</vt:lpstr>
      <vt:lpstr>'Indicadores PA'!Print_Area</vt:lpstr>
      <vt:lpstr>'Meta 1 ATENCIONES LPD'!Print_Area</vt:lpstr>
      <vt:lpstr>'Meta 2 SEGUIMIENTO LPD'!Print_Area</vt:lpstr>
      <vt:lpstr>'Meta 3 OPERAR CR'!Print_Area</vt:lpstr>
      <vt:lpstr>'Meta 4 ATENCION CR'!Print_Area</vt:lpstr>
      <vt:lpstr>'Meta 5 FORTALECER SOFIA '!Print_Area</vt:lpstr>
      <vt:lpstr>'Meta 6 ESTRATEGIA PREVENCION'!Print_Area</vt:lpstr>
      <vt:lpstr>'Meta 7 CLS'!Print_Area</vt:lpstr>
      <vt:lpstr>'Meta 8 PROTOCOLO TP'!Print_Area</vt:lpstr>
      <vt:lpstr>'Meta 9 ATENCIONES DUPLAS'!Print_Area</vt:lpstr>
      <vt:lpstr>'Territorialización PA'!Print_Area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Eivar Rojas</cp:lastModifiedBy>
  <cp:revision/>
  <cp:lastPrinted>2024-03-07T23:43:58Z</cp:lastPrinted>
  <dcterms:created xsi:type="dcterms:W3CDTF">2011-04-26T22:16:52Z</dcterms:created>
  <dcterms:modified xsi:type="dcterms:W3CDTF">2024-03-07T23:47:34Z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