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3\SEGUIMIENTO PI\7676\"/>
    </mc:Choice>
  </mc:AlternateContent>
  <xr:revisionPtr revIDLastSave="0" documentId="8_{022754EB-54C8-478B-87E8-7A811A8E51F0}" xr6:coauthVersionLast="47" xr6:coauthVersionMax="47" xr10:uidLastSave="{00000000-0000-0000-0000-000000000000}"/>
  <bookViews>
    <workbookView xWindow="-120" yWindow="-120" windowWidth="20730" windowHeight="11160" firstSheet="1" activeTab="1" xr2:uid="{00000000-000D-0000-FFFF-FFFF00000000}"/>
  </bookViews>
  <sheets>
    <sheet name="Meta 1..n" sheetId="1" state="hidden" r:id="rId1"/>
    <sheet name="Meta 1_Paridad_Instancias" sheetId="46" r:id="rId2"/>
    <sheet name="Meta 3_Escuela" sheetId="45" r:id="rId3"/>
    <sheet name="Meta 4_Bancadas" sheetId="44" r:id="rId4"/>
    <sheet name="Meta 6_TEG_Instancias" sheetId="43" r:id="rId5"/>
    <sheet name="Territorialización PA" sheetId="37" r:id="rId6"/>
    <sheet name="Indicadores PA" sheetId="36" r:id="rId7"/>
    <sheet name="Generalidades" sheetId="38" r:id="rId8"/>
    <sheet name="Hoja13" sheetId="32" state="hidden" r:id="rId9"/>
    <sheet name="Hoja1" sheetId="20" state="hidden" r:id="rId10"/>
    <sheet name="Instructivo" sheetId="39" r:id="rId11"/>
  </sheets>
  <definedNames>
    <definedName name="_xlnm._FilterDatabase" localSheetId="6" hidden="1">#N/A</definedName>
    <definedName name="_xlnm._FilterDatabase" localSheetId="1" hidden="1">#N/A</definedName>
    <definedName name="_xlnm.Print_Area" localSheetId="1">#N/A</definedName>
    <definedName name="_xlnm.Print_Area" localSheetId="2">#N/A</definedName>
    <definedName name="_xlnm.Print_Area" localSheetId="3">#N/A</definedName>
    <definedName name="_xlnm.Print_Area" localSheetId="4">#N/A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69" i="37" l="1"/>
  <c r="AX70" i="37"/>
  <c r="AX71" i="37"/>
  <c r="AX72" i="37"/>
  <c r="AX73" i="37"/>
  <c r="AX74" i="37"/>
  <c r="AX75" i="37"/>
  <c r="AX76" i="37"/>
  <c r="AX88" i="37" s="1"/>
  <c r="AX77" i="37"/>
  <c r="AX78" i="37"/>
  <c r="AX79" i="37"/>
  <c r="AX80" i="37"/>
  <c r="AX81" i="37"/>
  <c r="AX82" i="37"/>
  <c r="AX83" i="37"/>
  <c r="AX84" i="37"/>
  <c r="AX85" i="37"/>
  <c r="AX86" i="37"/>
  <c r="AX87" i="37"/>
  <c r="AX68" i="37"/>
  <c r="AX19" i="37"/>
  <c r="AX13" i="37"/>
  <c r="AX14" i="37"/>
  <c r="AX15" i="37"/>
  <c r="AX16" i="37"/>
  <c r="AX32" i="37" s="1"/>
  <c r="AX17" i="37"/>
  <c r="AX18" i="37"/>
  <c r="AX20" i="37"/>
  <c r="AX21" i="37"/>
  <c r="AX22" i="37"/>
  <c r="AX23" i="37"/>
  <c r="AX24" i="37"/>
  <c r="AX25" i="37"/>
  <c r="AX26" i="37"/>
  <c r="AX27" i="37"/>
  <c r="AX28" i="37"/>
  <c r="AX29" i="37"/>
  <c r="AX30" i="37"/>
  <c r="AX31" i="37"/>
  <c r="AX12" i="37"/>
  <c r="AX41" i="37"/>
  <c r="AX42" i="37"/>
  <c r="AX43" i="37"/>
  <c r="AX44" i="37"/>
  <c r="AX45" i="37"/>
  <c r="AX46" i="37"/>
  <c r="AX47" i="37"/>
  <c r="AX48" i="37"/>
  <c r="AX49" i="37"/>
  <c r="AX50" i="37"/>
  <c r="AX51" i="37"/>
  <c r="AX52" i="37"/>
  <c r="AX53" i="37"/>
  <c r="AX54" i="37"/>
  <c r="AX55" i="37"/>
  <c r="AX56" i="37"/>
  <c r="AX57" i="37"/>
  <c r="AX58" i="37"/>
  <c r="AX59" i="37"/>
  <c r="AX60" i="37"/>
  <c r="AX40" i="37"/>
  <c r="AX11" i="37"/>
  <c r="N43" i="43"/>
  <c r="N41" i="43"/>
  <c r="N39" i="43"/>
  <c r="N39" i="44"/>
  <c r="N39" i="46"/>
  <c r="M39" i="46"/>
  <c r="M39" i="44"/>
  <c r="M43" i="43"/>
  <c r="M41" i="43"/>
  <c r="M39" i="43"/>
  <c r="L39" i="46"/>
  <c r="AD25" i="43"/>
  <c r="AD23" i="43"/>
  <c r="AD25" i="44"/>
  <c r="AD23" i="44"/>
  <c r="AD25" i="46"/>
  <c r="AD23" i="46"/>
  <c r="AD25" i="45"/>
  <c r="AD23" i="45"/>
  <c r="L43" i="43"/>
  <c r="L39" i="44"/>
  <c r="L39" i="43"/>
  <c r="L41" i="43"/>
  <c r="K39" i="43"/>
  <c r="K39" i="44"/>
  <c r="AQ60" i="37"/>
  <c r="K39" i="46"/>
  <c r="K43" i="43"/>
  <c r="K41" i="43"/>
  <c r="J39" i="44"/>
  <c r="J39" i="45"/>
  <c r="J39" i="46"/>
  <c r="P39" i="44"/>
  <c r="I39" i="46"/>
  <c r="I39" i="45"/>
  <c r="H39" i="46"/>
  <c r="H39" i="45"/>
  <c r="AT22" i="36"/>
  <c r="AU21" i="36"/>
  <c r="AT18" i="36"/>
  <c r="P39" i="45"/>
  <c r="P35" i="45"/>
  <c r="AT13" i="36"/>
  <c r="AT16" i="36"/>
  <c r="P41" i="44"/>
  <c r="AU13" i="36"/>
  <c r="BK88" i="37"/>
  <c r="BJ88" i="37"/>
  <c r="BI88" i="37"/>
  <c r="BH88" i="37"/>
  <c r="BG88" i="37"/>
  <c r="BF88" i="37"/>
  <c r="BE88" i="37"/>
  <c r="BD88" i="37"/>
  <c r="BC88" i="37"/>
  <c r="BB88" i="37"/>
  <c r="BA88" i="37"/>
  <c r="AZ88" i="37"/>
  <c r="AW88" i="37"/>
  <c r="AV88" i="37"/>
  <c r="AU88" i="37"/>
  <c r="AT88" i="37"/>
  <c r="AS88" i="37"/>
  <c r="AR88" i="37"/>
  <c r="AQ88" i="37"/>
  <c r="AP88" i="37"/>
  <c r="AO88" i="37"/>
  <c r="AN88" i="37"/>
  <c r="AM88" i="37"/>
  <c r="AL88" i="37"/>
  <c r="AK88" i="37"/>
  <c r="AJ88" i="37"/>
  <c r="AI88" i="37"/>
  <c r="AH88" i="37"/>
  <c r="AE88" i="37"/>
  <c r="AD88" i="37"/>
  <c r="AC88" i="37"/>
  <c r="AB88" i="37"/>
  <c r="AA88" i="37"/>
  <c r="Z88" i="37"/>
  <c r="Y88" i="37"/>
  <c r="X88" i="37"/>
  <c r="W88" i="37"/>
  <c r="V88" i="37"/>
  <c r="U88" i="37"/>
  <c r="T88" i="37"/>
  <c r="Q88" i="37"/>
  <c r="P88" i="37"/>
  <c r="O88" i="37"/>
  <c r="N88" i="37"/>
  <c r="M88" i="37"/>
  <c r="L88" i="37"/>
  <c r="K88" i="37"/>
  <c r="J88" i="37"/>
  <c r="I88" i="37"/>
  <c r="H88" i="37"/>
  <c r="G88" i="37"/>
  <c r="F88" i="37"/>
  <c r="E88" i="37"/>
  <c r="D88" i="37"/>
  <c r="C88" i="37"/>
  <c r="B88" i="37"/>
  <c r="AY87" i="37"/>
  <c r="S87" i="37"/>
  <c r="R87" i="37"/>
  <c r="AY86" i="37"/>
  <c r="S86" i="37"/>
  <c r="R86" i="37"/>
  <c r="AY85" i="37"/>
  <c r="S85" i="37"/>
  <c r="R85" i="37"/>
  <c r="AY84" i="37"/>
  <c r="S84" i="37"/>
  <c r="R84" i="37"/>
  <c r="AY83" i="37"/>
  <c r="S83" i="37"/>
  <c r="R83" i="37"/>
  <c r="AY82" i="37"/>
  <c r="S82" i="37"/>
  <c r="R82" i="37"/>
  <c r="AY81" i="37"/>
  <c r="S81" i="37"/>
  <c r="R81" i="37"/>
  <c r="AY80" i="37"/>
  <c r="S80" i="37"/>
  <c r="R80" i="37"/>
  <c r="AY79" i="37"/>
  <c r="S79" i="37"/>
  <c r="R79" i="37"/>
  <c r="AY78" i="37"/>
  <c r="S78" i="37"/>
  <c r="R78" i="37"/>
  <c r="AY77" i="37"/>
  <c r="S77" i="37"/>
  <c r="R77" i="37"/>
  <c r="AY76" i="37"/>
  <c r="S76" i="37"/>
  <c r="R76" i="37"/>
  <c r="AY75" i="37"/>
  <c r="S75" i="37"/>
  <c r="R75" i="37"/>
  <c r="AY74" i="37"/>
  <c r="S74" i="37"/>
  <c r="R74" i="37"/>
  <c r="AY73" i="37"/>
  <c r="S73" i="37"/>
  <c r="R73" i="37"/>
  <c r="AY72" i="37"/>
  <c r="S72" i="37"/>
  <c r="R72" i="37"/>
  <c r="AY71" i="37"/>
  <c r="S71" i="37"/>
  <c r="R71" i="37"/>
  <c r="AY70" i="37"/>
  <c r="S70" i="37"/>
  <c r="R70" i="37"/>
  <c r="AY69" i="37"/>
  <c r="S69" i="37"/>
  <c r="R69" i="37"/>
  <c r="AY68" i="37"/>
  <c r="S68" i="37"/>
  <c r="R68" i="37"/>
  <c r="AY67" i="37"/>
  <c r="AY88" i="37"/>
  <c r="AX67" i="37"/>
  <c r="S67" i="37"/>
  <c r="S88" i="37"/>
  <c r="R88" i="37"/>
  <c r="AC24" i="43"/>
  <c r="AC24" i="45"/>
  <c r="AC24" i="46"/>
  <c r="A34" i="43"/>
  <c r="A34" i="44"/>
  <c r="A34" i="45"/>
  <c r="A34" i="46"/>
  <c r="P39" i="46"/>
  <c r="P38" i="46"/>
  <c r="P30" i="46"/>
  <c r="AC25" i="46"/>
  <c r="O25" i="46"/>
  <c r="P25" i="46"/>
  <c r="O24" i="46"/>
  <c r="AC23" i="46"/>
  <c r="O23" i="46"/>
  <c r="P23" i="46"/>
  <c r="AC22" i="46"/>
  <c r="O22" i="46"/>
  <c r="P38" i="45"/>
  <c r="P34" i="45"/>
  <c r="P30" i="45"/>
  <c r="AC25" i="45"/>
  <c r="O25" i="45"/>
  <c r="P25" i="45"/>
  <c r="O24" i="45"/>
  <c r="AC23" i="45"/>
  <c r="O23" i="45"/>
  <c r="P23" i="45"/>
  <c r="AC22" i="45"/>
  <c r="O22" i="45"/>
  <c r="P40" i="44"/>
  <c r="P38" i="44"/>
  <c r="P30" i="44"/>
  <c r="AC25" i="44"/>
  <c r="O25" i="44"/>
  <c r="P25" i="44"/>
  <c r="AC24" i="44"/>
  <c r="O24" i="44"/>
  <c r="AC23" i="44"/>
  <c r="O23" i="44"/>
  <c r="P23" i="44"/>
  <c r="AC22" i="44"/>
  <c r="O22" i="44"/>
  <c r="P43" i="43"/>
  <c r="P42" i="43"/>
  <c r="P41" i="43"/>
  <c r="P40" i="43"/>
  <c r="P39" i="43"/>
  <c r="P38" i="43"/>
  <c r="P30" i="43"/>
  <c r="AC25" i="43"/>
  <c r="O25" i="43"/>
  <c r="P25" i="43"/>
  <c r="O24" i="43"/>
  <c r="AC23" i="43"/>
  <c r="O23" i="43"/>
  <c r="P23" i="43"/>
  <c r="AC22" i="43"/>
  <c r="O22" i="43"/>
  <c r="BK60" i="37"/>
  <c r="BJ60" i="37"/>
  <c r="BI60" i="37"/>
  <c r="BH60" i="37"/>
  <c r="BG60" i="37"/>
  <c r="BF60" i="37"/>
  <c r="BE60" i="37"/>
  <c r="BD60" i="37"/>
  <c r="BC60" i="37"/>
  <c r="BB60" i="37"/>
  <c r="BA60" i="37"/>
  <c r="AZ60" i="37"/>
  <c r="AW60" i="37"/>
  <c r="AV60" i="37"/>
  <c r="AU60" i="37"/>
  <c r="AT60" i="37"/>
  <c r="AS60" i="37"/>
  <c r="AR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S59" i="37"/>
  <c r="R59" i="37"/>
  <c r="AY58" i="37"/>
  <c r="S58" i="37"/>
  <c r="R58" i="37"/>
  <c r="AY57" i="37"/>
  <c r="S57" i="37"/>
  <c r="R57" i="37"/>
  <c r="AY56" i="37"/>
  <c r="S56" i="37"/>
  <c r="R56" i="37"/>
  <c r="AY55" i="37"/>
  <c r="S55" i="37"/>
  <c r="R55" i="37"/>
  <c r="AY54" i="37"/>
  <c r="S54" i="37"/>
  <c r="R54" i="37"/>
  <c r="AY53" i="37"/>
  <c r="S53" i="37"/>
  <c r="R53" i="37"/>
  <c r="AY52" i="37"/>
  <c r="S52" i="37"/>
  <c r="R52" i="37"/>
  <c r="AY51" i="37"/>
  <c r="S51" i="37"/>
  <c r="R51" i="37"/>
  <c r="AY50" i="37"/>
  <c r="S50" i="37"/>
  <c r="R50" i="37"/>
  <c r="AY49" i="37"/>
  <c r="S49" i="37"/>
  <c r="R49" i="37"/>
  <c r="AY48" i="37"/>
  <c r="S48" i="37"/>
  <c r="R48" i="37"/>
  <c r="AY47" i="37"/>
  <c r="S47" i="37"/>
  <c r="R47" i="37"/>
  <c r="AY46" i="37"/>
  <c r="S46" i="37"/>
  <c r="R46" i="37"/>
  <c r="AY45" i="37"/>
  <c r="S45" i="37"/>
  <c r="R45" i="37"/>
  <c r="AY44" i="37"/>
  <c r="S44" i="37"/>
  <c r="R44" i="37"/>
  <c r="AY43" i="37"/>
  <c r="S43" i="37"/>
  <c r="R43" i="37"/>
  <c r="AY42" i="37"/>
  <c r="S42" i="37"/>
  <c r="R42" i="37"/>
  <c r="AY41" i="37"/>
  <c r="S41" i="37"/>
  <c r="R41" i="37"/>
  <c r="AY40" i="37"/>
  <c r="S40" i="37"/>
  <c r="R40" i="37"/>
  <c r="R60" i="37"/>
  <c r="AY39" i="37"/>
  <c r="AY60" i="37"/>
  <c r="AX39" i="37"/>
  <c r="S39" i="37"/>
  <c r="S60" i="37"/>
  <c r="AW32" i="37"/>
  <c r="AV32" i="37"/>
  <c r="AU32" i="37"/>
  <c r="AT32" i="37"/>
  <c r="AS32" i="37"/>
  <c r="AR32" i="37"/>
  <c r="AP32" i="37"/>
  <c r="AO32" i="37"/>
  <c r="AN32" i="37"/>
  <c r="AM32" i="37"/>
  <c r="AL32" i="37"/>
  <c r="AK32" i="37"/>
  <c r="AJ32" i="37"/>
  <c r="AI32" i="37"/>
  <c r="AH32" i="37"/>
  <c r="Q32" i="37"/>
  <c r="M32" i="37"/>
  <c r="I32" i="37"/>
  <c r="E32" i="37"/>
  <c r="AY12" i="37"/>
  <c r="AY13" i="37"/>
  <c r="AY14" i="37"/>
  <c r="AY15" i="37"/>
  <c r="AY32"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c r="J32" i="37"/>
  <c r="K32" i="37"/>
  <c r="L32" i="37"/>
  <c r="AT14" i="36"/>
  <c r="AU15" i="36"/>
  <c r="AU16" i="36"/>
  <c r="AU17" i="36"/>
  <c r="AU18" i="36"/>
  <c r="AU19" i="36"/>
  <c r="AU20" i="36"/>
  <c r="T32" i="37"/>
  <c r="U32" i="37"/>
  <c r="V32" i="37"/>
  <c r="W32" i="37"/>
  <c r="X32" i="37"/>
  <c r="AZ32" i="37"/>
  <c r="BA32" i="37"/>
  <c r="BB32" i="37"/>
  <c r="BC32" i="37"/>
  <c r="BD32" i="37"/>
  <c r="BE32" i="37"/>
  <c r="P28" i="1"/>
  <c r="P24" i="1"/>
  <c r="R12" i="37"/>
  <c r="R13" i="37"/>
  <c r="R14" i="37"/>
  <c r="R15" i="37"/>
  <c r="R32" i="37"/>
  <c r="R16" i="37"/>
  <c r="R17" i="37"/>
  <c r="R18" i="37"/>
  <c r="R19" i="37"/>
  <c r="R20" i="37"/>
  <c r="R21" i="37"/>
  <c r="R22" i="37"/>
  <c r="R23" i="37"/>
  <c r="R24" i="37"/>
  <c r="R25" i="37"/>
  <c r="R26" i="37"/>
  <c r="R27" i="37"/>
  <c r="R28" i="37"/>
  <c r="R29" i="37"/>
  <c r="R30" i="37"/>
  <c r="R3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Karen Paola Barraza Caro</author>
    <author>Microsoft Office User</author>
    <author/>
  </authors>
  <commentList>
    <comment ref="T23" authorId="0" shapeId="0" xr:uid="{00000000-0006-0000-0100-000001000000}">
      <text>
        <r>
          <rPr>
            <sz val="11"/>
            <color theme="1"/>
            <rFont val="Calibri"/>
            <family val="2"/>
            <scheme val="minor"/>
          </rPr>
          <t>Karen Paola Barraza Caro:
Se registra el valor resultante de liberaciones a los contratos 700,701,740.</t>
        </r>
      </text>
    </comment>
    <comment ref="V23" authorId="0" shapeId="0" xr:uid="{00000000-0006-0000-0100-000002000000}">
      <text>
        <r>
          <rPr>
            <sz val="11"/>
            <color theme="1"/>
            <rFont val="Calibri"/>
            <family val="2"/>
            <scheme val="minor"/>
          </rPr>
          <t>Karen Paola Barraza Caro:
Se registra el valor resultante de liberaciones a los contratos 866.</t>
        </r>
      </text>
    </comment>
    <comment ref="C32" authorId="1"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Karen Paola Barraza Caro</author>
    <author>Microsoft Office User</author>
    <author/>
  </authors>
  <commentList>
    <comment ref="T23" authorId="0" shapeId="0" xr:uid="{00000000-0006-0000-0200-000001000000}">
      <text>
        <r>
          <rPr>
            <sz val="11"/>
            <color theme="1"/>
            <rFont val="Calibri"/>
            <family val="2"/>
            <scheme val="minor"/>
          </rPr>
          <t xml:space="preserve">Karen Paola Barraza Caro:
Se registra el valor resultante de liberaciones a los contratos 718,699,690,754,744,614,663,653,640.
</t>
        </r>
      </text>
    </comment>
    <comment ref="X23" authorId="0" shapeId="0" xr:uid="{00000000-0006-0000-0200-000002000000}">
      <text>
        <r>
          <rPr>
            <sz val="11"/>
            <color theme="1"/>
            <rFont val="Calibri"/>
            <family val="2"/>
            <scheme val="minor"/>
          </rPr>
          <t>Karen Paola Barraza Caro:
Se disminuye este valor, resultado de la liquidación del proceso 748.</t>
        </r>
      </text>
    </comment>
    <comment ref="C32" authorId="1"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Karen Paola Barraza Caro</author>
    <author>Microsoft Office User</author>
    <author/>
  </authors>
  <commentList>
    <comment ref="V23" authorId="0" shapeId="0" xr:uid="{00000000-0006-0000-0400-000001000000}">
      <text>
        <r>
          <rPr>
            <sz val="11"/>
            <color theme="1"/>
            <rFont val="Calibri"/>
            <family val="2"/>
            <scheme val="minor"/>
          </rPr>
          <t>Karen Paola Barraza Caro:
Se ajusta valor por anulación de contrato</t>
        </r>
      </text>
    </comment>
    <comment ref="C32" authorId="1" shapeId="0" xr:uid="{00000000-0006-0000-04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5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sharedStrings.xml><?xml version="1.0" encoding="utf-8"?>
<sst xmlns="http://schemas.openxmlformats.org/spreadsheetml/2006/main" count="1566" uniqueCount="538">
  <si>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</si>
  <si>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</si>
  <si>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</si>
  <si>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</si>
  <si>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</si>
  <si>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</si>
  <si>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</si>
  <si>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</si>
  <si>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</si>
  <si>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</si>
  <si>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</si>
  <si>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</si>
  <si>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</si>
  <si>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</si>
  <si>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</si>
  <si>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</si>
  <si>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</si>
  <si>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</si>
  <si>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</si>
  <si>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</si>
  <si>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</si>
  <si>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</si>
  <si>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</si>
  <si>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</si>
  <si>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</si>
  <si>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</si>
  <si>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</si>
  <si>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</si>
  <si>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</si>
  <si>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</si>
  <si>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</si>
  <si>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</si>
  <si>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</si>
  <si>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</si>
  <si>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</si>
  <si>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</si>
  <si>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</si>
  <si>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</si>
  <si>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</si>
  <si>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</si>
  <si>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</si>
  <si>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</si>
  <si>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</si>
  <si>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</si>
  <si>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</si>
  <si>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</si>
  <si>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</si>
  <si>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</si>
  <si>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</si>
  <si>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</si>
  <si>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</si>
  <si>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</si>
  <si>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</si>
  <si>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</si>
  <si>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</si>
  <si>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</si>
  <si>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</si>
  <si>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</si>
  <si>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</si>
  <si>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</si>
  <si>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</si>
  <si>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</si>
  <si>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</si>
  <si>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</si>
  <si>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</si>
  <si>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</si>
  <si>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</si>
  <si>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</si>
  <si>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</si>
  <si>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</si>
  <si>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</si>
  <si>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</si>
  <si>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</si>
  <si>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</si>
  <si>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</si>
  <si>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</si>
  <si>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</si>
  <si>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</si>
  <si>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</si>
  <si>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</si>
  <si>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</si>
  <si>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</si>
  <si>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Código: DE-FO-5</t>
  </si>
  <si>
    <t>Versión: 09</t>
  </si>
  <si>
    <t>Fecha de Emisión: 10/01/2023</t>
  </si>
  <si>
    <t>X</t>
  </si>
  <si>
    <t>7676.Fortalecimiento a los liderazgos para la inclusión y equidad de género en la participación y la representación política en Bogotá</t>
  </si>
  <si>
    <t>5. Construir Bogotá Región con gobierno abierto, transparente y ciudadanía consciente</t>
  </si>
  <si>
    <t xml:space="preserve">52. Gobierno abierto </t>
  </si>
  <si>
    <t>404. Alcanzar la paridad en al menos el 50% de las instancias de participación del Distrito Capital</t>
  </si>
  <si>
    <t>Ofrecer asistencia técnica en las 20 localidades a instancias de participación y/o de coordinación para la promoción de la participación paritaria.</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</si>
  <si>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</si>
  <si>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</si>
  <si>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</si>
  <si>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</si>
  <si>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</si>
  <si>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</si>
  <si>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</si>
  <si>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</si>
  <si>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</si>
  <si>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Avances y Logros Mensual (2.000 caracteres)</t>
  </si>
  <si>
    <t>Avances y Logros Acumulado 
(2.000 caracteres)</t>
  </si>
  <si>
    <t xml:space="preserve">En noviembre el equipo hizo gestión, articulación e incidencia para la promoción de la paridad en 13 localidades (Los Mártires, Bosa, Usaquén, Fontibón, Usme, San Cristóbal, Rafael Uribe Uribe, Engativá, Tunjuelito, Chapinero, Barrios Unidos, Puente Aranda y La Candelaria). 
Las acciones desarrolladas por el equipo estuvieron centradas en:
a) Articulación referentas de las Casas de Igualdad de Oportunidad para apoyar y desarrollar el proceso de la construcción de las agendas locales de mujeres, y poder generar incidencia en diversos sectores para construcción de PDD. 
b) Continuidad al trabajo de incidencia a través de los talleres de sensibilización y pedagogía de manera directa en instancias de participación como: el Comité Local de Derechos Humanos, el Consejo Local de la Bicicleta, el Comité Operativo Local de Infancia y Adolescencia, el Consejo Local de Juventud, el Comité Operativo Local de Juventud, para este mes se suman dos instancias que son: la Unidad de Apoyo Técnico -UAT- y Consejo Local de Protección y Bienestar Animal. 
c) Encuentros Locales de Instancias,  en noviembre se acompaña el encuentro local de Usaquen, en articulación con la Gerencia de Instancias del Instituto Distrital de la Participación y Acción Comunal -IDPAC.
d)  Continuidad al ejercicio de pedagogía y sensibilización en relación a la Paridad con el Consejo Distrital de Juventud. En articulación con la Subsecretaría del Cuidado y Políticas de Igualdad se realizó una mesa de trabajo para revisar la propuesta de sensibilizaciones proyectadas para el seguimiento al Pacto por la Paridad en el CTPD. 
En noviembre se trabajó con un total de 365 personas de las cuales, 264 fueron mujeres, 101 hombres, 247 funcionarios y funcionarias y 118 representantes de la ciudadanía. </t>
  </si>
  <si>
    <t>No se identifican retrasos</t>
  </si>
  <si>
    <t>La asistencia técnica para la promoción de la paridad a instancias a nivel local y distrital contribuye a avanzar y  dar sostenibilidad a la participación incidente de las mujeres en sus diversidades  y al fortalecimiento de su participación y su representación. En los procesos de acompañamiento se realizan procesos de apropiación del marco jurídico, conceptual e internacional de la paridad,  la importancia de la aplicabilidad y sostenibilidad a largo plazo en el territorio.</t>
  </si>
  <si>
    <t>1.1 Ofrecer asistencia técnica a las 20 localidades a instancias de participación y/o de coordinación para la promoción de la participación paritaria.</t>
  </si>
  <si>
    <t xml:space="preserve">En noviembre el equipo realizó gestión, articulación e incidencia para la promoción de la paridad en 13 localidades: Los Mártires, Bosa, Usaquén, Fontibón, Usme, San Cristóbal, Rafael Uribe Uribe, Engativá, Tunjuelito, Chapinero, Barrios Unidos, Tunjuelito y La Candelaria. 
Las acciones desarrolladas por el equipo estuvieron centradas en:
a) Articulación con las referentas de las Casas de Igualdad de Oportunidad para apoyar y desarrollar el proceso de la construcción de las agendas locales de mujeres, y poder generar incidencia con las mismas en diversos sectores. 
b) Trabajo de incidencia a través de los talleres de sensibilización y pedagogía de manera directa en instancias de participación como los son: el Comité Local de Derechos Humanos, el Consejo Local de la Bicicleta, el Comité Operativo Local de Infancia y Adolescencia, el Consejo Local de Juventud, el Comité Operativo Local de Juventud, para este mes se suman dos instancias que son: la Unidad de Apoyo Técnico -UAT- y Consejo Local de Protección y Bienestar Animal. 
c) Acompañamiento de los encuentros Locales de Instancias, este mes se acompañó el encuentro local de Usaquen, recordar que dicho ejercicio ha sido producto de la articulación que se hizo con la Gerencia de Instancias del Instituto Distrital de la Participación y Acción Comunal -IDPAC
d)  En el nivel distrital se da continuidad al ejercicio de pedagogía y sensibilización en relación con la Paridad con el Consejo Distrital de Juventud, por otro lado, es válido resaltar que en articulación con la Subsecretaría del Cuidado y Políticas de Igualdad se realizó una mesa de trabajo para revisar la propuesta de sensibilizaciones proyectadas para el seguimiento al Pacto por la Paridad en el CTPD. 
En noviembre se trabajó con un total de 365 personas, de las cuales, 264 fueron mujeres, 101 hombres, 247 funcionarios y funcionarias y 118 representantes de la ciudadanía. </t>
  </si>
  <si>
    <t xml:space="preserve">Vincular 4800 mujeres a los procesos formativos para el desarrollo de capacidades de incidencia, liderazgo, empoderamiento y participación política de las Mujeres </t>
  </si>
  <si>
    <t xml:space="preserve">En noviembre se vincularon 169 mujeres a la Escuela Política Lidera Par. Durante este mes se desarrollaron las siguientes actividades: 
- Ciclos de formación: 
a) Continuidad ciclo Tejiendo, liderazgos conscientes entre las mujeres, se realizaron 4 ciclos y para este mes se vincularon 50 mujeres nuevas y cierra con 176 mujeres en total. 
b) Ciclo “Ma Changaina ri Palengue” Mujeres Palenqueras, se realizaron 4 sesiones y se vincularon 30 mujeres en total  
- Actividades de gestión ejecutadas: 
a) Foro: Conmemoración de los derechos políticos de las mujeres, con el objetivo propiciar diálogos en torno a la conmemoración del derecho al sufragio de las mujeres en Colombia. Participan 89 mujeres nuevas. 
b) Clínicas personalizadas dirigidas a grupos pequeños de mujeres: Asesoría sobre el Dominio de la Oratoria para la incidencia, realizado el dia 10 y 17 de noviembre. 
- Alianzas  
a) Ciclo de formación a formadoras: Violencias Contra las Mujeres en Política. Tiene como objetivo brindar herramientas para la comprensión de la violencia contra las mujeres en política que permita a los y las funcionarias contar con estrategias para la prevención, atención y eliminación de la violencia y la discriminación en las instancias de participación, corporaciones públicas y organizaciones políticas en el nivel distrital.  
Nota aclaratoria: Para el mes de noviembre se presentó una sobre ejecución, alcanzando un  porcentaje de avance del 200%, con respecto a la meta de la vigencia.   </t>
  </si>
  <si>
    <t xml:space="preserve">No se identifican retrasos			</t>
  </si>
  <si>
    <t xml:space="preserve">La Clínica Política “Lidera – Par”. Formación política para la incidencia: implementa procesos de formación política, con ciclos dirigidos a mujeres diversas y con intereses diferenciados. Se combinan herramientas, contenidos técnicos y procesos de asistencia técnica, para acompañar a las mujeres con iniciativas concretas para la cualificación de su liderazgo, la Clínica Política Lidera- Par forma a mujeres con aspiraciones políticas o simplemente con espíritu de liderazgo y las prepara para incursionar en la vida pública. 
El proceso de formación, sumadas a las reflexiones que comparten las mujeres, permiten construir un espacio de confianza en donde ellas encuentran sus fortalezas y la seguridad para buscar bien sea caminos de solución o estrategias para las negociaciones o técnicas que les ayuden a reconocer la importancia de su propia voz. 
La Escuela Política Liderar Par  ha permitido a las mujeres adquirir herramientas para hablar en público y aterrizar sus ideas, discursos y aprendizajes a sus ejercicios de representación, liderazgo e incidencia en las diferentes instancias y espacios de participación.
</t>
  </si>
  <si>
    <t xml:space="preserve">3.1 Vincular 1200 mujeres a los procesos formativos para el desarrollo de capacidades de incidencia, liderazgo, empoderamiento y participación política de las Mujeres </t>
  </si>
  <si>
    <r>
      <t xml:space="preserve">En noviembre se vincularon 169 mujeres a la Escuela Política Lidera Par. 
- </t>
    </r>
    <r>
      <rPr>
        <b/>
        <sz val="11"/>
        <color rgb="FF000000"/>
        <rFont val="Times New Roman"/>
      </rPr>
      <t>Ciclos de formación</t>
    </r>
    <r>
      <rPr>
        <sz val="11"/>
        <color rgb="FF000000"/>
        <rFont val="Times New Roman"/>
      </rPr>
      <t xml:space="preserve">: 
a) Contiudad ciclo Tejiendo, liderazgos conscientes entre las mujeres, se vinculan 50 mujeres nuevas, el ciclo cierra con 176 mujeres. Se desarrolló en articulación con el equipo psicosocial de la Dirección de Territorialización de Derechos y Participación y estuvo dirigido a mujeres de las 20 localidades. 
Se realizaron 4 sesiones: Sesión 2. Democracia paritaria y Participación; Sesión 3. Violencia contra las mujeres en política; Sesión 4. Cuidado de mujeres y sus liderazgos en espacios de participación; Sesión 5. Comunicación estratégica para el fortalecimiento de la incidencia de los procesos de mujeres. 
b) Ciclo “Ma Changaina ri Palengue” Mujeres Palenqueras, se realizaron 4 sesiones y se vincularon 30 mujeres en total. El ciclo se formuló en articulación con el enlace de mujeres palenqueras de la Dirección de Enfoque Diferencial, su objetivo fue proporcionar herramientas a las mujeres palenqueras para identificar y comprender las múltiples formas de opresión que experimentan, asi mismo, se fomentó el recuerdo y la valoración de sus raíces y experiencias.  
</t>
    </r>
    <r>
      <rPr>
        <b/>
        <sz val="11"/>
        <color rgb="FF000000"/>
        <rFont val="Times New Roman"/>
      </rPr>
      <t>- Actividades de gestión</t>
    </r>
    <r>
      <rPr>
        <sz val="11"/>
        <color rgb="FF000000"/>
        <rFont val="Times New Roman"/>
      </rPr>
      <t xml:space="preserve">: 
a) Foro “Conmemoración del sufragio de las mujeres en Colombia" que contó con la participación de  89 mujeres nuevas. 
b) Clínicas personalizadas dirigidas a grupos pequeños de mujeres: Asesoría sobre el Dominio de la Oratoria, para fortalecer la participación incidente de las mujeres.
</t>
    </r>
    <r>
      <rPr>
        <b/>
        <sz val="11"/>
        <color rgb="FF000000"/>
        <rFont val="Times New Roman"/>
      </rPr>
      <t xml:space="preserve">-  Alianzas </t>
    </r>
    <r>
      <rPr>
        <sz val="11"/>
        <color rgb="FF000000"/>
        <rFont val="Times New Roman"/>
      </rPr>
      <t xml:space="preserve"> 
a) Ciclo de formación a formadoras sobre Violencias Contra las Mujeres en Política dirigida a servidores/as de la entidad para comprender este tipo de violencia, prevenir y atender estos hechos en instancias de participación, corporaciones públicas y organizaciones políticas en el nivel distrital.
Nota aclaratoria: Para el mes de noviembre se presentó una sobre ejecución, alcanzando un  porcentaje de avance del 200%, con respecto a la meta de la vigencia.   </t>
    </r>
  </si>
  <si>
    <t xml:space="preserve"> </t>
  </si>
  <si>
    <t>Ofrecer asistencia técnica a 19 instancias que incluyen las Bancadas de Mujeres de las Juntas Administradoras Locales y la Mesa Multipartidista de género en el Distrito Capital</t>
  </si>
  <si>
    <t xml:space="preserve">Bancadas:
En noviembre el equipo realiza un ejercicio de incidencia en la Junta Administradora Local de la Localidad de Barrios Unidos para socializar el informe local de logros e impacto de la Estrategia Bogotá 50/50 que se había entregado en el mes de octubre. 
Para este mes, en coordinación y articulación con el Instituto Holandés para la Democracia Multipartidaria NIMD, se revisa y definen acuerdos para dar continuidad a la asistencia técnica brindada a las Bancadas de Mujeres conformadas en 10 localidades (Tunjuelito, Antonio Nariño, Santa Fe, Puente Aranda, Chapinero, Teusaquillo, Engativá, Sumapaz, Fontibón y Bosa), se revisan los planes de acción y la programación de mesas de trabajo de cierre y evaluación. En estos espacios de reunión con el NIMD, se revisaron los aspectos metodológicos y logísticos de la conmemoración de los 66 años del sufragio femenino en Colombia y de la Primera Cumbre de Mujeres Electas. 
El equipo elaboró un documento análisis cualitativo y cuantitativo de balance sobre los resultados de las Elecciones Locales 2023, enfatizando en los resultados obtenidos por las mujeres para corporaciones como el Concejo de Bogotá y las Juntas Administradoras Locales. 
En articulación con el Instituto Holandés para la Democracia Multipartidaria se concerta y realiza el 16 de noviembre la última reunión del año de la Mesa Distrital Multipartidaria de Género, con participación de 12 partidos y/o movimientos políticos. En el espacio se abordaron los siguientes temas: a) Balance Electoral elecciones 2023, análisis desarrollado por la Misión de Observación Electoral, b) Balance del plan de acción de la Mesa, c) Presentación de los avances del trabajo desarrollado desde la SDMujer para abordar el fenómeno de la violencia contra las mujeres en política, y , d) Identidicación de retos y proyecciones 2024. </t>
  </si>
  <si>
    <t xml:space="preserve">En lo corrido de la vigencia se ha brindado asistencia técnica a Edilesas de  18 localidades (Usaquén, Chapinero, Santa Fe, Tunjuelito, Bosa, Engativá, Suba, Teusaquillo, Antonio Nariño, Puente Aranda, La Candelaria, Rafael Uribe Uribe, Sumapaz,  Kennedy, Barrios Unidos, Ciudad Bolívar, Los Mártires y Fontibón), en las localidades donde existen bancadas, el Equipo Profesional acompaña la formulación e implementación del Plan de Acción. Hasta el momento, se han conformado  10 bancadas de mujeres, se ha trabajado con 9 de estos espacios (Antonio Nariño, Puente Aranda, Chapinero, Teusaquillo, Engativá, Sumapaz, Bosa, Santa Fe,  Tunjuelito). El Equipo logró revisar y dar sus recomendaciones a los documentos de Proyecto de Acuerdo de los reglamentos internos de las JAL de 4 localidades (Puente Aranda, Bosa, Antonio Nariño y Sumapaz), con el objetivo de crear  la comisión permanente para la Equidad de la Mujer y Género e incorporar el uso del lenguaje incluyente en la corporación.
En cuanto a los espacios de encuentro, durante la vigencia se realizaron 4 encuentros de la Mesa Multipartidaria, el primer encuentro se realizó el 31 de marzo, el segundo encuentro el 11 de abril de 2023, en este se determinó necesidad de realizar mesas de seguimiento técnico para identificar los obstáculos que enfrentan las mujeres en el ejercicio de sus liderazgos y participación política. El tercer encuentro se realizó el 17 de mayo, fue de caracter virtual, y se definió la metodología para el desarrollo de las Mesas Técnicas, que fueron de Coyuntura Electoral, Violencia contra las mujeres en política, seguridad y medidas de protección en procesos electorales
La SDMujer contó durante todo el años con el acompañamiento del Instituto Holandés para la Democracia, con esta entidad se concertaron y ejecutaron las diferentes actividades de asistencia técnica brindada a las Bancadas de Mujeres conformadas en 10 Localidades, y se desarrollaron ejercicios de articulación y generación de espacios diálogo con representantes de los diferentes partidos y movimientos políticos para la activación de la Mesa Multipartidaria. Lo que permitió informar a las mujeres de los partidos sobre el lanzamiento de la Escuela de Formación para futuras candidatas a cargos electorales. 
Al termino de la vigencia, la SDMujer cuenta con un documento de análisis cualitativo y otras herramientas en powerpoint cuantitativas sobre los resultados de las elecciones territoriales 2023, el análisis se enfoca en los resultados obtenidos por las mujeres para el Concejo de Bogotá y las Juntas Administradoras Locales, sin duda, marca una ruta de trabajo para el Gobierno entrante en materia de fortalecimiento a los liderazgos y la participación política de las Mujeres
. </t>
  </si>
  <si>
    <t xml:space="preserve">De acuerdo con los lineamientos de la Dirección de Territorialización las acciones de acompañamiento técnico tanto a las bancadas de Mujeres en las Juntas Administradoras Locales, como a la Mesa Distrital Multipartidaria de Género cambia su orientación de trabajo. En cumplimiento a las restricciones de ley en el marco de las la SDMujer ya no trabajará de manera directa con mujeres vinculadas a partidos o movimientos políticos, el trabajo con estos escenarios, será de análisis frente a la oportunidad de incidencia de las bancadas de mujeres.  </t>
  </si>
  <si>
    <t xml:space="preserve">La conformación  de bancadas informales y verticales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potencia las capacidades políticas de las mujeres, enfrentando las violencias y discriminaciones que viven en su quehacer político.  
El acompañamiento a la Mesa Distrital Multipartidaria de Género permite reflexionar sobre la favorabilidad de los partidos políticos para la participación de las mujeres en escenarios de poder y toma de decisiones en Bogotá, y construir conjuntamente procesos de fortalecimiento de la participación e incidencia de las mujeres en estos espacios. 
</t>
  </si>
  <si>
    <t>4.1 Ofrecer asistencia técnica a 18 bancadas de mujeres de Juntas Administradoras Locales para su conformación y dinamización.</t>
  </si>
  <si>
    <t xml:space="preserve">
En noviembre el equipo realiza un ejercicio de incidencia en la Junta Administradora Local de la Localidad de Barrios Unidos para socializar el informe local de logros e impacto de la Estrategia Bogotá 50/50 que se había entregado en el mes de octubre. Desarrollo de jornadas de coordinación y articulación con el Instituto Holandés para la Democracia Multipartidaria NIMD, para dar continuidad a la asistencia técnica brindada a las Bancadas de Mujeres conformadas en 10 localidades (Tunjuelito, Antonio Nariño, Santa Fe, Puente Aranda, Chapinero, Teusaquillo, Engativá, Sumapaz, Fontibón y Bosa), se revisan los planes de acción y la programación de mesas de trabajo de cierre y evaluación. En estos espacios de reunión con el NIMD se revisaron los aspectos metodológicos y logísticos de la conmemoración de los 66 años del sufragio femenino en Colombia y de la Primera Cumbre de Mujeres Electas. 
El equipo elaboró un documento análisis cualitativo y cuantitativo de balance sobre los resultados de las Elecciones Locales 2023, enfatizando en los resultados obtenidos por las mujeres para corporaciones como el Concejo de Bogotá y las Juntas Administradoras Locales. El equipo inicia gestiones para llevar a cabo las mesas de trabajo de cierre y evaluación con las Bancadas de Mujeres de Antonio Nariño y Teusaquillo. </t>
  </si>
  <si>
    <t xml:space="preserve">4,2 Convocar y brindar asistencia técnica a la Mesa Multipartidaria de género en el Distrito Capital </t>
  </si>
  <si>
    <t>Brindar a 60 instancias, incluidos los Fondos de Desarrollo Local, el servicio de asistencia técnica para la transversalización de los enfoques de género e interseccionalidad en los procesos de presupuesto participativo</t>
  </si>
  <si>
    <t xml:space="preserve">En noviembre se brindó Asistencia Técnica en 7 Fondos de Desarrollo Local, a 17 Consejos de Planeación Local y 17 Comités Operativos Locales de Mujer y Equidad de Género y 1 Consejo Local de Mujeres. 
1. FDL -  Se desarrollaron 8 espacios de acompañamiento en 7 localidades (Santa Fe, Usme, Fontibón, Barrios Unidos, Los Mártires, La Candelaria y Sumapaz), se acompañó, por una profesional de apoyo a la Gestión Local, el desarrollo de las Mesas técnicas en las localidades para la incorporación de los enfoques de la PPMYEG en los proyectos de inversión. 
- Se desarrolló 1 laboratorio cívico en la localidad de Sumapaz. 
- Se desarrollaron 4 espacios para la priorización de propuestas de las mujeres, se socializó las diferentes maneras de votar, estas son: Plataforma Gobierno Abierto Bogotá, Chatico y Urna física, con el objetivo de fomentar la priorización de las propuestas asociadas al Sector Mujeres.
2. Consejos de Planeación Local. Gestión informativa a voceras de la RED de Consejeras sobre el proceso de reglamentación del Acuerdo 878 de 2023 y memoria de las reuniones sostenidas entre la Secretaría de Planeación y el Instituto Distrital para la Participación y Acción Comunal. Se desarrollaron 3 reuniones virtuales con la participación de  31 consejeras y lideresas o comisionadas, de 17 localidades.
3. COLMYEG y/o CLM: Se brindó información sobre los avances en la formulación y ejecución de los proyectos de inversión local con metas asociadas al Sector y otros con acciones de transversalización. Se informó sobre le avance de Presupuestos Participativos, en relación con la etapa de priorización de las propuestas. Y se invitó a las ciudadanas a participar de los espacios de cualificación, para que conozcan la plataforma Gobierno Abierto Bogotá.  
El Equipo Técnico de la SDMujer acompañó 18 COLMYEGS y 1 Consejo Local de Mujeres (exceptuando: Sumapaz y Engativa)  con la participación de 40 mujeres nuevas.   </t>
  </si>
  <si>
    <r>
      <rPr>
        <sz val="11"/>
        <color indexed="63"/>
        <rFont val="Times New Roman"/>
        <family val="1"/>
      </rPr>
      <t xml:space="preserve">En lo corrido de la vigencia se ha trabajado con </t>
    </r>
    <r>
      <rPr>
        <sz val="11"/>
        <color indexed="8"/>
        <rFont val="Times New Roman"/>
        <family val="1"/>
      </rPr>
      <t>58</t>
    </r>
    <r>
      <rPr>
        <sz val="11"/>
        <color indexed="63"/>
        <rFont val="Times New Roman"/>
        <family val="1"/>
      </rPr>
      <t xml:space="preserve"> instancias (Consejos Locales de Planeación, Fondos de Desarrollo Local y Comités Operativos Locales de Mujer y Equidad de Género) en las 20 localidades.  Se da continuidad a los procesos de asistencia técnica a las Alcaldía Locales para la incorporación de los enfoques de la Política Pública, acompañando las Mesas Técnicas de los proyecto de inversión y la mesa mensual de Referentes Locales. 
Con los Comités Operativos Locales - COLMyEG y/o Consejos Locales de Mujeres -CLM se continúa el trabajo en torno a los Planes de Transversalización, normativa de actualización de los COLMyEG y se brinda información sobre la Fase2 -2023 de presupuestos participativos. 
El acompañamiento a los COLMyEG garantiza a las mujeres información sobre el avance en la ejecución de diferentes proyectos de inversión específicos del sector mujeres, para la vigencia 2022 o 2023, además de conocer el ejercicio de asistencia técnica desarrollado con la Alcaldía </t>
    </r>
    <r>
      <rPr>
        <sz val="11"/>
        <color indexed="8"/>
        <rFont val="Times New Roman"/>
        <family val="1"/>
      </rPr>
      <t xml:space="preserve">para la formulación de los proyectos de inversión 2023 que a la fecha no han sido contratados.
</t>
    </r>
    <r>
      <rPr>
        <sz val="11"/>
        <color indexed="10"/>
        <rFont val="Times New Roman"/>
        <family val="1"/>
      </rPr>
      <t xml:space="preserve">
</t>
    </r>
    <r>
      <rPr>
        <sz val="11"/>
        <color indexed="63"/>
        <rFont val="Times New Roman"/>
        <family val="1"/>
      </rPr>
      <t xml:space="preserve">Para el caso de los Consejos de Planeación Local - CPL, se evidencia la disposición de las Consejeras para fortalecer sus ejercicios participación incidente tanto en lo Local como en lo Distrital, para ello, con el objetivo de fortalecer su quehacer y visibilización se están articulando con otras instancias de participación los territorios. Se consolida la RED de Consejeras de Planeación. 
</t>
    </r>
    <r>
      <rPr>
        <sz val="11"/>
        <color indexed="10"/>
        <rFont val="Times New Roman"/>
        <family val="1"/>
      </rPr>
      <t xml:space="preserve">
</t>
    </r>
  </si>
  <si>
    <t>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La Asistencia Técnica a las Consejeras de Planeación les ha permitido reconocer la importancia del trabajo colectivo, identificar posibles diferencias y tensiones en la Red, así como su vía de trámite. Reconocen y validan los ejercicios de incidencia desarrollados en cada localidad con protagonismo de consejeras tanto en Presupuestos Participativos, como en el seguimiento a la ejecución de proyectos.</t>
  </si>
  <si>
    <t>x|</t>
  </si>
  <si>
    <t>ñ</t>
  </si>
  <si>
    <t>6.1 Brindar a 20 FDL asistencia técnica para la transversalización de los enfoques de género e interseccionalidad en los procesos de presupuesto participativo.</t>
  </si>
  <si>
    <t xml:space="preserve">En noviembre see desarrollaron 8 espacios de acompañamiento a los Fondos de Desarrollo Local en 7 localidades(Santa Fe, Usme, Fontibón, Barrios Unidos, Los Mártires, La Candelaria y Sumapaz).  Estos espacios cuentan con una profesional de apoyo a la Gestión Local, para asistir a las Localidades en la incorporación de los enfoques de la PPMYEG en los proyectos de inversión. En las mesas técnicas se hicieron recomendaciones para materializar la transversalización de los enfoques en proyectos de educación, víctimas, maternidad temprana, emprendimientos, territorios diversos y libres de violencia.
Durante este mes se realizó 1 laboratorio de concertación correspondiente a la meta de Prevención de violencia intrafamiliar y violencia sexual, donde se brindó la asistencia técnica para la transversalización del enfoque diferencial poblacional. En este sentido, se fortalecieron las herramientas para que las mujeres de Sumapaz pudieran participar e incidir en la construcción de la propuesta ciudadana. La SDMujer brindó la asistencia técnica para la construcción de dicha propuesta, por medio del espacio Asamblea Temática.   Se desarrollaron 4 espacios para la priorización de propuestas, en los cuales se socializó las diferentes maneras de votar, estas son: Plataforma Gobierno Abierto Bogotá, Chatico y Urna física, con el objetivo de fomentar la priorización de las propuestas asociadas al Sector Mujeres. </t>
  </si>
  <si>
    <t>6.2 Brindar a 20 CPL asistencia técnica para la transversalización de los enfoques de género e interseccionalidad en los procesos de presupuesto participativo.</t>
  </si>
  <si>
    <t xml:space="preserve">En noviembre, con el objetivo de fortalecer la RED de Consejeras de Planeación, se desarrollan las siguientes actividades:   
a) Gestión de información a las 20 Consejeras  de Planeación sobre el proceso de reglamentación del Acuerdo 878 de 2023, con el objetivo de gestionar la estrategia de incidencia e interlocución con Secretaría Distrital de Planeación y el Instituto Distrital para la Participación y Acción Comunal para la reglamentación del Acuerdo.
b) Reuniones virtuales con la RED (3 encuentros), con las voceras y  con la comisión de memoria  en las cuales se avanzó en los temas de formación de capacidades y proyección del CPL, veedurías e incidencia. Así mismo se revisa el instrumento de registro y seguimiento a los proyectos de inverisón local que es un insumo para el seguimiento a operadores o entidades  que ejecutan proyectos relacionados con la Política Pública de Mujeres y Equidad de Gñenero, y así logar una sistematicidad en el análisis, identificar requerimientos,  recomendaciones y propuestas, este instrumento servirá como soporte a la posibilidad de constituir veedurías locales y una veeduría sobrilla distrital, esta última (hace referencia a la posibilidad de hacer seguimiento y control a la gestión pública en diferentes temas, de acuerdo con las necesidades del proceso organizativo de mujeres), también para el  balance de los CPL al final del periodo. 
c) Se brinda información sobre la agenda política de las mujeres  liderada por el CCM, en este momento de coyuntura con la nueva administración, para concretar la elaboración y presentación pública de la memoria del proceso de las Consejeras en CPL y de la RED en particular.  
Participan en las actividades 31 consejeras y lideresas o comisionadas, de 17 localidades (Usaquén, Chapinero, Santafé, San Cristóbal, Tunjuelito, Bosa, Kennedy Fontibón, Engativá, Suba, Teusaquillo, Mártires, Antonio Nariño, Puente Aranda, La Candelaria, Rafael Uribe Uribe, y Ciudad Bolívar) 
</t>
  </si>
  <si>
    <t>6.3 Brindar a 20 COLMYG/CLM asistencia técnica para la transversalización de los enfoques de género e interseccionalidad en los procesos de presupuesto participativo.</t>
  </si>
  <si>
    <t xml:space="preserve">Para el mes de noviembre, El Equipo Técnico de la SDMujer acompañó 17 COLMYEGS y 1 Consejo Local de Mujeres (exceptuando las localidades de Sumapaz y Engativa) los cuales contaron con la participación de 40 mujeres nuevas. Se brindó información sobre los avances en la formulación y ejecución de los proyectos de inversión local con metas asociadas al Sector y otros con acciones de transversalización. Se brindó información sobre el avance del proceso de Presupuestos Participativos, en relación a la etapa de priorización de las propuestas. En este sentido se invitó a las ciudadanas participar de los espacios de cualificación, para que conozcan la plataforma Gobierno Abierto Bogotá. A su vez, en algunas sesiones se efectuó la votación de manera presencial, y también se socializó las modalidades para priorizar las propuestas. Se continúa posicionando el desarrollo de la Comisión de mujeres  
</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</si>
  <si>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</si>
  <si>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</si>
  <si>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</si>
  <si>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</si>
  <si>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</si>
  <si>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</si>
  <si>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</si>
  <si>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</si>
  <si>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</si>
  <si>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</si>
  <si>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</si>
  <si>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</si>
  <si>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</si>
  <si>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</si>
  <si>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</si>
  <si>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</si>
  <si>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</si>
  <si>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</si>
  <si>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</si>
  <si>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</si>
  <si>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</si>
  <si>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</si>
  <si>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</si>
  <si>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</si>
  <si>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</si>
  <si>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</si>
  <si>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Usaquén</t>
  </si>
  <si>
    <t>2. Chapinero</t>
  </si>
  <si>
    <t> </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</si>
  <si>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</si>
  <si>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</si>
  <si>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</si>
  <si>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</si>
  <si>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</si>
  <si>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</si>
  <si>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</si>
  <si>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</si>
  <si>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</si>
  <si>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</si>
  <si>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</si>
  <si>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</si>
  <si>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</si>
  <si>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</si>
  <si>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</si>
  <si>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</si>
  <si>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</si>
  <si>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</si>
  <si>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</si>
  <si>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</si>
  <si>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</si>
  <si>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</si>
  <si>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</si>
  <si>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</si>
  <si>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</si>
  <si>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</si>
  <si>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x</t>
  </si>
  <si>
    <t>PRODUCTO INSTITUCIONAL (PMR):</t>
  </si>
  <si>
    <t>Posicionar al Gobierno Abierto de Bogotá-GABO como una nueva forma de gobernanza que reduce el riesgo de corrupción e incrementa el control ciudadano del gobierno.</t>
  </si>
  <si>
    <t>OBJETIVO ESTRATEGICO:</t>
  </si>
  <si>
    <t>Promover la participación y representación social y política de las mujeres en el ámbito social, político y organizativo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</si>
  <si>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</si>
  <si>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</si>
  <si>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</si>
  <si>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</si>
  <si>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</si>
  <si>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</si>
  <si>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</si>
  <si>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</si>
  <si>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</si>
  <si>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</si>
  <si>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</si>
  <si>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</si>
  <si>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</si>
  <si>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</si>
  <si>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</si>
  <si>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</si>
  <si>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</si>
  <si>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</si>
  <si>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</si>
  <si>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</si>
  <si>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</si>
  <si>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</si>
  <si>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</si>
  <si>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PDD 431</t>
  </si>
  <si>
    <t>Alcanzar la paridad en al menos el 50% de las instancias de participación del Distrito Capital</t>
  </si>
  <si>
    <t xml:space="preserve">Porcentaje de instancias con participación paritaria en el Distrito
</t>
  </si>
  <si>
    <t xml:space="preserve">Constante </t>
  </si>
  <si>
    <t xml:space="preserve">Instancias </t>
  </si>
  <si>
    <t>Instancias con participación paritaria en el Distrito, con asistencia técnica</t>
  </si>
  <si>
    <t>Informe semestral con caracterización de la Paridad en las instancias distritales y Locales.</t>
  </si>
  <si>
    <t xml:space="preserve">La Secretaría Distrital de la Mujer acompaña y promueve en las diferentes instancias de participación ciudadana la incorporación del principio de la paridad en la estructura y funcionamiento de estas, para el caso de las Juntas Administradoras Locales se ha promovido la conformación de Bancadas de mujeres.
En relación con las Instancias Locales y/o Distritales, teniendo en cuenta que son espacios de carácter autónomo, la Secretaría de la Mujer orienta el trabajo entorno a la identificación de estereotipos, imaginarios y prejuicios que obstaculizan o limitan la participen o vinculación de las mujeres de manera más activa en estos escenarios. 
La asistencia técnica de la SDmujer, busca propiciar condiciones favorables que conlleven a la modificación normativa para incorporar la paridad, mediante ejercicios de sensibilización sobre el derecho a la participación de las mujeres, historia de los derechos de las mujeres o espacios de diálogo en donde se reflexiona sobre la importancia de la paridad para la democracia. 
</t>
  </si>
  <si>
    <t xml:space="preserve">En Desarrollo de la estrategia Bogotá 50/50: ruta por la paridad de género en el Gobierno Abierto de Bogotá. La Secretaría Distrital de la Mujer acompaña y promueve la incorporación del principio de paridad en escenarios de participación social y política, abriendo el camino hacia la transformación de estas instancias en sus lógicas de estructura y funcionamiento.. En relación con las instancias de participación, en el marco del Sistema Distrital de Participación, la SDMujer ha brindado asistencia técnica a instancias de participación local en las 20 localidades. Para el caso de las Juntas Administradoras Locales se ha promovido la conformación de Bancadas informales de mujeres, hasta el momento se han conformado 10 bancadas informales (Antonio Nariño, Puente Aranda, Chapinero, Teusaquillo, Engativá, Sumapaz, Bosa, Santa Fe, Tunjuelito, Fontibón). 
La asistencia técnica y acompañamiento a integrantes de estos espacios se orienta a la comprensión de los enfoques de la Política Pública de Mujeres y Equidad de Género, con el objetivo de favorecer el desarrollo del principio de paridad en la estructura de las instancias, ya que, partiendo del análisis de las condiciones de desigualdad históricas es posible identificar las razones que han obstaculizado la vinculación de las mujeres a estos espacios. El trabajo que se impulsa las SDMujer en relación con la incorporación del principio de paridad es clave para fortalecer la democracia y avanzar hacia el cierre de brechas de género.
Teniendo en cuenta que las instancias son espacios de carácter autónomo, la Secretaría de la Mujer orienta el trabajo entorno a la identificación de estereotipos, imaginarios y prejuicios que obstaculizan o limitan el derecho a la participación de las mujeres y su vinculación de manera más activa, mediante ejercicios de sensibilización sobre el derecho a la participación de las mujeres, historia de los derechos de las mujeres y motiva ejercicios de diálogo en donde se reflexiona sobre la importancia de la paridad para la democracia. Se busca propiciar condiciones favorables que conlleven a la modificación normativa que regula estos escenarios.
Es importante mencionar que la Secretaría Distrital de la Mujer incidió en la modificación del Decreto 495 de 2019, que regula los Consejos Locales de la Bicicleta, logrando que en el  nuevo Decreto, 498 de 2022, se incorporará el principio de paridad:
"b) Con el fin de avanzar hacia la participación paritaria, en la conformación de los consejos locales de la bicicleta, se requiere que el consejo esté compuesto, al menos, por el cincuenta por ciento (50%) de mujeres electas como consejeras en cada localidad, cuando el número de consejeros sea impar se deberá aproximar hacia el porcentaje mayor el número de mujeres. En caso de no lograrse al menos la representación del cincuenta por ciento (50%) de mujeres, se continuará en la conformación de los Consejos con las personas que sigan en lista ordenadas según el número de votos. En caso de no cumplir con el número mínimo de consejeras(os) establecidos en la tabla No. 1, el IDPAC deberá definir el procedimiento para la conformación del Consejo Local de la Bicicleta”.
</t>
  </si>
  <si>
    <t xml:space="preserve">PDD 461  </t>
  </si>
  <si>
    <t>461. Documento de lineamiento de presupuesto participativo sensible al género, formulado y adoptado</t>
  </si>
  <si>
    <t xml:space="preserve">Un lineamiento adoptado </t>
  </si>
  <si>
    <t>Documento</t>
  </si>
  <si>
    <t>Documento de lineamiento de presupuesto participativo sensible al género, formulado y adoptado</t>
  </si>
  <si>
    <t xml:space="preserve">La SDMujer cuenta con un documento que orienta la incorporación del Enfoque de Género en el proceso de presupuestación participativa, que le permite al Equipo Técnico del Proyecto de Inversión asociado a la Meta6 orientar la asistencia técnica y fortalecer las capacidades de incidencia de mujeres vinculadas a instancias como los Consejos Locales de Planeación y los Comités Operativos Locales de Mujeres y Equidad de Género y Consejos Locales de Mujeres. Este lineamiento traza la ruta con las y los profesionales de las Oficinas de Planeación Local que se desempeñan como Puntos Focales de Mujer y Equidad de Género. </t>
  </si>
  <si>
    <t xml:space="preserve">1.1 </t>
  </si>
  <si>
    <t xml:space="preserve">PROMOCIÓN DE LA PARTICIPACIÓN Y REPRESENTACIÓN DE LAS MUJERES </t>
  </si>
  <si>
    <t>Ofrecer en las 20 localidades, el servicio de asistencia técnica a instancias de participación y/o de coordinación para la promoción de la participación paritaria.</t>
  </si>
  <si>
    <t>Número de localidades vinculadas a procesos de asistencia técnica para la participación paritaria.</t>
  </si>
  <si>
    <t xml:space="preserve">Localidades </t>
  </si>
  <si>
    <t>Asistencia técnica para la participación paritaria</t>
  </si>
  <si>
    <t>Anual</t>
  </si>
  <si>
    <t xml:space="preserve">Informe semestral de promoción de la participación paritaria en instancias del ámbito local </t>
  </si>
  <si>
    <t xml:space="preserve">En noviembre el equipo hizo gestión, articulación e incidencia para la promoción de la paridad en 13 localidades (Los Mártires, Bosa, Usaquén, Fontibón, Usme, San Cristóbal, Rafael Uribe Uribe, Engativá, Tunjuelito, Chapinero, Barrios Unidos, Tunjuelito y La Candelaria). 
Las acciones desarrolladas fueron:
a) Articulación con las referentas de las Casas de Igualdad de Oportunidad para apoyar y desarrollar el proceso de la construcción de las agendas locales de mujeres, para la incidencia ante diferentes sectores de la Administración. 
b) Continuidad de los talleres de sensibilización y pedagogía sobre paridad y derechos de las mujeres en instancias de participación (Comité Local de Derechos Humanos, el Consejo Local de la Bicicleta, el Comité Operativo Local de Infancia y Adolescencia, el Consejo Local de Juventud, el Comité Operativo Local de Juventud, para este mes se suman dos instancias que son: la Unidad de Apoyo Técnico -UAT- y Consejo Local de Protección y Bienestar Animal). 
c) Acompañamiento al encuentro local de Usaquen, ejercicio que se viene desarrollando en articulación con la Gerencia de Instancias del Instituto Distrital de la Participación y Acción Comunal -IDPAC
d)  En el nivel distrital se da continuidad al ejercicio de pedagogía y sensibilización en relación a la Paridad con el Consejo Distrital de Juventud. 
En articulación con la Subsecretaría del Cuidado y Políticas de Igualdad se realizó una mesa de trabajo para revisar la propuesta de sensibilizaciones proyectadas para el seguimiento al Pacto por la Paridad en el CTPD.
En noviembre se trabajó con un total de 365 personas de las cuales, 264 fueron mujeres, 101 hombres, 247 funcionarios y funcionarias y 118 representantes de la ciudadanía. </t>
  </si>
  <si>
    <t xml:space="preserve">En lo corrido del año se ha brindado asistencia técnica a instancias de participación local en 20 localidades. En desarrollo de las acciones de asistencia técnica a las instancias de participación se ha trabajado con un total de 4010 personas (2946 mujeres, 942 hombres (para el reporte de septiembre: *No se cuenta con datos desagregados por sexo en una de las sesiones de trabajo, razón por la cual la sumatoria de hombres y mujeres no coincide con el total de personas participantes).  De este total son 1567 funcionarios y 2443 son representantes de la ciudadanía 
Para el 3 tercer trimestre en el ámbito distrital se da continuidad al trabajo de incidencia a través de los talleres de sensibilización y pedagogía de manera directa en instancias de participación como son: el Consejo Distrital de Juventud, Consejo Distrital de la Bicicleta, Consejo de Territorial de Planeación Distrital, con los sectores de cultura y deporte y el Instituto Distrital de Gestión de Riesgo y Cambio Climático, en estos dos últimos impulsando el proceso electoral de los Consejos. A nivel territorial se ha articulado trabajo con diferentes instancias, como, el Consejo Local de Deporte, Recreación, Actividad Física, Parques y Equipamientos recreo-deportivos -DRAFE-, el Consejo Local de Arte Cultura y Patrimonio CLACP, el Consejo Local de la Bicicleta, la Comisión Ambiental Local, Consejos de Juventud, el Comité Operativo Local de Mujer y Género, con ASOJUNTAS, Comité de productividad y Comité Operativo Local de Envejecimiento y Vejez, Consejo Local de Vendedores y Vendedoras Informales, Comité de Libertad Religiosa y el Comité Local de Derechos Humanos, la Comisión Ambiental Local, Comité Local de Habitabilidad en la Calle, la Comisión Local Intersectorial de Participación en las localidades. Comité Operativo Local para el fenómeno de habitabilidad Se ha trabajado de manera articulada con el Instituto Distrital Participación y Acción Comunal - IDPAC acompañando los encuentros locales de instancias. 
Desde el 2022 la SDMujer, viene afianzando su trabajo con el Consejo Distrital de la Bicicleta, desarrollando asistencia técnica a través de sensibilizaciones, ejercicios de diálogo e intercambio de ideas para entender dimensión política y técnica del principio, en este sentido el Equipo realizó recomendaciones al Decreto Distrital 495 de 2019 para garantizar la paridad en esta instancia. Para este año, se verificó que la recomendación fue adoptada y en el nuevo Decreto 498 de 2022 la conformación de la instancia debe regirse bajo el principio de paridad.
Durante el 3er trimestre se trabajó con un total de 4010 personas, de esta manera: julio se hizo trabajo con un total de 678 personas, de las cuales, 490 fueron mujeres, 188 hombres, 354 funcionarios y funcionarias y 324 representantes de la ciudadanía, g. Agosto se trabajó con 1056 personas, de las cuales, 813 fueron mujeres, 243 hombres, de este total, 359 funcionarios y funcionarias y 697 representantes de la ciudadanía, i. septiembre se trabajó con un total de 703 personas, de las cuales, 455 fueron mujeres, 126 hombres, 220 funcionarios y funcionarias y 483 representantes de la ciudadanía. *No se cuenta con datos desagregados por sexo en una de las sesiones de trabajo, razón por la cual la sumatoria de hombres y mujeres no coincide con el total de personas participantes. 
Para el 2do trimestre: A nivel distrital se ha trabajado con el Consejo Distrital de la Bicicleta, Consejo Territorial de Planeación Distrital y los sectores de cultura y deporte, en estos últimos impulsando el proceso electoral de los Consejos Locales de cultura y deporte. A nivel territorial se ha trabajado con diferentes instancias, como,  el Consejo Local de Deporte, Recreación, Actividad Física, Parques y Equipamientos recreo-deportivos -DRAFE-, el Consejo Local de Arte Cultura y Patrimonio CLACP, el Consejo Local de la Bicicleta, la Comisión Ambiental Local, Consejos de Juventud y el Comité Operativo Local de Mujer y Género con ASOJUNTAS, Comité de productividad y Comité Operativo Local de Envejecimiento y Vejez. Consejo Local de Vendedores y Vendedoras Informales, Comité de Libertad Religiosa y el Comité Local de Derechos Humanos Se ha dado acompañamiento de los Encuentros Locales que ha hecho la gerencia del IDPAC. Se hace acompañamiento técnico para la conformación de veedurías para la exigibilidad y la garantía de los derechos de las mujeres y la equidad, a través de diversas acciones. 
Durante el segundo trimestre se trabajó con 1271 personas, 931 fueron mujeres, 340 hombres, de este total 544 funcionarios y funcionarias y 727 representantes de la ciudadanía. Durante los meses de: a. Abril se trabajó con 351 personas (245 mujeres y 106 hombres; 134 funcionarios/as y 217 representantes de la ciudadanía) y, b. Mayo se trabajó con 466 personas (406 mujeres y 60 hombres; 188 funcionarios/as y 278 representantes de la ciudadanía), c.  Junio se trabajó con un total de 454 personas de las cuales, 280 fueron mujeres, 174 hombres, 222 funcionarios y funcionarias y 232 representantes de la ciudadanía.
Para el 1er trimestre, se realizaron ejercicios de incidencia con los sectores movilidad, cultura y deporte, en el territorio se articuló con Instancias de Participación en 10 localidades (Barrios Unidos, Usme, Bosa, Rafael Uribe Uribe, Usaquén, Suba, Engativá, Los Mártires, Fontibón y Teusaquillo), se trabajó con los Consejos Locales de Deportes, Recreación, Actividad Física, Parques y Equipamientos recreo-deportivos -DRAFE (acciones de comunicación que promuevan la participación de las mujeres en el proceso eleccionario de este Consejo); Consejos Locales de Arte Cultura y Patrimonio CLACP, con la Comisión Ambiental Local, Consejos Locales de Juventud y con el Comité Operativo Local de Mujer y Género.  Con el fin de afianzar el ejercicio de promoción del principio de paridad en las Instancias de Participación, El Equipo afianza la articulación con las Referentas de las Localidades de Barrios Unidos, Fontibón, Rafael Uribe Uribe, Engativá, Sumapaz y Los Mártires, esto con el fin de facilitar el diálogo con otras instancias como la de ASOJUNTAS.
Durante el primer trimestr se vincularon 302 personas, 257 fueron mujeres, 45 hombres. De este total, 90 funcionarios y funcionarias y 212 representantes de la ciudadanía. Durante a. febrero se trabajó con 14 personas (13 mujeres y 1 hombres; 11 funcionarios/as y 3 representantes de la ciudadanía), b. Marzo se trabajó con 288 personas (244 mujeres y 44 hombres; 79 funcionarios/as y 209 representantes de la ciudadanía), 
</t>
  </si>
  <si>
    <t>3.1</t>
  </si>
  <si>
    <t>PDD 428</t>
  </si>
  <si>
    <t>Número de mujeres vinculadas a procesos de formación para el desarrollo de capacidades de incidencia, liderazgo, empoderamiento y participación política de las mujeres</t>
  </si>
  <si>
    <t xml:space="preserve">Suma </t>
  </si>
  <si>
    <t xml:space="preserve">Mujeres </t>
  </si>
  <si>
    <t>Mujeres vinculadas a procesos formativos para el desarrollo de capacidades de incidencia y liderazgo</t>
  </si>
  <si>
    <t xml:space="preserve">Listado de las mujeres participantes, Módulos desarrollados 
Informe ejecutivo trimestral de ciclos implementados  </t>
  </si>
  <si>
    <t xml:space="preserve">En noviembre se vincularon 169 mujeres a la Escuela Política Lidera Par. En el mes se desarrolló las siguientes actividades:
Ciclos de formación:
Se continúa con el ciclo Tejiendo, liderazgos conscientes entre las mujeres, se realiza las Sesiones 2,3,4 y 5 para este mes se vincularon 50 mujeres nuevas. El ciclo cierra con 176 mujeres en total. Este ciclo fue desarrollado en articulación con el equipo psicosocial de la Dirección de Territorialización de Derechos y Participación y estuvo dirigido a mujeres de las 20 localidades. Durante el mes de noviembre se desarrollaron las siguientes sesiones: Sesión 2: Democracia paritaria y Participación, Sesión 3: Violencia contra las mujeres en política, Sesión 4: Cuidado de mujeres y sus liderazgos en espacios de participación, Sesión 5: Comunicación estratégica para el fortalecimiento de la incidencia de los procesos de mujeres.
Ciclo “Ma Changaina ri Palengue” Mujeres Palenqueras, se realizaron 4 sesiones y se vincularon 30 mujeres en total. Este ciclo estuvo diseñado de manera articulada con el enlace de mujeres palenqueras de la Dirección de Enfoque Diferencial y tuvo como principal objetivo proporcionar herramientas que permitan a las mujeres palenqueras en Bogotá identificar y comprender las múltiples formas de opresión que experimentan, al mismo tiempo que se fomenta el recuerdo y la valoración de sus raíces y experiencias como mujeres palenqueras.
1) Actividades de gestión desarrolladas para el cumplimiento del logro propuesto:
1.1) Se llevó a cabo el foro: “Conmemoración del sufragio de las mujeres en Colombia" Se vincularon 89 mujeres nuevas. Tuvo como objetivo propiciar diálogos en torno a la conmemoración del derecho al sufragio de las mujeres en Colombia.
1,2) Clínicas personalizadas dirigidas a grupos pequeños de mujeres.
Clínica/Asesoría sobre el Dominio de la Oratoria para la incidencia, Fecha: 10 y 17 de noviembre de 2023. Tiene como objetivo aportar herramientas prácticas para que las mujeres potencien su participación incidente a partir del dominio de la Oratoria.
2) Alianzas
2.1) Ciclo de formación a formadoras: Violencias Contra las Mujeres en Política. Tiene como objetivo brindar herramientas para la comprensión de la violencia contra las mujeres en política que permita a los y las funcionarias contar con estrategias para la prevención, atención y eliminación de la violencia y la discriminación en las instancias de participación, corporaciones públicas y organizaciones políticas en el nivel distrital. 
Nota aclaratoria: Para el mes de noviembre se presentó una sobre ejecución, alcanzando un porcentaje de avance del 200%, con respecto a la meta de la vigencia.
</t>
  </si>
  <si>
    <t xml:space="preserve">En lo corrido de la vigencia a la Escuela Política se han vinculado 2398 mujeres en los diferentes ciclos de formación para el fortalecimiento de sus liderazgos y se han realizado 9 ciclos formativos, dos espacios de diálogo de encuentro con mujeres y 1 foro que conmemora los derechos políticos de las mujeres.
(Espacio de dialogo I) - Durante el mes de marzo se destaca la realización del Foro Distrital “Las mujeres y el poder en Bogotá”, realizado el 28 de marzo de 2023, que para el caso de la Clínica Política LideraPar, corresponde a la actividad de modalidad de seminarios. Contando con la párticipación de 168 mujeres. 
1- Ciclo virtual "Oratoria y negociación para la incidencia política" que inició en abril y cerró en mayo, se vincularon 191 mujeres. Este ciclo está orientado a fortalecer las habilidades por medio de ejercicios de reflexión, análisis, discusión y ampliación de conocimientos frente a la negociación política para incidir en espacios de participación y representación de las mujeres en Bogotá. 
(Espacio de dialogo II)- Del ciclo de oratoria se derivó la Tertulia I "Recogiendo saberes", se buscó con el espacio poner en práctica lo aprendido en el Ciclo de Oratoria y generar redes de confianza. Se vincularon 44 mujeres nuevas.
2- Ciclo Liderazgo de las mujeres en instancias de participación, busca fomentar un espacio de diálogo para fortalecer las estrategias de posicionamiento de las agendas políticas de las mujeres desde sus diversidades y diferencias en las instancias de participación local y distrital, así como en escenarios de planeación local. En lo corrido del año se han desarrollado 4 sesiones de formación y se han vinculado 305 mujeres nuevas. Este proceso inició en mayo con el seminario presencial “La incidencia política en instancias de participación y toma de decisión, como oportunidad para el empoderamiento político de las mujeres", este fue un espacios de diálogo con lideresas y directivas distritales, sobre el derecho a la participación y representación política de las mujeres. En agosto se cerró el ciclo de formación.
3- Ciclo de Fortalecimiento político y construcción de agendas para las mujeres usuarias de la CIOM Mártires se vincularon 28 mujeres, se desarrollaron 4 sesiones en el trimestre.
4- Ciclo “Formación para la Democracia” se desarrolla en alianza con el Instituto Holandés para la Democracia Multipartidaria – NIMD, está dirigido a candidatas. Cerró en el mes de julio y se desarrolló en 5 sesiones. Se vincularon 56 mujeres.
5- Ciclo “Construcción/actualización de agendas de incidencia de las mujeres por localidad”, facilitar la actualización de las agendas de movilización social de las mujeres en las localidades para la incidencia en el proceso de formulación de los Planes de Desarrollo Territorial 2024 – 2027. Se vincularon 499 mujeres nuevas.
6-  ciclo de paz “Juntas incidimos y construimos la paz territorial” que se implementa de manera articulada con el equipo paz de la DTDP y que ha desarrollado en este periodo 5 sesiones. Vinculando a 74 mujeres nuevas. 
7- Ciclo “Diseño de campañas políticas para mujeres” Registraduría - SDM. Contando con la participación de 738 mujeres vinculadas. Que tiene como objetivo fortalecer la participación electoral de las mujeres y brindar herramientas para el diseño de sus campañas políticas en temas organizativos, marketing político y narrativa pública. 
8- Ciclo Tejiendo, liderazgos conscientes entre las mujeres: Tiene como objetivo promover la igualdad de género y la eliminación de las desigualdades de género en la sociedad. Sesión 1 y han participado 126 mujeres nuevas. 
9- Ciclo “Ma Changaina ri Palengue” Mujeres Palenqueras: Tuvo como principal objetivo proporcionar herramientas que permitan a las mujeres palenqueras en Bogotá identificar y comprender las múltiples formas de opresión que experimentan, al mismo tiempo que se fomenta el recuerdo y la valoración de sus raíces y experiencias como mujeres palenqueras. Se realizaron 4 sesiones y se vincularon 30 mujeres en total.  
(Foro) “Conmemoración del sufragio de las mujeres en Colombia": Conmemoración de los derechos políticos de las mujeres. Se vincularon  89 mujeres nuevas. 
Para el 1er trimestre se realizó el Foro “Las Mujeres y el poder en Bogotá” con la vinculación de 168 mujeres, fue desarrollado en el marco de la conmemoración del 8 de marzo. Desarrollado en alianza con la Registraduría Nacional del Estado Civil;  la Misión de Observación Electoral -MOE-; Transparencia por Colombia; Instituto Holandés para la Democracia Multipartidaria -NIMD- y ONU Mujeres. El objetivo central del espacio fue  Propiciar un diálogo con lideresas y directivas distritales, sobre el derecho a la participación y representación política de las mujeres, haciendo énfasis en que a pesar de los obstáculos que ellas enfrentan de manera diferenciada como las violencias en el ejercicio de sus liderazgos y las cargas desequilibradas de cuidado, las mujeres han logrado incidir y llegar al poder para transformar sus realidades y aportar en importantes cambios sociales. Al Foro se inscribieron 182 personas, de las cuales se registran como vinculadas 175 personas, de la cuales 168 son mujeres y 6 hombres y una persona intersexual. Participaron del Foro al menos dos personas de cada una de las localidades de Bogotá, exceptuando Sumapaz, es decir, hubo presencia de 19 localidades de la ciudad. 
</t>
  </si>
  <si>
    <t>4.1</t>
  </si>
  <si>
    <t>Números de bancadas de mujeres asistidas técnicamente.</t>
  </si>
  <si>
    <t xml:space="preserve">Bancadas de mujeres asistidas para el fortalecimiento del liderazgo y la participación. </t>
  </si>
  <si>
    <t>Informe semestral de fortalecimiento a los liderazgos para  participación y la representación política en Bogotá a través de bancadas de mujeres de las JAL.</t>
  </si>
  <si>
    <t xml:space="preserve">
En noviembre el equipo realiza un ejercicio de incidencia en la Junta Administradora Local de la Localidad de Barrios Unidos para socializar el informe local de logros e impacto de la Estrategia Bogotá 50/50 que se había entregado en el mes de octubre. Desarrollo de jornadas de coordinación y articulación con el Instituto Holandés para la Democracia Multipartidaria NIMD, para dar continuidad a la asistencia técnica brindada a las Bancadas de Mujeres conformadas en 10 localidades (Tunjuelito, Antonio Nariño, Santa Fe, Puente Aranda, Chapinero, Teusaquillo, Engativá, Sumapaz, Fontibón y Bosa), se revisan los planes de acción y la programación de mesas de trabajo de cierre y evaluación. En estos espacios de reunión con el NIMD se revisaron los aspectos metodológicos y logísticos de la conmemoración de los 66 años del sufragio femenino en Colombia y de la Primera Cumbre de Mujeres Electas. 
El equipo elaboró un documento análisis cualitativo y cuantitativo de balance sobre los resultados de las Elecciones Locales 2023, enfatizando en los resultados obtenidos por las mujeres para corporaciones como el Concejo de Bogotá y las Juntas Administradoras Locales. El equipo inicia gestiones para llevar a cabo las mesas de trabajo de cierre y evaluación con las Bancadas de Mujeres de Antonio Nariño y Teusaquillo. 
En este mes se inician las gestiones para llevar a cabo las mesas de trabajo de cierre y evaluación con las Bancadas de Mujeres de las localidades de Antonio Nariño y Teusaquillo. 
</t>
  </si>
  <si>
    <t>En lo corrido de la vigencia se ha brindado asistencia técnica a Edilesas de  18 localidades (exceptuando las localidades de San Cristobal y Usme), en las localidades donde existen bancadas, el Equipo Profesional acompaña la formulación e implementación del Plan de Acción. Hasta el momento, se han conformado  10 bancadas de mujeres, se ha trabajado con 9 de estos espacios (Antonio Nariño, Puente Aranda, Chapinero, Teusaquillo, Engativá, Sumapaz, Bosa, Santa Fe,  Tunjuelito), con el objetivo de formular o acompañar la ejecución de sus planes de acción. 
Para este trimestre de acuerdo a lineamientos de la Dirección, el ejercicio de acompañamiento a las bancadas de mujeres de las Juntas Administradoras Locales, cambió por motivo de restricciones de ley en el marco de las elecciones locales y para evitar conflictos de intereses. En este orden, el equipo lleva a cabo una reunión con el Instituto Holandés para la Democracia Multipartidaria -NIMD- que tuvo como propósito acordar como se daría continuidad al acompañamiento y asistencia técnica a las Bancadas de Mujeres ya conformadas, debido a que por lineamientos de las directivas, por la ley de garantías y la coyuntura electoral, el equipo de la Secretaria Distrital de la Mujer deberá suspender este acompañamiento, por tal motivo se acordó dar continuidad a este acompañamiento de manera particular en las bancadas donde hay planes de acción y quedaron tareas por desarrollar. Por otro lado, en el marco de la articulación con el proyecto 7675 y el trabajo de acompañamiento y asistencia técnica, el equipo elabora unos documentos de insumos locales a partir del Diagnóstico de Paridad y el Documento de caracterización de la edilesas, en aras de dar cumplimiento a las metas establecidas en el Plan de Acción y el POA. 
Estos documentos fueron usados como insumos para la construcción de las agendas locales de mujeres en las localidades de Barrios Unidos, Bosa, Engativá, Fontibón, Chapinero, Los Mártires, Puente Aranda, Rafael Uribe Uribe y Ciudad Bolívar.
Para el mes de septiembre el equipo adelanta la elaboración de unos documentos de logros e impactos de la Estrategia Bogotá 50-50 en las localidades como insumos para compartir a los ediles y edilesas de las Juntas Administradora Locales del Distrito.
Se cuenta con los documentos de logros e impactos sobre el trabajo realizado en las localidades de Kennedy, Usaquén y Ciudad Bolívar. 
En el Encuentro de la Mesa Multipartidaria, cumpliendo lo acordado el 11 de abril de 2023, se determinó la realización de mesas de seguimiento técnico para identificar los obstáculos que enfrentan las mujeres en el ejercicio de sus liderazgos y participación política. En el Encuentro de mayo se definió la metodología de trabajo para el desarrollo de las Mesas Técnicas. 
Se definieron las temáticas a desarrollar en las 3 mesas, Coyuntura Electoral, Violencia contra las mujeres en política, seguridad y medidas de protección en procesos electorales. 
Continúa el trabajo articulado con el Instituto Holandés para la Democracia y se activan los diálogos con los diferentes partidos y movimientos políticos con el objetivo de activar la Mesa Multipartidaria y se brindó información sobre el lanzamiento de la Escuela de Formación para futuras candidatas a cargos electorales. El Equipo logró revisar y dar sus recomendaciones a los documentos de Proyecto de Acuerdo de los reglamentos internos de las JAL de 4 localidades (Puente Aranda, Bosa, Antonio Nariño y Sumapaz), con el objetivo de crear  la comisión permanente para la Equidad de la Mujer y Género e incorporar el uso del lenguaje incluyente en la corporación.
Se realizaron asistencias técnicas para la atención de violencias contra las mujeres en política y la activación de la ruta de atención, contando con el acompañamiento de la profesional Ana Paula Castro especialista en VCMP. Por su parte, sé continuo con el proceso de construcción del Plan de acción de la bancada de Sumapaz, en temas de economía, eliminación de violencias y formación. Como ejercicio de reconstrucción del tejido social de las mujeres y de identificar necesidades y propuestas, para la actualización de la agenda local de mujeres, se llevó a cabo el encuentro “Hablemos de lo que nos une” el cual tuvo la participación de la localidad de Engativá.
Para el 1er semestre se retoma el contacto e inicia la articulación con las Bancadas de Mujeres conformadas en 2022. El objetivo para esta vigencia es apoyar la materialización de los planes de acción y continuar el fortalecimiento cualitativo del liderazgo y el ejercicio de la participación política de las Edilesas. En Desarrollo de la asistencia técnica se revisaron los reglamentos internos de las Juntas Administradoras Locales  de Puente Aranda, Bosa, Antonio Nariño y Sumapaz con el fin de hacer recomendaciones puntuales que en el Proyecto de Acuerdo de estos se cree la comisión permanente para la Equidad de la Mujer y Género y se incorpore el uso del lenguaje incluyente en la corporación.</t>
  </si>
  <si>
    <t>4.2</t>
  </si>
  <si>
    <t xml:space="preserve">Número de sesiones realizadas con la  Mesa Multipartidaria de género en el Distrito Capital </t>
  </si>
  <si>
    <t xml:space="preserve">Sesiones </t>
  </si>
  <si>
    <t>Número de sesiones convocadas y desarrolladas.</t>
  </si>
  <si>
    <t>Informe trimestral  de los avances en la asistencia con la Mesa Multipartidaria 
Acta y listado de asistencia de las sesiones de la Mesa Multipartidaria</t>
  </si>
  <si>
    <t xml:space="preserve">. </t>
  </si>
  <si>
    <t xml:space="preserve">El equipo de trabajo, al tener esta restricción, ha venido adelantando documentos de contexto local que evidencian los logros en impactos de la Estrategia Bogotá 50/50 en las 20 localidades.
Estos documentos se entregarán a las juntas administradoras locales como una  ficha informativa que refleja los avances obtenidos en cada una de las localidades en materia de prevención de la paridad. 
Estos documentos de diagnóstico se entregarán a cada una de las juntas administradoras locales como una acción afirmativa que refleja los logros obtenidos en cada una de las localidades en materia de promoción de la paridad, tanto en el acompañamiento a la corporación pública, como a las bancadas de mujeres en aquellas localidades donde se han conformado, tambien se evidencia la gestión en las localidades donde no se logró conformar bancadas, señalando las razones coyunturales y políticas que lo impidieron. 
En este sentido, hasta que culmine el proceso electoral, el equipo seguirá trabajando en estos documentos diagnósticos, que servirán de utilidad para proyectar el trabajo con estas corporaciones para la vigencia durante el año 2024.  
En el mes de junio, se realizaron documentos de contexto en 6 localidades de: (Barrios Unidos, Usaquén, Puente Aranda, Chapinero, Kennedy y Ciudad Bolívar) en aras de dar cumplimiento a las metas establecidas en el Plan de Acción y el POA. </t>
  </si>
  <si>
    <t>6.1</t>
  </si>
  <si>
    <t>PDD 461
Cumplida 
Un documento de lineamiento de presupuesto participativo sensible al género</t>
  </si>
  <si>
    <t xml:space="preserve">Número de FDL con asistencia técnica en presupuesto participativo sensible al género </t>
  </si>
  <si>
    <t>Asistencia Técnica FDL para la incorporación de los enfoques transversales de la PPMYEG</t>
  </si>
  <si>
    <t>Acta y Listados asistencia de las mesas mensuales
Informe semestral sobre la asistencia técnica brindada a los FDL</t>
  </si>
  <si>
    <t>En noviembre, en los Fondos de Desarrollo Local, Se desarrollaron 8 espacios de acompañamiento en 7 localidades (Santa Fe, Usme, Fontibón, Barrios Unidos, Los Mártires, La Candelaria y Sumapaz). Se acompañó, por una profesional de apoyo a la Gestión Local, el desarrollo de las Mesas técnicas en las localidades para la incorporación de los enfoques de la PPMYEG en los proyectos de inversión. Para este periodo, respecto a la formulación y ejecución de acciones, en las mesas técnicas se hicieron recomendaciones para materializar la transversalización de los enfoques en proyectos de educación, víctimas, maternidad temprana, emprendimientos, territorios diversos y libres de violencia. También se efectuó la evaluación de iniciativa y revisión de inscripción de ciudadanas a procesos de formación.  
Se desarrolló 1 laboratorio de concertación correspondiente a la meta de Prevención de violencia intrafamiliar y violencia sexual, donde se brindó la asistencia técnica para la transversalización del enfoque diferencial poblacional. En este sentido, se fortalecieron las herramientas para que las mujeres de Sumapaz pudieran participar e incidir en la construcción de la propuesta ciudadana. Desde el Sector, se brindó la asistencia técnica para la construcción de dicha propuesta, por medio del espacio Asamblea Temática.   Se desarrollaron 4 espacios para la priorización de propuestas, en los cuales se socializó las diferentes maneras de votar, estas son: Plataforma Gobierno Abierto Bogotá, Chatico y Urna física, con el objetivo de fomentar la priorización de las propuestas asociadas al Sector Mujeres.</t>
  </si>
  <si>
    <t xml:space="preserve">En lo corrido del periodo en los Fondos de Desarrollo Local se ha trabajado en 19 localidades  (exceptuando la Candelaria) a través de la Mesa de trabajo mensual de la  que participan las referentes de Mujer y Género de las Alcaldías Locales, el objetivo de la mesa es presentar las acciones sugeridas desde el Sector Mujeres, para los proyectos de inversión de cada FDL para la vigencia 2023.
Para el tercer trimestre en las mesas técnicas se hicieron recomendaciones sobre la utilización del lenguaje incluyente y una comunicación no sexista, también se introdujo elementos analíticos que abordaron aspectos relacionados con la deconstrucción de estereotipos de género, procedencia, raza, entre otros. Se socializó la Ruta de atención para mujeres víctimas de violencias y la actualización del directorio de entidades de dicha ruta. En la ejecución de los contratos se brindaron las orientaciones técnicas para efectuar el desarrollo de actividades que incluyan los enfoques. Se hizo seguimiento de los avances en ejecución y se socializó los avances en la formulación. Para las mesas de trabajo mensual se reitera el compromiso por parte de las alcaldías locales de realizar la actualización normativa de los COLMYEG antes de culminar julio. Se hizo el balance del plan de acción de la Mesa de Territorialización como del Pacto de Corresponsabilidad entre el Consejo Consultivo de Mujeres con alcaldes y alcaldesas. 
Se brindó asistencia técnica a 17 FDL en 39 laboratorios cívicos correspondientes en las localidades de: Usaquén, Chapinero, Santa Fe, San Cristóbal, Usme, Tunjuelito, Bosa, Kennedy, Fontibón, Engativá, Suba, Barrios Unidos, Los Mártires, Antonio Nariño, La Candelaria, Rafael Uribe Uribe y Ciudad Bolívar. Se asistió a las Mesas técnicas de acompañamiento a Alcaldías Locales, acompañadas por una profesional de apoyo a la Gestión Local para la incorporación de los enfoques de la PPMYEG en los proyectos de inversión. El quipo realizó 3 pre laboratorios en 3 localidades (Santa Fe, Suba y Sumapaz.) 
Se desarrolló la mesa mensual de trabajo, la cual contó con la participación de 19 Alcaldías Locales (exceptuando Fontibón) y 5 funcionarias nuevas. Se acompañó, por una profesional de apoyo a la Gestión Local, el desarrollo de las Mesas técnicas en las localidades para la incorporación de los enfoques de la PPMYEG en los proyectos de inversión. Se desarrollaron 10 espacios de acompañamiento en 8 localidades: Usaquén, Santa Fe, Usme, Engativá, Los Mártires, Rafael Uribe Uribe, Ciudad Bolívar y Sumapaz. Se desarrollaron 2 prelaboratorios y 1 laboratorio cívico y diferencial en la Localidad de Sumapaz.
Para el segundo trimestre   Se da continuidad a los procesos de asistencia técnica a las Alcaldía Locales para la incorporación de los enfoques de la Política Pública, acompañando las Mesas Técnicas de los proyecto de inversión y la mesa mensual de Referentes Locales.
Para el 1er trimestre el Equipo participa de diferentes mesas de acompañamiento técnico de los proyectos, esto permite que una vez incorporado los enfoques de la Política Pública en estos, la ejecución este acorde no sólo con el documento de política y demás herramientas técnicas, sino que además, estos estén en sintonía con las necesidades y requerimientos de las mujeres en materia de garantía de derechos. </t>
  </si>
  <si>
    <t>6.2</t>
  </si>
  <si>
    <t xml:space="preserve">Número de CPL con asistencia técnica en presupuesto participativo sensible al género </t>
  </si>
  <si>
    <t>Actas y listados de asistencia 
Informe semestral sobre la asistencia técnica brindada a CPL</t>
  </si>
  <si>
    <t xml:space="preserve">En noviembre con el objetivo de contribuir en el fortalecimiento de la participación incidente de las Consejeras de Planeación Local, se desarrollaron las siguientes actividades: 
a) Gestión de la información a voceras de la RED, en la estrategia de incidencia e interlocución con sectores, sobre el proceso reglamentación del Acuerdo 878 de 2023 con el objetivo de gestionar la estrategia de incidencia e interlocución con Secretaría Distrital de Planeación y el Instituto Distrital para la Participación y Acción Comunal para la reglamentación del Acuerdo. 
b) Se realizaron 3 reuniones virtuales con la RED, con las voceras y  con la comisión de memoria  en las cuales se avanzó en los temas de formación de capacidades en carácter y proyección del CPL, veedurías e incidencia y también con el instrumento de registro del seguimiento a los proyectos locales de insumo en el seguimiento a operadores o entidades  que en la ejecución de proyectos de PP, para logar sistematicidad en el análisis, identificar información requerida,  recomendaciones y propuestas y como soporte a la posibilidad de constituir veedurías locales y una veeduría sobrilla distrital, esta última (hace referencia a la posibilidad de hacer seguimiento y control a la gestión pública en diferentes temas, de acuerdo con las necesidades del proceso organizativo de mujeres), también para el  balance de los CPL al final del periodo. 
c) Se brinda información sobre la agenda política de las mujeres  liderada por el CCM, en este momento de coyuntura con la nueva administración, para concretar la elaboración y presentación pública de la memoria del proceso de las Consejeras en CPL y de la RED en particular.  
Participan en las actividades 31 consejeras y lideresas o comisionadas, de 17 localidades (Usaquén, Chapinero, Santafé, San Cristóbal, Tunjuelito, Bosa, Kennedy Fontibón, Engativá, Suba, Teusaquillo, Mártires, Antonio Nariño, Puente Aranda, La Candelaria, Rafael Uribe Uribe, y Ciudad Bolívar) 												
													</t>
  </si>
  <si>
    <t xml:space="preserve">Para el tercer trimestre Se hizo acompañamiento en la ejecución por parte del equipo de voceras de la RED, en acciones de la estrategia de incidencia, con la elaboración y gestión de un documento que recoge las inquietudes y propuestas de las consejeras al Acuerdo 878 de 2023. Se continuó con la gestión y acompañamiento a las voceras de la Red, en acciones de la estrategia de incidencia, consolidar acuerdos colectivos sobre la comunicación, documentos y gestión para fortalecer la Red y su acción e interlocución oportuna con actores y al interior de los CPL en la comprensión de la posición de la Red respecto al Acuerdo 878 de 2023. Se abordaron temas como la organización, formación de capacidades para la incidencia, balance de la participación en Presupuestos Participativos de 2023, logros y dificultades, y entrega de balance al final del periodo y las perspectivas para el próximo periodo
Para el segundo trimestre del año,  se consolida la RED de consejeras de planeación local para cualificar las acciones de liderazgo social,  incidencia política y acción colectiva, se evidencia la disposición de las Consejeras para fortalecer sus ejercicios de participación incidente tanto en lo local como en lo Distrital, para ello, con el objetivo de fortalecer su quehacer y visibilización se están articulando con otras instancias de participación en los territorios. Se brindó información y socialización de experiencias en el rol de seguimiento y control social de los CPL.
Se resalta la cercanía estratégica que se tiene con la gerencia de instancias del IDPAC (Instituto de la participación y la acción comunal) con el fin de poder participar e incidir en la implementación de acuerdos y la realización de talleres donde la comunidad es partícipe. 
En lo corrido de la vigencia, se ha trabajado con Consejeras de Planeación Local de 16 localidades (Usaquén, Chapinero, Mártires, Santa Fe, Candelaria, Tunjuelito, Engativá, Kennedy y Ciudad Bolívar, Teusaquillo, suba, Barrios Unidos, Antonio Nariño, Rafael Uribe Uribe, San Cristóbal, Bosa).
Para el 1er trimestre, se activan los escenarios de trabajo articulado con la RED de Consejeras de cara al fortalecimiento de su ejercicio en los procesos de planeación Local. Para el desarrollo de la asistencia técnica El Equipo Profesional acuerda el cronograma y ruta de acompañamiento a esta instancia. Se define el énfasis del trabajo en formación, organización e incidencia de las mujeres en los CPL y de la Red Distrital de consejeras Locales de Planeación. </t>
  </si>
  <si>
    <t xml:space="preserve">6.3 </t>
  </si>
  <si>
    <t xml:space="preserve">Número de COLMYG/CLM  con asistencia técnica en presupuesto participativo sensible al género </t>
  </si>
  <si>
    <t xml:space="preserve">Actas y listados de asistencia 
Informe semestral de asistencia técnica brindada a los COLMYG </t>
  </si>
  <si>
    <t xml:space="preserve">Para el tercer trimestre: Se brindó información sobre el avance en la ejecución de diferentes proyectos de inversión específicos del Sector Mujeres, para la vigencia 2022 o 2023, así mismo se socializa con las ciudadanas el ejercicio de asistencia técnica desarrollado con la Alcaldía para la formulación de los proyectos de inversión 2023 que a la fecha no han sido contratados, con el propósito de generar acciones de transversalización de los enfoques de la PPMYEG lo que permite que las ciudadanas tengan información de primera mano para el diálogo que puedan sostener con cada alcaldía local, en el proceso de incidencia en los proyectos de inversión. Se inicia la socialización del proceso de Presupuestos Participativos correspondiente a su fase II, junto con las rutas para participar, las cuales son por propuestas autónomas o laboratorios cívicos. 
Se brindó información sobre los avances en la formulación y ejecución de los proyectos de inversión local con metas asociadas al Sector y otros con acciones de transversalización. Asimismo, se brindó información sobre el proceso de Presupuestos Participativos, en este sentido se compartió a las ciudadanas fechas, metas, recursos y otros aspectos relevantes para la realización de los Laboratorios Cívicos y Diferenciales. 
Con los Comités Operativos Locales - COLMyEG y/o Consejos Locales de Mujeres -CLM se continúa el trabajo en torno a los Planes de Transversalización, normativa de actualización de los COLMyEG y se brinda información sobre la Fase2 -2023 de presupuestos participativos. 
El acompañamiento a los COLMyEG garantiza a las mujeres información sobre el avance en la ejecución de diferentes proyectos de inversión específicos del sector mujeres, para la vigencia 2022 o 2023, además de conocer el ejercicio de asistencia técnica desarrollado con la Alcaldía para la formulación de los proyectos de inversión 2023 que a la fecha no han sido contratados.
En lo corrido de la vigencia se ha brindado asistencia técnica a las 20 localidades del Distrito. 
Para el 1er trimestre, normalizada la contratación de los Equipo Profesionales, se garantizó la presencia del Equipo Transversalización en los Comités Operativos Locales de Mujer y Equidad de Género - COLMYEG, esto ha permitido afianzar los procesos de comprensión y apropiación técnica de las mujeres vinculadas a estos escenarios en relación con la incorporación del Enfoque de Género en los proyectos de inversión de su localidad, hacer seguimiento a la inversión. Así, como afianzar y fortalecer su participación de cara a los ejercicios de presupuestación participativa Fase2 -2023.
</t>
  </si>
  <si>
    <t>Número de Mujeres participantes en procesos de asistencia técnica en presupuesto participativo sensible al género articuladas al COLMYG/CLM</t>
  </si>
  <si>
    <t xml:space="preserve">Por demanda </t>
  </si>
  <si>
    <t>Base de datos mujeres participantes de los COLMYEG</t>
  </si>
  <si>
    <t xml:space="preserve">En noviembre participaron 40 mujeres nuevas. </t>
  </si>
  <si>
    <t>En lo corrido de la vigencia 423 mujeres han participado de los Comités Operativos Locales de Mujer y Equidad de Género - COLMyEG.
Para el 3er trimestre se han vinculado a los COLMYEG y/o CLM, 51 mujeres.
Para el 2er trimestre se han vinculado a los COLMYEG y/o CLM, 182 mujeres.
Para el 1er trimestre se han vinculado a los COLMYEG y/o CLM, 95 mujeres.</t>
  </si>
  <si>
    <t>ELABORÓ</t>
  </si>
  <si>
    <t xml:space="preserve">Firma: </t>
  </si>
  <si>
    <t>APROBÓ (Según aplique Gerenta de proyecto, Líder técnica y responsable de proceso)</t>
  </si>
  <si>
    <t>Firma:</t>
  </si>
  <si>
    <t>REVISÓ OFICINA ASESORA DE PLANEACIÓN</t>
  </si>
  <si>
    <t xml:space="preserve">Nombre: Anne Paola Mendoza González </t>
  </si>
  <si>
    <t>Nombre: MARCELA ENCISO GAITÁN</t>
  </si>
  <si>
    <t>Nombre: LISA CRISTINA GÓMEZ CAMARGO</t>
  </si>
  <si>
    <t>Nombre:</t>
  </si>
  <si>
    <t xml:space="preserve">Cargo: Contratista </t>
  </si>
  <si>
    <t xml:space="preserve">Cargo: Directora de Territorialización de Derechos y Participación </t>
  </si>
  <si>
    <t>Cargo: GERENTA PROYECTO</t>
  </si>
  <si>
    <t xml:space="preserve">Cargo: </t>
  </si>
  <si>
    <t>Cargo: Jefa Oficina Asesora de Planeación</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</si>
  <si>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</si>
  <si>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</si>
  <si>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</si>
  <si>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</si>
  <si>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</si>
  <si>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</si>
  <si>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</si>
  <si>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</si>
  <si>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</si>
  <si>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</si>
  <si>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</si>
  <si>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</si>
  <si>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</si>
  <si>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</si>
  <si>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</si>
  <si>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</si>
  <si>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</si>
  <si>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</si>
  <si>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</si>
  <si>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</si>
  <si>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</si>
  <si>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</si>
  <si>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</si>
  <si>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</si>
  <si>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</si>
  <si>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</si>
  <si>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</si>
  <si>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</si>
  <si>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</si>
  <si>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</si>
  <si>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</si>
  <si>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</si>
  <si>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</si>
  <si>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</si>
  <si>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</si>
  <si>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</si>
  <si>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</si>
  <si>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</si>
  <si>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</si>
  <si>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</si>
  <si>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</si>
  <si>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</si>
  <si>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</si>
  <si>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</si>
  <si>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</si>
  <si>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</si>
  <si>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</si>
  <si>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</si>
  <si>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</si>
  <si>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</si>
  <si>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</si>
  <si>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</si>
  <si>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</si>
  <si>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</si>
  <si>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</si>
  <si>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</si>
  <si>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</si>
  <si>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</si>
  <si>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</si>
  <si>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</si>
  <si>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</si>
  <si>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</si>
  <si>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</si>
  <si>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</si>
  <si>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</si>
  <si>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</si>
  <si>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</si>
  <si>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</si>
  <si>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</si>
  <si>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</si>
  <si>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</si>
  <si>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</si>
  <si>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</si>
  <si>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</si>
  <si>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</si>
  <si>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</si>
  <si>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</si>
  <si>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</si>
  <si>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</si>
  <si>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</si>
  <si>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</si>
  <si>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</si>
  <si>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</si>
  <si>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</si>
  <si>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</si>
  <si>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</si>
  <si>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</si>
  <si>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</si>
  <si>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</si>
  <si>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</si>
  <si>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</si>
  <si>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</si>
  <si>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</si>
  <si>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</si>
  <si>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</si>
  <si>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</si>
  <si>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</si>
  <si>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</si>
  <si>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</si>
  <si>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</si>
  <si>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</si>
  <si>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</si>
  <si>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</si>
  <si>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</si>
  <si>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</si>
  <si>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</si>
  <si>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</si>
  <si>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</si>
  <si>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</si>
  <si>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</si>
  <si>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</si>
  <si>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</si>
  <si>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</si>
  <si>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</si>
  <si>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</si>
  <si>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</si>
  <si>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</si>
  <si>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</si>
  <si>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</si>
  <si>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</si>
  <si>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</si>
  <si>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</si>
  <si>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</si>
  <si>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</si>
  <si>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</si>
  <si>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</si>
  <si>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</si>
  <si>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</si>
  <si>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</si>
  <si>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</si>
  <si>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</si>
  <si>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</si>
  <si>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</si>
  <si>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</si>
  <si>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</si>
  <si>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</si>
  <si>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</si>
  <si>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</si>
  <si>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</si>
  <si>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</si>
  <si>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</si>
  <si>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</si>
  <si>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</si>
  <si>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</si>
  <si>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</si>
  <si>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</si>
  <si>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</si>
  <si>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</si>
  <si>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</si>
  <si>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</si>
  <si>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</si>
  <si>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</si>
  <si>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</si>
  <si>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</si>
  <si>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</si>
  <si>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</si>
  <si>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</si>
  <si>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</si>
  <si>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</si>
  <si>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</si>
  <si>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</si>
  <si>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</si>
  <si>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</si>
  <si>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</si>
  <si>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</si>
  <si>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</si>
  <si>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</si>
  <si>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</si>
  <si>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</si>
  <si>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</si>
  <si>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</si>
  <si>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</si>
  <si>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</si>
  <si>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PESTAÑA No. 1 METAS PA PROYECTO</t>
  </si>
  <si>
    <t>ITEM</t>
  </si>
  <si>
    <t xml:space="preserve">DESCRIPCIÓN </t>
  </si>
  <si>
    <t>En este campo se debe diligenciar la fecha en que es radicado el instrumento.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</si>
  <si>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</si>
  <si>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</si>
  <si>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</si>
  <si>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</si>
  <si>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</si>
  <si>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ponderación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</si>
  <si>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</si>
  <si>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</si>
  <si>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</si>
  <si>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</si>
  <si>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</si>
  <si>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</si>
  <si>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</si>
  <si>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t xml:space="preserve">Avances y Logros (2.000 caracteres): En este campo se debe diligenciar lo relacionando a los logros y avances de la meta de forma acumulada e integrada.
Retrasos y Alternativas de solución (1.000 caracteres): En este campo se debe diligenciar lo relacionando a las dificultades y alternativas de solución presentadas de forma acumulada e integrada. En el caso de no presentarse retrasos en el periodo de reporte, incluir una nota indicando que las cifras son acordes con la programación. 
Beneficios (2.000 caracteres): En este campo se debe diligenciar lo relacionando a los beneficios de forma acumulada e integrada.
Nota: El número límite de caracteres se establece teniendo en cuenta lo permitido en el sistema SEGPLAN, se recomienda dejar la información que se considere estratégica desde el área misional y de mayor relevancia. </t>
  </si>
  <si>
    <t>PESTAÑA No. 2 INDICADORES PA</t>
  </si>
  <si>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</si>
  <si>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</si>
  <si>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</si>
  <si>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</si>
  <si>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institucional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</si>
  <si>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</si>
  <si>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según aplique: SEGPLAN, PMR, número de actividad, etc.). Consultar en la pestaña de  generalidades.</t>
  </si>
  <si>
    <t>PROCESO</t>
  </si>
  <si>
    <t>En este campo se debe relacionar la descripción del proceso en coherencia con el mapa de procesos  vigente</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</si>
  <si>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</si>
  <si>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</si>
  <si>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</si>
  <si>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</si>
  <si>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</si>
  <si>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</si>
  <si>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</si>
  <si>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</si>
  <si>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</si>
  <si>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</si>
  <si>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</si>
  <si>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</si>
  <si>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medición del indicador y del reporte del seguimiento </t>
  </si>
  <si>
    <t>MEDIOS DE VERIFICACIÓN</t>
  </si>
  <si>
    <t xml:space="preserve">En este campo se deben relacionar los soportes en los cuales se puede revisar el cumplimiento de las acciones e indicadores programados y ejecutados. </t>
  </si>
  <si>
    <t>PROGRAMACIÓN META</t>
  </si>
  <si>
    <t>En este campo se debe relacionar la programación horizontal del desarrollo de las acciones de acuerdo a la medición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</si>
  <si>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</si>
  <si>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</si>
  <si>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</si>
  <si>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</si>
  <si>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</si>
  <si>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</si>
  <si>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</si>
  <si>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</si>
  <si>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está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</si>
  <si>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</si>
  <si>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</si>
  <si>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</si>
  <si>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múltiple, mental, física, cognitiva, otro) y población LGBTI (Lesbianas, gays, bisexuales, heterosexuales,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</si>
  <si>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</si>
  <si>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</si>
  <si>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</si>
  <si>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El 16 de noviembre se realiza el último encuentro de la Mesa Distrital Multipartidaria de Género del año, espacio que se concertó con el Instituto Holandés para la Democracia Multipartidaria en reunión de trabajo del  14 de noviembre. En el Encuentro se desarrollaron los siguientes temas: a) Balance electoral 2023, para el análisis de este espacios se contó con la Misión de Observación Electoral, b) Balance del plan de acción de la Mesa, se presentaron los avances de la SDMujer en relación con los ejericcios de formación y fortalecimiento para el abordaje y comprensicón del fenómeno de la violencia contra las mujeres en política y c) Presentación retos y proyecciones 2024. 
Se logra la participación de 12 partidos y/o movimientos políticos, a saber: Partido Liberal Colombiano, Partido de la "U", Partido Centro Democrático, Partido Cambio Radical, Partido Polo Democrático, Partido Colombia Humana, Partido Comunes, Partido Político Mira, Partido Colombia Renaciente, Movimiento de Salvación Nacional, Movimiento Alternativo Indígena y Social-MAIS-, Partido Fuerza de la Paz, Partido Unión Patriótica -UP-. 
Nota aclaratoria: Se logra el 100% de acuerdo con lo programado para la actividad para la vigencia 2023.</t>
  </si>
  <si>
    <t xml:space="preserve">El 16 de noviembre se realiza el último encuentro de la Mesa Distrital Multipartidaria de Género del año, espacio que se concertó con el Instituto Holandés para la Democracia Multipartidaria en reunión de trabajo del  14 de noviembre. En el Encuentro se desarrollaron los siguientes temas: a) Balance electoral 2023, para el análisis de este espacios se contó con la Misión de Observación Electoral, b) Balance del plan de acción de la Mesa, se presentaron los avances de la SDMujer en relación con los ejericcios de formación y fortalecimiento para el abordaje y comprensicón del fenómeno de la violencia contra las mujeres en política y c) Presentación retos y proyecciones 2024. 
Se logra la participación de 12 partidos y/o movimientos políticos, a saber: Partido Liberal Colombiano, Partido de la "U", Partido Centro Democrático, Partido Cambio Radical, Partido Polo Democrático, Partido Colombia Humana, Partido Comunes, Partido Político Mira, Partido Colombia Renaciente, Movimiento de Salvación Nacional, Movimiento Alternativo Indígena y Social-MAIS-, Partido Fuerza de la Paz, Partido Unión Patriótica -UP-. 
Nota aclaratoria: Se logra el 100% de acuerdo con lo programado para la actividad para la vigencia 2023. </t>
  </si>
  <si>
    <t xml:space="preserve">En lo corrido del año se ha brindado asistencia técnica a instancias de participación local en las 20 localidades que tiene el distrito.
En el nivel distrital se logra hacer gestión, articulación e incidencia en el territorio con 27 instancias de participación.
Se ha trabajado con el Consejo Distrital de Juventud, Consejo Distrital de la Bicicleta, Consejo Territorial de Planeación Distrital, con los sectores de cultura y deporte y el Instituto Distrital de Gestión de Riesgo y Cambio Climático - IDIGER -  en estos dos últimos impulsando el proceso electoral de los Consejos. A nivel territorial se ha articulado trabajo con diferentes instancias, como el Consejo Local de Deporte, Recreación, Actividad Física, Parques y Equipamientos recreo-deportivos -DRAFE-, el Consejo Local de Arte Cultura y Patrimonio CLACP, el Consejo Local de la Bicicleta, la Comisión Ambiental Local, Consejos de Juventud, el Comité Operativo Local de Mujer y Género, con ASOJUNTAS, Comité Operativo Local de Juventud, Comité de productividad y Comité Operativo Local de Envejecimiento y Vejez, Consejo Local de Vendedores y Vendedoras Informales, Comité de Libertad Religiosa y el Comité Local de Derechos Humanos, Comité Local de Habitabilidad en la Calle, la Comisión Local Intersectorial de Participación en las localidades. Comité Operativo Local para el fenómeno de habitabilidad. Se ha trabajado de manera articulada con el Instituto Distrital Participación y Acción Comunal - IDPAC acompañando los encuentros locales de instancias. Comité Local de Libertad Religiosa, Comité de Participación Comunitaria en Salud (COPACOS). Comité operativo Local de Infancia y Adolecencia, Consejo de Sabios y Sabias Distrital. Consejo Local Red del Buen Trato. 
La Unidad de Apoyo Técnico -UAT- y Consejo Local de Protección y Bienestar Animal 
En desarrollo de las acciones de asistencia se ha trabajado con un total de  4461 personas, por cada uno de los meses: a. febrero se trabajó con 14 personas (13 mujeres y 1 hombre; 11 funcionarios/as y 3 representantes de la ciudadanía), b. Marzo se trabajó con 288 personas (244 mujeres y 44 hombres; 79 funcionarios/as y 209 representantes de la ciudadanía), c. Abril se trabajó con 351 personas (245 mujeres y 106 hombres; 134 funcionarios/as y 217 representantes de la ciudadanía), d. Mayo se trabajó con 466 personas (406 mujeres y 60 hombres; 188 funcionarios/as y 278 representantes de la ciudadanía), e. Junio se trabajó con un total de 454 personas de las cuales, 280 fueron mujeres, 174 hombres, 222 funcionarios y funcionarias y 232 representantes de la ciudadanía, f. julio se hizo trabajo con un total de 678 personas, de las cuales, 490 fueron mujeres, 188 hombres, 354 funcionarios y funcionarias y 324 representantes de la ciudadanía, g. Agosto se trabajó con 1056 personas, de las cuales, 813 fueron mujeres, 243 hombres, de este total, 359 funcionarios y funcionarias y 697 representantes de la ciudadanía, i. Septiembre se trabajó con   un total de 703 personas de las cuales, 455 fueron mujeres, 126 hombres, 220 funcionarios y funcionarias y 483 representantes de la ciudadanía. *No se cuenta con datos desagregados por sexo en una de las sesiones de trabajo, razón por la cual la sumatoria de hombres y mujeres no coincide con el total de personas participantes. 
j. En octubre se trabajó con un total de 86 personas de las cuales, 58 fueron mujeres, 28 hombres, 59 funcionarios y funcionarias y 27 representantes de la ciudadanía. k. En noviembre se trabajó con un total de 365 personas de las cuales, 264 fueron mujeres, 101 hombres, 247 funcionarios y funcionarias y 118 representantes de la ciudadanía.
</t>
  </si>
  <si>
    <r>
      <t xml:space="preserve">En lo corrido de la vigencia a la Escuela Política se han vinculado 2398 mujeres en ciclos de formación para el fortalecimiento de sus liderazgos y se han realizado 9 ciclos formativos, 2 espacios de diálogo de encuentro con mujeres y 1 Foro que conmemora los derechos políticos de las mujeres.
</t>
    </r>
    <r>
      <rPr>
        <u/>
        <sz val="9"/>
        <color rgb="FF000000"/>
        <rFont val="Times New Roman"/>
        <family val="1"/>
      </rPr>
      <t>1- Ciclo virtual "Oratoria y negociación para la incidencia política"</t>
    </r>
    <r>
      <rPr>
        <sz val="9"/>
        <color rgb="FF000000"/>
        <rFont val="Times New Roman"/>
        <family val="1"/>
      </rPr>
      <t xml:space="preserve"> que inició en abril y cerró en mayo, se vincularon 191 mujeres. Este ciclo está orientado a fortalecer las habilidades por medio de ejercicios de reflexión, análisis, discusión y ampliación de conocimientos frente a la negociación política para incidir en espacios de participación y representación de las mujeres en Bogotá. 
(Espacio de dialogo II)- Del ciclo de oratoria se derivó la Tertulia I "Recogiendo saberes", se buscó con el espacio poner en práctica lo aprendido en el Ciclo de Oratoria y generar redes de confianza. Se vincularon 44 mujeres nuevas.
</t>
    </r>
    <r>
      <rPr>
        <u/>
        <sz val="9"/>
        <color rgb="FF000000"/>
        <rFont val="Times New Roman"/>
        <family val="1"/>
      </rPr>
      <t>2- Ciclo Liderazgo de las mujeres en instancias de participación</t>
    </r>
    <r>
      <rPr>
        <sz val="9"/>
        <color rgb="FF000000"/>
        <rFont val="Times New Roman"/>
        <family val="1"/>
      </rPr>
      <t xml:space="preserve">, busca fomentar un espacio de diálogo para fortalecer las estrategias de posicionamiento de las agendas políticas de las mujeres desde sus diversidades y diferencias en las instancias de participación local y distrital, así como en escenarios de planeación local. En lo corrido del año se han desarrollado 4 sesiones de formación y se han vinculado 305 mujeres nuevas. 
- Este proceso inició en mayo con el </t>
    </r>
    <r>
      <rPr>
        <u/>
        <sz val="9"/>
        <color rgb="FF000000"/>
        <rFont val="Times New Roman"/>
        <family val="1"/>
      </rPr>
      <t>seminario presencial “La incidencia política en instancias de participación y toma de decisión, como oportunidad para el empoderamiento político de las mujeres"</t>
    </r>
    <r>
      <rPr>
        <sz val="9"/>
        <color rgb="FF000000"/>
        <rFont val="Times New Roman"/>
        <family val="1"/>
      </rPr>
      <t xml:space="preserve">, este fue un espacios de diálogo con lideresas y directivas distritales, sobre el derecho a la participación y representación política de las mujeres. En agosto se cerró el ciclo de formación.
</t>
    </r>
    <r>
      <rPr>
        <u/>
        <sz val="9"/>
        <color rgb="FF000000"/>
        <rFont val="Times New Roman"/>
        <family val="1"/>
      </rPr>
      <t>3- Ciclo de Fortalecimiento político y construcción de agendas</t>
    </r>
    <r>
      <rPr>
        <sz val="9"/>
        <color rgb="FF000000"/>
        <rFont val="Times New Roman"/>
        <family val="1"/>
      </rPr>
      <t xml:space="preserve"> para las mujeres usuarias de la CIOM Mártires se vincularon 28 mujeres, se desarrollaron 4 sesiones en el trimestre.
</t>
    </r>
    <r>
      <rPr>
        <u/>
        <sz val="9"/>
        <color rgb="FF000000"/>
        <rFont val="Times New Roman"/>
        <family val="1"/>
      </rPr>
      <t>4- Ciclo “Formación para la Democracia”</t>
    </r>
    <r>
      <rPr>
        <sz val="9"/>
        <color rgb="FF000000"/>
        <rFont val="Times New Roman"/>
        <family val="1"/>
      </rPr>
      <t xml:space="preserve"> se desarrolla en alianza con el Instituto Holandés para la Democracia Multipartidaria – NIMD, está dirigido a candidatas. Cerró en el mes de julio y se desarrolló en 5 sesiones. Se vincularon 56 mujeres.
</t>
    </r>
    <r>
      <rPr>
        <u/>
        <sz val="9"/>
        <color rgb="FF000000"/>
        <rFont val="Times New Roman"/>
        <family val="1"/>
      </rPr>
      <t>5- Ciclo “Construcción/actualización de agendas de incidencia de las mujeres por localidad”</t>
    </r>
    <r>
      <rPr>
        <sz val="9"/>
        <color rgb="FF000000"/>
        <rFont val="Times New Roman"/>
        <family val="1"/>
      </rPr>
      <t xml:space="preserve">, facilitar la actualización de las agendas de movilización social de las mujeres en las localidades para la incidencia en el proceso de formulación de los Planes de Desarrollo Territorial 2024 – 2027. Se vincularon 499 mujeres nuevas.
</t>
    </r>
    <r>
      <rPr>
        <u/>
        <sz val="9"/>
        <color rgb="FF000000"/>
        <rFont val="Times New Roman"/>
        <family val="1"/>
      </rPr>
      <t xml:space="preserve">6-  ciclo de paz “Juntas incidimos y construimos la paz territorial” </t>
    </r>
    <r>
      <rPr>
        <sz val="9"/>
        <color rgb="FF000000"/>
        <rFont val="Times New Roman"/>
        <family val="1"/>
      </rPr>
      <t xml:space="preserve">que se implementa de manera articulada con el equipo paz de la DTDP y que ha desarrollado en este periodo 5 sesiones. Vinculando a 74 mujeres nuevas. 
</t>
    </r>
    <r>
      <rPr>
        <u/>
        <sz val="9"/>
        <color rgb="FF000000"/>
        <rFont val="Times New Roman"/>
        <family val="1"/>
      </rPr>
      <t>7- Ciclo “Diseño de campañas políticas para mujeres” Registraduría - SDM</t>
    </r>
    <r>
      <rPr>
        <sz val="9"/>
        <color rgb="FF000000"/>
        <rFont val="Times New Roman"/>
        <family val="1"/>
      </rPr>
      <t xml:space="preserve">. Contando con la participación de 738 mujeres vinculadas. Que tiene como objetivo fortalecer la participación electoral de las mujeres y brindar herramientas para el diseño de sus campañas políticas en temas organizativos, marketing político y narrativa pública. 
8- </t>
    </r>
    <r>
      <rPr>
        <u/>
        <sz val="9"/>
        <color rgb="FF000000"/>
        <rFont val="Times New Roman"/>
        <family val="1"/>
      </rPr>
      <t xml:space="preserve">Ciclo Tejiendo, liderazgos conscientes entre las mujeres: </t>
    </r>
    <r>
      <rPr>
        <sz val="9"/>
        <color rgb="FF000000"/>
        <rFont val="Times New Roman"/>
        <family val="1"/>
      </rPr>
      <t xml:space="preserve">Tiene como objetivo promover la igualdad de género y la eliminación de las desigualdades de género en la sociedad. Se realizaron 5 sesiones y participaron 176 mujeres en total. 
9- </t>
    </r>
    <r>
      <rPr>
        <u/>
        <sz val="9"/>
        <color rgb="FF000000"/>
        <rFont val="Times New Roman"/>
        <family val="1"/>
      </rPr>
      <t>Ciclo “Ma Changaina ri Palengue” Mujeres Palenqueras:</t>
    </r>
    <r>
      <rPr>
        <sz val="9"/>
        <color rgb="FF000000"/>
        <rFont val="Times New Roman"/>
        <family val="1"/>
      </rPr>
      <t xml:space="preserve"> Tuvo como principal objetivo proporcionar herramientas que permitan a las mujeres palenqueras en Bogotá identificar y comprender las múltiples formas de opresión que experimentan, al mismo tiempo que se fomenta el recuerdo y la valoración de sus raíces y experiencias como mujeres palenqueras. Se realizaron 4 sesiones y se vincularon 30 mujeres en total.  
- Espacio de dialogo: Durante el mes de marzo se destaca la realización del encuentro Distrital </t>
    </r>
    <r>
      <rPr>
        <u/>
        <sz val="9"/>
        <color rgb="FF000000"/>
        <rFont val="Times New Roman"/>
        <family val="1"/>
      </rPr>
      <t>“Las mujeres y el poder en Bogotá”</t>
    </r>
    <r>
      <rPr>
        <sz val="9"/>
        <color rgb="FF000000"/>
        <rFont val="Times New Roman"/>
        <family val="1"/>
      </rPr>
      <t xml:space="preserve">, realizado el 28 de marzo de 2023, que para el caso de la Escuela Política LideraPar, corresponde a la actividad de modalidad de seminarios. Contando con la participación de 168 mujeres.
- Foro: </t>
    </r>
    <r>
      <rPr>
        <u/>
        <sz val="9"/>
        <color rgb="FF000000"/>
        <rFont val="Times New Roman"/>
        <family val="1"/>
      </rPr>
      <t xml:space="preserve">“Conmemoración del sufragio de las mujeres en Colombia" sobre la </t>
    </r>
    <r>
      <rPr>
        <sz val="9"/>
        <color rgb="FF000000"/>
        <rFont val="Times New Roman"/>
        <family val="1"/>
      </rPr>
      <t xml:space="preserve"> Conmemoración de los derechos políticos de las mujeres. Se vincularon  89 mujeres nuevas. </t>
    </r>
  </si>
  <si>
    <r>
      <t xml:space="preserve">En lo corrido de la vigencia se han realizado cuatro encuentros de la Mesa Distrital Multipartidista de género:.
</t>
    </r>
    <r>
      <rPr>
        <b/>
        <u/>
        <sz val="8"/>
        <color rgb="FF000000"/>
        <rFont val="Times New Roman"/>
      </rPr>
      <t xml:space="preserve">1er encuentro 31 de Marzo: </t>
    </r>
    <r>
      <rPr>
        <sz val="8"/>
        <color rgb="FF000000"/>
        <rFont val="Times New Roman"/>
      </rPr>
      <t xml:space="preserve">Se tocan dos puntos importantes: El primero de ellos reiterarles la invitación a los partidos y/movimientos políticos al primer encuentro oficial presencial de la Mesa Distrital Multipartidaria de Género que tendrá lugar de manera presencial el próximo martes 11 de abril, el segundo punto es socializar y exponer el propósito de la Escuela de Formación para la Democracia a la que están convocando a los partidos políticos. El modelo pedagógico de NIMD Colombia se ha enfocado en contribuir al mejoramiento de la gestión pública de los territorios priorizados, a través del empoderamiento, formación, cooperación e incidencia de los actores cívicos, sociales y políticos para crear valor público. El objetivo principal para la Escuela de Formación para la Democracia –EFD se centra en incrementar los conocimientos, las capacidades democráticas, la apropiación y aplicación de herramientas y metodologías innovadoras en liderazgos cívicos, sociales y políticos que se postularán como candidatos y candidatas para las elecciones territoriales de 2023. El equipo se contactó con 15 partidos y/o movimientos políticos que se listan a continuación: (Salvación Nacional, Cambio Radical, Partido de la U, Dignidad, Comunes, MAIS, Alianza Verde, Colombia Renaciente, Colombia Justa y Libres, Colombia Humana, UP, Centro Democrático, Polo Democrático Alternativo, Mira y Nuevo Liberalismo)
</t>
    </r>
    <r>
      <rPr>
        <b/>
        <u/>
        <sz val="8"/>
        <color rgb="FF000000"/>
        <rFont val="Times New Roman"/>
      </rPr>
      <t>2do encuentro 11 de abril de 2023:</t>
    </r>
    <r>
      <rPr>
        <b/>
        <sz val="8"/>
        <color rgb="FF000000"/>
        <rFont val="Times New Roman"/>
      </rPr>
      <t xml:space="preserve"> </t>
    </r>
    <r>
      <rPr>
        <sz val="8"/>
        <color rgb="FF000000"/>
        <rFont val="Times New Roman"/>
      </rPr>
      <t>Se</t>
    </r>
    <r>
      <rPr>
        <b/>
        <sz val="8"/>
        <color rgb="FF000000"/>
        <rFont val="Times New Roman"/>
      </rPr>
      <t xml:space="preserve"> d</t>
    </r>
    <r>
      <rPr>
        <sz val="8"/>
        <color rgb="FF000000"/>
        <rFont val="Times New Roman"/>
      </rPr>
      <t xml:space="preserve">eterminó la realización de mesas de seguimiento técnico para identificar los obstáculos que enfrentan las mujeres en el ejercicio de sus liderazgos y participación política. En el Encuentro de mayo se definió la metodología de trabajo para el desarrollo de las Mesas Técnicas. 
Se realizó el encuentro extraordinario de Mesa Distrital Multipartidaria de Género, donde se definió la metodología de trabajo de las mesas técnicas para identificar los obstáculos que enfrentan las mujeres en el ejercicio de sus liderazgos y participación, a través de la actividad: Café del mundo, que busca que el tema de cada mesa se discuta en grupos pequeños que van rotando a medida que se desarrolla la sesión. Los temas que se trataron fueron: a. Mesa 1. Coyuntura Electoral. b, Mesa 2. Violencia contra las mujeres en política. c. Mesa 3. Seguridad y medidas de protección en la coyuntura electoral. Se llevaron las actividades virtuales: Encuentro virtual para la construcción de la metodología del encuentro extraordinario de MDMG el día 9 de mayo y Encuentro Virtual de la MDMG para la construcción de insumos y metodologías de las mesas técnicas. El día 17 mayo.
El equipo se contactó con 15 partidos y/o movimientos políticos que se listan a continuación: (Salvación Nacional, Cambio Radical, Partido de la U, Dignidad, Comunes, MAIS, Alianza Verde, Colombia Renaciente, Colombia Justa y Libres, Colombia Humana, UP, Centro Democrático, Polo Democrático Alternativo, Mira y Nuevo Liberalismo), para convocar a sus delegadas a un Encuentro extraordinario de Mesa Distrital Multipartidaria de Género del 2023.
Continua el trabajo articulado con el Instituto Holandés para la Democracia y se activan los diálogos con los diferentes partidos y movimientos políticos con el objetivo de activar la Mesa Multipartidaria y se brindó información sobre el lanzamiento de la Escuela de Formación para futuras candidatas a cargos electorales. El Equipo logró revisar y dar sus recomendaciones a los documentos de Proyecto de Acuerdo de los reglamentos internos de las JAL de 4 localidades (Puente Aranda, Bosa, Antonio Nariño y Sumapaz), con el objetivo de crear  la comisión permanente para la Equidad de la Mujer y Género e incorporar el uso del lenguaje incluyente en la corporación.
</t>
    </r>
    <r>
      <rPr>
        <b/>
        <u/>
        <sz val="8"/>
        <color rgb="FF000000"/>
        <rFont val="Times New Roman"/>
      </rPr>
      <t>3er encuentro 17 de mayo de 2023 (Virtual),</t>
    </r>
    <r>
      <rPr>
        <sz val="8"/>
        <color rgb="FF000000"/>
        <rFont val="Times New Roman"/>
      </rPr>
      <t xml:space="preserve"> La profesional Adriana Peña indica que el objetivo de esta reunión es que en el último encuentro de la Mesa Distrital Multipartidaria de Género que se desarrolló el 11 de abril de 2023, se determinó la realización de mesas de seguimiento técnico, a la que se convocarán entidades responsables de la garantía de los derechos políticos de las mujeres. El objetivo de estas mesas es que sean espacios para la identificación de obstáculos que enfrentan las mujeres en el ejercicio de sus liderazgos y participación, y principalmente la construcción de acciones concretas y compromisos institucionales para la eliminación de dichos obstáculos. 
La metodología para el desarrollo de estas mesas será la de Café del Mundo, que busca que el tema de cada mesa se discuta en grupos pequeños que van rotando a medida que se desarrolla la sesión. Esto facilita el aporte de las y los participantes desde sus perspectivas, y que con el intercambio de grupos se construyan soluciones más informadas e integrales. Las mesas serán conformadas por 5 o 6 personas cada una, siendo el total de personas del encuentro de 30, entre integrantes de la MDMG, entidades y organizaciones de la sociedad. La totalidad de la agenda sería de 3.5 horas. Seguido de esto se les propone entonces a los partidos y/movimientos políticos, en este encuentro llevar a cabo un espacio de diálogo para definir la metodología de trabajo de las mesas técnicas que serán espacios para la identificación de obstáculos que enfrentan las mujeres en el ejercicio de sus liderazgos y participación, y principalmente la construcción de acciones concretas y compromisos institucionales para la eliminación de dichos obstáculos. Este encuentro conto con la participación de 11 partidos y movimientos políticos a saber: Partido Cambio Radical, Partido Liberal, Partido de la U, Partido Dignidad, Partido Salvación Nacional, Partido Colombia Justa Libres, Partido Comunes, Partido Polo Democrático, Partido Alianza Verde, Partido UP y Partido Alianza Social Indígena -ASI-
</t>
    </r>
    <r>
      <rPr>
        <b/>
        <u/>
        <sz val="8"/>
        <color rgb="FF000000"/>
        <rFont val="Times New Roman"/>
      </rPr>
      <t>4to encuentro 16 de noviembre de 2023:</t>
    </r>
    <r>
      <rPr>
        <sz val="8"/>
        <color rgb="FF000000"/>
        <rFont val="Times New Roman"/>
      </rPr>
      <t xml:space="preserve"> Se desarrollaron los siguientes temas: a) Balance electoral 2023, para el análisis de este espacios se contó con la Misión de Observación Electoral, b) Balance del plan de acción de la Mesa, se presentaron los avances de la SDMujer en relación con los ejericcios de formación y fortalecimiento para el abordaje y comprensicón del fenómeno de la violencia contra las mujeres en política y c) Presentación retos y proyecciones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</si>
</sst>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quot;$&quot;* #,##0_-;\-&quot;$&quot;* #,##0_-;_-&quot;$&quot;* &quot;-&quot;_-;_-@_-"/>
    <numFmt numFmtId="168" formatCode="_-&quot;$&quot;* #,##0.00_-;\-&quot;$&quot;* #,##0.00_-;_-&quot;$&quot;* &quot;-&quot;??_-;_-@_-"/>
    <numFmt numFmtId="169" formatCode="_-* #,##0\ _€_-;\-* #,##0\ _€_-;_-* &quot;-&quot;\ _€_-;_-@_-"/>
    <numFmt numFmtId="170" formatCode="_-* #,##0.00\ _€_-;\-* #,##0.00\ _€_-;_-* &quot;-&quot;??\ _€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 numFmtId="179" formatCode="&quot;$&quot;\ #,##0.00"/>
  </numFmts>
  <fonts count="77"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0"/>
      <color indexed="8"/>
      <name val="Tahoma"/>
      <family val="2"/>
    </font>
    <font>
      <sz val="10"/>
      <color indexed="8"/>
      <name val="Tahoma"/>
      <family val="2"/>
    </font>
    <font>
      <sz val="10"/>
      <name val="Arial"/>
      <family val="2"/>
    </font>
    <font>
      <sz val="11"/>
      <color indexed="10"/>
      <name val="Times New Roman"/>
      <family val="1"/>
    </font>
    <font>
      <sz val="11"/>
      <color indexed="63"/>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u/>
      <sz val="11"/>
      <color rgb="FF000000"/>
      <name val="Times New Roman"/>
      <family val="1"/>
    </font>
    <font>
      <b/>
      <u/>
      <sz val="11"/>
      <color rgb="FF000000"/>
      <name val="Times New Roman"/>
      <family val="1"/>
    </font>
    <font>
      <b/>
      <u/>
      <sz val="10"/>
      <color rgb="FF000000"/>
      <name val="Times New Roman"/>
      <family val="1"/>
    </font>
    <font>
      <sz val="11"/>
      <color rgb="FF000000"/>
      <name val="Calibri"/>
      <family val="2"/>
    </font>
    <font>
      <sz val="11"/>
      <color theme="0" tint="-0.89999084444715716"/>
      <name val="Calibri"/>
      <family val="2"/>
      <scheme val="minor"/>
    </font>
    <font>
      <b/>
      <sz val="11"/>
      <color theme="0" tint="-0.89999084444715716"/>
      <name val="Times New Roman"/>
      <family val="1"/>
    </font>
    <font>
      <sz val="11"/>
      <color theme="0" tint="-0.89999084444715716"/>
      <name val="Times New Roman"/>
      <family val="1"/>
    </font>
    <font>
      <b/>
      <sz val="11"/>
      <color theme="0" tint="-0.89999084444715716"/>
      <name val="Calibri"/>
      <family val="2"/>
      <scheme val="minor"/>
    </font>
    <font>
      <b/>
      <i/>
      <sz val="11"/>
      <color theme="0" tint="-0.89999084444715716"/>
      <name val="Times New Roman"/>
      <family val="1"/>
    </font>
    <font>
      <b/>
      <sz val="11"/>
      <color theme="0" tint="-0.89999084444715716"/>
      <name val="Arial Narrow"/>
      <family val="2"/>
    </font>
    <font>
      <u/>
      <sz val="11"/>
      <color theme="0" tint="-0.89999084444715716"/>
      <name val="Calibri"/>
      <family val="2"/>
      <scheme val="minor"/>
    </font>
    <font>
      <sz val="10"/>
      <color theme="0" tint="-0.89999084444715716"/>
      <name val="Times New Roman"/>
      <family val="1"/>
    </font>
    <font>
      <u/>
      <sz val="11"/>
      <color theme="0" tint="-0.89999084444715716"/>
      <name val="Times New Roman"/>
      <family val="1"/>
    </font>
    <font>
      <sz val="10"/>
      <color rgb="FF1A1A1A"/>
      <name val="Times New Roman"/>
      <family val="1"/>
    </font>
    <font>
      <sz val="9"/>
      <color theme="0" tint="-0.89999084444715716"/>
      <name val="Times New Roman"/>
      <family val="1"/>
    </font>
    <font>
      <sz val="9"/>
      <color theme="1"/>
      <name val="Times New Roman"/>
      <family val="1"/>
    </font>
    <font>
      <u/>
      <sz val="9"/>
      <color theme="0" tint="-0.89999084444715716"/>
      <name val="Times New Roman"/>
      <family val="1"/>
    </font>
    <font>
      <sz val="8"/>
      <color theme="1"/>
      <name val="Times New Roman"/>
      <family val="1"/>
    </font>
    <font>
      <b/>
      <sz val="11"/>
      <color theme="0" tint="-0.34998626667073579"/>
      <name val="Calibri"/>
      <family val="2"/>
      <scheme val="minor"/>
    </font>
    <font>
      <b/>
      <sz val="12"/>
      <color theme="0" tint="-0.89999084444715716"/>
      <name val="Times New Roman"/>
      <family val="1"/>
    </font>
    <font>
      <b/>
      <sz val="18"/>
      <color theme="0" tint="-0.89999084444715716"/>
      <name val="Calibri"/>
      <family val="2"/>
      <scheme val="minor"/>
    </font>
    <font>
      <b/>
      <u/>
      <sz val="11"/>
      <color theme="0" tint="-0.89999084444715716"/>
      <name val="Calibri"/>
      <family val="2"/>
      <scheme val="minor"/>
    </font>
    <font>
      <u/>
      <sz val="10"/>
      <color theme="0" tint="-0.89999084444715716"/>
      <name val="Times New Roman"/>
      <family val="1"/>
    </font>
    <font>
      <b/>
      <sz val="10"/>
      <color theme="0" tint="-0.89999084444715716"/>
      <name val="Times New Roman"/>
      <family val="1"/>
    </font>
    <font>
      <b/>
      <u/>
      <sz val="11"/>
      <color theme="0" tint="-0.89999084444715716"/>
      <name val="Times New Roman"/>
      <family val="1"/>
    </font>
    <font>
      <sz val="10"/>
      <color rgb="FF000000"/>
      <name val="Times New Roman"/>
    </font>
    <font>
      <sz val="11"/>
      <color rgb="FF000000"/>
      <name val="Times New Roman"/>
    </font>
    <font>
      <sz val="9"/>
      <color rgb="FF000000"/>
      <name val="Times New Roman"/>
    </font>
    <font>
      <sz val="9"/>
      <color rgb="FF000000"/>
      <name val="Times New Roman"/>
      <family val="1"/>
    </font>
    <font>
      <sz val="10"/>
      <color rgb="FF000000"/>
      <name val="Times New Roman"/>
      <family val="1"/>
    </font>
    <font>
      <b/>
      <sz val="11"/>
      <color rgb="FF000000"/>
      <name val="Times New Roman"/>
    </font>
    <font>
      <b/>
      <u/>
      <sz val="8"/>
      <color rgb="FF000000"/>
      <name val="Times New Roman"/>
    </font>
    <font>
      <sz val="8"/>
      <color rgb="FF000000"/>
      <name val="Times New Roman"/>
    </font>
    <font>
      <b/>
      <sz val="8"/>
      <color rgb="FF000000"/>
      <name val="Times New Roman"/>
    </font>
    <font>
      <sz val="11"/>
      <color rgb="FF000000"/>
      <name val="Calibri"/>
      <scheme val="minor"/>
    </font>
    <font>
      <u/>
      <sz val="11"/>
      <color rgb="FF000000"/>
      <name val="Calibri"/>
      <scheme val="minor"/>
    </font>
    <font>
      <u/>
      <sz val="9"/>
      <color rgb="FF000000"/>
      <name val="Times New Roman"/>
      <family val="1"/>
    </font>
    <font>
      <sz val="8"/>
      <color rgb="FF000000"/>
      <name val="Times New Roman"/>
      <family val="1"/>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DDDDDD"/>
        <bgColor indexed="64"/>
      </patternFill>
    </fill>
    <fill>
      <patternFill patternType="solid">
        <fgColor rgb="FFFFFF0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theme="0"/>
      </left>
      <right/>
      <top/>
      <bottom style="medium">
        <color theme="0"/>
      </bottom>
      <diagonal/>
    </border>
    <border>
      <left style="medium">
        <color theme="0"/>
      </left>
      <right/>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s>
  <cellStyleXfs count="53">
    <xf numFmtId="0" fontId="0" fillId="0" borderId="0"/>
    <xf numFmtId="0" fontId="22" fillId="3" borderId="67" applyNumberFormat="0" applyAlignment="0" applyProtection="0"/>
    <xf numFmtId="49" fontId="23" fillId="0" borderId="0" applyFill="0" applyBorder="0" applyProtection="0">
      <alignment horizontal="left" vertical="center"/>
    </xf>
    <xf numFmtId="0" fontId="24" fillId="4" borderId="68" applyNumberFormat="0" applyFont="0" applyFill="0" applyAlignment="0"/>
    <xf numFmtId="0" fontId="24" fillId="4" borderId="69"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9" fillId="0" borderId="0" applyFont="0" applyFill="0" applyBorder="0" applyAlignment="0">
      <alignment horizontal="left"/>
    </xf>
    <xf numFmtId="0" fontId="30" fillId="7" borderId="0" applyNumberFormat="0" applyBorder="0" applyProtection="0">
      <alignment horizontal="center" vertical="center"/>
    </xf>
    <xf numFmtId="170" fontId="22" fillId="0" borderId="0" applyFont="0" applyFill="0" applyBorder="0" applyAlignment="0" applyProtection="0"/>
    <xf numFmtId="169"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0" fontId="5"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72" fontId="2" fillId="0" borderId="0" applyFont="0" applyFill="0" applyBorder="0" applyAlignment="0" applyProtection="0"/>
    <xf numFmtId="171" fontId="2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4" fontId="24" fillId="0" borderId="0" applyFont="0" applyFill="0" applyBorder="0" applyAlignment="0" applyProtection="0"/>
    <xf numFmtId="0" fontId="31"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2" fillId="0" borderId="0"/>
    <xf numFmtId="0" fontId="19" fillId="0" borderId="0"/>
    <xf numFmtId="0" fontId="2" fillId="0" borderId="0"/>
    <xf numFmtId="9" fontId="2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8" fillId="0" borderId="0"/>
    <xf numFmtId="0" fontId="32" fillId="5" borderId="0" applyNumberFormat="0" applyBorder="0" applyProtection="0">
      <alignment horizontal="left" indent="1"/>
    </xf>
  </cellStyleXfs>
  <cellXfs count="875">
    <xf numFmtId="0" fontId="0" fillId="0" borderId="0" xfId="0"/>
    <xf numFmtId="9" fontId="4" fillId="9" borderId="1" xfId="47" applyFont="1" applyFill="1" applyBorder="1" applyAlignment="1" applyProtection="1">
      <alignment horizontal="center" vertical="center" wrapText="1"/>
      <protection locked="0"/>
    </xf>
    <xf numFmtId="9" fontId="3" fillId="0" borderId="2" xfId="39" applyNumberFormat="1" applyFont="1" applyBorder="1" applyAlignment="1">
      <alignment horizontal="center" vertical="center" wrapText="1"/>
    </xf>
    <xf numFmtId="177" fontId="22" fillId="0" borderId="0" xfId="2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47" applyFont="1" applyFill="1" applyBorder="1" applyAlignment="1" applyProtection="1">
      <alignment horizontal="center" vertical="center" wrapText="1"/>
      <protection locked="0"/>
    </xf>
    <xf numFmtId="9" fontId="3" fillId="10" borderId="2" xfId="39"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47" applyFont="1" applyFill="1" applyBorder="1" applyAlignment="1" applyProtection="1">
      <alignment horizontal="center" vertical="center" wrapText="1"/>
      <protection locked="0"/>
    </xf>
    <xf numFmtId="9" fontId="3" fillId="12" borderId="2" xfId="39"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47" applyFont="1" applyFill="1" applyBorder="1" applyAlignment="1" applyProtection="1">
      <alignment horizontal="center" vertical="center" wrapText="1"/>
      <protection locked="0"/>
    </xf>
    <xf numFmtId="9" fontId="3" fillId="10" borderId="9" xfId="39" applyNumberFormat="1" applyFont="1" applyFill="1" applyBorder="1" applyAlignment="1">
      <alignment horizontal="center" vertical="center" wrapText="1"/>
    </xf>
    <xf numFmtId="9" fontId="3" fillId="12" borderId="8" xfId="39"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3" fillId="0" borderId="0" xfId="47" applyFont="1" applyBorder="1" applyAlignment="1">
      <alignment horizontal="center" vertical="center"/>
    </xf>
    <xf numFmtId="0" fontId="0" fillId="0" borderId="0" xfId="0" applyAlignment="1">
      <alignment vertical="center"/>
    </xf>
    <xf numFmtId="0" fontId="10" fillId="19" borderId="70" xfId="39" applyFont="1" applyFill="1" applyBorder="1" applyAlignment="1">
      <alignment vertical="center" wrapText="1"/>
    </xf>
    <xf numFmtId="0" fontId="10" fillId="19" borderId="71" xfId="39" applyFont="1" applyFill="1" applyBorder="1" applyAlignment="1">
      <alignment vertical="center" wrapText="1"/>
    </xf>
    <xf numFmtId="0" fontId="10" fillId="19" borderId="72" xfId="39" applyFont="1" applyFill="1" applyBorder="1" applyAlignment="1">
      <alignment vertical="center" wrapText="1"/>
    </xf>
    <xf numFmtId="0" fontId="10" fillId="19" borderId="0" xfId="39" applyFont="1" applyFill="1" applyAlignment="1">
      <alignment vertical="center" wrapText="1"/>
    </xf>
    <xf numFmtId="0" fontId="12" fillId="19" borderId="0" xfId="39" applyFont="1" applyFill="1" applyAlignment="1">
      <alignment vertical="center" wrapText="1"/>
    </xf>
    <xf numFmtId="0" fontId="10" fillId="19" borderId="11" xfId="39" applyFont="1" applyFill="1" applyBorder="1" applyAlignment="1">
      <alignment vertical="center" wrapText="1"/>
    </xf>
    <xf numFmtId="0" fontId="9" fillId="19" borderId="11" xfId="39" applyFont="1" applyFill="1" applyBorder="1" applyAlignment="1">
      <alignment vertical="center" wrapText="1"/>
    </xf>
    <xf numFmtId="0" fontId="9" fillId="19" borderId="12" xfId="39" applyFont="1" applyFill="1" applyBorder="1" applyAlignment="1">
      <alignment vertical="center" wrapText="1"/>
    </xf>
    <xf numFmtId="0" fontId="10" fillId="19" borderId="13" xfId="39" applyFont="1" applyFill="1" applyBorder="1" applyAlignment="1">
      <alignment vertical="center" wrapText="1"/>
    </xf>
    <xf numFmtId="0" fontId="9" fillId="19" borderId="0" xfId="39" applyFont="1" applyFill="1" applyAlignment="1">
      <alignment vertical="center" wrapText="1"/>
    </xf>
    <xf numFmtId="0" fontId="9" fillId="19" borderId="14" xfId="39"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0" fillId="0" borderId="0" xfId="39" applyFont="1" applyAlignment="1">
      <alignment horizontal="center" vertical="center" wrapText="1"/>
    </xf>
    <xf numFmtId="0" fontId="10" fillId="0" borderId="14" xfId="39" applyFont="1" applyBorder="1" applyAlignment="1">
      <alignment horizontal="center" vertical="center" wrapText="1"/>
    </xf>
    <xf numFmtId="0" fontId="10" fillId="19" borderId="13" xfId="39" applyFont="1" applyFill="1" applyBorder="1" applyAlignment="1">
      <alignment horizontal="center" vertical="center" wrapText="1"/>
    </xf>
    <xf numFmtId="0" fontId="10" fillId="19" borderId="76" xfId="39" applyFont="1" applyFill="1" applyBorder="1" applyAlignment="1">
      <alignment horizontal="center" vertical="center" wrapText="1"/>
    </xf>
    <xf numFmtId="0" fontId="13" fillId="19" borderId="0" xfId="39" applyFont="1" applyFill="1" applyAlignment="1">
      <alignment horizontal="center" vertical="center" wrapText="1"/>
    </xf>
    <xf numFmtId="0" fontId="10" fillId="19" borderId="0" xfId="39" applyFont="1" applyFill="1" applyAlignment="1">
      <alignment horizontal="center" vertical="center" wrapText="1"/>
    </xf>
    <xf numFmtId="0" fontId="13" fillId="0" borderId="0" xfId="39" applyFont="1" applyAlignment="1">
      <alignment horizontal="center" vertical="center" wrapText="1"/>
    </xf>
    <xf numFmtId="0" fontId="0" fillId="0" borderId="0" xfId="0" applyAlignment="1">
      <alignment horizontal="center" vertical="center" wrapText="1"/>
    </xf>
    <xf numFmtId="0" fontId="9" fillId="19" borderId="15" xfId="39" applyFont="1" applyFill="1" applyBorder="1" applyAlignment="1">
      <alignment vertical="center" wrapText="1"/>
    </xf>
    <xf numFmtId="0" fontId="9" fillId="19" borderId="16" xfId="39" applyFont="1" applyFill="1" applyBorder="1" applyAlignment="1">
      <alignment vertical="center" wrapText="1"/>
    </xf>
    <xf numFmtId="9" fontId="10" fillId="0" borderId="17" xfId="47" applyFont="1" applyFill="1" applyBorder="1" applyAlignment="1" applyProtection="1">
      <alignment horizontal="center" vertical="center" wrapText="1"/>
    </xf>
    <xf numFmtId="0" fontId="14" fillId="2" borderId="0" xfId="39" applyFont="1" applyFill="1" applyAlignment="1">
      <alignment vertical="center" wrapText="1"/>
    </xf>
    <xf numFmtId="0" fontId="34" fillId="19" borderId="13" xfId="0" applyFont="1" applyFill="1" applyBorder="1" applyAlignment="1">
      <alignment vertical="center"/>
    </xf>
    <xf numFmtId="0" fontId="34" fillId="19" borderId="0" xfId="0" applyFont="1" applyFill="1" applyAlignment="1">
      <alignment vertical="center"/>
    </xf>
    <xf numFmtId="0" fontId="34" fillId="19" borderId="14" xfId="0" applyFont="1" applyFill="1" applyBorder="1" applyAlignment="1">
      <alignment vertical="center"/>
    </xf>
    <xf numFmtId="0" fontId="10" fillId="19" borderId="0" xfId="39" applyFont="1" applyFill="1" applyAlignment="1">
      <alignment horizontal="left" vertical="center" wrapText="1"/>
    </xf>
    <xf numFmtId="0" fontId="0" fillId="19" borderId="0" xfId="0" applyFill="1" applyAlignment="1">
      <alignment vertical="center"/>
    </xf>
    <xf numFmtId="0" fontId="9" fillId="19" borderId="13" xfId="39" applyFont="1" applyFill="1" applyBorder="1" applyAlignment="1">
      <alignment vertical="center" wrapText="1"/>
    </xf>
    <xf numFmtId="177" fontId="0" fillId="0" borderId="0" xfId="0" applyNumberFormat="1" applyAlignment="1">
      <alignment vertical="center"/>
    </xf>
    <xf numFmtId="176" fontId="0" fillId="19" borderId="0" xfId="0" applyNumberFormat="1" applyFill="1" applyAlignment="1">
      <alignment vertical="center"/>
    </xf>
    <xf numFmtId="0" fontId="9" fillId="0" borderId="18" xfId="39" applyFont="1" applyBorder="1" applyAlignment="1">
      <alignment horizontal="left" vertical="center" wrapText="1"/>
    </xf>
    <xf numFmtId="169" fontId="10" fillId="0" borderId="10" xfId="11" applyFont="1" applyFill="1" applyBorder="1" applyAlignment="1" applyProtection="1">
      <alignment horizontal="center" vertical="center" wrapText="1"/>
    </xf>
    <xf numFmtId="165" fontId="22" fillId="0" borderId="0" xfId="28" applyFont="1" applyAlignment="1">
      <alignment vertical="center"/>
    </xf>
    <xf numFmtId="0" fontId="10" fillId="20" borderId="1" xfId="39" applyFont="1" applyFill="1" applyBorder="1" applyAlignment="1">
      <alignment horizontal="center" vertical="center" wrapText="1"/>
    </xf>
    <xf numFmtId="0" fontId="10" fillId="0" borderId="10" xfId="39" applyFont="1" applyBorder="1" applyAlignment="1">
      <alignment horizontal="center" vertical="center" wrapText="1"/>
    </xf>
    <xf numFmtId="0" fontId="10" fillId="0" borderId="4" xfId="39" applyFont="1" applyBorder="1" applyAlignment="1">
      <alignment horizontal="left" vertical="center" wrapText="1"/>
    </xf>
    <xf numFmtId="0" fontId="10" fillId="9" borderId="19" xfId="39" applyFont="1" applyFill="1" applyBorder="1" applyAlignment="1">
      <alignment horizontal="left" vertical="center" wrapText="1"/>
    </xf>
    <xf numFmtId="9" fontId="35" fillId="9" borderId="19" xfId="49" applyFont="1" applyFill="1" applyBorder="1" applyAlignment="1" applyProtection="1">
      <alignment vertical="center" wrapText="1"/>
    </xf>
    <xf numFmtId="175" fontId="10" fillId="9" borderId="19" xfId="47" applyNumberFormat="1" applyFont="1" applyFill="1" applyBorder="1" applyAlignment="1" applyProtection="1">
      <alignment vertical="center" wrapText="1"/>
    </xf>
    <xf numFmtId="165" fontId="33" fillId="0" borderId="0" xfId="28" applyFont="1" applyAlignment="1">
      <alignment vertical="center"/>
    </xf>
    <xf numFmtId="9" fontId="9" fillId="0" borderId="4" xfId="48" applyFont="1" applyFill="1" applyBorder="1" applyAlignment="1" applyProtection="1">
      <alignment horizontal="center" vertical="center" wrapText="1"/>
      <protection locked="0"/>
    </xf>
    <xf numFmtId="9" fontId="10" fillId="0" borderId="20" xfId="39" applyNumberFormat="1" applyFont="1" applyBorder="1" applyAlignment="1">
      <alignment horizontal="center" vertical="center" wrapText="1"/>
    </xf>
    <xf numFmtId="9" fontId="10" fillId="0" borderId="0" xfId="39" applyNumberFormat="1" applyFont="1" applyAlignment="1">
      <alignment vertical="center" wrapText="1"/>
    </xf>
    <xf numFmtId="0" fontId="33" fillId="0" borderId="0" xfId="0" applyFont="1" applyAlignment="1">
      <alignment vertical="center"/>
    </xf>
    <xf numFmtId="0" fontId="10" fillId="9" borderId="1" xfId="39" applyFont="1" applyFill="1" applyBorder="1" applyAlignment="1">
      <alignment horizontal="left" vertical="center" wrapText="1"/>
    </xf>
    <xf numFmtId="9" fontId="9" fillId="9" borderId="1" xfId="47" applyFont="1" applyFill="1" applyBorder="1" applyAlignment="1" applyProtection="1">
      <alignment horizontal="center" vertical="center" wrapText="1"/>
      <protection locked="0"/>
    </xf>
    <xf numFmtId="9" fontId="10" fillId="0" borderId="2" xfId="39" applyNumberFormat="1" applyFont="1" applyBorder="1" applyAlignment="1">
      <alignment horizontal="center" vertical="center" wrapText="1"/>
    </xf>
    <xf numFmtId="0" fontId="10" fillId="0" borderId="1" xfId="39" applyFont="1" applyBorder="1" applyAlignment="1">
      <alignment horizontal="left" vertical="center" wrapText="1"/>
    </xf>
    <xf numFmtId="9" fontId="9" fillId="0" borderId="1" xfId="48" applyFont="1" applyFill="1" applyBorder="1" applyAlignment="1" applyProtection="1">
      <alignment horizontal="center" vertical="center" wrapText="1"/>
      <protection locked="0"/>
    </xf>
    <xf numFmtId="9" fontId="9" fillId="9" borderId="2" xfId="47" applyFont="1" applyFill="1" applyBorder="1" applyAlignment="1" applyProtection="1">
      <alignment horizontal="center" vertical="center" wrapText="1"/>
      <protection locked="0"/>
    </xf>
    <xf numFmtId="9" fontId="9" fillId="9" borderId="19" xfId="47" applyFont="1" applyFill="1" applyBorder="1" applyAlignment="1" applyProtection="1">
      <alignment horizontal="center" vertical="center" wrapText="1"/>
      <protection locked="0"/>
    </xf>
    <xf numFmtId="9" fontId="9" fillId="9" borderId="21" xfId="47" applyFont="1" applyFill="1" applyBorder="1" applyAlignment="1" applyProtection="1">
      <alignment horizontal="center" vertical="center" wrapText="1"/>
      <protection locked="0"/>
    </xf>
    <xf numFmtId="9" fontId="10" fillId="0" borderId="21" xfId="39" applyNumberFormat="1" applyFont="1" applyBorder="1" applyAlignment="1">
      <alignment horizontal="center" vertical="center" wrapText="1"/>
    </xf>
    <xf numFmtId="0" fontId="34" fillId="0" borderId="0" xfId="0" applyFont="1" applyAlignment="1">
      <alignment vertical="center"/>
    </xf>
    <xf numFmtId="0" fontId="34" fillId="0" borderId="1" xfId="0" applyFont="1" applyBorder="1" applyAlignment="1">
      <alignment horizontal="center" vertical="center" wrapText="1"/>
    </xf>
    <xf numFmtId="0" fontId="34" fillId="0" borderId="1" xfId="0" applyFont="1" applyBorder="1" applyAlignment="1">
      <alignment vertical="center"/>
    </xf>
    <xf numFmtId="0" fontId="36" fillId="9" borderId="1" xfId="0" applyFont="1" applyFill="1" applyBorder="1" applyAlignment="1">
      <alignment horizontal="center" vertical="center"/>
    </xf>
    <xf numFmtId="0" fontId="34"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4" fillId="0" borderId="1" xfId="0" applyFont="1" applyBorder="1" applyAlignment="1">
      <alignment horizontal="left" vertical="center"/>
    </xf>
    <xf numFmtId="0" fontId="34" fillId="0" borderId="2" xfId="0" applyFont="1" applyBorder="1" applyAlignment="1">
      <alignment horizontal="left" vertical="center"/>
    </xf>
    <xf numFmtId="41" fontId="34" fillId="0" borderId="1" xfId="12" applyFont="1" applyFill="1" applyBorder="1" applyAlignment="1">
      <alignment vertical="center"/>
    </xf>
    <xf numFmtId="0" fontId="37" fillId="0" borderId="0" xfId="0" applyFont="1" applyAlignment="1">
      <alignment vertical="center"/>
    </xf>
    <xf numFmtId="0" fontId="38" fillId="0" borderId="0" xfId="0" applyFont="1" applyAlignment="1">
      <alignment horizontal="left" vertical="center"/>
    </xf>
    <xf numFmtId="0" fontId="38" fillId="9" borderId="1" xfId="0" applyFont="1" applyFill="1" applyBorder="1" applyAlignment="1">
      <alignment vertical="center"/>
    </xf>
    <xf numFmtId="41" fontId="34" fillId="0" borderId="2" xfId="12" applyFont="1" applyFill="1" applyBorder="1" applyAlignment="1">
      <alignment vertical="center"/>
    </xf>
    <xf numFmtId="49" fontId="34" fillId="0" borderId="2" xfId="12" applyNumberFormat="1" applyFont="1" applyFill="1" applyBorder="1" applyAlignment="1">
      <alignment vertical="center"/>
    </xf>
    <xf numFmtId="49" fontId="34" fillId="0" borderId="1" xfId="12" applyNumberFormat="1" applyFont="1" applyFill="1" applyBorder="1" applyAlignment="1">
      <alignment vertical="center"/>
    </xf>
    <xf numFmtId="0" fontId="34" fillId="0" borderId="0" xfId="0" applyFont="1" applyAlignment="1">
      <alignment horizontal="left" vertical="center"/>
    </xf>
    <xf numFmtId="0" fontId="38" fillId="21"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9" fillId="19" borderId="1" xfId="0" applyFont="1" applyFill="1" applyBorder="1" applyAlignment="1">
      <alignment horizontal="left" vertical="center" wrapText="1"/>
    </xf>
    <xf numFmtId="0" fontId="38" fillId="0" borderId="10" xfId="0" applyFont="1" applyBorder="1" applyAlignment="1">
      <alignment horizontal="left" vertical="center" wrapText="1"/>
    </xf>
    <xf numFmtId="0" fontId="34" fillId="0" borderId="10" xfId="0" applyFont="1" applyBorder="1" applyAlignment="1">
      <alignment horizontal="left" vertical="center"/>
    </xf>
    <xf numFmtId="0" fontId="10" fillId="19" borderId="2" xfId="39" applyFont="1" applyFill="1" applyBorder="1" applyAlignment="1">
      <alignment horizontal="center" vertical="center" wrapText="1"/>
    </xf>
    <xf numFmtId="0" fontId="10" fillId="19" borderId="5" xfId="39" applyFont="1" applyFill="1" applyBorder="1" applyAlignment="1">
      <alignment horizontal="center" vertical="center" wrapText="1"/>
    </xf>
    <xf numFmtId="0" fontId="10" fillId="0" borderId="2" xfId="39" applyFont="1" applyBorder="1" applyAlignment="1">
      <alignment horizontal="center" vertical="center" wrapText="1"/>
    </xf>
    <xf numFmtId="0" fontId="10" fillId="0" borderId="22" xfId="39" applyFont="1" applyBorder="1" applyAlignment="1">
      <alignment horizontal="center" vertical="center" wrapText="1"/>
    </xf>
    <xf numFmtId="9" fontId="10" fillId="0" borderId="10" xfId="47" applyFont="1" applyFill="1" applyBorder="1" applyAlignment="1" applyProtection="1">
      <alignment horizontal="center" vertical="center" wrapText="1"/>
    </xf>
    <xf numFmtId="9" fontId="10" fillId="9" borderId="19" xfId="47" applyFont="1" applyFill="1" applyBorder="1" applyAlignment="1" applyProtection="1">
      <alignment horizontal="center" vertical="center" wrapText="1"/>
    </xf>
    <xf numFmtId="0" fontId="10" fillId="19" borderId="23" xfId="39" applyFont="1" applyFill="1" applyBorder="1" applyAlignment="1">
      <alignment horizontal="center" vertical="center" wrapText="1"/>
    </xf>
    <xf numFmtId="0" fontId="10" fillId="19" borderId="24" xfId="39" applyFont="1" applyFill="1" applyBorder="1" applyAlignment="1">
      <alignment horizontal="center" vertical="center" wrapText="1"/>
    </xf>
    <xf numFmtId="0" fontId="10" fillId="19" borderId="25" xfId="39" applyFont="1" applyFill="1" applyBorder="1" applyAlignment="1">
      <alignment horizontal="center" vertical="center" wrapText="1"/>
    </xf>
    <xf numFmtId="0" fontId="38" fillId="21" borderId="1" xfId="0" applyFont="1" applyFill="1" applyBorder="1" applyAlignment="1">
      <alignment horizontal="left" vertical="center"/>
    </xf>
    <xf numFmtId="0" fontId="38" fillId="0" borderId="1" xfId="0" applyFont="1" applyBorder="1" applyAlignment="1">
      <alignment horizontal="left" vertical="center"/>
    </xf>
    <xf numFmtId="0" fontId="38" fillId="0" borderId="1" xfId="0" applyFont="1" applyBorder="1" applyAlignment="1">
      <alignment horizontal="left" vertical="center" wrapText="1"/>
    </xf>
    <xf numFmtId="0" fontId="11" fillId="0" borderId="10" xfId="0" applyFont="1" applyBorder="1" applyAlignment="1">
      <alignment horizontal="left" vertical="center" wrapText="1"/>
    </xf>
    <xf numFmtId="0" fontId="15" fillId="0" borderId="1" xfId="0" applyFont="1" applyBorder="1" applyAlignment="1">
      <alignment horizontal="center" vertical="center" wrapText="1"/>
    </xf>
    <xf numFmtId="0" fontId="39" fillId="0" borderId="0" xfId="0" applyFont="1" applyAlignment="1">
      <alignment vertical="center"/>
    </xf>
    <xf numFmtId="0" fontId="39" fillId="0" borderId="1" xfId="0" applyFont="1" applyBorder="1" applyAlignment="1">
      <alignment vertical="center"/>
    </xf>
    <xf numFmtId="0" fontId="40" fillId="0" borderId="1" xfId="0" applyFont="1" applyBorder="1" applyAlignment="1">
      <alignment vertical="center" wrapText="1"/>
    </xf>
    <xf numFmtId="0" fontId="40" fillId="9" borderId="1" xfId="0" applyFont="1" applyFill="1" applyBorder="1" applyAlignment="1">
      <alignment horizontal="left" vertical="center" wrapText="1"/>
    </xf>
    <xf numFmtId="0" fontId="40" fillId="9" borderId="1" xfId="0" applyFont="1" applyFill="1" applyBorder="1" applyAlignment="1">
      <alignment vertical="center" wrapText="1"/>
    </xf>
    <xf numFmtId="0" fontId="40" fillId="9" borderId="2" xfId="0" applyFont="1" applyFill="1" applyBorder="1" applyAlignment="1">
      <alignment horizontal="center" vertical="center" wrapText="1"/>
    </xf>
    <xf numFmtId="0" fontId="39" fillId="19" borderId="0" xfId="0" applyFont="1" applyFill="1" applyAlignment="1">
      <alignment vertical="center"/>
    </xf>
    <xf numFmtId="0" fontId="39" fillId="19" borderId="0" xfId="0" applyFont="1" applyFill="1" applyAlignment="1">
      <alignment horizontal="center" vertical="center"/>
    </xf>
    <xf numFmtId="0" fontId="40" fillId="9" borderId="10" xfId="0" applyFont="1" applyFill="1" applyBorder="1" applyAlignment="1">
      <alignment horizontal="center" vertical="center" wrapText="1"/>
    </xf>
    <xf numFmtId="0" fontId="41" fillId="9" borderId="26" xfId="0" applyFont="1" applyFill="1" applyBorder="1" applyAlignment="1">
      <alignment horizontal="center" vertical="center" wrapText="1"/>
    </xf>
    <xf numFmtId="0" fontId="41" fillId="9" borderId="4" xfId="0" applyFont="1" applyFill="1" applyBorder="1" applyAlignment="1">
      <alignment horizontal="center" vertical="center" wrapText="1"/>
    </xf>
    <xf numFmtId="49" fontId="40" fillId="9" borderId="10" xfId="0" applyNumberFormat="1" applyFont="1" applyFill="1" applyBorder="1" applyAlignment="1">
      <alignment horizontal="center" vertical="center" wrapText="1"/>
    </xf>
    <xf numFmtId="0" fontId="41" fillId="9" borderId="10" xfId="0" applyFont="1" applyFill="1" applyBorder="1" applyAlignment="1">
      <alignment horizontal="center" vertical="center" wrapText="1"/>
    </xf>
    <xf numFmtId="49" fontId="41" fillId="9" borderId="10" xfId="0" applyNumberFormat="1" applyFont="1" applyFill="1" applyBorder="1" applyAlignment="1">
      <alignment horizontal="center" vertical="center" wrapText="1"/>
    </xf>
    <xf numFmtId="179" fontId="39" fillId="0" borderId="1" xfId="27" applyNumberFormat="1" applyFont="1" applyBorder="1" applyAlignment="1">
      <alignment vertical="center"/>
    </xf>
    <xf numFmtId="0" fontId="39" fillId="22" borderId="1" xfId="0" applyFont="1" applyFill="1" applyBorder="1" applyAlignment="1">
      <alignment horizontal="center" vertical="center"/>
    </xf>
    <xf numFmtId="178" fontId="40" fillId="23" borderId="1" xfId="28" applyNumberFormat="1" applyFont="1" applyFill="1" applyBorder="1" applyAlignment="1">
      <alignment horizontal="center" vertical="center"/>
    </xf>
    <xf numFmtId="178" fontId="40" fillId="0" borderId="1" xfId="28" applyNumberFormat="1" applyFont="1" applyFill="1" applyBorder="1" applyAlignment="1">
      <alignment horizontal="center" vertical="center"/>
    </xf>
    <xf numFmtId="0" fontId="40" fillId="0" borderId="1" xfId="0" applyFont="1" applyBorder="1" applyAlignment="1">
      <alignment vertical="center"/>
    </xf>
    <xf numFmtId="0" fontId="40" fillId="23" borderId="1" xfId="0" applyFont="1" applyFill="1" applyBorder="1" applyAlignment="1">
      <alignment horizontal="left" vertical="center"/>
    </xf>
    <xf numFmtId="0" fontId="40" fillId="23" borderId="1" xfId="0" applyFont="1" applyFill="1" applyBorder="1" applyAlignment="1">
      <alignment horizontal="center" vertical="center"/>
    </xf>
    <xf numFmtId="179" fontId="40" fillId="23" borderId="1" xfId="27" applyNumberFormat="1" applyFont="1" applyFill="1" applyBorder="1" applyAlignment="1">
      <alignment horizontal="center" vertical="center"/>
    </xf>
    <xf numFmtId="0" fontId="40" fillId="22" borderId="1" xfId="0" applyFont="1" applyFill="1" applyBorder="1" applyAlignment="1">
      <alignment horizontal="center" vertical="center"/>
    </xf>
    <xf numFmtId="178" fontId="40" fillId="23" borderId="1" xfId="0" applyNumberFormat="1" applyFont="1" applyFill="1" applyBorder="1" applyAlignment="1">
      <alignment horizontal="center" vertical="center"/>
    </xf>
    <xf numFmtId="0" fontId="39" fillId="0" borderId="10" xfId="0" applyFont="1" applyBorder="1" applyAlignment="1">
      <alignment vertical="center"/>
    </xf>
    <xf numFmtId="0" fontId="40" fillId="23" borderId="4" xfId="0" applyFont="1" applyFill="1" applyBorder="1" applyAlignment="1">
      <alignment horizontal="center" vertical="center"/>
    </xf>
    <xf numFmtId="0" fontId="42" fillId="0" borderId="1" xfId="0" applyFont="1" applyBorder="1"/>
    <xf numFmtId="0" fontId="42" fillId="0" borderId="4" xfId="0" applyFont="1" applyBorder="1"/>
    <xf numFmtId="0" fontId="36" fillId="0" borderId="1" xfId="0" applyFont="1" applyBorder="1" applyAlignment="1">
      <alignment vertical="center" wrapText="1"/>
    </xf>
    <xf numFmtId="0" fontId="43" fillId="0" borderId="0" xfId="0" applyFont="1" applyAlignment="1">
      <alignment vertical="center"/>
    </xf>
    <xf numFmtId="0" fontId="44" fillId="19" borderId="70" xfId="39" applyFont="1" applyFill="1" applyBorder="1" applyAlignment="1">
      <alignment vertical="center" wrapText="1"/>
    </xf>
    <xf numFmtId="0" fontId="44" fillId="19" borderId="78" xfId="39" applyFont="1" applyFill="1" applyBorder="1" applyAlignment="1">
      <alignment vertical="center" wrapText="1"/>
    </xf>
    <xf numFmtId="0" fontId="44" fillId="19" borderId="79" xfId="39" applyFont="1" applyFill="1" applyBorder="1" applyAlignment="1">
      <alignment vertical="center" wrapText="1"/>
    </xf>
    <xf numFmtId="0" fontId="44" fillId="19" borderId="0" xfId="39" applyFont="1" applyFill="1" applyAlignment="1">
      <alignment vertical="center" wrapText="1"/>
    </xf>
    <xf numFmtId="0" fontId="44" fillId="19" borderId="11" xfId="39" applyFont="1" applyFill="1" applyBorder="1" applyAlignment="1">
      <alignment vertical="center" wrapText="1"/>
    </xf>
    <xf numFmtId="0" fontId="45" fillId="19" borderId="11" xfId="39" applyFont="1" applyFill="1" applyBorder="1" applyAlignment="1">
      <alignment vertical="center" wrapText="1"/>
    </xf>
    <xf numFmtId="0" fontId="45" fillId="19" borderId="12" xfId="39" applyFont="1" applyFill="1" applyBorder="1" applyAlignment="1">
      <alignment vertical="center" wrapText="1"/>
    </xf>
    <xf numFmtId="0" fontId="44" fillId="19" borderId="13" xfId="39" applyFont="1" applyFill="1" applyBorder="1" applyAlignment="1">
      <alignment vertical="center" wrapText="1"/>
    </xf>
    <xf numFmtId="0" fontId="45" fillId="19" borderId="0" xfId="39" applyFont="1" applyFill="1" applyAlignment="1">
      <alignment vertical="center" wrapText="1"/>
    </xf>
    <xf numFmtId="0" fontId="45" fillId="19" borderId="14" xfId="39" applyFont="1" applyFill="1" applyBorder="1" applyAlignment="1">
      <alignment vertical="center" wrapText="1"/>
    </xf>
    <xf numFmtId="0" fontId="44" fillId="0" borderId="13" xfId="39" applyFont="1" applyBorder="1" applyAlignment="1">
      <alignment vertical="center" wrapText="1"/>
    </xf>
    <xf numFmtId="0" fontId="44" fillId="0" borderId="0" xfId="39" applyFont="1" applyAlignment="1">
      <alignment vertical="center" wrapText="1"/>
    </xf>
    <xf numFmtId="0" fontId="44" fillId="0" borderId="0" xfId="39" applyFont="1" applyAlignment="1">
      <alignment horizontal="center" vertical="center" wrapText="1"/>
    </xf>
    <xf numFmtId="0" fontId="46" fillId="0" borderId="0" xfId="0" applyFont="1" applyAlignment="1">
      <alignment horizontal="center" vertical="center"/>
    </xf>
    <xf numFmtId="0" fontId="46" fillId="0" borderId="0" xfId="0" applyFont="1" applyAlignment="1">
      <alignment horizontal="center" vertical="center" wrapText="1"/>
    </xf>
    <xf numFmtId="0" fontId="43" fillId="0" borderId="0" xfId="0" applyFont="1" applyAlignment="1">
      <alignment horizontal="center" vertical="center"/>
    </xf>
    <xf numFmtId="0" fontId="45" fillId="0" borderId="0" xfId="39" applyFont="1" applyAlignment="1">
      <alignment vertical="center" wrapText="1"/>
    </xf>
    <xf numFmtId="0" fontId="45" fillId="0" borderId="14" xfId="39" applyFont="1" applyBorder="1" applyAlignment="1">
      <alignment vertical="center" wrapText="1"/>
    </xf>
    <xf numFmtId="0" fontId="44" fillId="0" borderId="14" xfId="39" applyFont="1" applyBorder="1" applyAlignment="1">
      <alignment horizontal="center" vertical="center" wrapText="1"/>
    </xf>
    <xf numFmtId="0" fontId="44" fillId="19" borderId="13" xfId="39" applyFont="1" applyFill="1" applyBorder="1" applyAlignment="1">
      <alignment horizontal="center" vertical="center" wrapText="1"/>
    </xf>
    <xf numFmtId="0" fontId="44" fillId="19" borderId="76" xfId="39" applyFont="1" applyFill="1" applyBorder="1" applyAlignment="1">
      <alignment horizontal="center" vertical="center" wrapText="1"/>
    </xf>
    <xf numFmtId="0" fontId="47" fillId="19" borderId="0" xfId="39" applyFont="1" applyFill="1" applyAlignment="1">
      <alignment horizontal="center" vertical="center" wrapText="1"/>
    </xf>
    <xf numFmtId="0" fontId="44" fillId="19" borderId="0" xfId="39" applyFont="1" applyFill="1" applyAlignment="1">
      <alignment horizontal="center" vertical="center" wrapText="1"/>
    </xf>
    <xf numFmtId="0" fontId="47" fillId="0" borderId="0" xfId="39" applyFont="1" applyAlignment="1">
      <alignment horizontal="center" vertical="center" wrapText="1"/>
    </xf>
    <xf numFmtId="0" fontId="45" fillId="19" borderId="15" xfId="39" applyFont="1" applyFill="1" applyBorder="1" applyAlignment="1">
      <alignment vertical="center" wrapText="1"/>
    </xf>
    <xf numFmtId="0" fontId="45" fillId="19" borderId="16" xfId="39" applyFont="1" applyFill="1" applyBorder="1" applyAlignment="1">
      <alignment vertical="center" wrapText="1"/>
    </xf>
    <xf numFmtId="0" fontId="48" fillId="2" borderId="0" xfId="39" applyFont="1" applyFill="1" applyAlignment="1">
      <alignment vertical="center" wrapText="1"/>
    </xf>
    <xf numFmtId="0" fontId="45" fillId="19" borderId="13" xfId="0" applyFont="1" applyFill="1" applyBorder="1" applyAlignment="1">
      <alignment vertical="center"/>
    </xf>
    <xf numFmtId="0" fontId="45" fillId="19" borderId="0" xfId="0" applyFont="1" applyFill="1" applyAlignment="1">
      <alignment vertical="center"/>
    </xf>
    <xf numFmtId="0" fontId="45" fillId="19" borderId="14" xfId="0" applyFont="1" applyFill="1" applyBorder="1" applyAlignment="1">
      <alignment vertical="center"/>
    </xf>
    <xf numFmtId="177" fontId="43" fillId="0" borderId="0" xfId="0" applyNumberFormat="1" applyFont="1" applyAlignment="1">
      <alignment vertical="center"/>
    </xf>
    <xf numFmtId="0" fontId="45" fillId="19" borderId="13" xfId="39" applyFont="1" applyFill="1" applyBorder="1" applyAlignment="1">
      <alignment vertical="center" wrapText="1"/>
    </xf>
    <xf numFmtId="0" fontId="44" fillId="20" borderId="27" xfId="39" applyFont="1" applyFill="1" applyBorder="1" applyAlignment="1">
      <alignment horizontal="center" vertical="center" wrapText="1"/>
    </xf>
    <xf numFmtId="0" fontId="44" fillId="20" borderId="28" xfId="39" applyFont="1" applyFill="1" applyBorder="1" applyAlignment="1">
      <alignment horizontal="center" vertical="center" wrapText="1"/>
    </xf>
    <xf numFmtId="0" fontId="44" fillId="20" borderId="29" xfId="39" applyFont="1" applyFill="1" applyBorder="1" applyAlignment="1">
      <alignment horizontal="center" vertical="center" wrapText="1"/>
    </xf>
    <xf numFmtId="177" fontId="43" fillId="0" borderId="0" xfId="27" applyNumberFormat="1" applyFont="1" applyBorder="1" applyAlignment="1">
      <alignment vertical="center"/>
    </xf>
    <xf numFmtId="174" fontId="43" fillId="0" borderId="30" xfId="10" applyNumberFormat="1" applyFont="1" applyBorder="1" applyAlignment="1">
      <alignment vertical="center"/>
    </xf>
    <xf numFmtId="174" fontId="43" fillId="0" borderId="4" xfId="10" applyNumberFormat="1" applyFont="1" applyBorder="1" applyAlignment="1">
      <alignment vertical="center"/>
    </xf>
    <xf numFmtId="174" fontId="43" fillId="0" borderId="20" xfId="10" applyNumberFormat="1" applyFont="1" applyBorder="1" applyAlignment="1">
      <alignment vertical="center"/>
    </xf>
    <xf numFmtId="174" fontId="43" fillId="0" borderId="8" xfId="10" applyNumberFormat="1" applyFont="1" applyBorder="1" applyAlignment="1">
      <alignment vertical="center"/>
    </xf>
    <xf numFmtId="174" fontId="43" fillId="0" borderId="1" xfId="10" applyNumberFormat="1" applyFont="1" applyBorder="1" applyAlignment="1">
      <alignment vertical="center"/>
    </xf>
    <xf numFmtId="9" fontId="43" fillId="0" borderId="2" xfId="47" applyFont="1" applyBorder="1" applyAlignment="1">
      <alignment vertical="center"/>
    </xf>
    <xf numFmtId="9" fontId="43" fillId="0" borderId="9" xfId="47" applyFont="1" applyBorder="1" applyAlignment="1">
      <alignment vertical="center"/>
    </xf>
    <xf numFmtId="174" fontId="43" fillId="0" borderId="2" xfId="10" applyNumberFormat="1" applyFont="1" applyBorder="1" applyAlignment="1">
      <alignment vertical="center"/>
    </xf>
    <xf numFmtId="174" fontId="43" fillId="0" borderId="31" xfId="10" applyNumberFormat="1" applyFont="1" applyBorder="1" applyAlignment="1">
      <alignment vertical="center"/>
    </xf>
    <xf numFmtId="174" fontId="43" fillId="0" borderId="19" xfId="10" applyNumberFormat="1" applyFont="1" applyBorder="1" applyAlignment="1">
      <alignment vertical="center"/>
    </xf>
    <xf numFmtId="9" fontId="43" fillId="0" borderId="21" xfId="47" applyFont="1" applyBorder="1" applyAlignment="1">
      <alignment vertical="center"/>
    </xf>
    <xf numFmtId="0" fontId="44" fillId="19" borderId="0" xfId="39" applyFont="1" applyFill="1" applyAlignment="1">
      <alignment horizontal="left" vertical="center" wrapText="1"/>
    </xf>
    <xf numFmtId="0" fontId="44" fillId="20" borderId="1" xfId="39" applyFont="1" applyFill="1" applyBorder="1" applyAlignment="1">
      <alignment horizontal="center" vertical="center" wrapText="1"/>
    </xf>
    <xf numFmtId="0" fontId="45" fillId="0" borderId="18" xfId="39" applyFont="1" applyBorder="1" applyAlignment="1">
      <alignment horizontal="left" vertical="center" wrapText="1"/>
    </xf>
    <xf numFmtId="0" fontId="44" fillId="0" borderId="10" xfId="39" applyFont="1" applyBorder="1" applyAlignment="1">
      <alignment horizontal="center" vertical="center" wrapText="1"/>
    </xf>
    <xf numFmtId="169" fontId="44" fillId="0" borderId="10" xfId="11" applyFont="1" applyFill="1" applyBorder="1" applyAlignment="1" applyProtection="1">
      <alignment horizontal="center" vertical="center" wrapText="1"/>
    </xf>
    <xf numFmtId="165" fontId="43" fillId="0" borderId="0" xfId="28" applyFont="1" applyAlignment="1">
      <alignment vertical="center"/>
    </xf>
    <xf numFmtId="0" fontId="44" fillId="0" borderId="4" xfId="39" applyFont="1" applyBorder="1" applyAlignment="1">
      <alignment horizontal="left" vertical="center" wrapText="1"/>
    </xf>
    <xf numFmtId="170" fontId="44" fillId="0" borderId="10" xfId="10" applyFont="1" applyFill="1" applyBorder="1" applyAlignment="1" applyProtection="1">
      <alignment horizontal="center" vertical="center" wrapText="1"/>
    </xf>
    <xf numFmtId="0" fontId="44" fillId="9" borderId="19" xfId="39" applyFont="1" applyFill="1" applyBorder="1" applyAlignment="1">
      <alignment horizontal="left" vertical="center" wrapText="1"/>
    </xf>
    <xf numFmtId="0" fontId="45" fillId="9" borderId="19" xfId="49" applyNumberFormat="1" applyFont="1" applyFill="1" applyBorder="1" applyAlignment="1" applyProtection="1">
      <alignment horizontal="center" vertical="center" wrapText="1"/>
    </xf>
    <xf numFmtId="0" fontId="44" fillId="9" borderId="19" xfId="47" applyNumberFormat="1" applyFont="1" applyFill="1" applyBorder="1" applyAlignment="1" applyProtection="1">
      <alignment horizontal="center" vertical="center" wrapText="1"/>
    </xf>
    <xf numFmtId="0" fontId="44" fillId="9" borderId="19" xfId="47" applyNumberFormat="1" applyFont="1" applyFill="1" applyBorder="1" applyAlignment="1" applyProtection="1">
      <alignment vertical="center" wrapText="1"/>
    </xf>
    <xf numFmtId="9" fontId="46" fillId="0" borderId="0" xfId="47" applyFont="1" applyBorder="1" applyAlignment="1">
      <alignment horizontal="center" vertical="center"/>
    </xf>
    <xf numFmtId="165" fontId="46" fillId="0" borderId="0" xfId="28" applyFont="1" applyAlignment="1">
      <alignment vertical="center"/>
    </xf>
    <xf numFmtId="9" fontId="45" fillId="0" borderId="4" xfId="48" applyFont="1" applyFill="1" applyBorder="1" applyAlignment="1" applyProtection="1">
      <alignment horizontal="center" vertical="center" wrapText="1"/>
      <protection locked="0"/>
    </xf>
    <xf numFmtId="9" fontId="44" fillId="0" borderId="20" xfId="39" applyNumberFormat="1" applyFont="1" applyBorder="1" applyAlignment="1">
      <alignment horizontal="center" vertical="center" wrapText="1"/>
    </xf>
    <xf numFmtId="9" fontId="44" fillId="0" borderId="0" xfId="39" applyNumberFormat="1" applyFont="1" applyAlignment="1">
      <alignment vertical="center" wrapText="1"/>
    </xf>
    <xf numFmtId="0" fontId="46" fillId="0" borderId="0" xfId="0" applyFont="1" applyAlignment="1">
      <alignment vertical="center"/>
    </xf>
    <xf numFmtId="0" fontId="44" fillId="9" borderId="1" xfId="39" applyFont="1" applyFill="1" applyBorder="1" applyAlignment="1">
      <alignment horizontal="left" vertical="center" wrapText="1"/>
    </xf>
    <xf numFmtId="9" fontId="45" fillId="9" borderId="1" xfId="47" applyFont="1" applyFill="1" applyBorder="1" applyAlignment="1" applyProtection="1">
      <alignment horizontal="center" vertical="center" wrapText="1"/>
      <protection locked="0"/>
    </xf>
    <xf numFmtId="9" fontId="44" fillId="0" borderId="2" xfId="39" applyNumberFormat="1" applyFont="1" applyBorder="1" applyAlignment="1">
      <alignment horizontal="center" vertical="center" wrapText="1"/>
    </xf>
    <xf numFmtId="0" fontId="49" fillId="0" borderId="0" xfId="0" applyFont="1" applyAlignment="1">
      <alignment vertical="center"/>
    </xf>
    <xf numFmtId="3" fontId="43" fillId="0" borderId="0" xfId="0" applyNumberFormat="1" applyFont="1" applyAlignment="1">
      <alignment vertical="center"/>
    </xf>
    <xf numFmtId="174" fontId="43" fillId="0" borderId="0" xfId="10" applyNumberFormat="1" applyFont="1" applyBorder="1" applyAlignment="1">
      <alignment vertical="center"/>
    </xf>
    <xf numFmtId="0" fontId="45" fillId="9" borderId="19" xfId="49" applyNumberFormat="1" applyFont="1" applyFill="1" applyBorder="1" applyAlignment="1" applyProtection="1">
      <alignment vertical="center" wrapText="1"/>
    </xf>
    <xf numFmtId="175" fontId="44" fillId="9" borderId="19" xfId="47" applyNumberFormat="1" applyFont="1" applyFill="1" applyBorder="1" applyAlignment="1" applyProtection="1">
      <alignment vertical="center" wrapText="1"/>
    </xf>
    <xf numFmtId="1" fontId="44" fillId="0" borderId="10" xfId="10" applyNumberFormat="1" applyFont="1" applyFill="1" applyBorder="1" applyAlignment="1" applyProtection="1">
      <alignment horizontal="center" vertical="center" wrapText="1"/>
    </xf>
    <xf numFmtId="0" fontId="44" fillId="0" borderId="1" xfId="39" applyFont="1" applyBorder="1" applyAlignment="1">
      <alignment horizontal="left" vertical="center" wrapText="1"/>
    </xf>
    <xf numFmtId="9" fontId="45" fillId="0" borderId="1" xfId="48" applyFont="1" applyFill="1" applyBorder="1" applyAlignment="1" applyProtection="1">
      <alignment horizontal="center" vertical="center" wrapText="1"/>
      <protection locked="0"/>
    </xf>
    <xf numFmtId="0" fontId="45" fillId="9" borderId="2" xfId="47" applyNumberFormat="1" applyFont="1" applyFill="1" applyBorder="1" applyAlignment="1" applyProtection="1">
      <alignment horizontal="center" vertical="center" wrapText="1"/>
      <protection locked="0"/>
    </xf>
    <xf numFmtId="1" fontId="43" fillId="0" borderId="0" xfId="0" applyNumberFormat="1" applyFont="1" applyAlignment="1">
      <alignment vertical="center"/>
    </xf>
    <xf numFmtId="3" fontId="44" fillId="0" borderId="10" xfId="10" applyNumberFormat="1" applyFont="1" applyFill="1" applyBorder="1" applyAlignment="1" applyProtection="1">
      <alignment horizontal="center" vertical="center" wrapText="1"/>
    </xf>
    <xf numFmtId="9" fontId="45" fillId="9" borderId="2" xfId="47" applyFont="1" applyFill="1" applyBorder="1" applyAlignment="1" applyProtection="1">
      <alignment horizontal="center" vertical="center" wrapText="1"/>
      <protection locked="0"/>
    </xf>
    <xf numFmtId="2" fontId="43" fillId="0" borderId="0" xfId="0" applyNumberFormat="1" applyFont="1" applyAlignment="1">
      <alignment vertical="center"/>
    </xf>
    <xf numFmtId="0" fontId="45" fillId="0" borderId="0" xfId="0" applyFont="1" applyAlignment="1">
      <alignment vertical="center"/>
    </xf>
    <xf numFmtId="0" fontId="44" fillId="9" borderId="24" xfId="0" applyFont="1" applyFill="1" applyBorder="1" applyAlignment="1">
      <alignment horizontal="center" vertical="center"/>
    </xf>
    <xf numFmtId="0" fontId="44" fillId="9" borderId="10" xfId="0" applyFont="1" applyFill="1" applyBorder="1" applyAlignment="1">
      <alignment horizontal="center" vertical="center" wrapText="1"/>
    </xf>
    <xf numFmtId="0" fontId="45" fillId="0" borderId="1" xfId="0" applyFont="1" applyBorder="1" applyAlignment="1">
      <alignment horizontal="center" vertical="center"/>
    </xf>
    <xf numFmtId="0" fontId="44" fillId="9" borderId="24" xfId="0" applyFont="1" applyFill="1" applyBorder="1" applyAlignment="1">
      <alignment vertical="center"/>
    </xf>
    <xf numFmtId="0" fontId="44" fillId="9" borderId="25" xfId="0" applyFont="1" applyFill="1" applyBorder="1" applyAlignment="1">
      <alignment vertical="center"/>
    </xf>
    <xf numFmtId="0" fontId="44" fillId="9" borderId="0" xfId="0" applyFont="1" applyFill="1" applyAlignment="1">
      <alignment horizontal="center" vertical="center"/>
    </xf>
    <xf numFmtId="0" fontId="44" fillId="9" borderId="0" xfId="0" applyFont="1" applyFill="1" applyAlignment="1">
      <alignment vertical="center"/>
    </xf>
    <xf numFmtId="0" fontId="44" fillId="9" borderId="32" xfId="0" applyFont="1" applyFill="1" applyBorder="1" applyAlignment="1">
      <alignment vertical="center"/>
    </xf>
    <xf numFmtId="0" fontId="44" fillId="9" borderId="3" xfId="0" applyFont="1" applyFill="1" applyBorder="1" applyAlignment="1">
      <alignment horizontal="center" vertical="center"/>
    </xf>
    <xf numFmtId="0" fontId="44" fillId="9" borderId="3" xfId="0" applyFont="1" applyFill="1" applyBorder="1" applyAlignment="1">
      <alignment vertical="center"/>
    </xf>
    <xf numFmtId="0" fontId="44" fillId="9" borderId="33" xfId="0" applyFont="1" applyFill="1" applyBorder="1" applyAlignment="1">
      <alignment vertical="center"/>
    </xf>
    <xf numFmtId="0" fontId="44" fillId="9" borderId="1" xfId="0" applyFont="1" applyFill="1" applyBorder="1" applyAlignment="1">
      <alignment horizontal="center" vertical="center" wrapText="1"/>
    </xf>
    <xf numFmtId="0" fontId="44" fillId="9" borderId="10" xfId="0" applyFont="1" applyFill="1" applyBorder="1" applyAlignment="1">
      <alignment vertical="center" wrapText="1"/>
    </xf>
    <xf numFmtId="0" fontId="44" fillId="9" borderId="1" xfId="0" applyFont="1" applyFill="1" applyBorder="1" applyAlignment="1">
      <alignment vertical="center" wrapText="1"/>
    </xf>
    <xf numFmtId="9" fontId="44" fillId="9" borderId="1" xfId="47" applyFont="1" applyFill="1" applyBorder="1" applyAlignment="1">
      <alignment horizontal="right" vertical="center"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169" fontId="45" fillId="0" borderId="1" xfId="11" applyFont="1" applyBorder="1" applyAlignment="1">
      <alignment horizontal="center" vertical="center" wrapText="1"/>
    </xf>
    <xf numFmtId="9" fontId="45" fillId="0" borderId="1" xfId="47" applyFont="1" applyBorder="1" applyAlignment="1">
      <alignment horizontal="center" vertical="center" wrapText="1"/>
    </xf>
    <xf numFmtId="9" fontId="45" fillId="0" borderId="1" xfId="47" applyFont="1" applyBorder="1" applyAlignment="1">
      <alignment vertical="center" wrapText="1"/>
    </xf>
    <xf numFmtId="9" fontId="45" fillId="0" borderId="1" xfId="47" applyFont="1" applyBorder="1" applyAlignment="1">
      <alignment horizontal="right" vertical="center" wrapText="1"/>
    </xf>
    <xf numFmtId="0" fontId="45" fillId="0" borderId="0" xfId="0" applyFont="1" applyAlignment="1">
      <alignment horizontal="left" vertical="top" wrapText="1"/>
    </xf>
    <xf numFmtId="9" fontId="45" fillId="0" borderId="1" xfId="0" applyNumberFormat="1" applyFont="1" applyBorder="1" applyAlignment="1">
      <alignment horizontal="center" vertical="center" wrapText="1"/>
    </xf>
    <xf numFmtId="0" fontId="45" fillId="0" borderId="1" xfId="0" applyFont="1" applyBorder="1" applyAlignment="1">
      <alignment vertical="center" wrapText="1"/>
    </xf>
    <xf numFmtId="9" fontId="45" fillId="0" borderId="1" xfId="47" applyFont="1" applyBorder="1" applyAlignment="1">
      <alignment horizontal="right" vertical="top" wrapText="1"/>
    </xf>
    <xf numFmtId="0" fontId="45" fillId="19" borderId="1" xfId="0" applyFont="1" applyFill="1" applyBorder="1" applyAlignment="1">
      <alignment horizontal="center" vertical="center"/>
    </xf>
    <xf numFmtId="0" fontId="45" fillId="19" borderId="1" xfId="0" applyFont="1" applyFill="1" applyBorder="1" applyAlignment="1">
      <alignment horizontal="center" vertical="center" wrapText="1"/>
    </xf>
    <xf numFmtId="169" fontId="45" fillId="19" borderId="1" xfId="11" applyFont="1" applyFill="1" applyBorder="1" applyAlignment="1">
      <alignment horizontal="center" vertical="center" wrapText="1"/>
    </xf>
    <xf numFmtId="0" fontId="45" fillId="0" borderId="10" xfId="39" applyFont="1" applyBorder="1" applyAlignment="1">
      <alignment horizontal="center" vertical="center" wrapText="1"/>
    </xf>
    <xf numFmtId="0" fontId="45" fillId="19" borderId="1" xfId="0" applyFont="1" applyFill="1" applyBorder="1" applyAlignment="1">
      <alignment vertical="center"/>
    </xf>
    <xf numFmtId="0" fontId="45" fillId="0" borderId="1" xfId="0" applyFont="1" applyBorder="1" applyAlignment="1">
      <alignment vertical="center"/>
    </xf>
    <xf numFmtId="169" fontId="45" fillId="0" borderId="1" xfId="11" applyFont="1" applyFill="1" applyBorder="1" applyAlignment="1">
      <alignment horizontal="center" vertical="center" wrapText="1"/>
    </xf>
    <xf numFmtId="169" fontId="45" fillId="0" borderId="1" xfId="11" applyFont="1" applyFill="1" applyBorder="1" applyAlignment="1">
      <alignment vertical="center" wrapText="1"/>
    </xf>
    <xf numFmtId="9" fontId="45" fillId="0" borderId="1" xfId="47" applyFont="1" applyBorder="1" applyAlignment="1">
      <alignment horizontal="right" vertical="center"/>
    </xf>
    <xf numFmtId="0" fontId="45" fillId="19" borderId="1" xfId="0" applyFont="1" applyFill="1" applyBorder="1" applyAlignment="1">
      <alignment horizontal="center" vertical="top"/>
    </xf>
    <xf numFmtId="0" fontId="45" fillId="19" borderId="1" xfId="0" applyFont="1" applyFill="1" applyBorder="1" applyAlignment="1">
      <alignment horizontal="center" vertical="top" wrapText="1"/>
    </xf>
    <xf numFmtId="0" fontId="45" fillId="19" borderId="1" xfId="0" applyFont="1" applyFill="1" applyBorder="1" applyAlignment="1">
      <alignment vertical="top"/>
    </xf>
    <xf numFmtId="0" fontId="45" fillId="19" borderId="1" xfId="0" applyFont="1" applyFill="1" applyBorder="1" applyAlignment="1">
      <alignment vertical="top" wrapText="1"/>
    </xf>
    <xf numFmtId="0" fontId="45" fillId="19" borderId="0" xfId="0" applyFont="1" applyFill="1" applyAlignment="1">
      <alignment horizontal="center" vertical="top"/>
    </xf>
    <xf numFmtId="169" fontId="45" fillId="19" borderId="1" xfId="11" applyFont="1" applyFill="1" applyBorder="1" applyAlignment="1">
      <alignment horizontal="center" vertical="top" wrapText="1"/>
    </xf>
    <xf numFmtId="9" fontId="45" fillId="19" borderId="1" xfId="47" applyFont="1" applyFill="1" applyBorder="1" applyAlignment="1">
      <alignment horizontal="right" vertical="top"/>
    </xf>
    <xf numFmtId="0" fontId="45" fillId="19" borderId="0" xfId="0" applyFont="1" applyFill="1" applyAlignment="1">
      <alignment vertical="top"/>
    </xf>
    <xf numFmtId="0" fontId="43" fillId="0" borderId="0" xfId="0" applyFont="1"/>
    <xf numFmtId="0" fontId="45" fillId="0" borderId="0" xfId="0" applyFont="1" applyAlignment="1">
      <alignment horizontal="center" vertical="center"/>
    </xf>
    <xf numFmtId="9" fontId="45" fillId="0" borderId="0" xfId="47" applyFont="1" applyAlignment="1">
      <alignment horizontal="right" vertical="center"/>
    </xf>
    <xf numFmtId="0" fontId="50" fillId="0" borderId="0" xfId="0" applyFont="1" applyAlignment="1">
      <alignment horizontal="left" vertical="top"/>
    </xf>
    <xf numFmtId="0" fontId="50" fillId="0" borderId="0" xfId="0" applyFont="1" applyAlignment="1">
      <alignment vertical="top" wrapText="1"/>
    </xf>
    <xf numFmtId="0" fontId="51" fillId="0" borderId="0" xfId="0" applyFont="1" applyAlignment="1">
      <alignment vertical="center"/>
    </xf>
    <xf numFmtId="169" fontId="44" fillId="0" borderId="10" xfId="11" applyFont="1" applyFill="1" applyBorder="1" applyAlignment="1" applyProtection="1">
      <alignment vertical="center" wrapText="1"/>
    </xf>
    <xf numFmtId="9" fontId="34" fillId="9" borderId="1" xfId="47" applyFont="1" applyFill="1" applyBorder="1" applyAlignment="1" applyProtection="1">
      <alignment horizontal="center" vertical="center" wrapText="1"/>
      <protection locked="0"/>
    </xf>
    <xf numFmtId="0" fontId="38" fillId="9" borderId="19" xfId="47" applyNumberFormat="1" applyFont="1" applyFill="1" applyBorder="1" applyAlignment="1" applyProtection="1">
      <alignment horizontal="center" vertical="center" wrapText="1"/>
    </xf>
    <xf numFmtId="1" fontId="38" fillId="19" borderId="19" xfId="47" applyNumberFormat="1" applyFont="1" applyFill="1" applyBorder="1" applyAlignment="1" applyProtection="1">
      <alignment horizontal="center" vertical="center" wrapText="1"/>
    </xf>
    <xf numFmtId="0" fontId="34" fillId="0" borderId="1" xfId="0" applyFont="1" applyBorder="1" applyAlignment="1">
      <alignment horizontal="center" vertical="center"/>
    </xf>
    <xf numFmtId="0" fontId="0" fillId="0" borderId="77" xfId="0" applyBorder="1"/>
    <xf numFmtId="0" fontId="42" fillId="0" borderId="2" xfId="0" applyFont="1" applyBorder="1"/>
    <xf numFmtId="0" fontId="42" fillId="0" borderId="20" xfId="0" applyFont="1" applyBorder="1"/>
    <xf numFmtId="0" fontId="39" fillId="0" borderId="4" xfId="0" applyFont="1" applyBorder="1" applyAlignment="1">
      <alignment vertical="center"/>
    </xf>
    <xf numFmtId="0" fontId="52" fillId="0" borderId="77" xfId="0" applyFont="1" applyBorder="1"/>
    <xf numFmtId="0" fontId="43" fillId="0" borderId="0" xfId="0" applyFont="1" applyAlignment="1">
      <alignment vertical="center" wrapText="1"/>
    </xf>
    <xf numFmtId="1" fontId="34" fillId="9" borderId="19" xfId="47" applyNumberFormat="1" applyFont="1" applyFill="1" applyBorder="1" applyAlignment="1" applyProtection="1">
      <alignment horizontal="center" vertical="center" wrapText="1"/>
    </xf>
    <xf numFmtId="0" fontId="34" fillId="19" borderId="1" xfId="0" applyFont="1" applyFill="1" applyBorder="1" applyAlignment="1">
      <alignment horizontal="center" vertical="center"/>
    </xf>
    <xf numFmtId="0" fontId="34" fillId="19" borderId="1" xfId="0" applyFont="1" applyFill="1" applyBorder="1" applyAlignment="1">
      <alignment horizontal="center" vertical="top"/>
    </xf>
    <xf numFmtId="179" fontId="39" fillId="19" borderId="1" xfId="27" applyNumberFormat="1" applyFont="1" applyFill="1" applyBorder="1" applyAlignment="1">
      <alignment vertical="center"/>
    </xf>
    <xf numFmtId="174" fontId="43" fillId="0" borderId="1" xfId="10" applyNumberFormat="1" applyFont="1" applyFill="1" applyBorder="1" applyAlignment="1">
      <alignment vertical="center"/>
    </xf>
    <xf numFmtId="9" fontId="43" fillId="0" borderId="9" xfId="47" applyFont="1" applyFill="1" applyBorder="1" applyAlignment="1">
      <alignment vertical="center"/>
    </xf>
    <xf numFmtId="0" fontId="53" fillId="0" borderId="1" xfId="47" applyNumberFormat="1" applyFont="1" applyBorder="1" applyAlignment="1">
      <alignment horizontal="justify" vertical="top" wrapText="1"/>
    </xf>
    <xf numFmtId="0" fontId="53" fillId="0" borderId="1" xfId="0" applyFont="1" applyBorder="1" applyAlignment="1">
      <alignment horizontal="justify" vertical="top" wrapText="1"/>
    </xf>
    <xf numFmtId="9" fontId="53" fillId="0" borderId="1" xfId="47" applyFont="1" applyBorder="1" applyAlignment="1">
      <alignment horizontal="left" vertical="top" wrapText="1"/>
    </xf>
    <xf numFmtId="0" fontId="54" fillId="19" borderId="1" xfId="47" applyNumberFormat="1" applyFont="1" applyFill="1" applyBorder="1" applyAlignment="1">
      <alignment horizontal="justify" vertical="top" wrapText="1"/>
    </xf>
    <xf numFmtId="0" fontId="55" fillId="0" borderId="1" xfId="47" applyNumberFormat="1" applyFont="1" applyBorder="1" applyAlignment="1">
      <alignment horizontal="justify" vertical="top" wrapText="1"/>
    </xf>
    <xf numFmtId="0" fontId="54" fillId="0" borderId="1" xfId="47" applyNumberFormat="1" applyFont="1" applyBorder="1" applyAlignment="1">
      <alignment horizontal="justify" vertical="top" wrapText="1"/>
    </xf>
    <xf numFmtId="0" fontId="54" fillId="0" borderId="0" xfId="0" applyFont="1" applyAlignment="1">
      <alignment vertical="top" wrapText="1"/>
    </xf>
    <xf numFmtId="0" fontId="53" fillId="19" borderId="1" xfId="47" applyNumberFormat="1" applyFont="1" applyFill="1" applyBorder="1" applyAlignment="1">
      <alignment horizontal="justify" vertical="top" wrapText="1"/>
    </xf>
    <xf numFmtId="0" fontId="53" fillId="19" borderId="1" xfId="0" applyFont="1" applyFill="1" applyBorder="1" applyAlignment="1">
      <alignment horizontal="justify" vertical="top" wrapText="1"/>
    </xf>
    <xf numFmtId="0" fontId="56" fillId="19" borderId="1" xfId="47" applyNumberFormat="1" applyFont="1" applyFill="1" applyBorder="1" applyAlignment="1">
      <alignment horizontal="justify" vertical="top" wrapText="1"/>
    </xf>
    <xf numFmtId="179" fontId="39" fillId="0" borderId="34" xfId="27" applyNumberFormat="1" applyFont="1" applyBorder="1" applyAlignment="1">
      <alignment vertical="center"/>
    </xf>
    <xf numFmtId="179" fontId="39" fillId="0" borderId="2" xfId="27" applyNumberFormat="1" applyFont="1" applyBorder="1" applyAlignment="1">
      <alignment vertical="center"/>
    </xf>
    <xf numFmtId="0" fontId="39" fillId="0" borderId="5" xfId="0" applyFont="1" applyBorder="1" applyAlignment="1">
      <alignment vertical="center"/>
    </xf>
    <xf numFmtId="0" fontId="44" fillId="20" borderId="35" xfId="39" applyFont="1" applyFill="1" applyBorder="1" applyAlignment="1">
      <alignment horizontal="center" vertical="center" wrapText="1"/>
    </xf>
    <xf numFmtId="0" fontId="44" fillId="20" borderId="36" xfId="39" applyFont="1" applyFill="1" applyBorder="1" applyAlignment="1">
      <alignment horizontal="center" vertical="center" wrapText="1"/>
    </xf>
    <xf numFmtId="0" fontId="44" fillId="20" borderId="37" xfId="39" applyFont="1" applyFill="1" applyBorder="1" applyAlignment="1">
      <alignment horizontal="center" vertical="center" wrapText="1"/>
    </xf>
    <xf numFmtId="174" fontId="43" fillId="0" borderId="38" xfId="10" applyNumberFormat="1" applyFont="1" applyBorder="1" applyAlignment="1">
      <alignment vertical="center"/>
    </xf>
    <xf numFmtId="174" fontId="43" fillId="0" borderId="39" xfId="10" applyNumberFormat="1" applyFont="1" applyBorder="1" applyAlignment="1">
      <alignment vertical="center"/>
    </xf>
    <xf numFmtId="9" fontId="43" fillId="0" borderId="40" xfId="47" applyFont="1" applyBorder="1" applyAlignment="1">
      <alignment vertical="center"/>
    </xf>
    <xf numFmtId="9" fontId="43" fillId="0" borderId="41" xfId="47" applyFont="1" applyFill="1" applyBorder="1" applyAlignment="1">
      <alignment vertical="center"/>
    </xf>
    <xf numFmtId="9" fontId="43" fillId="0" borderId="40" xfId="47" applyFont="1" applyFill="1" applyBorder="1" applyAlignment="1">
      <alignment vertical="center"/>
    </xf>
    <xf numFmtId="0" fontId="67" fillId="0" borderId="1" xfId="47" applyNumberFormat="1" applyFont="1" applyBorder="1" applyAlignment="1">
      <alignment horizontal="left" vertical="top" wrapText="1"/>
    </xf>
    <xf numFmtId="0" fontId="66" fillId="0" borderId="1" xfId="47" applyNumberFormat="1" applyFont="1" applyBorder="1" applyAlignment="1">
      <alignment horizontal="justify" vertical="top" wrapText="1"/>
    </xf>
    <xf numFmtId="9" fontId="66" fillId="0" borderId="1" xfId="47" applyFont="1" applyFill="1" applyBorder="1" applyAlignment="1">
      <alignment horizontal="left" vertical="top" wrapText="1"/>
    </xf>
    <xf numFmtId="9" fontId="67" fillId="19" borderId="1" xfId="47" applyFont="1" applyFill="1" applyBorder="1" applyAlignment="1">
      <alignment horizontal="left" vertical="top" wrapText="1"/>
    </xf>
    <xf numFmtId="9" fontId="67" fillId="0" borderId="1" xfId="47" applyFont="1" applyFill="1" applyBorder="1" applyAlignment="1">
      <alignment horizontal="left" vertical="top" wrapText="1"/>
    </xf>
    <xf numFmtId="0" fontId="67" fillId="0" borderId="1" xfId="0" applyFont="1" applyBorder="1" applyAlignment="1">
      <alignment vertical="top" wrapText="1"/>
    </xf>
    <xf numFmtId="9" fontId="67" fillId="0" borderId="1" xfId="47" applyFont="1" applyBorder="1" applyAlignment="1">
      <alignment horizontal="left" vertical="top" wrapText="1"/>
    </xf>
    <xf numFmtId="0" fontId="66" fillId="19" borderId="1" xfId="47" applyNumberFormat="1" applyFont="1" applyFill="1" applyBorder="1" applyAlignment="1">
      <alignment horizontal="left" vertical="top" wrapText="1"/>
    </xf>
    <xf numFmtId="1" fontId="73" fillId="0" borderId="1" xfId="0" applyNumberFormat="1" applyFont="1" applyBorder="1" applyAlignment="1">
      <alignment vertical="center"/>
    </xf>
    <xf numFmtId="1" fontId="73" fillId="0" borderId="1" xfId="27" applyNumberFormat="1" applyFont="1" applyBorder="1" applyAlignment="1">
      <alignment vertical="center"/>
    </xf>
    <xf numFmtId="1" fontId="73" fillId="0" borderId="2" xfId="0" applyNumberFormat="1" applyFont="1" applyBorder="1" applyAlignment="1">
      <alignment vertical="center"/>
    </xf>
    <xf numFmtId="1" fontId="73" fillId="0" borderId="77" xfId="0" applyNumberFormat="1" applyFont="1" applyBorder="1"/>
    <xf numFmtId="1" fontId="73" fillId="0" borderId="5" xfId="27" applyNumberFormat="1" applyFont="1" applyBorder="1" applyAlignment="1">
      <alignment vertical="center"/>
    </xf>
    <xf numFmtId="1" fontId="73" fillId="0" borderId="1" xfId="0" applyNumberFormat="1" applyFont="1" applyBorder="1"/>
    <xf numFmtId="1" fontId="74" fillId="0" borderId="1" xfId="27" applyNumberFormat="1" applyFont="1" applyBorder="1" applyAlignment="1">
      <alignment vertical="center"/>
    </xf>
    <xf numFmtId="1" fontId="73" fillId="0" borderId="4" xfId="0" applyNumberFormat="1" applyFont="1" applyBorder="1"/>
    <xf numFmtId="1" fontId="39" fillId="22" borderId="1" xfId="0" applyNumberFormat="1" applyFont="1" applyFill="1" applyBorder="1" applyAlignment="1">
      <alignment horizontal="center" vertical="center"/>
    </xf>
    <xf numFmtId="0" fontId="51" fillId="0" borderId="1" xfId="0" applyFont="1" applyBorder="1" applyAlignment="1">
      <alignment horizontal="center" vertical="center" wrapText="1"/>
    </xf>
    <xf numFmtId="0" fontId="76" fillId="0" borderId="1" xfId="47" applyNumberFormat="1" applyFont="1" applyBorder="1" applyAlignment="1">
      <alignment horizontal="justify" vertical="top" wrapText="1"/>
    </xf>
    <xf numFmtId="9" fontId="35" fillId="0" borderId="50" xfId="39" applyNumberFormat="1" applyFont="1" applyBorder="1" applyAlignment="1">
      <alignment horizontal="center" vertical="center" wrapText="1"/>
    </xf>
    <xf numFmtId="9" fontId="35" fillId="0" borderId="24" xfId="39" applyNumberFormat="1" applyFont="1" applyBorder="1" applyAlignment="1">
      <alignment horizontal="center" vertical="center" wrapText="1"/>
    </xf>
    <xf numFmtId="9" fontId="35" fillId="0" borderId="61" xfId="39" applyNumberFormat="1" applyFont="1" applyBorder="1" applyAlignment="1">
      <alignment horizontal="center" vertical="center" wrapText="1"/>
    </xf>
    <xf numFmtId="9" fontId="35" fillId="0" borderId="51" xfId="39" applyNumberFormat="1" applyFont="1" applyBorder="1" applyAlignment="1">
      <alignment horizontal="center" vertical="center" wrapText="1"/>
    </xf>
    <xf numFmtId="9" fontId="35" fillId="0" borderId="15" xfId="39" applyNumberFormat="1" applyFont="1" applyBorder="1" applyAlignment="1">
      <alignment horizontal="center" vertical="center" wrapText="1"/>
    </xf>
    <xf numFmtId="9" fontId="35" fillId="0" borderId="16" xfId="39" applyNumberFormat="1" applyFont="1" applyBorder="1" applyAlignment="1">
      <alignment horizontal="center" vertical="center" wrapText="1"/>
    </xf>
    <xf numFmtId="9" fontId="35" fillId="0" borderId="62" xfId="39" applyNumberFormat="1" applyFont="1" applyBorder="1" applyAlignment="1">
      <alignment horizontal="center" vertical="center" wrapText="1"/>
    </xf>
    <xf numFmtId="9" fontId="35" fillId="0" borderId="0" xfId="39" applyNumberFormat="1" applyFont="1" applyAlignment="1">
      <alignment horizontal="center" vertical="center" wrapText="1"/>
    </xf>
    <xf numFmtId="9" fontId="35" fillId="0" borderId="14" xfId="39" applyNumberFormat="1" applyFont="1" applyBorder="1" applyAlignment="1">
      <alignment horizontal="center" vertical="center" wrapText="1"/>
    </xf>
    <xf numFmtId="173" fontId="10" fillId="19" borderId="21" xfId="32" applyNumberFormat="1" applyFont="1" applyFill="1" applyBorder="1" applyAlignment="1" applyProtection="1">
      <alignment horizontal="center" vertical="center" wrapText="1"/>
    </xf>
    <xf numFmtId="173" fontId="10" fillId="19" borderId="63" xfId="32" applyNumberFormat="1" applyFont="1" applyFill="1" applyBorder="1" applyAlignment="1" applyProtection="1">
      <alignment horizontal="center" vertical="center" wrapText="1"/>
    </xf>
    <xf numFmtId="173" fontId="10" fillId="19" borderId="59" xfId="32" applyNumberFormat="1" applyFont="1" applyFill="1" applyBorder="1" applyAlignment="1" applyProtection="1">
      <alignment horizontal="center" vertical="center" wrapText="1"/>
    </xf>
    <xf numFmtId="0" fontId="10" fillId="20" borderId="45" xfId="39" applyFont="1" applyFill="1" applyBorder="1" applyAlignment="1">
      <alignment horizontal="left" vertical="center" wrapText="1"/>
    </xf>
    <xf numFmtId="0" fontId="10" fillId="20" borderId="46" xfId="39" applyFont="1" applyFill="1" applyBorder="1" applyAlignment="1">
      <alignment horizontal="left" vertical="center" wrapText="1"/>
    </xf>
    <xf numFmtId="2" fontId="9" fillId="0" borderId="18" xfId="39" applyNumberFormat="1" applyFont="1" applyBorder="1" applyAlignment="1">
      <alignment vertical="center" wrapText="1"/>
    </xf>
    <xf numFmtId="0" fontId="0" fillId="0" borderId="64" xfId="0" applyBorder="1" applyAlignment="1">
      <alignment vertical="center" wrapText="1"/>
    </xf>
    <xf numFmtId="0" fontId="10" fillId="19" borderId="2" xfId="39" applyFont="1" applyFill="1" applyBorder="1" applyAlignment="1">
      <alignment horizontal="center" vertical="center" wrapText="1"/>
    </xf>
    <xf numFmtId="0" fontId="10" fillId="19" borderId="5" xfId="39" applyFont="1" applyFill="1" applyBorder="1" applyAlignment="1">
      <alignment horizontal="center" vertical="center" wrapText="1"/>
    </xf>
    <xf numFmtId="9" fontId="35" fillId="0" borderId="50" xfId="39" applyNumberFormat="1" applyFont="1" applyBorder="1" applyAlignment="1">
      <alignment horizontal="left" vertical="center" wrapText="1"/>
    </xf>
    <xf numFmtId="9" fontId="35" fillId="0" borderId="24" xfId="39" applyNumberFormat="1" applyFont="1" applyBorder="1" applyAlignment="1">
      <alignment horizontal="left" vertical="center" wrapText="1"/>
    </xf>
    <xf numFmtId="9" fontId="35" fillId="0" borderId="61" xfId="39" applyNumberFormat="1" applyFont="1" applyBorder="1" applyAlignment="1">
      <alignment horizontal="left" vertical="center" wrapText="1"/>
    </xf>
    <xf numFmtId="9" fontId="35" fillId="0" borderId="62" xfId="39" applyNumberFormat="1" applyFont="1" applyBorder="1" applyAlignment="1">
      <alignment horizontal="left" vertical="center" wrapText="1"/>
    </xf>
    <xf numFmtId="9" fontId="35" fillId="0" borderId="0" xfId="39" applyNumberFormat="1" applyFont="1" applyAlignment="1">
      <alignment horizontal="left" vertical="center" wrapText="1"/>
    </xf>
    <xf numFmtId="9" fontId="35" fillId="0" borderId="14" xfId="39" applyNumberFormat="1" applyFont="1" applyBorder="1" applyAlignment="1">
      <alignment horizontal="left" vertical="center" wrapText="1"/>
    </xf>
    <xf numFmtId="0" fontId="10" fillId="20" borderId="65" xfId="39" applyFont="1" applyFill="1" applyBorder="1" applyAlignment="1">
      <alignment horizontal="center" vertical="center" wrapText="1"/>
    </xf>
    <xf numFmtId="0" fontId="10" fillId="20" borderId="66" xfId="39" applyFont="1" applyFill="1" applyBorder="1" applyAlignment="1">
      <alignment horizontal="center" vertical="center" wrapText="1"/>
    </xf>
    <xf numFmtId="0" fontId="10" fillId="20" borderId="58" xfId="39" applyFont="1" applyFill="1" applyBorder="1" applyAlignment="1">
      <alignment horizontal="center" vertical="center" wrapText="1"/>
    </xf>
    <xf numFmtId="0" fontId="10" fillId="0" borderId="18" xfId="39" applyFont="1" applyBorder="1" applyAlignment="1">
      <alignment horizontal="center" vertical="center" wrapText="1"/>
    </xf>
    <xf numFmtId="0" fontId="10" fillId="0" borderId="64" xfId="39" applyFont="1" applyBorder="1" applyAlignment="1">
      <alignment horizontal="center" vertical="center" wrapText="1"/>
    </xf>
    <xf numFmtId="2" fontId="9" fillId="0" borderId="18" xfId="39" applyNumberFormat="1" applyFont="1" applyBorder="1" applyAlignment="1">
      <alignment horizontal="center" vertical="center" wrapText="1"/>
    </xf>
    <xf numFmtId="2" fontId="9" fillId="0" borderId="30" xfId="39" applyNumberFormat="1" applyFont="1" applyBorder="1" applyAlignment="1">
      <alignment horizontal="center" vertical="center" wrapText="1"/>
    </xf>
    <xf numFmtId="2" fontId="9" fillId="0" borderId="26" xfId="39" applyNumberFormat="1" applyFont="1" applyBorder="1" applyAlignment="1">
      <alignment horizontal="center" vertical="center" wrapText="1"/>
    </xf>
    <xf numFmtId="2" fontId="9" fillId="0" borderId="4" xfId="39" applyNumberFormat="1" applyFont="1" applyBorder="1" applyAlignment="1">
      <alignment horizontal="center" vertical="center" wrapText="1"/>
    </xf>
    <xf numFmtId="2" fontId="9" fillId="0" borderId="10" xfId="39" applyNumberFormat="1" applyFont="1" applyBorder="1" applyAlignment="1">
      <alignment horizontal="center" vertical="center" wrapText="1"/>
    </xf>
    <xf numFmtId="2" fontId="9" fillId="0" borderId="30" xfId="39" applyNumberFormat="1" applyFont="1" applyBorder="1" applyAlignment="1">
      <alignment vertical="center" wrapText="1"/>
    </xf>
    <xf numFmtId="2" fontId="9" fillId="0" borderId="8" xfId="39" applyNumberFormat="1" applyFont="1" applyBorder="1" applyAlignment="1">
      <alignment vertical="center" wrapText="1"/>
    </xf>
    <xf numFmtId="0" fontId="10" fillId="19" borderId="13" xfId="39" applyFont="1" applyFill="1" applyBorder="1" applyAlignment="1">
      <alignment horizontal="center" vertical="center" wrapText="1"/>
    </xf>
    <xf numFmtId="0" fontId="10" fillId="19" borderId="0" xfId="39" applyFont="1" applyFill="1" applyAlignment="1">
      <alignment horizontal="center" vertical="center" wrapText="1"/>
    </xf>
    <xf numFmtId="9" fontId="10" fillId="0" borderId="45" xfId="39" applyNumberFormat="1" applyFont="1" applyBorder="1" applyAlignment="1">
      <alignment horizontal="center" vertical="center" wrapText="1"/>
    </xf>
    <xf numFmtId="9" fontId="10" fillId="0" borderId="46" xfId="39" applyNumberFormat="1" applyFont="1" applyBorder="1" applyAlignment="1">
      <alignment horizontal="center" vertical="center" wrapText="1"/>
    </xf>
    <xf numFmtId="0" fontId="10" fillId="20" borderId="23" xfId="39" applyFont="1" applyFill="1" applyBorder="1" applyAlignment="1">
      <alignment horizontal="center" vertical="center" wrapText="1"/>
    </xf>
    <xf numFmtId="0" fontId="10" fillId="20" borderId="6" xfId="39" applyFont="1" applyFill="1" applyBorder="1" applyAlignment="1">
      <alignment horizontal="center" vertical="center" wrapText="1"/>
    </xf>
    <xf numFmtId="2" fontId="9" fillId="0" borderId="60" xfId="39" applyNumberFormat="1" applyFont="1" applyBorder="1" applyAlignment="1">
      <alignment horizontal="center" vertical="center" wrapText="1"/>
    </xf>
    <xf numFmtId="0" fontId="9" fillId="0" borderId="45" xfId="39" applyFont="1" applyBorder="1" applyAlignment="1">
      <alignment horizontal="center" vertical="center" wrapText="1"/>
    </xf>
    <xf numFmtId="0" fontId="9" fillId="0" borderId="47" xfId="39" applyFont="1" applyBorder="1" applyAlignment="1">
      <alignment horizontal="center" vertical="center" wrapText="1"/>
    </xf>
    <xf numFmtId="0" fontId="9" fillId="0" borderId="46" xfId="39" applyFont="1" applyBorder="1" applyAlignment="1">
      <alignment horizontal="center" vertical="center" wrapText="1"/>
    </xf>
    <xf numFmtId="0" fontId="10" fillId="20" borderId="1" xfId="39" applyFont="1" applyFill="1" applyBorder="1" applyAlignment="1">
      <alignment horizontal="center" vertical="center" wrapText="1"/>
    </xf>
    <xf numFmtId="0" fontId="10" fillId="20" borderId="9" xfId="39" applyFont="1" applyFill="1" applyBorder="1" applyAlignment="1">
      <alignment horizontal="center" vertical="center" wrapText="1"/>
    </xf>
    <xf numFmtId="0" fontId="10" fillId="20" borderId="38" xfId="39" applyFont="1" applyFill="1" applyBorder="1" applyAlignment="1">
      <alignment horizontal="center" vertical="center" wrapText="1"/>
    </xf>
    <xf numFmtId="0" fontId="10" fillId="20" borderId="8" xfId="39" applyFont="1" applyFill="1" applyBorder="1" applyAlignment="1">
      <alignment horizontal="center" vertical="center" wrapText="1"/>
    </xf>
    <xf numFmtId="0" fontId="10" fillId="20" borderId="39" xfId="39" applyFont="1" applyFill="1" applyBorder="1" applyAlignment="1">
      <alignment horizontal="center" vertical="center" wrapText="1"/>
    </xf>
    <xf numFmtId="9" fontId="35" fillId="0" borderId="50" xfId="49" applyFont="1" applyFill="1" applyBorder="1" applyAlignment="1" applyProtection="1">
      <alignment horizontal="center" vertical="center" wrapText="1"/>
    </xf>
    <xf numFmtId="9" fontId="35" fillId="0" borderId="24" xfId="49" applyFont="1" applyFill="1" applyBorder="1" applyAlignment="1" applyProtection="1">
      <alignment horizontal="center" vertical="center" wrapText="1"/>
    </xf>
    <xf numFmtId="9" fontId="35" fillId="0" borderId="61" xfId="49" applyFont="1" applyFill="1" applyBorder="1" applyAlignment="1" applyProtection="1">
      <alignment horizontal="center" vertical="center" wrapText="1"/>
    </xf>
    <xf numFmtId="9" fontId="35" fillId="0" borderId="51" xfId="49" applyFont="1" applyFill="1" applyBorder="1" applyAlignment="1" applyProtection="1">
      <alignment horizontal="center" vertical="center" wrapText="1"/>
    </xf>
    <xf numFmtId="9" fontId="35" fillId="0" borderId="15" xfId="49" applyFont="1" applyFill="1" applyBorder="1" applyAlignment="1" applyProtection="1">
      <alignment horizontal="center" vertical="center" wrapText="1"/>
    </xf>
    <xf numFmtId="9" fontId="35" fillId="0" borderId="16" xfId="49" applyFont="1" applyFill="1" applyBorder="1" applyAlignment="1" applyProtection="1">
      <alignment horizontal="center" vertical="center" wrapText="1"/>
    </xf>
    <xf numFmtId="0" fontId="10" fillId="20" borderId="2" xfId="39" applyFont="1" applyFill="1" applyBorder="1" applyAlignment="1">
      <alignment horizontal="center" vertical="center" wrapText="1"/>
    </xf>
    <xf numFmtId="0" fontId="10" fillId="20" borderId="34" xfId="39" applyFont="1" applyFill="1" applyBorder="1" applyAlignment="1">
      <alignment horizontal="center" vertical="center" wrapText="1"/>
    </xf>
    <xf numFmtId="0" fontId="10" fillId="20" borderId="22" xfId="39" applyFont="1" applyFill="1" applyBorder="1" applyAlignment="1">
      <alignment horizontal="center" vertical="center" wrapText="1"/>
    </xf>
    <xf numFmtId="9" fontId="35" fillId="0" borderId="25" xfId="49" applyFont="1" applyFill="1" applyBorder="1" applyAlignment="1" applyProtection="1">
      <alignment horizontal="center" vertical="center" wrapText="1"/>
    </xf>
    <xf numFmtId="9" fontId="35" fillId="0" borderId="52" xfId="49" applyFont="1" applyFill="1" applyBorder="1" applyAlignment="1" applyProtection="1">
      <alignment horizontal="center" vertical="center" wrapText="1"/>
    </xf>
    <xf numFmtId="0" fontId="10" fillId="0" borderId="10" xfId="39" applyFont="1" applyBorder="1" applyAlignment="1">
      <alignment horizontal="center" vertical="center" wrapText="1"/>
    </xf>
    <xf numFmtId="0" fontId="10" fillId="0" borderId="60" xfId="39" applyFont="1" applyBorder="1" applyAlignment="1">
      <alignment horizontal="center" vertical="center" wrapText="1"/>
    </xf>
    <xf numFmtId="0" fontId="10" fillId="20" borderId="35" xfId="39" applyFont="1" applyFill="1" applyBorder="1" applyAlignment="1">
      <alignment horizontal="center" vertical="center" wrapText="1"/>
    </xf>
    <xf numFmtId="0" fontId="10" fillId="20" borderId="4" xfId="39" applyFont="1" applyFill="1" applyBorder="1" applyAlignment="1">
      <alignment horizontal="center" vertical="center" wrapText="1"/>
    </xf>
    <xf numFmtId="0" fontId="10" fillId="0" borderId="2" xfId="39" applyFont="1" applyBorder="1" applyAlignment="1">
      <alignment horizontal="center" vertical="center" wrapText="1"/>
    </xf>
    <xf numFmtId="0" fontId="10" fillId="0" borderId="22" xfId="39" applyFont="1" applyBorder="1" applyAlignment="1">
      <alignment horizontal="center" vertical="center" wrapText="1"/>
    </xf>
    <xf numFmtId="0" fontId="10" fillId="19" borderId="54" xfId="39" applyFont="1" applyFill="1" applyBorder="1" applyAlignment="1">
      <alignment horizontal="center" vertical="center" wrapText="1"/>
    </xf>
    <xf numFmtId="0" fontId="10" fillId="19" borderId="34" xfId="39" applyFont="1" applyFill="1" applyBorder="1" applyAlignment="1">
      <alignment horizontal="center" vertical="center" wrapText="1"/>
    </xf>
    <xf numFmtId="173" fontId="10" fillId="0" borderId="2" xfId="32" applyNumberFormat="1" applyFont="1" applyFill="1" applyBorder="1" applyAlignment="1" applyProtection="1">
      <alignment horizontal="center" vertical="center" wrapText="1"/>
    </xf>
    <xf numFmtId="173" fontId="10" fillId="0" borderId="22" xfId="32" applyNumberFormat="1" applyFont="1" applyFill="1" applyBorder="1" applyAlignment="1" applyProtection="1">
      <alignment horizontal="center" vertical="center" wrapText="1"/>
    </xf>
    <xf numFmtId="173" fontId="10" fillId="19" borderId="2" xfId="32" applyNumberFormat="1" applyFont="1" applyFill="1" applyBorder="1" applyAlignment="1" applyProtection="1">
      <alignment horizontal="center" vertical="center"/>
    </xf>
    <xf numFmtId="173" fontId="10" fillId="19" borderId="5" xfId="32" applyNumberFormat="1" applyFont="1" applyFill="1" applyBorder="1" applyAlignment="1" applyProtection="1">
      <alignment horizontal="center" vertical="center"/>
    </xf>
    <xf numFmtId="173" fontId="10" fillId="19" borderId="2" xfId="32" applyNumberFormat="1" applyFont="1" applyFill="1" applyBorder="1" applyAlignment="1" applyProtection="1">
      <alignment horizontal="center" vertical="center" wrapText="1"/>
    </xf>
    <xf numFmtId="173" fontId="10" fillId="19" borderId="5" xfId="32" applyNumberFormat="1" applyFont="1" applyFill="1" applyBorder="1" applyAlignment="1" applyProtection="1">
      <alignment horizontal="center" vertical="center" wrapText="1"/>
    </xf>
    <xf numFmtId="0" fontId="10" fillId="20" borderId="50" xfId="39" applyFont="1" applyFill="1" applyBorder="1" applyAlignment="1">
      <alignment horizontal="center" vertical="center" wrapText="1"/>
    </xf>
    <xf numFmtId="0" fontId="10" fillId="20" borderId="25" xfId="39" applyFont="1" applyFill="1" applyBorder="1" applyAlignment="1">
      <alignment horizontal="center" vertical="center" wrapText="1"/>
    </xf>
    <xf numFmtId="0" fontId="10" fillId="20" borderId="20" xfId="39" applyFont="1" applyFill="1" applyBorder="1" applyAlignment="1">
      <alignment horizontal="center" vertical="center" wrapText="1"/>
    </xf>
    <xf numFmtId="0" fontId="10" fillId="20" borderId="33" xfId="39" applyFont="1" applyFill="1" applyBorder="1" applyAlignment="1">
      <alignment horizontal="center" vertical="center" wrapText="1"/>
    </xf>
    <xf numFmtId="0" fontId="10" fillId="0" borderId="34" xfId="39" applyFont="1" applyBorder="1" applyAlignment="1">
      <alignment horizontal="center" vertical="center" wrapText="1"/>
    </xf>
    <xf numFmtId="0" fontId="10" fillId="0" borderId="5" xfId="39" applyFont="1" applyBorder="1" applyAlignment="1">
      <alignment horizontal="center" vertical="center" wrapText="1"/>
    </xf>
    <xf numFmtId="0" fontId="10" fillId="20" borderId="5" xfId="39" applyFont="1" applyFill="1" applyBorder="1" applyAlignment="1">
      <alignment horizontal="center" vertical="center" wrapText="1"/>
    </xf>
    <xf numFmtId="0" fontId="10" fillId="19" borderId="38" xfId="39" applyFont="1" applyFill="1" applyBorder="1" applyAlignment="1">
      <alignment horizontal="center" vertical="center" wrapText="1"/>
    </xf>
    <xf numFmtId="0" fontId="10" fillId="19" borderId="53" xfId="39" applyFont="1" applyFill="1" applyBorder="1" applyAlignment="1">
      <alignment horizontal="center" vertical="center" wrapText="1"/>
    </xf>
    <xf numFmtId="0" fontId="10" fillId="19" borderId="39" xfId="39" applyFont="1" applyFill="1" applyBorder="1" applyAlignment="1">
      <alignment horizontal="center" vertical="center" wrapText="1"/>
    </xf>
    <xf numFmtId="0" fontId="10" fillId="19" borderId="40" xfId="39" applyFont="1" applyFill="1" applyBorder="1" applyAlignment="1">
      <alignment horizontal="center" vertical="center" wrapText="1"/>
    </xf>
    <xf numFmtId="173" fontId="10" fillId="19" borderId="55" xfId="32" applyNumberFormat="1" applyFont="1" applyFill="1" applyBorder="1" applyAlignment="1" applyProtection="1">
      <alignment horizontal="center" vertical="center" wrapText="1"/>
    </xf>
    <xf numFmtId="0" fontId="0" fillId="0" borderId="54" xfId="0" applyBorder="1" applyAlignment="1">
      <alignment horizontal="center" vertical="center"/>
    </xf>
    <xf numFmtId="0" fontId="0" fillId="0" borderId="22"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20" borderId="45" xfId="39" applyFont="1" applyFill="1" applyBorder="1" applyAlignment="1">
      <alignment horizontal="center" vertical="center" wrapText="1"/>
    </xf>
    <xf numFmtId="0" fontId="10" fillId="20" borderId="46" xfId="39" applyFont="1" applyFill="1" applyBorder="1" applyAlignment="1">
      <alignment horizontal="center" vertical="center" wrapText="1"/>
    </xf>
    <xf numFmtId="0" fontId="10" fillId="0" borderId="48" xfId="39" applyFont="1" applyBorder="1" applyAlignment="1">
      <alignment horizontal="center" vertical="center"/>
    </xf>
    <xf numFmtId="0" fontId="10" fillId="0" borderId="11" xfId="39" applyFont="1" applyBorder="1" applyAlignment="1">
      <alignment horizontal="center" vertical="center"/>
    </xf>
    <xf numFmtId="0" fontId="10" fillId="0" borderId="12" xfId="39" applyFont="1" applyBorder="1" applyAlignment="1">
      <alignment horizontal="center" vertical="center"/>
    </xf>
    <xf numFmtId="0" fontId="10" fillId="0" borderId="13" xfId="39" applyFont="1" applyBorder="1" applyAlignment="1">
      <alignment horizontal="center" vertical="center"/>
    </xf>
    <xf numFmtId="0" fontId="10" fillId="0" borderId="0" xfId="39" applyFont="1" applyAlignment="1">
      <alignment horizontal="center" vertical="center"/>
    </xf>
    <xf numFmtId="0" fontId="10" fillId="0" borderId="14" xfId="39" applyFont="1" applyBorder="1" applyAlignment="1">
      <alignment horizontal="center" vertical="center"/>
    </xf>
    <xf numFmtId="0" fontId="10" fillId="0" borderId="13" xfId="39" applyFont="1" applyBorder="1" applyAlignment="1">
      <alignment horizontal="center" vertical="center" wrapText="1"/>
    </xf>
    <xf numFmtId="0" fontId="10" fillId="0" borderId="0" xfId="39" applyFont="1" applyAlignment="1">
      <alignment horizontal="center" vertical="center" wrapText="1"/>
    </xf>
    <xf numFmtId="0" fontId="10" fillId="0" borderId="14" xfId="39" applyFont="1" applyBorder="1" applyAlignment="1">
      <alignment horizontal="center" vertical="center" wrapText="1"/>
    </xf>
    <xf numFmtId="0" fontId="10" fillId="0" borderId="49" xfId="39" applyFont="1" applyBorder="1" applyAlignment="1">
      <alignment horizontal="center" vertical="center" wrapText="1"/>
    </xf>
    <xf numFmtId="0" fontId="10" fillId="0" borderId="15" xfId="39" applyFont="1" applyBorder="1" applyAlignment="1">
      <alignment horizontal="center" vertical="center" wrapText="1"/>
    </xf>
    <xf numFmtId="0" fontId="10" fillId="0" borderId="16" xfId="39" applyFont="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10" fillId="24" borderId="5" xfId="0" applyFont="1" applyFill="1" applyBorder="1" applyAlignment="1">
      <alignment horizontal="left" vertical="center" wrapText="1"/>
    </xf>
    <xf numFmtId="0" fontId="10" fillId="24" borderId="1" xfId="0" applyFont="1" applyFill="1" applyBorder="1" applyAlignment="1">
      <alignment horizontal="left" vertical="center" wrapText="1"/>
    </xf>
    <xf numFmtId="0" fontId="10" fillId="24" borderId="9" xfId="0" applyFont="1" applyFill="1" applyBorder="1" applyAlignment="1">
      <alignment horizontal="left" vertical="center" wrapText="1"/>
    </xf>
    <xf numFmtId="0" fontId="33" fillId="0" borderId="5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8" fillId="0" borderId="59" xfId="0" applyFont="1" applyBorder="1" applyAlignment="1">
      <alignment horizontal="left" vertical="center" wrapText="1"/>
    </xf>
    <xf numFmtId="0" fontId="38" fillId="0" borderId="19" xfId="0" applyFont="1" applyBorder="1" applyAlignment="1">
      <alignment horizontal="left" vertical="center" wrapText="1"/>
    </xf>
    <xf numFmtId="0" fontId="38" fillId="0" borderId="41" xfId="0" applyFont="1" applyBorder="1" applyAlignment="1">
      <alignment horizontal="left" vertical="center" wrapText="1"/>
    </xf>
    <xf numFmtId="0" fontId="10" fillId="0" borderId="27" xfId="39" applyFont="1" applyBorder="1" applyAlignment="1">
      <alignment horizontal="center" vertical="center" wrapText="1"/>
    </xf>
    <xf numFmtId="0" fontId="10" fillId="0" borderId="28" xfId="39" applyFont="1" applyBorder="1" applyAlignment="1">
      <alignment horizontal="center" vertical="center" wrapText="1"/>
    </xf>
    <xf numFmtId="0" fontId="10" fillId="0" borderId="29" xfId="39" applyFont="1" applyBorder="1" applyAlignment="1">
      <alignment horizontal="center" vertical="center" wrapText="1"/>
    </xf>
    <xf numFmtId="0" fontId="10" fillId="20" borderId="48" xfId="39" applyFont="1" applyFill="1" applyBorder="1" applyAlignment="1">
      <alignment horizontal="left" vertical="center" wrapText="1"/>
    </xf>
    <xf numFmtId="0" fontId="10" fillId="20" borderId="12" xfId="39" applyFont="1" applyFill="1" applyBorder="1" applyAlignment="1">
      <alignment horizontal="left" vertical="center" wrapText="1"/>
    </xf>
    <xf numFmtId="0" fontId="10" fillId="20" borderId="13" xfId="39" applyFont="1" applyFill="1" applyBorder="1" applyAlignment="1">
      <alignment horizontal="left" vertical="center" wrapText="1"/>
    </xf>
    <xf numFmtId="0" fontId="10" fillId="20" borderId="14" xfId="39" applyFont="1" applyFill="1" applyBorder="1" applyAlignment="1">
      <alignment horizontal="left" vertical="center" wrapText="1"/>
    </xf>
    <xf numFmtId="0" fontId="10" fillId="20" borderId="49" xfId="39" applyFont="1" applyFill="1" applyBorder="1" applyAlignment="1">
      <alignment horizontal="left" vertical="center" wrapText="1"/>
    </xf>
    <xf numFmtId="0" fontId="10" fillId="20" borderId="16" xfId="39" applyFont="1" applyFill="1" applyBorder="1" applyAlignment="1">
      <alignment horizontal="left" vertical="center" wrapText="1"/>
    </xf>
    <xf numFmtId="0" fontId="10" fillId="0" borderId="48" xfId="39" applyFont="1" applyBorder="1" applyAlignment="1">
      <alignment horizontal="center" vertical="center" wrapText="1"/>
    </xf>
    <xf numFmtId="0" fontId="10" fillId="0" borderId="11" xfId="39" applyFont="1" applyBorder="1" applyAlignment="1">
      <alignment horizontal="center" vertical="center" wrapText="1"/>
    </xf>
    <xf numFmtId="0" fontId="10" fillId="0" borderId="12" xfId="39" applyFont="1" applyBorder="1" applyAlignment="1">
      <alignment horizontal="center" vertical="center" wrapText="1"/>
    </xf>
    <xf numFmtId="0" fontId="10" fillId="20" borderId="3" xfId="39" applyFont="1" applyFill="1" applyBorder="1" applyAlignment="1">
      <alignment horizontal="center" vertical="center" wrapText="1"/>
    </xf>
    <xf numFmtId="0" fontId="10" fillId="0" borderId="38" xfId="39" applyFont="1" applyBorder="1" applyAlignment="1">
      <alignment horizontal="center" vertical="center" wrapText="1"/>
    </xf>
    <xf numFmtId="0" fontId="10" fillId="0" borderId="39" xfId="39" applyFont="1" applyBorder="1" applyAlignment="1">
      <alignment horizontal="center" vertical="center" wrapText="1"/>
    </xf>
    <xf numFmtId="0" fontId="10" fillId="0" borderId="40" xfId="39" applyFont="1" applyBorder="1" applyAlignment="1">
      <alignment horizontal="center" vertical="center" wrapText="1"/>
    </xf>
    <xf numFmtId="0" fontId="35" fillId="0" borderId="1" xfId="39" applyFont="1" applyBorder="1" applyAlignment="1">
      <alignment horizontal="left" vertical="center" wrapText="1"/>
    </xf>
    <xf numFmtId="0" fontId="35" fillId="0" borderId="9" xfId="39" applyFont="1" applyBorder="1" applyAlignment="1">
      <alignment horizontal="left" vertical="center" wrapText="1"/>
    </xf>
    <xf numFmtId="0" fontId="9" fillId="20" borderId="1" xfId="39" applyFont="1" applyFill="1" applyBorder="1" applyAlignment="1">
      <alignment horizontal="center" vertical="center" wrapText="1"/>
    </xf>
    <xf numFmtId="0" fontId="10" fillId="20" borderId="7" xfId="39" applyFont="1" applyFill="1" applyBorder="1" applyAlignment="1">
      <alignment horizontal="center" vertical="center" wrapText="1"/>
    </xf>
    <xf numFmtId="3" fontId="10" fillId="0" borderId="50" xfId="39" applyNumberFormat="1" applyFont="1" applyBorder="1" applyAlignment="1">
      <alignment horizontal="center" vertical="center" wrapText="1"/>
    </xf>
    <xf numFmtId="3" fontId="10" fillId="0" borderId="25" xfId="39" applyNumberFormat="1" applyFont="1" applyBorder="1" applyAlignment="1">
      <alignment horizontal="center" vertical="center" wrapText="1"/>
    </xf>
    <xf numFmtId="0" fontId="9" fillId="0" borderId="42" xfId="39" applyFont="1" applyBorder="1" applyAlignment="1">
      <alignment horizontal="center" vertical="center" wrapText="1"/>
    </xf>
    <xf numFmtId="0" fontId="9" fillId="0" borderId="43" xfId="39" applyFont="1" applyBorder="1" applyAlignment="1">
      <alignment horizontal="center" vertical="center" wrapText="1"/>
    </xf>
    <xf numFmtId="0" fontId="9" fillId="0" borderId="44" xfId="39" applyFont="1" applyBorder="1" applyAlignment="1">
      <alignment horizontal="center" vertical="center" wrapText="1"/>
    </xf>
    <xf numFmtId="0" fontId="13" fillId="0" borderId="45" xfId="39" applyFont="1" applyBorder="1" applyAlignment="1">
      <alignment horizontal="center" vertical="center" wrapText="1"/>
    </xf>
    <xf numFmtId="0" fontId="13" fillId="0" borderId="47" xfId="39" applyFont="1" applyBorder="1" applyAlignment="1">
      <alignment horizontal="center" vertical="center" wrapText="1"/>
    </xf>
    <xf numFmtId="0" fontId="13" fillId="0" borderId="46" xfId="39" applyFont="1" applyBorder="1" applyAlignment="1">
      <alignment horizontal="center" vertical="center" wrapText="1"/>
    </xf>
    <xf numFmtId="0" fontId="10" fillId="19" borderId="6" xfId="39" applyFont="1" applyFill="1" applyBorder="1" applyAlignment="1">
      <alignment horizontal="center" vertical="center" wrapText="1"/>
    </xf>
    <xf numFmtId="0" fontId="10" fillId="19" borderId="3" xfId="39" applyFont="1" applyFill="1" applyBorder="1" applyAlignment="1">
      <alignment horizontal="center" vertical="center" wrapText="1"/>
    </xf>
    <xf numFmtId="0" fontId="10" fillId="19" borderId="33" xfId="39" applyFont="1" applyFill="1" applyBorder="1" applyAlignment="1">
      <alignment horizontal="center" vertical="center" wrapText="1"/>
    </xf>
    <xf numFmtId="0" fontId="57" fillId="0" borderId="48" xfId="0" applyFont="1" applyBorder="1" applyAlignment="1">
      <alignment horizontal="center" vertical="center"/>
    </xf>
    <xf numFmtId="0" fontId="57" fillId="0" borderId="12" xfId="0" applyFont="1" applyBorder="1" applyAlignment="1">
      <alignment horizontal="center" vertical="center"/>
    </xf>
    <xf numFmtId="0" fontId="57" fillId="0" borderId="13" xfId="0" applyFont="1" applyBorder="1" applyAlignment="1">
      <alignment horizontal="center" vertical="center"/>
    </xf>
    <xf numFmtId="0" fontId="57" fillId="0" borderId="14" xfId="0" applyFont="1" applyBorder="1" applyAlignment="1">
      <alignment horizontal="center" vertical="center"/>
    </xf>
    <xf numFmtId="0" fontId="57" fillId="0" borderId="49" xfId="0" applyFont="1" applyBorder="1" applyAlignment="1">
      <alignment horizontal="center" vertical="center"/>
    </xf>
    <xf numFmtId="0" fontId="57" fillId="0" borderId="16" xfId="0" applyFont="1" applyBorder="1" applyAlignment="1">
      <alignment horizontal="center" vertical="center"/>
    </xf>
    <xf numFmtId="0" fontId="10" fillId="20" borderId="27" xfId="39" applyFont="1" applyFill="1" applyBorder="1" applyAlignment="1">
      <alignment horizontal="center" vertical="center" wrapText="1"/>
    </xf>
    <xf numFmtId="0" fontId="10" fillId="20" borderId="28" xfId="39" applyFont="1" applyFill="1" applyBorder="1" applyAlignment="1">
      <alignment horizontal="center" vertical="center" wrapText="1"/>
    </xf>
    <xf numFmtId="0" fontId="10" fillId="20" borderId="29" xfId="39" applyFont="1" applyFill="1" applyBorder="1" applyAlignment="1">
      <alignment horizontal="center" vertical="center" wrapText="1"/>
    </xf>
    <xf numFmtId="0" fontId="57" fillId="0" borderId="42" xfId="0" applyFont="1" applyBorder="1" applyAlignment="1">
      <alignment horizontal="center" vertical="center"/>
    </xf>
    <xf numFmtId="0" fontId="57" fillId="0" borderId="44" xfId="0" applyFont="1" applyBorder="1" applyAlignment="1">
      <alignment horizontal="center" vertical="center"/>
    </xf>
    <xf numFmtId="0" fontId="10" fillId="19" borderId="15" xfId="39" applyFont="1" applyFill="1" applyBorder="1" applyAlignment="1">
      <alignment horizontal="left" vertical="center" wrapText="1"/>
    </xf>
    <xf numFmtId="0" fontId="10" fillId="19" borderId="20" xfId="39" applyFont="1" applyFill="1" applyBorder="1" applyAlignment="1">
      <alignment horizontal="center" vertical="center" wrapText="1"/>
    </xf>
    <xf numFmtId="0" fontId="10" fillId="19" borderId="7" xfId="39" applyFont="1" applyFill="1" applyBorder="1" applyAlignment="1">
      <alignment horizontal="center" vertical="center" wrapText="1"/>
    </xf>
    <xf numFmtId="0" fontId="10" fillId="0" borderId="45" xfId="39" applyFont="1" applyBorder="1" applyAlignment="1">
      <alignment horizontal="center" vertical="center" wrapText="1"/>
    </xf>
    <xf numFmtId="0" fontId="10" fillId="0" borderId="47" xfId="39" applyFont="1" applyBorder="1" applyAlignment="1">
      <alignment horizontal="center" vertical="center" wrapText="1"/>
    </xf>
    <xf numFmtId="0" fontId="10" fillId="0" borderId="46" xfId="39" applyFont="1" applyBorder="1" applyAlignment="1">
      <alignment horizontal="center" vertical="center" wrapText="1"/>
    </xf>
    <xf numFmtId="0" fontId="10" fillId="20" borderId="47" xfId="39" applyFont="1" applyFill="1" applyBorder="1" applyAlignment="1">
      <alignment horizontal="center" vertical="center" wrapText="1"/>
    </xf>
    <xf numFmtId="0" fontId="10" fillId="20" borderId="48" xfId="39" applyFont="1" applyFill="1" applyBorder="1" applyAlignment="1">
      <alignment horizontal="center" vertical="center" wrapText="1"/>
    </xf>
    <xf numFmtId="0" fontId="10" fillId="20" borderId="11" xfId="39" applyFont="1" applyFill="1" applyBorder="1" applyAlignment="1">
      <alignment horizontal="center" vertical="center" wrapText="1"/>
    </xf>
    <xf numFmtId="0" fontId="10" fillId="20" borderId="12" xfId="39" applyFont="1" applyFill="1" applyBorder="1" applyAlignment="1">
      <alignment horizontal="center" vertical="center" wrapText="1"/>
    </xf>
    <xf numFmtId="0" fontId="10" fillId="20" borderId="13" xfId="39" applyFont="1" applyFill="1" applyBorder="1" applyAlignment="1">
      <alignment horizontal="center" vertical="center" wrapText="1"/>
    </xf>
    <xf numFmtId="0" fontId="10" fillId="20" borderId="0" xfId="39" applyFont="1" applyFill="1" applyAlignment="1">
      <alignment horizontal="center" vertical="center" wrapText="1"/>
    </xf>
    <xf numFmtId="0" fontId="10" fillId="20" borderId="14" xfId="39" applyFont="1" applyFill="1" applyBorder="1" applyAlignment="1">
      <alignment horizontal="center" vertical="center" wrapText="1"/>
    </xf>
    <xf numFmtId="0" fontId="10" fillId="20" borderId="49" xfId="39" applyFont="1" applyFill="1" applyBorder="1" applyAlignment="1">
      <alignment horizontal="center" vertical="center" wrapText="1"/>
    </xf>
    <xf numFmtId="0" fontId="10" fillId="20" borderId="15" xfId="39" applyFont="1" applyFill="1" applyBorder="1" applyAlignment="1">
      <alignment horizontal="center" vertical="center" wrapText="1"/>
    </xf>
    <xf numFmtId="0" fontId="10" fillId="20" borderId="16" xfId="39" applyFont="1" applyFill="1" applyBorder="1" applyAlignment="1">
      <alignment horizontal="center" vertical="center" wrapText="1"/>
    </xf>
    <xf numFmtId="0" fontId="10" fillId="0" borderId="53"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45" fillId="0" borderId="18" xfId="39" applyFont="1" applyBorder="1" applyAlignment="1">
      <alignment horizontal="justify" vertical="center" wrapText="1"/>
    </xf>
    <xf numFmtId="0" fontId="45" fillId="0" borderId="64" xfId="39" applyFont="1" applyBorder="1" applyAlignment="1">
      <alignment horizontal="justify" vertical="center" wrapText="1"/>
    </xf>
    <xf numFmtId="9" fontId="45" fillId="0" borderId="26" xfId="47" applyFont="1" applyFill="1" applyBorder="1" applyAlignment="1" applyProtection="1">
      <alignment horizontal="center" vertical="center" wrapText="1"/>
    </xf>
    <xf numFmtId="9" fontId="45" fillId="0" borderId="4" xfId="47" applyFont="1" applyFill="1" applyBorder="1" applyAlignment="1" applyProtection="1">
      <alignment horizontal="center" vertical="center" wrapText="1"/>
    </xf>
    <xf numFmtId="9" fontId="37" fillId="0" borderId="50" xfId="39" applyNumberFormat="1" applyFont="1" applyBorder="1" applyAlignment="1">
      <alignment horizontal="left" vertical="center" wrapText="1"/>
    </xf>
    <xf numFmtId="9" fontId="37" fillId="0" borderId="24" xfId="39" applyNumberFormat="1" applyFont="1" applyBorder="1" applyAlignment="1">
      <alignment horizontal="left" vertical="center" wrapText="1"/>
    </xf>
    <xf numFmtId="9" fontId="37" fillId="0" borderId="25" xfId="39" applyNumberFormat="1" applyFont="1" applyBorder="1" applyAlignment="1">
      <alignment horizontal="left" vertical="center" wrapText="1"/>
    </xf>
    <xf numFmtId="9" fontId="37" fillId="0" borderId="20" xfId="39" applyNumberFormat="1" applyFont="1" applyBorder="1" applyAlignment="1">
      <alignment horizontal="left" vertical="center" wrapText="1"/>
    </xf>
    <xf numFmtId="9" fontId="37" fillId="0" borderId="3" xfId="39" applyNumberFormat="1" applyFont="1" applyBorder="1" applyAlignment="1">
      <alignment horizontal="left" vertical="center" wrapText="1"/>
    </xf>
    <xf numFmtId="9" fontId="37" fillId="0" borderId="33" xfId="39" applyNumberFormat="1" applyFont="1" applyBorder="1" applyAlignment="1">
      <alignment horizontal="left" vertical="center" wrapText="1"/>
    </xf>
    <xf numFmtId="9" fontId="50" fillId="0" borderId="1" xfId="49" applyFont="1" applyFill="1" applyBorder="1" applyAlignment="1" applyProtection="1">
      <alignment horizontal="justify" vertical="center" wrapText="1"/>
    </xf>
    <xf numFmtId="9" fontId="50" fillId="0" borderId="9" xfId="49" applyFont="1" applyFill="1" applyBorder="1" applyAlignment="1" applyProtection="1">
      <alignment horizontal="justify" vertical="center" wrapText="1"/>
    </xf>
    <xf numFmtId="9" fontId="50" fillId="0" borderId="19" xfId="49" applyFont="1" applyFill="1" applyBorder="1" applyAlignment="1" applyProtection="1">
      <alignment horizontal="justify" vertical="center" wrapText="1"/>
    </xf>
    <xf numFmtId="9" fontId="50" fillId="0" borderId="41" xfId="49" applyFont="1" applyFill="1" applyBorder="1" applyAlignment="1" applyProtection="1">
      <alignment horizontal="justify" vertical="center" wrapText="1"/>
    </xf>
    <xf numFmtId="0" fontId="44" fillId="20" borderId="30" xfId="39" applyFont="1" applyFill="1" applyBorder="1" applyAlignment="1">
      <alignment horizontal="center" vertical="center" wrapText="1"/>
    </xf>
    <xf numFmtId="0" fontId="44" fillId="20" borderId="8" xfId="39" applyFont="1" applyFill="1" applyBorder="1" applyAlignment="1">
      <alignment horizontal="center" vertical="center" wrapText="1"/>
    </xf>
    <xf numFmtId="0" fontId="44" fillId="20" borderId="26" xfId="39" applyFont="1" applyFill="1" applyBorder="1" applyAlignment="1">
      <alignment horizontal="center" vertical="center" wrapText="1"/>
    </xf>
    <xf numFmtId="0" fontId="44" fillId="20" borderId="4" xfId="39" applyFont="1" applyFill="1" applyBorder="1" applyAlignment="1">
      <alignment horizontal="center" vertical="center" wrapText="1"/>
    </xf>
    <xf numFmtId="0" fontId="44" fillId="20" borderId="20" xfId="39" applyFont="1" applyFill="1" applyBorder="1" applyAlignment="1">
      <alignment horizontal="center" vertical="center" wrapText="1"/>
    </xf>
    <xf numFmtId="0" fontId="44" fillId="20" borderId="3" xfId="39" applyFont="1" applyFill="1" applyBorder="1" applyAlignment="1">
      <alignment horizontal="center" vertical="center" wrapText="1"/>
    </xf>
    <xf numFmtId="0" fontId="44" fillId="20" borderId="7" xfId="39" applyFont="1" applyFill="1" applyBorder="1" applyAlignment="1">
      <alignment horizontal="center" vertical="center" wrapText="1"/>
    </xf>
    <xf numFmtId="0" fontId="44" fillId="20" borderId="2" xfId="39" applyFont="1" applyFill="1" applyBorder="1" applyAlignment="1">
      <alignment horizontal="center" vertical="center" wrapText="1"/>
    </xf>
    <xf numFmtId="0" fontId="44" fillId="20" borderId="34" xfId="39" applyFont="1" applyFill="1" applyBorder="1" applyAlignment="1">
      <alignment horizontal="center" vertical="center" wrapText="1"/>
    </xf>
    <xf numFmtId="0" fontId="44" fillId="20" borderId="22" xfId="39" applyFont="1" applyFill="1" applyBorder="1" applyAlignment="1">
      <alignment horizontal="center" vertical="center" wrapText="1"/>
    </xf>
    <xf numFmtId="0" fontId="44" fillId="0" borderId="18" xfId="39" applyFont="1" applyBorder="1" applyAlignment="1">
      <alignment horizontal="justify" vertical="center" wrapText="1"/>
    </xf>
    <xf numFmtId="0" fontId="44" fillId="0" borderId="64" xfId="39" applyFont="1" applyBorder="1" applyAlignment="1">
      <alignment horizontal="justify" vertical="center" wrapText="1"/>
    </xf>
    <xf numFmtId="9" fontId="44" fillId="0" borderId="10" xfId="47" applyFont="1" applyFill="1" applyBorder="1" applyAlignment="1" applyProtection="1">
      <alignment horizontal="center" vertical="center" wrapText="1"/>
    </xf>
    <xf numFmtId="9" fontId="44" fillId="0" borderId="60" xfId="47" applyFont="1" applyFill="1" applyBorder="1" applyAlignment="1" applyProtection="1">
      <alignment horizontal="center" vertical="center" wrapText="1"/>
    </xf>
    <xf numFmtId="9" fontId="65" fillId="0" borderId="50" xfId="49" applyFont="1" applyFill="1" applyBorder="1" applyAlignment="1" applyProtection="1">
      <alignment horizontal="justify" vertical="center" wrapText="1"/>
    </xf>
    <xf numFmtId="9" fontId="37" fillId="0" borderId="24" xfId="49" applyFont="1" applyFill="1" applyBorder="1" applyAlignment="1" applyProtection="1">
      <alignment horizontal="justify" vertical="center" wrapText="1"/>
    </xf>
    <xf numFmtId="9" fontId="37" fillId="0" borderId="25" xfId="49" applyFont="1" applyFill="1" applyBorder="1" applyAlignment="1" applyProtection="1">
      <alignment horizontal="justify" vertical="center" wrapText="1"/>
    </xf>
    <xf numFmtId="9" fontId="37" fillId="0" borderId="51" xfId="49" applyFont="1" applyFill="1" applyBorder="1" applyAlignment="1" applyProtection="1">
      <alignment horizontal="justify" vertical="center" wrapText="1"/>
    </xf>
    <xf numFmtId="9" fontId="37" fillId="0" borderId="15" xfId="49" applyFont="1" applyFill="1" applyBorder="1" applyAlignment="1" applyProtection="1">
      <alignment horizontal="justify" vertical="center" wrapText="1"/>
    </xf>
    <xf numFmtId="9" fontId="37" fillId="0" borderId="52" xfId="49" applyFont="1" applyFill="1" applyBorder="1" applyAlignment="1" applyProtection="1">
      <alignment horizontal="justify" vertical="center" wrapText="1"/>
    </xf>
    <xf numFmtId="9" fontId="66" fillId="0" borderId="50" xfId="49" applyFont="1" applyFill="1" applyBorder="1" applyAlignment="1" applyProtection="1">
      <alignment horizontal="justify" vertical="top" wrapText="1"/>
    </xf>
    <xf numFmtId="9" fontId="67" fillId="0" borderId="24" xfId="49" applyFont="1" applyFill="1" applyBorder="1" applyAlignment="1" applyProtection="1">
      <alignment horizontal="justify" vertical="top" wrapText="1"/>
    </xf>
    <xf numFmtId="9" fontId="67" fillId="0" borderId="25" xfId="49" applyFont="1" applyFill="1" applyBorder="1" applyAlignment="1" applyProtection="1">
      <alignment horizontal="justify" vertical="top" wrapText="1"/>
    </xf>
    <xf numFmtId="9" fontId="67" fillId="0" borderId="51" xfId="49" applyFont="1" applyFill="1" applyBorder="1" applyAlignment="1" applyProtection="1">
      <alignment horizontal="justify" vertical="top" wrapText="1"/>
    </xf>
    <xf numFmtId="9" fontId="67" fillId="0" borderId="15" xfId="49" applyFont="1" applyFill="1" applyBorder="1" applyAlignment="1" applyProtection="1">
      <alignment horizontal="justify" vertical="top" wrapText="1"/>
    </xf>
    <xf numFmtId="9" fontId="67" fillId="0" borderId="52" xfId="49" applyFont="1" applyFill="1" applyBorder="1" applyAlignment="1" applyProtection="1">
      <alignment horizontal="justify" vertical="top" wrapText="1"/>
    </xf>
    <xf numFmtId="9" fontId="61" fillId="0" borderId="50" xfId="49" applyFont="1" applyFill="1" applyBorder="1" applyAlignment="1" applyProtection="1">
      <alignment horizontal="center" vertical="center" wrapText="1"/>
    </xf>
    <xf numFmtId="9" fontId="61" fillId="0" borderId="24" xfId="49" applyFont="1" applyFill="1" applyBorder="1" applyAlignment="1" applyProtection="1">
      <alignment horizontal="center" vertical="center" wrapText="1"/>
    </xf>
    <xf numFmtId="9" fontId="61" fillId="0" borderId="25" xfId="49" applyFont="1" applyFill="1" applyBorder="1" applyAlignment="1" applyProtection="1">
      <alignment horizontal="center" vertical="center" wrapText="1"/>
    </xf>
    <xf numFmtId="9" fontId="61" fillId="0" borderId="51" xfId="49" applyFont="1" applyFill="1" applyBorder="1" applyAlignment="1" applyProtection="1">
      <alignment horizontal="center" vertical="center" wrapText="1"/>
    </xf>
    <xf numFmtId="9" fontId="61" fillId="0" borderId="15" xfId="49" applyFont="1" applyFill="1" applyBorder="1" applyAlignment="1" applyProtection="1">
      <alignment horizontal="center" vertical="center" wrapText="1"/>
    </xf>
    <xf numFmtId="9" fontId="61" fillId="0" borderId="52" xfId="49" applyFont="1" applyFill="1" applyBorder="1" applyAlignment="1" applyProtection="1">
      <alignment horizontal="center" vertical="center" wrapText="1"/>
    </xf>
    <xf numFmtId="3" fontId="44" fillId="0" borderId="50" xfId="39" applyNumberFormat="1" applyFont="1" applyBorder="1" applyAlignment="1">
      <alignment horizontal="center" vertical="center" wrapText="1"/>
    </xf>
    <xf numFmtId="3" fontId="44" fillId="0" borderId="25" xfId="39" applyNumberFormat="1" applyFont="1" applyBorder="1" applyAlignment="1">
      <alignment horizontal="center" vertical="center" wrapText="1"/>
    </xf>
    <xf numFmtId="0" fontId="45" fillId="0" borderId="1" xfId="39" applyFont="1" applyBorder="1" applyAlignment="1">
      <alignment horizontal="left" vertical="center" wrapText="1"/>
    </xf>
    <xf numFmtId="0" fontId="45" fillId="0" borderId="9" xfId="39" applyFont="1" applyBorder="1" applyAlignment="1">
      <alignment horizontal="left" vertical="center" wrapText="1"/>
    </xf>
    <xf numFmtId="0" fontId="44" fillId="0" borderId="38" xfId="39" applyFont="1" applyBorder="1" applyAlignment="1">
      <alignment horizontal="center" vertical="center" wrapText="1"/>
    </xf>
    <xf numFmtId="0" fontId="44" fillId="0" borderId="39" xfId="39" applyFont="1" applyBorder="1" applyAlignment="1">
      <alignment horizontal="center" vertical="center" wrapText="1"/>
    </xf>
    <xf numFmtId="0" fontId="44" fillId="0" borderId="40" xfId="39" applyFont="1" applyBorder="1" applyAlignment="1">
      <alignment horizontal="center" vertical="center" wrapText="1"/>
    </xf>
    <xf numFmtId="0" fontId="44" fillId="20" borderId="1" xfId="39" applyFont="1" applyFill="1" applyBorder="1" applyAlignment="1">
      <alignment horizontal="center" vertical="center" wrapText="1"/>
    </xf>
    <xf numFmtId="0" fontId="45" fillId="20" borderId="1" xfId="39" applyFont="1" applyFill="1" applyBorder="1" applyAlignment="1">
      <alignment horizontal="center" vertical="center" wrapText="1"/>
    </xf>
    <xf numFmtId="0" fontId="44" fillId="20" borderId="9" xfId="39" applyFont="1" applyFill="1" applyBorder="1" applyAlignment="1">
      <alignment horizontal="center" vertical="center" wrapText="1"/>
    </xf>
    <xf numFmtId="0" fontId="44" fillId="20" borderId="33" xfId="39" applyFont="1" applyFill="1" applyBorder="1" applyAlignment="1">
      <alignment horizontal="center" vertical="center" wrapText="1"/>
    </xf>
    <xf numFmtId="0" fontId="44" fillId="20" borderId="38" xfId="39" applyFont="1" applyFill="1" applyBorder="1" applyAlignment="1">
      <alignment horizontal="center" vertical="center" wrapText="1"/>
    </xf>
    <xf numFmtId="0" fontId="44" fillId="20" borderId="65" xfId="39" applyFont="1" applyFill="1" applyBorder="1" applyAlignment="1">
      <alignment horizontal="center" vertical="center" wrapText="1"/>
    </xf>
    <xf numFmtId="0" fontId="44" fillId="20" borderId="31" xfId="39" applyFont="1" applyFill="1" applyBorder="1" applyAlignment="1">
      <alignment horizontal="center" vertical="center" wrapText="1"/>
    </xf>
    <xf numFmtId="0" fontId="44" fillId="20" borderId="21" xfId="39" applyFont="1" applyFill="1" applyBorder="1" applyAlignment="1">
      <alignment horizontal="center" vertical="center" wrapText="1"/>
    </xf>
    <xf numFmtId="0" fontId="44" fillId="19" borderId="38" xfId="39" applyFont="1" applyFill="1" applyBorder="1" applyAlignment="1">
      <alignment horizontal="center" vertical="center" wrapText="1"/>
    </xf>
    <xf numFmtId="0" fontId="44" fillId="19" borderId="53" xfId="39" applyFont="1" applyFill="1" applyBorder="1" applyAlignment="1">
      <alignment horizontal="center" vertical="center" wrapText="1"/>
    </xf>
    <xf numFmtId="0" fontId="44" fillId="19" borderId="39" xfId="39" applyFont="1" applyFill="1" applyBorder="1" applyAlignment="1">
      <alignment horizontal="center" vertical="center" wrapText="1"/>
    </xf>
    <xf numFmtId="0" fontId="44" fillId="19" borderId="40" xfId="39" applyFont="1" applyFill="1" applyBorder="1" applyAlignment="1">
      <alignment horizontal="center" vertical="center" wrapText="1"/>
    </xf>
    <xf numFmtId="0" fontId="44" fillId="20" borderId="23" xfId="39" applyFont="1" applyFill="1" applyBorder="1" applyAlignment="1">
      <alignment horizontal="center" vertical="center" wrapText="1"/>
    </xf>
    <xf numFmtId="0" fontId="44" fillId="20" borderId="6" xfId="39" applyFont="1" applyFill="1" applyBorder="1" applyAlignment="1">
      <alignment horizontal="center" vertical="center" wrapText="1"/>
    </xf>
    <xf numFmtId="0" fontId="44" fillId="20" borderId="50" xfId="39" applyFont="1" applyFill="1" applyBorder="1" applyAlignment="1">
      <alignment horizontal="center" vertical="center" wrapText="1"/>
    </xf>
    <xf numFmtId="0" fontId="44" fillId="20" borderId="25" xfId="39" applyFont="1" applyFill="1" applyBorder="1" applyAlignment="1">
      <alignment horizontal="center" vertical="center" wrapText="1"/>
    </xf>
    <xf numFmtId="0" fontId="44" fillId="20" borderId="5" xfId="39" applyFont="1" applyFill="1" applyBorder="1" applyAlignment="1">
      <alignment horizontal="center" vertical="center" wrapText="1"/>
    </xf>
    <xf numFmtId="0" fontId="44" fillId="20" borderId="24" xfId="39" applyFont="1" applyFill="1" applyBorder="1" applyAlignment="1">
      <alignment horizontal="center" vertical="center" wrapText="1"/>
    </xf>
    <xf numFmtId="0" fontId="44" fillId="20" borderId="61" xfId="39" applyFont="1" applyFill="1" applyBorder="1" applyAlignment="1">
      <alignment horizontal="center" vertical="center" wrapText="1"/>
    </xf>
    <xf numFmtId="0" fontId="44" fillId="0" borderId="27" xfId="39" applyFont="1" applyBorder="1" applyAlignment="1">
      <alignment horizontal="center" vertical="center" wrapText="1"/>
    </xf>
    <xf numFmtId="0" fontId="44" fillId="0" borderId="28" xfId="39" applyFont="1" applyBorder="1" applyAlignment="1">
      <alignment horizontal="center" vertical="center" wrapText="1"/>
    </xf>
    <xf numFmtId="0" fontId="44" fillId="0" borderId="29" xfId="39" applyFont="1" applyBorder="1" applyAlignment="1">
      <alignment horizontal="center" vertical="center" wrapText="1"/>
    </xf>
    <xf numFmtId="0" fontId="44" fillId="20" borderId="45" xfId="39" applyFont="1" applyFill="1" applyBorder="1" applyAlignment="1">
      <alignment horizontal="center" vertical="center" wrapText="1"/>
    </xf>
    <xf numFmtId="0" fontId="44" fillId="20" borderId="46" xfId="39" applyFont="1" applyFill="1" applyBorder="1" applyAlignment="1">
      <alignment horizontal="center" vertical="center" wrapText="1"/>
    </xf>
    <xf numFmtId="0" fontId="44" fillId="20" borderId="47" xfId="39" applyFont="1" applyFill="1" applyBorder="1" applyAlignment="1">
      <alignment horizontal="center" vertical="center" wrapText="1"/>
    </xf>
    <xf numFmtId="0" fontId="44" fillId="20" borderId="45" xfId="39" applyFont="1" applyFill="1" applyBorder="1" applyAlignment="1">
      <alignment horizontal="left" vertical="center" wrapText="1"/>
    </xf>
    <xf numFmtId="0" fontId="44" fillId="20" borderId="46" xfId="39" applyFont="1" applyFill="1" applyBorder="1" applyAlignment="1">
      <alignment horizontal="left" vertical="center" wrapText="1"/>
    </xf>
    <xf numFmtId="0" fontId="46" fillId="0" borderId="54" xfId="0" applyFont="1" applyBorder="1" applyAlignment="1">
      <alignment horizontal="center" vertical="center" wrapText="1"/>
    </xf>
    <xf numFmtId="0" fontId="46" fillId="0" borderId="22" xfId="0" applyFont="1" applyBorder="1" applyAlignment="1">
      <alignment horizontal="center" vertical="center" wrapText="1"/>
    </xf>
    <xf numFmtId="0" fontId="43" fillId="0" borderId="54" xfId="0" applyFont="1" applyBorder="1" applyAlignment="1">
      <alignment horizontal="center" vertical="center"/>
    </xf>
    <xf numFmtId="0" fontId="43" fillId="0" borderId="22" xfId="0" applyFont="1" applyBorder="1" applyAlignment="1">
      <alignment horizontal="center" vertical="center"/>
    </xf>
    <xf numFmtId="0" fontId="44" fillId="0" borderId="27" xfId="39" applyFont="1" applyBorder="1" applyAlignment="1">
      <alignment horizontal="center" vertical="center"/>
    </xf>
    <xf numFmtId="0" fontId="44" fillId="0" borderId="28" xfId="39" applyFont="1" applyBorder="1" applyAlignment="1">
      <alignment horizontal="center" vertical="center"/>
    </xf>
    <xf numFmtId="0" fontId="44" fillId="0" borderId="29" xfId="39" applyFont="1" applyBorder="1" applyAlignment="1">
      <alignment horizontal="center" vertical="center"/>
    </xf>
    <xf numFmtId="0" fontId="58" fillId="0" borderId="53" xfId="0" applyFont="1" applyBorder="1" applyAlignment="1">
      <alignment horizontal="left" vertical="center" wrapText="1"/>
    </xf>
    <xf numFmtId="0" fontId="58" fillId="0" borderId="39" xfId="0" applyFont="1" applyBorder="1" applyAlignment="1">
      <alignment horizontal="left" vertical="center" wrapText="1"/>
    </xf>
    <xf numFmtId="0" fontId="58" fillId="0" borderId="40" xfId="0" applyFont="1" applyBorder="1" applyAlignment="1">
      <alignment horizontal="left" vertical="center" wrapText="1"/>
    </xf>
    <xf numFmtId="0" fontId="44" fillId="20" borderId="49" xfId="39" applyFont="1" applyFill="1" applyBorder="1" applyAlignment="1">
      <alignment horizontal="center" vertical="center" wrapText="1"/>
    </xf>
    <xf numFmtId="0" fontId="44" fillId="20" borderId="15" xfId="39" applyFont="1" applyFill="1" applyBorder="1" applyAlignment="1">
      <alignment horizontal="center" vertical="center" wrapText="1"/>
    </xf>
    <xf numFmtId="0" fontId="44" fillId="20" borderId="16" xfId="39" applyFont="1" applyFill="1" applyBorder="1" applyAlignment="1">
      <alignment horizontal="center" vertical="center" wrapText="1"/>
    </xf>
    <xf numFmtId="0" fontId="44" fillId="20" borderId="13" xfId="39" applyFont="1" applyFill="1" applyBorder="1" applyAlignment="1">
      <alignment horizontal="center" vertical="center" wrapText="1"/>
    </xf>
    <xf numFmtId="0" fontId="44" fillId="20" borderId="0" xfId="39" applyFont="1" applyFill="1" applyAlignment="1">
      <alignment horizontal="center" vertical="center" wrapText="1"/>
    </xf>
    <xf numFmtId="0" fontId="44" fillId="20" borderId="14" xfId="39" applyFont="1" applyFill="1" applyBorder="1" applyAlignment="1">
      <alignment horizontal="center" vertical="center" wrapText="1"/>
    </xf>
    <xf numFmtId="0" fontId="43" fillId="0" borderId="55" xfId="0" applyFont="1" applyBorder="1" applyAlignment="1">
      <alignment horizontal="center" vertical="center"/>
    </xf>
    <xf numFmtId="0" fontId="43" fillId="0" borderId="56" xfId="0" applyFont="1" applyBorder="1" applyAlignment="1">
      <alignment horizontal="center" vertical="center"/>
    </xf>
    <xf numFmtId="0" fontId="44" fillId="0" borderId="45" xfId="39" applyFont="1" applyBorder="1" applyAlignment="1">
      <alignment horizontal="center" vertical="center" wrapText="1"/>
    </xf>
    <xf numFmtId="0" fontId="44" fillId="0" borderId="47" xfId="39" applyFont="1" applyBorder="1" applyAlignment="1">
      <alignment horizontal="center" vertical="center" wrapText="1"/>
    </xf>
    <xf numFmtId="0" fontId="44" fillId="0" borderId="46" xfId="39" applyFont="1" applyBorder="1" applyAlignment="1">
      <alignment horizontal="center" vertical="center" wrapText="1"/>
    </xf>
    <xf numFmtId="0" fontId="44" fillId="19" borderId="15" xfId="39" applyFont="1" applyFill="1" applyBorder="1" applyAlignment="1">
      <alignment horizontal="left" vertical="center" wrapText="1"/>
    </xf>
    <xf numFmtId="0" fontId="45" fillId="0" borderId="45" xfId="39" applyFont="1" applyBorder="1" applyAlignment="1">
      <alignment horizontal="center" vertical="center" wrapText="1"/>
    </xf>
    <xf numFmtId="0" fontId="45" fillId="0" borderId="47" xfId="39" applyFont="1" applyBorder="1" applyAlignment="1">
      <alignment horizontal="center" vertical="center" wrapText="1"/>
    </xf>
    <xf numFmtId="0" fontId="45" fillId="0" borderId="46" xfId="39" applyFont="1" applyBorder="1" applyAlignment="1">
      <alignment horizontal="center" vertical="center" wrapText="1"/>
    </xf>
    <xf numFmtId="1" fontId="44" fillId="0" borderId="45" xfId="47" applyNumberFormat="1" applyFont="1" applyFill="1" applyBorder="1" applyAlignment="1" applyProtection="1">
      <alignment horizontal="center" vertical="center" wrapText="1"/>
    </xf>
    <xf numFmtId="1" fontId="44" fillId="0" borderId="46" xfId="47" applyNumberFormat="1" applyFont="1" applyFill="1" applyBorder="1" applyAlignment="1" applyProtection="1">
      <alignment horizontal="center" vertical="center" wrapText="1"/>
    </xf>
    <xf numFmtId="9" fontId="44" fillId="0" borderId="45" xfId="39" applyNumberFormat="1" applyFont="1" applyBorder="1" applyAlignment="1">
      <alignment horizontal="center" vertical="center" wrapText="1"/>
    </xf>
    <xf numFmtId="9" fontId="44" fillId="0" borderId="46" xfId="39" applyNumberFormat="1" applyFont="1" applyBorder="1" applyAlignment="1">
      <alignment horizontal="center" vertical="center" wrapText="1"/>
    </xf>
    <xf numFmtId="0" fontId="47" fillId="0" borderId="45" xfId="39" applyFont="1" applyBorder="1" applyAlignment="1">
      <alignment horizontal="center" vertical="center" wrapText="1"/>
    </xf>
    <xf numFmtId="0" fontId="47" fillId="0" borderId="47" xfId="39" applyFont="1" applyBorder="1" applyAlignment="1">
      <alignment horizontal="center" vertical="center" wrapText="1"/>
    </xf>
    <xf numFmtId="0" fontId="47" fillId="0" borderId="46" xfId="39" applyFont="1" applyBorder="1" applyAlignment="1">
      <alignment horizontal="center" vertical="center" wrapText="1"/>
    </xf>
    <xf numFmtId="0" fontId="58" fillId="0" borderId="5" xfId="0" applyFont="1" applyBorder="1" applyAlignment="1">
      <alignment horizontal="left" vertical="center" wrapText="1"/>
    </xf>
    <xf numFmtId="0" fontId="58" fillId="0" borderId="1" xfId="0" applyFont="1" applyBorder="1" applyAlignment="1">
      <alignment horizontal="left" vertical="center" wrapText="1"/>
    </xf>
    <xf numFmtId="0" fontId="58" fillId="0" borderId="9" xfId="0" applyFont="1" applyBorder="1" applyAlignment="1">
      <alignment horizontal="left" vertical="center" wrapText="1"/>
    </xf>
    <xf numFmtId="0" fontId="44" fillId="0" borderId="31" xfId="39" applyFont="1" applyBorder="1" applyAlignment="1">
      <alignment horizontal="center" vertical="center" wrapText="1"/>
    </xf>
    <xf numFmtId="0" fontId="44" fillId="0" borderId="19" xfId="39" applyFont="1" applyBorder="1" applyAlignment="1">
      <alignment horizontal="center" vertical="center" wrapText="1"/>
    </xf>
    <xf numFmtId="0" fontId="44" fillId="0" borderId="41" xfId="39" applyFont="1" applyBorder="1" applyAlignment="1">
      <alignment horizontal="center" vertical="center" wrapText="1"/>
    </xf>
    <xf numFmtId="0" fontId="58" fillId="0" borderId="59" xfId="0" applyFont="1" applyBorder="1" applyAlignment="1">
      <alignment horizontal="left" vertical="center" wrapText="1"/>
    </xf>
    <xf numFmtId="0" fontId="58" fillId="0" borderId="19" xfId="0" applyFont="1" applyBorder="1" applyAlignment="1">
      <alignment horizontal="left" vertical="center" wrapText="1"/>
    </xf>
    <xf numFmtId="0" fontId="58" fillId="0" borderId="41" xfId="0" applyFont="1" applyBorder="1" applyAlignment="1">
      <alignment horizontal="left" vertical="center" wrapText="1"/>
    </xf>
    <xf numFmtId="0" fontId="44" fillId="20" borderId="48" xfId="39" applyFont="1" applyFill="1" applyBorder="1" applyAlignment="1">
      <alignment horizontal="left" vertical="center" wrapText="1"/>
    </xf>
    <xf numFmtId="0" fontId="44" fillId="20" borderId="12" xfId="39" applyFont="1" applyFill="1" applyBorder="1" applyAlignment="1">
      <alignment horizontal="left" vertical="center" wrapText="1"/>
    </xf>
    <xf numFmtId="0" fontId="44" fillId="20" borderId="13" xfId="39" applyFont="1" applyFill="1" applyBorder="1" applyAlignment="1">
      <alignment horizontal="left" vertical="center" wrapText="1"/>
    </xf>
    <xf numFmtId="0" fontId="44" fillId="20" borderId="14" xfId="39" applyFont="1" applyFill="1" applyBorder="1" applyAlignment="1">
      <alignment horizontal="left" vertical="center" wrapText="1"/>
    </xf>
    <xf numFmtId="0" fontId="44" fillId="20" borderId="49" xfId="39" applyFont="1" applyFill="1" applyBorder="1" applyAlignment="1">
      <alignment horizontal="left" vertical="center" wrapText="1"/>
    </xf>
    <xf numFmtId="0" fontId="44" fillId="20" borderId="16" xfId="39" applyFont="1" applyFill="1" applyBorder="1" applyAlignment="1">
      <alignment horizontal="left" vertical="center" wrapText="1"/>
    </xf>
    <xf numFmtId="0" fontId="58" fillId="0" borderId="48" xfId="39" applyFont="1" applyBorder="1" applyAlignment="1">
      <alignment horizontal="center" vertical="center" wrapText="1"/>
    </xf>
    <xf numFmtId="0" fontId="58" fillId="0" borderId="11" xfId="39" applyFont="1" applyBorder="1" applyAlignment="1">
      <alignment horizontal="center" vertical="center" wrapText="1"/>
    </xf>
    <xf numFmtId="0" fontId="58" fillId="0" borderId="12" xfId="39" applyFont="1" applyBorder="1" applyAlignment="1">
      <alignment horizontal="center" vertical="center" wrapText="1"/>
    </xf>
    <xf numFmtId="0" fontId="58" fillId="0" borderId="13" xfId="39" applyFont="1" applyBorder="1" applyAlignment="1">
      <alignment horizontal="center" vertical="center" wrapText="1"/>
    </xf>
    <xf numFmtId="0" fontId="58" fillId="0" borderId="0" xfId="39" applyFont="1" applyAlignment="1">
      <alignment horizontal="center" vertical="center" wrapText="1"/>
    </xf>
    <xf numFmtId="0" fontId="58" fillId="0" borderId="14" xfId="39" applyFont="1" applyBorder="1" applyAlignment="1">
      <alignment horizontal="center" vertical="center" wrapText="1"/>
    </xf>
    <xf numFmtId="0" fontId="58" fillId="0" borderId="49" xfId="39" applyFont="1" applyBorder="1" applyAlignment="1">
      <alignment horizontal="center" vertical="center" wrapText="1"/>
    </xf>
    <xf numFmtId="0" fontId="58" fillId="0" borderId="15" xfId="39" applyFont="1" applyBorder="1" applyAlignment="1">
      <alignment horizontal="center" vertical="center" wrapText="1"/>
    </xf>
    <xf numFmtId="0" fontId="58" fillId="0" borderId="16" xfId="39" applyFont="1" applyBorder="1" applyAlignment="1">
      <alignment horizontal="center" vertical="center" wrapText="1"/>
    </xf>
    <xf numFmtId="0" fontId="59" fillId="19" borderId="42" xfId="0" applyFont="1" applyFill="1" applyBorder="1" applyAlignment="1">
      <alignment horizontal="center" vertical="center"/>
    </xf>
    <xf numFmtId="0" fontId="59" fillId="19" borderId="43" xfId="0" applyFont="1" applyFill="1" applyBorder="1" applyAlignment="1">
      <alignment horizontal="center" vertical="center"/>
    </xf>
    <xf numFmtId="0" fontId="59" fillId="19" borderId="44" xfId="0" applyFont="1" applyFill="1" applyBorder="1" applyAlignment="1">
      <alignment horizontal="center" vertical="center"/>
    </xf>
    <xf numFmtId="0" fontId="44" fillId="20" borderId="11" xfId="39" applyFont="1" applyFill="1" applyBorder="1" applyAlignment="1">
      <alignment horizontal="left" vertical="center" wrapText="1"/>
    </xf>
    <xf numFmtId="0" fontId="44" fillId="20" borderId="0" xfId="39" applyFont="1" applyFill="1" applyAlignment="1">
      <alignment horizontal="left" vertical="center" wrapText="1"/>
    </xf>
    <xf numFmtId="0" fontId="44" fillId="20" borderId="15" xfId="39" applyFont="1" applyFill="1" applyBorder="1" applyAlignment="1">
      <alignment horizontal="left" vertical="center" wrapText="1"/>
    </xf>
    <xf numFmtId="14" fontId="60" fillId="19" borderId="48" xfId="0" applyNumberFormat="1" applyFont="1" applyFill="1" applyBorder="1" applyAlignment="1">
      <alignment horizontal="center" vertical="center"/>
    </xf>
    <xf numFmtId="0" fontId="60" fillId="19" borderId="12" xfId="0" applyFont="1" applyFill="1" applyBorder="1" applyAlignment="1">
      <alignment horizontal="center" vertical="center"/>
    </xf>
    <xf numFmtId="0" fontId="60" fillId="19" borderId="13" xfId="0" applyFont="1" applyFill="1" applyBorder="1" applyAlignment="1">
      <alignment horizontal="center" vertical="center"/>
    </xf>
    <xf numFmtId="0" fontId="60" fillId="19" borderId="14" xfId="0" applyFont="1" applyFill="1" applyBorder="1" applyAlignment="1">
      <alignment horizontal="center" vertical="center"/>
    </xf>
    <xf numFmtId="0" fontId="60" fillId="19" borderId="49" xfId="0" applyFont="1" applyFill="1" applyBorder="1" applyAlignment="1">
      <alignment horizontal="center" vertical="center"/>
    </xf>
    <xf numFmtId="0" fontId="60" fillId="19" borderId="16" xfId="0" applyFont="1" applyFill="1" applyBorder="1" applyAlignment="1">
      <alignment horizontal="center" vertical="center"/>
    </xf>
    <xf numFmtId="0" fontId="46" fillId="0" borderId="57" xfId="0" applyFont="1" applyBorder="1" applyAlignment="1">
      <alignment horizontal="center" vertical="center" wrapText="1"/>
    </xf>
    <xf numFmtId="0" fontId="46" fillId="0" borderId="58"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56" xfId="0" applyFont="1" applyBorder="1" applyAlignment="1">
      <alignment horizontal="center" vertical="center" wrapText="1"/>
    </xf>
    <xf numFmtId="0" fontId="45" fillId="0" borderId="48" xfId="39" applyFont="1" applyBorder="1" applyAlignment="1">
      <alignment horizontal="center" vertical="center" wrapText="1"/>
    </xf>
    <xf numFmtId="0" fontId="45" fillId="0" borderId="13" xfId="39" applyFont="1" applyBorder="1" applyAlignment="1">
      <alignment horizontal="center" vertical="center" wrapText="1"/>
    </xf>
    <xf numFmtId="0" fontId="45" fillId="0" borderId="49" xfId="39" applyFont="1" applyBorder="1" applyAlignment="1">
      <alignment horizontal="center" vertical="center" wrapText="1"/>
    </xf>
    <xf numFmtId="0" fontId="43" fillId="0" borderId="57" xfId="0" applyFont="1" applyBorder="1" applyAlignment="1">
      <alignment horizontal="center" vertical="center"/>
    </xf>
    <xf numFmtId="0" fontId="43" fillId="0" borderId="58" xfId="0" applyFont="1" applyBorder="1" applyAlignment="1">
      <alignment horizontal="center" vertical="center"/>
    </xf>
    <xf numFmtId="2" fontId="45" fillId="0" borderId="30" xfId="39" applyNumberFormat="1" applyFont="1" applyBorder="1" applyAlignment="1">
      <alignment horizontal="justify" vertical="center" wrapText="1"/>
    </xf>
    <xf numFmtId="2" fontId="45" fillId="0" borderId="8" xfId="39" applyNumberFormat="1" applyFont="1" applyBorder="1" applyAlignment="1">
      <alignment horizontal="justify" vertical="center" wrapText="1"/>
    </xf>
    <xf numFmtId="9" fontId="65" fillId="0" borderId="50" xfId="39" applyNumberFormat="1" applyFont="1" applyBorder="1" applyAlignment="1">
      <alignment horizontal="left" vertical="top" wrapText="1"/>
    </xf>
    <xf numFmtId="9" fontId="37" fillId="0" borderId="24" xfId="39" applyNumberFormat="1" applyFont="1" applyBorder="1" applyAlignment="1">
      <alignment horizontal="left" vertical="top" wrapText="1"/>
    </xf>
    <xf numFmtId="9" fontId="37" fillId="0" borderId="61" xfId="39" applyNumberFormat="1" applyFont="1" applyBorder="1" applyAlignment="1">
      <alignment horizontal="left" vertical="top" wrapText="1"/>
    </xf>
    <xf numFmtId="9" fontId="37" fillId="0" borderId="80" xfId="39" applyNumberFormat="1" applyFont="1" applyBorder="1" applyAlignment="1">
      <alignment horizontal="left" vertical="top" wrapText="1"/>
    </xf>
    <xf numFmtId="9" fontId="37" fillId="0" borderId="81" xfId="39" applyNumberFormat="1" applyFont="1" applyBorder="1" applyAlignment="1">
      <alignment horizontal="left" vertical="top" wrapText="1"/>
    </xf>
    <xf numFmtId="9" fontId="37" fillId="0" borderId="82" xfId="39" applyNumberFormat="1" applyFont="1" applyBorder="1" applyAlignment="1">
      <alignment horizontal="left" vertical="top" wrapText="1"/>
    </xf>
    <xf numFmtId="2" fontId="45" fillId="0" borderId="23" xfId="39" applyNumberFormat="1" applyFont="1" applyBorder="1" applyAlignment="1">
      <alignment horizontal="justify" vertical="center" wrapText="1"/>
    </xf>
    <xf numFmtId="2" fontId="45" fillId="0" borderId="24" xfId="39" applyNumberFormat="1" applyFont="1" applyBorder="1" applyAlignment="1">
      <alignment horizontal="justify" vertical="center" wrapText="1"/>
    </xf>
    <xf numFmtId="2" fontId="45" fillId="0" borderId="61" xfId="39" applyNumberFormat="1" applyFont="1" applyBorder="1" applyAlignment="1">
      <alignment horizontal="justify" vertical="center" wrapText="1"/>
    </xf>
    <xf numFmtId="2" fontId="45" fillId="0" borderId="49" xfId="39" applyNumberFormat="1" applyFont="1" applyBorder="1" applyAlignment="1">
      <alignment horizontal="justify" vertical="center" wrapText="1"/>
    </xf>
    <xf numFmtId="2" fontId="45" fillId="0" borderId="15" xfId="39" applyNumberFormat="1" applyFont="1" applyBorder="1" applyAlignment="1">
      <alignment horizontal="justify" vertical="center" wrapText="1"/>
    </xf>
    <xf numFmtId="2" fontId="45" fillId="0" borderId="16" xfId="39" applyNumberFormat="1" applyFont="1" applyBorder="1" applyAlignment="1">
      <alignment horizontal="justify" vertical="center" wrapText="1"/>
    </xf>
    <xf numFmtId="0" fontId="44" fillId="20" borderId="35" xfId="39" applyFont="1" applyFill="1" applyBorder="1" applyAlignment="1">
      <alignment horizontal="center" vertical="center" wrapText="1"/>
    </xf>
    <xf numFmtId="0" fontId="44" fillId="20" borderId="39" xfId="39" applyFont="1" applyFill="1" applyBorder="1" applyAlignment="1">
      <alignment horizontal="center" vertical="center" wrapText="1"/>
    </xf>
    <xf numFmtId="0" fontId="44" fillId="20" borderId="66" xfId="39" applyFont="1" applyFill="1" applyBorder="1" applyAlignment="1">
      <alignment horizontal="center" vertical="center" wrapText="1"/>
    </xf>
    <xf numFmtId="0" fontId="44" fillId="20" borderId="58" xfId="39" applyFont="1" applyFill="1" applyBorder="1" applyAlignment="1">
      <alignment horizontal="center" vertical="center" wrapText="1"/>
    </xf>
    <xf numFmtId="2" fontId="65" fillId="0" borderId="23" xfId="39" applyNumberFormat="1" applyFont="1" applyBorder="1" applyAlignment="1">
      <alignment horizontal="left" vertical="center" wrapText="1"/>
    </xf>
    <xf numFmtId="2" fontId="37" fillId="0" borderId="24" xfId="39" applyNumberFormat="1" applyFont="1" applyBorder="1" applyAlignment="1">
      <alignment horizontal="left" vertical="center" wrapText="1"/>
    </xf>
    <xf numFmtId="2" fontId="37" fillId="0" borderId="25" xfId="39" applyNumberFormat="1" applyFont="1" applyBorder="1" applyAlignment="1">
      <alignment horizontal="left" vertical="center" wrapText="1"/>
    </xf>
    <xf numFmtId="2" fontId="37" fillId="0" borderId="49" xfId="39" applyNumberFormat="1" applyFont="1" applyBorder="1" applyAlignment="1">
      <alignment horizontal="left" vertical="center" wrapText="1"/>
    </xf>
    <xf numFmtId="2" fontId="37" fillId="0" borderId="15" xfId="39" applyNumberFormat="1" applyFont="1" applyBorder="1" applyAlignment="1">
      <alignment horizontal="left" vertical="center" wrapText="1"/>
    </xf>
    <xf numFmtId="2" fontId="37" fillId="0" borderId="52" xfId="39" applyNumberFormat="1" applyFont="1" applyBorder="1" applyAlignment="1">
      <alignment horizontal="left" vertical="center" wrapText="1"/>
    </xf>
    <xf numFmtId="2" fontId="67" fillId="0" borderId="23" xfId="39" applyNumberFormat="1" applyFont="1" applyBorder="1" applyAlignment="1">
      <alignment horizontal="justify" vertical="top" wrapText="1"/>
    </xf>
    <xf numFmtId="2" fontId="67" fillId="0" borderId="24" xfId="39" applyNumberFormat="1" applyFont="1" applyBorder="1" applyAlignment="1">
      <alignment horizontal="justify" vertical="top" wrapText="1"/>
    </xf>
    <xf numFmtId="2" fontId="67" fillId="0" borderId="25" xfId="39" applyNumberFormat="1" applyFont="1" applyBorder="1" applyAlignment="1">
      <alignment horizontal="justify" vertical="top" wrapText="1"/>
    </xf>
    <xf numFmtId="2" fontId="67" fillId="0" borderId="49" xfId="39" applyNumberFormat="1" applyFont="1" applyBorder="1" applyAlignment="1">
      <alignment horizontal="justify" vertical="top" wrapText="1"/>
    </xf>
    <xf numFmtId="2" fontId="67" fillId="0" borderId="15" xfId="39" applyNumberFormat="1" applyFont="1" applyBorder="1" applyAlignment="1">
      <alignment horizontal="justify" vertical="top" wrapText="1"/>
    </xf>
    <xf numFmtId="2" fontId="67" fillId="0" borderId="52" xfId="39" applyNumberFormat="1" applyFont="1" applyBorder="1" applyAlignment="1">
      <alignment horizontal="justify" vertical="top" wrapText="1"/>
    </xf>
    <xf numFmtId="9" fontId="45" fillId="0" borderId="50" xfId="49" applyFont="1" applyFill="1" applyBorder="1" applyAlignment="1" applyProtection="1">
      <alignment horizontal="center" vertical="center" wrapText="1"/>
    </xf>
    <xf numFmtId="9" fontId="45" fillId="0" borderId="24" xfId="49" applyFont="1" applyFill="1" applyBorder="1" applyAlignment="1" applyProtection="1">
      <alignment horizontal="center" vertical="center" wrapText="1"/>
    </xf>
    <xf numFmtId="9" fontId="45" fillId="0" borderId="25" xfId="49" applyFont="1" applyFill="1" applyBorder="1" applyAlignment="1" applyProtection="1">
      <alignment horizontal="center" vertical="center" wrapText="1"/>
    </xf>
    <xf numFmtId="9" fontId="45" fillId="0" borderId="51" xfId="49" applyFont="1" applyFill="1" applyBorder="1" applyAlignment="1" applyProtection="1">
      <alignment horizontal="center" vertical="center" wrapText="1"/>
    </xf>
    <xf numFmtId="9" fontId="45" fillId="0" borderId="15" xfId="49" applyFont="1" applyFill="1" applyBorder="1" applyAlignment="1" applyProtection="1">
      <alignment horizontal="center" vertical="center" wrapText="1"/>
    </xf>
    <xf numFmtId="9" fontId="45" fillId="0" borderId="52" xfId="49" applyFont="1" applyFill="1" applyBorder="1" applyAlignment="1" applyProtection="1">
      <alignment horizontal="center" vertical="center" wrapText="1"/>
    </xf>
    <xf numFmtId="0" fontId="44" fillId="0" borderId="48" xfId="39" applyFont="1" applyBorder="1" applyAlignment="1">
      <alignment horizontal="center" vertical="center" wrapText="1"/>
    </xf>
    <xf numFmtId="0" fontId="44" fillId="0" borderId="11" xfId="39" applyFont="1" applyBorder="1" applyAlignment="1">
      <alignment horizontal="center" vertical="center" wrapText="1"/>
    </xf>
    <xf numFmtId="0" fontId="44" fillId="0" borderId="12" xfId="39" applyFont="1" applyBorder="1" applyAlignment="1">
      <alignment horizontal="center" vertical="center" wrapText="1"/>
    </xf>
    <xf numFmtId="0" fontId="44" fillId="0" borderId="13" xfId="39" applyFont="1" applyBorder="1" applyAlignment="1">
      <alignment horizontal="center" vertical="center" wrapText="1"/>
    </xf>
    <xf numFmtId="0" fontId="44" fillId="0" borderId="0" xfId="39" applyFont="1" applyAlignment="1">
      <alignment horizontal="center" vertical="center" wrapText="1"/>
    </xf>
    <xf numFmtId="0" fontId="44" fillId="0" borderId="14" xfId="39" applyFont="1" applyBorder="1" applyAlignment="1">
      <alignment horizontal="center" vertical="center" wrapText="1"/>
    </xf>
    <xf numFmtId="0" fontId="44" fillId="0" borderId="49" xfId="39" applyFont="1" applyBorder="1" applyAlignment="1">
      <alignment horizontal="center" vertical="center" wrapText="1"/>
    </xf>
    <xf numFmtId="0" fontId="44" fillId="0" borderId="15" xfId="39" applyFont="1" applyBorder="1" applyAlignment="1">
      <alignment horizontal="center" vertical="center" wrapText="1"/>
    </xf>
    <xf numFmtId="0" fontId="44" fillId="0" borderId="16" xfId="39" applyFont="1" applyBorder="1" applyAlignment="1">
      <alignment horizontal="center" vertical="center" wrapText="1"/>
    </xf>
    <xf numFmtId="9" fontId="37" fillId="0" borderId="50" xfId="39" applyNumberFormat="1" applyFont="1" applyBorder="1" applyAlignment="1">
      <alignment horizontal="left" vertical="top" wrapText="1"/>
    </xf>
    <xf numFmtId="9" fontId="37" fillId="0" borderId="20" xfId="39" applyNumberFormat="1" applyFont="1" applyBorder="1" applyAlignment="1">
      <alignment horizontal="left" vertical="top" wrapText="1"/>
    </xf>
    <xf numFmtId="9" fontId="37" fillId="0" borderId="3" xfId="39" applyNumberFormat="1" applyFont="1" applyBorder="1" applyAlignment="1">
      <alignment horizontal="left" vertical="top" wrapText="1"/>
    </xf>
    <xf numFmtId="9" fontId="37" fillId="0" borderId="7" xfId="39" applyNumberFormat="1" applyFont="1" applyBorder="1" applyAlignment="1">
      <alignment horizontal="left" vertical="top" wrapText="1"/>
    </xf>
    <xf numFmtId="2" fontId="64" fillId="0" borderId="23" xfId="39" applyNumberFormat="1" applyFont="1" applyBorder="1" applyAlignment="1">
      <alignment horizontal="justify" vertical="center" wrapText="1"/>
    </xf>
    <xf numFmtId="2" fontId="68" fillId="0" borderId="24" xfId="39" applyNumberFormat="1" applyFont="1" applyBorder="1" applyAlignment="1">
      <alignment horizontal="justify" vertical="center" wrapText="1"/>
    </xf>
    <xf numFmtId="2" fontId="68" fillId="0" borderId="61" xfId="39" applyNumberFormat="1" applyFont="1" applyBorder="1" applyAlignment="1">
      <alignment horizontal="justify" vertical="center" wrapText="1"/>
    </xf>
    <xf numFmtId="2" fontId="68" fillId="0" borderId="49" xfId="39" applyNumberFormat="1" applyFont="1" applyBorder="1" applyAlignment="1">
      <alignment horizontal="justify" vertical="center" wrapText="1"/>
    </xf>
    <xf numFmtId="2" fontId="68" fillId="0" borderId="15" xfId="39" applyNumberFormat="1" applyFont="1" applyBorder="1" applyAlignment="1">
      <alignment horizontal="justify" vertical="center" wrapText="1"/>
    </xf>
    <xf numFmtId="2" fontId="68" fillId="0" borderId="16" xfId="39" applyNumberFormat="1" applyFont="1" applyBorder="1" applyAlignment="1">
      <alignment horizontal="justify" vertical="center" wrapText="1"/>
    </xf>
    <xf numFmtId="2" fontId="50" fillId="0" borderId="23" xfId="39" applyNumberFormat="1" applyFont="1" applyBorder="1" applyAlignment="1">
      <alignment horizontal="justify" vertical="center" wrapText="1"/>
    </xf>
    <xf numFmtId="2" fontId="50" fillId="0" borderId="24" xfId="39" applyNumberFormat="1" applyFont="1" applyBorder="1" applyAlignment="1">
      <alignment horizontal="justify" vertical="center" wrapText="1"/>
    </xf>
    <xf numFmtId="2" fontId="50" fillId="0" borderId="61" xfId="39" applyNumberFormat="1" applyFont="1" applyBorder="1" applyAlignment="1">
      <alignment horizontal="justify" vertical="center" wrapText="1"/>
    </xf>
    <xf numFmtId="2" fontId="50" fillId="0" borderId="49" xfId="39" applyNumberFormat="1" applyFont="1" applyBorder="1" applyAlignment="1">
      <alignment horizontal="justify" vertical="center" wrapText="1"/>
    </xf>
    <xf numFmtId="2" fontId="50" fillId="0" borderId="15" xfId="39" applyNumberFormat="1" applyFont="1" applyBorder="1" applyAlignment="1">
      <alignment horizontal="justify" vertical="center" wrapText="1"/>
    </xf>
    <xf numFmtId="2" fontId="50" fillId="0" borderId="16" xfId="39" applyNumberFormat="1" applyFont="1" applyBorder="1" applyAlignment="1">
      <alignment horizontal="justify" vertical="center" wrapText="1"/>
    </xf>
    <xf numFmtId="9" fontId="45" fillId="0" borderId="10" xfId="47" applyFont="1" applyFill="1" applyBorder="1" applyAlignment="1" applyProtection="1">
      <alignment horizontal="center" vertical="center" wrapText="1"/>
    </xf>
    <xf numFmtId="9" fontId="37" fillId="0" borderId="25" xfId="39" applyNumberFormat="1" applyFont="1" applyBorder="1" applyAlignment="1">
      <alignment horizontal="left" vertical="top" wrapText="1"/>
    </xf>
    <xf numFmtId="9" fontId="37" fillId="0" borderId="33" xfId="39" applyNumberFormat="1" applyFont="1" applyBorder="1" applyAlignment="1">
      <alignment horizontal="left" vertical="top" wrapText="1"/>
    </xf>
    <xf numFmtId="0" fontId="45" fillId="0" borderId="21" xfId="39" applyFont="1" applyBorder="1" applyAlignment="1">
      <alignment horizontal="left" vertical="center" wrapText="1"/>
    </xf>
    <xf numFmtId="0" fontId="45" fillId="0" borderId="63" xfId="39" applyFont="1" applyBorder="1" applyAlignment="1">
      <alignment horizontal="left" vertical="center" wrapText="1"/>
    </xf>
    <xf numFmtId="0" fontId="45" fillId="0" borderId="56" xfId="39" applyFont="1" applyBorder="1" applyAlignment="1">
      <alignment horizontal="left" vertical="center" wrapText="1"/>
    </xf>
    <xf numFmtId="175" fontId="45" fillId="0" borderId="10" xfId="47" applyNumberFormat="1" applyFont="1" applyFill="1" applyBorder="1" applyAlignment="1" applyProtection="1">
      <alignment horizontal="center" vertical="center" wrapText="1"/>
    </xf>
    <xf numFmtId="175" fontId="45" fillId="0" borderId="4" xfId="47" applyNumberFormat="1" applyFont="1" applyFill="1" applyBorder="1" applyAlignment="1" applyProtection="1">
      <alignment horizontal="center" vertical="center" wrapText="1"/>
    </xf>
    <xf numFmtId="9" fontId="65" fillId="0" borderId="83" xfId="39" applyNumberFormat="1" applyFont="1" applyBorder="1" applyAlignment="1">
      <alignment horizontal="left" vertical="center" wrapText="1"/>
    </xf>
    <xf numFmtId="9" fontId="37" fillId="0" borderId="84" xfId="39" applyNumberFormat="1" applyFont="1" applyBorder="1" applyAlignment="1">
      <alignment horizontal="left" vertical="center" wrapText="1"/>
    </xf>
    <xf numFmtId="9" fontId="37" fillId="0" borderId="85" xfId="39" applyNumberFormat="1" applyFont="1" applyBorder="1" applyAlignment="1">
      <alignment horizontal="left" vertical="center" wrapText="1"/>
    </xf>
    <xf numFmtId="9" fontId="37" fillId="0" borderId="80" xfId="39" applyNumberFormat="1" applyFont="1" applyBorder="1" applyAlignment="1">
      <alignment horizontal="left" vertical="center" wrapText="1"/>
    </xf>
    <xf numFmtId="9" fontId="37" fillId="0" borderId="81" xfId="39" applyNumberFormat="1" applyFont="1" applyBorder="1" applyAlignment="1">
      <alignment horizontal="left" vertical="center" wrapText="1"/>
    </xf>
    <xf numFmtId="9" fontId="37" fillId="0" borderId="82" xfId="39" applyNumberFormat="1" applyFont="1" applyBorder="1" applyAlignment="1">
      <alignment horizontal="left" vertical="center" wrapText="1"/>
    </xf>
    <xf numFmtId="175" fontId="45" fillId="0" borderId="26" xfId="47" applyNumberFormat="1" applyFont="1" applyFill="1" applyBorder="1" applyAlignment="1" applyProtection="1">
      <alignment horizontal="center" vertical="center" wrapText="1"/>
    </xf>
    <xf numFmtId="9" fontId="37" fillId="0" borderId="61" xfId="39" applyNumberFormat="1" applyFont="1" applyBorder="1" applyAlignment="1">
      <alignment horizontal="left" vertical="center" wrapText="1"/>
    </xf>
    <xf numFmtId="2" fontId="65" fillId="0" borderId="23" xfId="39" applyNumberFormat="1" applyFont="1" applyBorder="1" applyAlignment="1">
      <alignment horizontal="justify" vertical="top" wrapText="1"/>
    </xf>
    <xf numFmtId="2" fontId="37" fillId="0" borderId="24" xfId="39" applyNumberFormat="1" applyFont="1" applyBorder="1" applyAlignment="1">
      <alignment horizontal="justify" vertical="top" wrapText="1"/>
    </xf>
    <xf numFmtId="2" fontId="37" fillId="0" borderId="25" xfId="39" applyNumberFormat="1" applyFont="1" applyBorder="1" applyAlignment="1">
      <alignment horizontal="justify" vertical="top" wrapText="1"/>
    </xf>
    <xf numFmtId="2" fontId="37" fillId="0" borderId="49" xfId="39" applyNumberFormat="1" applyFont="1" applyBorder="1" applyAlignment="1">
      <alignment horizontal="justify" vertical="top" wrapText="1"/>
    </xf>
    <xf numFmtId="2" fontId="37" fillId="0" borderId="15" xfId="39" applyNumberFormat="1" applyFont="1" applyBorder="1" applyAlignment="1">
      <alignment horizontal="justify" vertical="top" wrapText="1"/>
    </xf>
    <xf numFmtId="2" fontId="37" fillId="0" borderId="52" xfId="39" applyNumberFormat="1" applyFont="1" applyBorder="1" applyAlignment="1">
      <alignment horizontal="justify" vertical="top" wrapText="1"/>
    </xf>
    <xf numFmtId="2" fontId="45" fillId="0" borderId="23" xfId="39" applyNumberFormat="1" applyFont="1" applyBorder="1" applyAlignment="1">
      <alignment horizontal="justify" vertical="top" wrapText="1"/>
    </xf>
    <xf numFmtId="2" fontId="45" fillId="0" borderId="24" xfId="39" applyNumberFormat="1" applyFont="1" applyBorder="1" applyAlignment="1">
      <alignment horizontal="justify" vertical="top" wrapText="1"/>
    </xf>
    <xf numFmtId="2" fontId="45" fillId="0" borderId="25" xfId="39" applyNumberFormat="1" applyFont="1" applyBorder="1" applyAlignment="1">
      <alignment horizontal="justify" vertical="top" wrapText="1"/>
    </xf>
    <xf numFmtId="2" fontId="45" fillId="0" borderId="49" xfId="39" applyNumberFormat="1" applyFont="1" applyBorder="1" applyAlignment="1">
      <alignment horizontal="justify" vertical="top" wrapText="1"/>
    </xf>
    <xf numFmtId="2" fontId="45" fillId="0" borderId="15" xfId="39" applyNumberFormat="1" applyFont="1" applyBorder="1" applyAlignment="1">
      <alignment horizontal="justify" vertical="top" wrapText="1"/>
    </xf>
    <xf numFmtId="2" fontId="45" fillId="0" borderId="52" xfId="39" applyNumberFormat="1" applyFont="1" applyBorder="1" applyAlignment="1">
      <alignment horizontal="justify" vertical="top" wrapText="1"/>
    </xf>
    <xf numFmtId="9" fontId="45" fillId="0" borderId="61" xfId="49" applyFont="1" applyFill="1" applyBorder="1" applyAlignment="1" applyProtection="1">
      <alignment horizontal="center" vertical="center" wrapText="1"/>
    </xf>
    <xf numFmtId="9" fontId="45" fillId="0" borderId="16" xfId="49" applyFont="1" applyFill="1" applyBorder="1" applyAlignment="1" applyProtection="1">
      <alignment horizontal="center" vertical="center" wrapText="1"/>
    </xf>
    <xf numFmtId="0" fontId="40" fillId="9" borderId="1" xfId="0" applyFont="1" applyFill="1" applyBorder="1" applyAlignment="1">
      <alignment horizontal="center" vertical="center"/>
    </xf>
    <xf numFmtId="0" fontId="40" fillId="9" borderId="2" xfId="0" applyFont="1" applyFill="1" applyBorder="1" applyAlignment="1">
      <alignment horizontal="center" vertical="center" wrapText="1"/>
    </xf>
    <xf numFmtId="0" fontId="40" fillId="9" borderId="34" xfId="0" applyFont="1" applyFill="1" applyBorder="1" applyAlignment="1">
      <alignment horizontal="center" vertical="center" wrapText="1"/>
    </xf>
    <xf numFmtId="0" fontId="40" fillId="9" borderId="5" xfId="0" applyFont="1" applyFill="1" applyBorder="1" applyAlignment="1">
      <alignment horizontal="center" vertical="center" wrapText="1"/>
    </xf>
    <xf numFmtId="0" fontId="40" fillId="9" borderId="10"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40" fillId="19" borderId="4" xfId="0" applyFont="1" applyFill="1" applyBorder="1" applyAlignment="1">
      <alignment horizontal="center" vertical="center"/>
    </xf>
    <xf numFmtId="0" fontId="40" fillId="19" borderId="1" xfId="0" applyFont="1" applyFill="1" applyBorder="1" applyAlignment="1">
      <alignment horizontal="center" vertical="center"/>
    </xf>
    <xf numFmtId="0" fontId="40" fillId="0" borderId="1" xfId="0" applyFont="1" applyBorder="1" applyAlignment="1">
      <alignment vertical="center" wrapText="1"/>
    </xf>
    <xf numFmtId="0" fontId="40" fillId="0" borderId="1" xfId="0" applyFont="1" applyBorder="1" applyAlignment="1">
      <alignment horizontal="center" vertical="center"/>
    </xf>
    <xf numFmtId="0" fontId="40" fillId="0" borderId="50" xfId="0" applyFont="1" applyBorder="1" applyAlignment="1">
      <alignment vertical="center" wrapText="1"/>
    </xf>
    <xf numFmtId="0" fontId="40" fillId="0" borderId="24" xfId="0" applyFont="1" applyBorder="1" applyAlignment="1">
      <alignment vertical="center" wrapText="1"/>
    </xf>
    <xf numFmtId="0" fontId="40" fillId="0" borderId="25" xfId="0" applyFont="1" applyBorder="1" applyAlignment="1">
      <alignment vertical="center" wrapText="1"/>
    </xf>
    <xf numFmtId="0" fontId="44" fillId="9" borderId="10" xfId="0" applyFont="1" applyFill="1" applyBorder="1" applyAlignment="1">
      <alignment horizontal="center" vertical="center" wrapText="1"/>
    </xf>
    <xf numFmtId="0" fontId="44" fillId="9" borderId="26"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45" fillId="0" borderId="2" xfId="0" applyFont="1" applyBorder="1" applyAlignment="1">
      <alignment horizontal="left" vertical="center"/>
    </xf>
    <xf numFmtId="0" fontId="45" fillId="0" borderId="34" xfId="0" applyFont="1" applyBorder="1" applyAlignment="1">
      <alignment horizontal="left" vertical="center"/>
    </xf>
    <xf numFmtId="0" fontId="45" fillId="0" borderId="5" xfId="0" applyFont="1" applyBorder="1" applyAlignment="1">
      <alignment horizontal="left" vertical="center"/>
    </xf>
    <xf numFmtId="0" fontId="44" fillId="9" borderId="20" xfId="0" applyFont="1" applyFill="1" applyBorder="1" applyAlignment="1">
      <alignment horizontal="left" vertical="center"/>
    </xf>
    <xf numFmtId="0" fontId="44" fillId="9" borderId="3" xfId="0" applyFont="1" applyFill="1" applyBorder="1" applyAlignment="1">
      <alignment horizontal="left" vertical="center"/>
    </xf>
    <xf numFmtId="0" fontId="44" fillId="9" borderId="33" xfId="0" applyFont="1" applyFill="1" applyBorder="1" applyAlignment="1">
      <alignment horizontal="left" vertical="center"/>
    </xf>
    <xf numFmtId="0" fontId="44" fillId="19" borderId="1" xfId="39" applyFont="1" applyFill="1" applyBorder="1" applyAlignment="1">
      <alignment horizontal="left" vertical="center" wrapText="1"/>
    </xf>
    <xf numFmtId="0" fontId="44" fillId="9" borderId="50" xfId="0" applyFont="1" applyFill="1" applyBorder="1" applyAlignment="1">
      <alignment horizontal="center" vertical="center"/>
    </xf>
    <xf numFmtId="0" fontId="44" fillId="9" borderId="24" xfId="0" applyFont="1" applyFill="1" applyBorder="1" applyAlignment="1">
      <alignment horizontal="center" vertical="center"/>
    </xf>
    <xf numFmtId="0" fontId="44" fillId="9" borderId="25" xfId="0" applyFont="1" applyFill="1" applyBorder="1" applyAlignment="1">
      <alignment horizontal="center" vertical="center"/>
    </xf>
    <xf numFmtId="0" fontId="44" fillId="9" borderId="62" xfId="0" applyFont="1" applyFill="1" applyBorder="1" applyAlignment="1">
      <alignment horizontal="center" vertical="center"/>
    </xf>
    <xf numFmtId="0" fontId="44" fillId="9" borderId="0" xfId="0" applyFont="1" applyFill="1" applyAlignment="1">
      <alignment horizontal="center" vertical="center"/>
    </xf>
    <xf numFmtId="0" fontId="44" fillId="9" borderId="32" xfId="0" applyFont="1" applyFill="1" applyBorder="1" applyAlignment="1">
      <alignment horizontal="center" vertical="center"/>
    </xf>
    <xf numFmtId="0" fontId="44" fillId="9" borderId="20" xfId="0" applyFont="1" applyFill="1" applyBorder="1" applyAlignment="1">
      <alignment horizontal="center" vertical="center"/>
    </xf>
    <xf numFmtId="0" fontId="44" fillId="9" borderId="3" xfId="0" applyFont="1" applyFill="1" applyBorder="1" applyAlignment="1">
      <alignment horizontal="center" vertical="center"/>
    </xf>
    <xf numFmtId="0" fontId="44" fillId="9" borderId="33" xfId="0" applyFont="1" applyFill="1" applyBorder="1" applyAlignment="1">
      <alignment horizontal="center" vertical="center"/>
    </xf>
    <xf numFmtId="0" fontId="63" fillId="19" borderId="1" xfId="39" applyFont="1" applyFill="1" applyBorder="1" applyAlignment="1">
      <alignment horizontal="left" vertical="center" wrapText="1"/>
    </xf>
    <xf numFmtId="0" fontId="44" fillId="9" borderId="2" xfId="0" applyFont="1" applyFill="1" applyBorder="1" applyAlignment="1">
      <alignment horizontal="center" vertical="center"/>
    </xf>
    <xf numFmtId="0" fontId="44" fillId="9" borderId="34"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2" xfId="0" applyFont="1" applyFill="1" applyBorder="1" applyAlignment="1">
      <alignment horizontal="left" vertical="center"/>
    </xf>
    <xf numFmtId="0" fontId="44" fillId="9" borderId="34" xfId="0" applyFont="1" applyFill="1" applyBorder="1" applyAlignment="1">
      <alignment horizontal="left" vertical="center"/>
    </xf>
    <xf numFmtId="0" fontId="44" fillId="9" borderId="5" xfId="0" applyFont="1" applyFill="1" applyBorder="1" applyAlignment="1">
      <alignment horizontal="left" vertical="center"/>
    </xf>
    <xf numFmtId="0" fontId="44" fillId="22" borderId="1" xfId="39" applyFont="1" applyFill="1" applyBorder="1" applyAlignment="1">
      <alignment horizontal="center" vertical="center" wrapText="1"/>
    </xf>
    <xf numFmtId="0" fontId="44" fillId="9" borderId="2" xfId="0" applyFont="1" applyFill="1" applyBorder="1" applyAlignment="1">
      <alignment horizontal="center" vertical="center" wrapText="1"/>
    </xf>
    <xf numFmtId="0" fontId="44" fillId="9" borderId="5"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53" xfId="0" applyFont="1" applyBorder="1" applyAlignment="1">
      <alignment horizontal="left" vertical="center" wrapText="1"/>
    </xf>
    <xf numFmtId="0" fontId="44" fillId="0" borderId="39" xfId="0" applyFont="1" applyBorder="1" applyAlignment="1">
      <alignment horizontal="left" vertical="center" wrapText="1"/>
    </xf>
    <xf numFmtId="0" fontId="44" fillId="0" borderId="5" xfId="0" applyFont="1" applyBorder="1" applyAlignment="1">
      <alignment horizontal="left" vertical="center" wrapText="1"/>
    </xf>
    <xf numFmtId="0" fontId="44" fillId="0" borderId="1" xfId="0" applyFont="1" applyBorder="1" applyAlignment="1">
      <alignment horizontal="left" vertical="center" wrapText="1"/>
    </xf>
    <xf numFmtId="0" fontId="44" fillId="0" borderId="20" xfId="0" applyFont="1" applyBorder="1" applyAlignment="1">
      <alignment horizontal="center" vertical="center"/>
    </xf>
    <xf numFmtId="0" fontId="44" fillId="0" borderId="3" xfId="0" applyFont="1" applyBorder="1" applyAlignment="1">
      <alignment horizontal="center" vertical="center"/>
    </xf>
    <xf numFmtId="0" fontId="44" fillId="0" borderId="33" xfId="0" applyFont="1" applyBorder="1" applyAlignment="1">
      <alignment horizontal="center" vertical="center"/>
    </xf>
    <xf numFmtId="0" fontId="44" fillId="0" borderId="2" xfId="0" applyFont="1" applyBorder="1" applyAlignment="1">
      <alignment horizontal="center" vertical="center"/>
    </xf>
    <xf numFmtId="0" fontId="44" fillId="0" borderId="34" xfId="0" applyFont="1" applyBorder="1" applyAlignment="1">
      <alignment horizontal="center" vertical="center"/>
    </xf>
    <xf numFmtId="0" fontId="44" fillId="0" borderId="5" xfId="0" applyFont="1" applyBorder="1" applyAlignment="1">
      <alignment horizontal="center" vertical="center"/>
    </xf>
    <xf numFmtId="0" fontId="44" fillId="0" borderId="50" xfId="0" applyFont="1" applyBorder="1" applyAlignment="1">
      <alignment horizontal="center"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5" fillId="0" borderId="20" xfId="0" applyFont="1" applyBorder="1" applyAlignment="1">
      <alignment horizontal="left" vertical="center"/>
    </xf>
    <xf numFmtId="0" fontId="45" fillId="0" borderId="3" xfId="0" applyFont="1" applyBorder="1" applyAlignment="1">
      <alignment horizontal="left" vertical="center"/>
    </xf>
    <xf numFmtId="0" fontId="44" fillId="9" borderId="34" xfId="0" applyFont="1" applyFill="1" applyBorder="1" applyAlignment="1">
      <alignment horizontal="center" vertical="center" wrapText="1"/>
    </xf>
    <xf numFmtId="0" fontId="62" fillId="9" borderId="10" xfId="0" applyFont="1" applyFill="1" applyBorder="1" applyAlignment="1">
      <alignment horizontal="center" vertical="center" wrapText="1"/>
    </xf>
    <xf numFmtId="0" fontId="62" fillId="9" borderId="26" xfId="0" applyFont="1" applyFill="1" applyBorder="1" applyAlignment="1">
      <alignment horizontal="center" vertical="center" wrapText="1"/>
    </xf>
    <xf numFmtId="0" fontId="62" fillId="9" borderId="4" xfId="0" applyFont="1" applyFill="1" applyBorder="1" applyAlignment="1">
      <alignment horizontal="center" vertical="center" wrapText="1"/>
    </xf>
    <xf numFmtId="0" fontId="44" fillId="9" borderId="1" xfId="0" applyFont="1" applyFill="1" applyBorder="1" applyAlignment="1">
      <alignment horizontal="center" vertical="center"/>
    </xf>
    <xf numFmtId="41" fontId="34" fillId="0" borderId="50" xfId="12" applyFont="1" applyFill="1" applyBorder="1" applyAlignment="1">
      <alignment horizontal="left" vertical="center"/>
    </xf>
    <xf numFmtId="41" fontId="34" fillId="0" borderId="62" xfId="12" applyFont="1" applyFill="1" applyBorder="1" applyAlignment="1">
      <alignment horizontal="left" vertical="center"/>
    </xf>
    <xf numFmtId="41" fontId="34" fillId="0" borderId="20" xfId="12" applyFont="1" applyFill="1" applyBorder="1" applyAlignment="1">
      <alignment horizontal="left" vertical="center"/>
    </xf>
    <xf numFmtId="0" fontId="0" fillId="13" borderId="1" xfId="0" applyFill="1" applyBorder="1" applyAlignment="1">
      <alignment horizontal="center"/>
    </xf>
    <xf numFmtId="0" fontId="0" fillId="0" borderId="32" xfId="0" applyBorder="1" applyAlignment="1">
      <alignment horizontal="center"/>
    </xf>
    <xf numFmtId="0" fontId="0" fillId="18" borderId="32"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9" fillId="19" borderId="2" xfId="0" applyFont="1" applyFill="1" applyBorder="1" applyAlignment="1">
      <alignment horizontal="left" vertical="center" wrapText="1"/>
    </xf>
    <xf numFmtId="0" fontId="9" fillId="19" borderId="5" xfId="0" applyFont="1" applyFill="1" applyBorder="1" applyAlignment="1">
      <alignment horizontal="left" vertical="center" wrapText="1"/>
    </xf>
    <xf numFmtId="0" fontId="38" fillId="21" borderId="2" xfId="0" applyFont="1" applyFill="1" applyBorder="1" applyAlignment="1">
      <alignment horizontal="center" vertical="center"/>
    </xf>
    <xf numFmtId="0" fontId="38" fillId="21" borderId="5" xfId="0" applyFont="1" applyFill="1" applyBorder="1" applyAlignment="1">
      <alignment horizontal="center" vertical="center"/>
    </xf>
    <xf numFmtId="0" fontId="38" fillId="0" borderId="2" xfId="0" applyFont="1" applyBorder="1" applyAlignment="1">
      <alignment horizontal="left" vertical="center" wrapText="1"/>
    </xf>
    <xf numFmtId="0" fontId="38" fillId="0" borderId="5" xfId="0" applyFont="1" applyBorder="1" applyAlignment="1">
      <alignment horizontal="left" vertical="center" wrapText="1"/>
    </xf>
    <xf numFmtId="0" fontId="34" fillId="0" borderId="10" xfId="0" applyFont="1" applyBorder="1" applyAlignment="1">
      <alignment horizontal="left" vertical="center" wrapText="1"/>
    </xf>
    <xf numFmtId="0" fontId="34" fillId="0" borderId="26" xfId="0" applyFont="1" applyBorder="1" applyAlignment="1">
      <alignment horizontal="left" vertical="center" wrapText="1"/>
    </xf>
    <xf numFmtId="0" fontId="34" fillId="0" borderId="4" xfId="0" applyFont="1" applyBorder="1" applyAlignment="1">
      <alignment horizontal="left" vertical="center" wrapText="1"/>
    </xf>
  </cellXfs>
  <cellStyles count="5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0] 3" xfId="13" xr:uid="{00000000-0005-0000-0000-00000E000000}"/>
    <cellStyle name="Millares [0] 4" xfId="14" xr:uid="{00000000-0005-0000-0000-00000F000000}"/>
    <cellStyle name="Millares 10" xfId="15" xr:uid="{00000000-0005-0000-0000-000010000000}"/>
    <cellStyle name="Millares 11" xfId="16" xr:uid="{00000000-0005-0000-0000-000011000000}"/>
    <cellStyle name="Millares 12" xfId="17" xr:uid="{00000000-0005-0000-0000-000012000000}"/>
    <cellStyle name="Millares 13" xfId="18" xr:uid="{00000000-0005-0000-0000-000013000000}"/>
    <cellStyle name="Millares 2" xfId="19" xr:uid="{00000000-0005-0000-0000-000014000000}"/>
    <cellStyle name="Millares 3" xfId="20" xr:uid="{00000000-0005-0000-0000-000015000000}"/>
    <cellStyle name="Millares 4" xfId="21" xr:uid="{00000000-0005-0000-0000-000016000000}"/>
    <cellStyle name="Millares 5" xfId="22" xr:uid="{00000000-0005-0000-0000-000017000000}"/>
    <cellStyle name="Millares 6" xfId="23" xr:uid="{00000000-0005-0000-0000-000018000000}"/>
    <cellStyle name="Millares 7" xfId="24" xr:uid="{00000000-0005-0000-0000-000019000000}"/>
    <cellStyle name="Millares 8" xfId="25" xr:uid="{00000000-0005-0000-0000-00001A000000}"/>
    <cellStyle name="Millares 9" xfId="26" xr:uid="{00000000-0005-0000-0000-00001B000000}"/>
    <cellStyle name="Moneda" xfId="27" builtinId="4"/>
    <cellStyle name="Moneda [0]" xfId="28" builtinId="7"/>
    <cellStyle name="Moneda [0] 2" xfId="29" xr:uid="{00000000-0005-0000-0000-00001C000000}"/>
    <cellStyle name="Moneda [0] 3" xfId="30" xr:uid="{00000000-0005-0000-0000-00001D000000}"/>
    <cellStyle name="Moneda 130" xfId="31" xr:uid="{00000000-0005-0000-0000-00001E000000}"/>
    <cellStyle name="Moneda 2" xfId="32" xr:uid="{00000000-0005-0000-0000-00001F000000}"/>
    <cellStyle name="Moneda 2 2" xfId="33" xr:uid="{00000000-0005-0000-0000-000020000000}"/>
    <cellStyle name="Moneda 2 2 2" xfId="34" xr:uid="{00000000-0005-0000-0000-000021000000}"/>
    <cellStyle name="Moneda 2 2 3" xfId="35" xr:uid="{00000000-0005-0000-0000-000022000000}"/>
    <cellStyle name="Moneda 23" xfId="36" xr:uid="{00000000-0005-0000-0000-000023000000}"/>
    <cellStyle name="Moneda 3" xfId="37" xr:uid="{00000000-0005-0000-0000-000024000000}"/>
    <cellStyle name="Neutral 2" xfId="38" xr:uid="{00000000-0005-0000-0000-000025000000}"/>
    <cellStyle name="Normal" xfId="0" builtinId="0"/>
    <cellStyle name="Normal 2" xfId="39" xr:uid="{00000000-0005-0000-0000-000027000000}"/>
    <cellStyle name="Normal 2 2" xfId="40" xr:uid="{00000000-0005-0000-0000-000028000000}"/>
    <cellStyle name="Normal 2 3" xfId="41" xr:uid="{00000000-0005-0000-0000-000029000000}"/>
    <cellStyle name="Normal 3" xfId="42" xr:uid="{00000000-0005-0000-0000-00002A000000}"/>
    <cellStyle name="Normal 3 2" xfId="43" xr:uid="{00000000-0005-0000-0000-00002B000000}"/>
    <cellStyle name="Normal 3 2 2" xfId="44" xr:uid="{00000000-0005-0000-0000-00002C000000}"/>
    <cellStyle name="Normal 3 3" xfId="45" xr:uid="{00000000-0005-0000-0000-00002D000000}"/>
    <cellStyle name="Normal 6 2" xfId="46" xr:uid="{00000000-0005-0000-0000-00002E000000}"/>
    <cellStyle name="Porcentaje" xfId="47" builtinId="5"/>
    <cellStyle name="Porcentaje 2" xfId="48" xr:uid="{00000000-0005-0000-0000-000030000000}"/>
    <cellStyle name="Porcentual 2" xfId="49" xr:uid="{00000000-0005-0000-0000-000031000000}"/>
    <cellStyle name="Texto de inicio" xfId="50" xr:uid="{00000000-0005-0000-0000-000032000000}"/>
    <cellStyle name="Texto de la columna A" xfId="51" xr:uid="{00000000-0005-0000-0000-000033000000}"/>
    <cellStyle name="Título 4" xfId="52"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9" name="Picture 47">
          <a:extLst>
            <a:ext uri="{FF2B5EF4-FFF2-40B4-BE49-F238E27FC236}">
              <a16:creationId xmlns:a16="http://schemas.microsoft.com/office/drawing/2014/main" id="{C1141F3E-4BEF-9A43-0449-4AC70BEF9D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127" name="Picture 47">
          <a:extLst>
            <a:ext uri="{FF2B5EF4-FFF2-40B4-BE49-F238E27FC236}">
              <a16:creationId xmlns:a16="http://schemas.microsoft.com/office/drawing/2014/main" id="{0F9DEAD1-C924-DF77-9044-AB9E14FC6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061" name="Picture 47">
          <a:extLst>
            <a:ext uri="{FF2B5EF4-FFF2-40B4-BE49-F238E27FC236}">
              <a16:creationId xmlns:a16="http://schemas.microsoft.com/office/drawing/2014/main" id="{2DC8CAE1-3FF3-5D52-EA15-2DC38373CE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030" name="Picture 47">
          <a:extLst>
            <a:ext uri="{FF2B5EF4-FFF2-40B4-BE49-F238E27FC236}">
              <a16:creationId xmlns:a16="http://schemas.microsoft.com/office/drawing/2014/main" id="{26FAF08D-37A6-3B95-7E86-6F65B8B94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009" name="Picture 47">
          <a:extLst>
            <a:ext uri="{FF2B5EF4-FFF2-40B4-BE49-F238E27FC236}">
              <a16:creationId xmlns:a16="http://schemas.microsoft.com/office/drawing/2014/main" id="{08B51C1C-65BC-56DD-2BAB-CF2066400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190500</xdr:colOff>
      <xdr:row>23</xdr:row>
      <xdr:rowOff>219075</xdr:rowOff>
    </xdr:from>
    <xdr:to>
      <xdr:col>6</xdr:col>
      <xdr:colOff>771525</xdr:colOff>
      <xdr:row>23</xdr:row>
      <xdr:rowOff>619125</xdr:rowOff>
    </xdr:to>
    <xdr:pic>
      <xdr:nvPicPr>
        <xdr:cNvPr id="75837" name="Imagen 1">
          <a:extLst>
            <a:ext uri="{FF2B5EF4-FFF2-40B4-BE49-F238E27FC236}">
              <a16:creationId xmlns:a16="http://schemas.microsoft.com/office/drawing/2014/main" id="{ED304E83-872D-680B-FF57-16D1DF9D9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41700450"/>
          <a:ext cx="16287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505"/>
      <c r="B1" s="457" t="s">
        <v>0</v>
      </c>
      <c r="C1" s="458"/>
      <c r="D1" s="458"/>
      <c r="E1" s="458"/>
      <c r="F1" s="458"/>
      <c r="G1" s="458"/>
      <c r="H1" s="458"/>
      <c r="I1" s="458"/>
      <c r="J1" s="458"/>
      <c r="K1" s="458"/>
      <c r="L1" s="458"/>
      <c r="M1" s="458"/>
      <c r="N1" s="458"/>
      <c r="O1" s="458"/>
      <c r="P1" s="458"/>
      <c r="Q1" s="458"/>
      <c r="R1" s="458"/>
      <c r="S1" s="458"/>
      <c r="T1" s="458"/>
      <c r="U1" s="458"/>
      <c r="V1" s="458"/>
      <c r="W1" s="458"/>
      <c r="X1" s="458"/>
      <c r="Y1" s="459"/>
      <c r="Z1" s="541" t="s">
        <v>1</v>
      </c>
      <c r="AA1" s="542"/>
      <c r="AB1" s="543"/>
    </row>
    <row r="2" spans="1:28" ht="30.75" customHeight="1" x14ac:dyDescent="0.25">
      <c r="A2" s="506"/>
      <c r="B2" s="460" t="s">
        <v>2</v>
      </c>
      <c r="C2" s="461"/>
      <c r="D2" s="461"/>
      <c r="E2" s="461"/>
      <c r="F2" s="461"/>
      <c r="G2" s="461"/>
      <c r="H2" s="461"/>
      <c r="I2" s="461"/>
      <c r="J2" s="461"/>
      <c r="K2" s="461"/>
      <c r="L2" s="461"/>
      <c r="M2" s="461"/>
      <c r="N2" s="461"/>
      <c r="O2" s="461"/>
      <c r="P2" s="461"/>
      <c r="Q2" s="461"/>
      <c r="R2" s="461"/>
      <c r="S2" s="461"/>
      <c r="T2" s="461"/>
      <c r="U2" s="461"/>
      <c r="V2" s="461"/>
      <c r="W2" s="461"/>
      <c r="X2" s="461"/>
      <c r="Y2" s="462"/>
      <c r="Z2" s="473" t="s">
        <v>3</v>
      </c>
      <c r="AA2" s="474"/>
      <c r="AB2" s="475"/>
    </row>
    <row r="3" spans="1:28" ht="24" customHeight="1" x14ac:dyDescent="0.25">
      <c r="A3" s="506"/>
      <c r="B3" s="463" t="s">
        <v>4</v>
      </c>
      <c r="C3" s="464"/>
      <c r="D3" s="464"/>
      <c r="E3" s="464"/>
      <c r="F3" s="464"/>
      <c r="G3" s="464"/>
      <c r="H3" s="464"/>
      <c r="I3" s="464"/>
      <c r="J3" s="464"/>
      <c r="K3" s="464"/>
      <c r="L3" s="464"/>
      <c r="M3" s="464"/>
      <c r="N3" s="464"/>
      <c r="O3" s="464"/>
      <c r="P3" s="464"/>
      <c r="Q3" s="464"/>
      <c r="R3" s="464"/>
      <c r="S3" s="464"/>
      <c r="T3" s="464"/>
      <c r="U3" s="464"/>
      <c r="V3" s="464"/>
      <c r="W3" s="464"/>
      <c r="X3" s="464"/>
      <c r="Y3" s="465"/>
      <c r="Z3" s="473" t="s">
        <v>5</v>
      </c>
      <c r="AA3" s="474"/>
      <c r="AB3" s="475"/>
    </row>
    <row r="4" spans="1:28" ht="15.75" customHeight="1" thickBot="1" x14ac:dyDescent="0.3">
      <c r="A4" s="507"/>
      <c r="B4" s="466"/>
      <c r="C4" s="467"/>
      <c r="D4" s="467"/>
      <c r="E4" s="467"/>
      <c r="F4" s="467"/>
      <c r="G4" s="467"/>
      <c r="H4" s="467"/>
      <c r="I4" s="467"/>
      <c r="J4" s="467"/>
      <c r="K4" s="467"/>
      <c r="L4" s="467"/>
      <c r="M4" s="467"/>
      <c r="N4" s="467"/>
      <c r="O4" s="467"/>
      <c r="P4" s="467"/>
      <c r="Q4" s="467"/>
      <c r="R4" s="467"/>
      <c r="S4" s="467"/>
      <c r="T4" s="467"/>
      <c r="U4" s="467"/>
      <c r="V4" s="467"/>
      <c r="W4" s="467"/>
      <c r="X4" s="467"/>
      <c r="Y4" s="468"/>
      <c r="Z4" s="480" t="s">
        <v>6</v>
      </c>
      <c r="AA4" s="481"/>
      <c r="AB4" s="482"/>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86" t="s">
        <v>7</v>
      </c>
      <c r="B7" s="487"/>
      <c r="C7" s="492"/>
      <c r="D7" s="493"/>
      <c r="E7" s="493"/>
      <c r="F7" s="493"/>
      <c r="G7" s="493"/>
      <c r="H7" s="493"/>
      <c r="I7" s="493"/>
      <c r="J7" s="493"/>
      <c r="K7" s="494"/>
      <c r="L7" s="62"/>
      <c r="M7" s="63"/>
      <c r="N7" s="63"/>
      <c r="O7" s="63"/>
      <c r="P7" s="63"/>
      <c r="Q7" s="64"/>
      <c r="R7" s="532" t="s">
        <v>8</v>
      </c>
      <c r="S7" s="533"/>
      <c r="T7" s="534"/>
      <c r="U7" s="514" t="s">
        <v>9</v>
      </c>
      <c r="V7" s="515"/>
      <c r="W7" s="532" t="s">
        <v>10</v>
      </c>
      <c r="X7" s="534"/>
      <c r="Y7" s="478" t="s">
        <v>11</v>
      </c>
      <c r="Z7" s="479"/>
      <c r="AA7" s="469"/>
      <c r="AB7" s="470"/>
    </row>
    <row r="8" spans="1:28" ht="15" customHeight="1" x14ac:dyDescent="0.25">
      <c r="A8" s="488"/>
      <c r="B8" s="489"/>
      <c r="C8" s="463"/>
      <c r="D8" s="464"/>
      <c r="E8" s="464"/>
      <c r="F8" s="464"/>
      <c r="G8" s="464"/>
      <c r="H8" s="464"/>
      <c r="I8" s="464"/>
      <c r="J8" s="464"/>
      <c r="K8" s="465"/>
      <c r="L8" s="62"/>
      <c r="M8" s="63"/>
      <c r="N8" s="63"/>
      <c r="O8" s="63"/>
      <c r="P8" s="63"/>
      <c r="Q8" s="64"/>
      <c r="R8" s="535"/>
      <c r="S8" s="536"/>
      <c r="T8" s="537"/>
      <c r="U8" s="516"/>
      <c r="V8" s="517"/>
      <c r="W8" s="535"/>
      <c r="X8" s="537"/>
      <c r="Y8" s="476" t="s">
        <v>12</v>
      </c>
      <c r="Z8" s="477"/>
      <c r="AA8" s="451"/>
      <c r="AB8" s="452"/>
    </row>
    <row r="9" spans="1:28" ht="15" customHeight="1" thickBot="1" x14ac:dyDescent="0.3">
      <c r="A9" s="490"/>
      <c r="B9" s="491"/>
      <c r="C9" s="466"/>
      <c r="D9" s="467"/>
      <c r="E9" s="467"/>
      <c r="F9" s="467"/>
      <c r="G9" s="467"/>
      <c r="H9" s="467"/>
      <c r="I9" s="467"/>
      <c r="J9" s="467"/>
      <c r="K9" s="468"/>
      <c r="L9" s="62"/>
      <c r="M9" s="63"/>
      <c r="N9" s="63"/>
      <c r="O9" s="63"/>
      <c r="P9" s="63"/>
      <c r="Q9" s="64"/>
      <c r="R9" s="538"/>
      <c r="S9" s="539"/>
      <c r="T9" s="540"/>
      <c r="U9" s="518"/>
      <c r="V9" s="519"/>
      <c r="W9" s="538"/>
      <c r="X9" s="540"/>
      <c r="Y9" s="471" t="s">
        <v>13</v>
      </c>
      <c r="Z9" s="472"/>
      <c r="AA9" s="453"/>
      <c r="AB9" s="454"/>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75" t="s">
        <v>14</v>
      </c>
      <c r="B11" s="376"/>
      <c r="C11" s="508"/>
      <c r="D11" s="509"/>
      <c r="E11" s="509"/>
      <c r="F11" s="509"/>
      <c r="G11" s="509"/>
      <c r="H11" s="509"/>
      <c r="I11" s="509"/>
      <c r="J11" s="509"/>
      <c r="K11" s="510"/>
      <c r="L11" s="72"/>
      <c r="M11" s="455" t="s">
        <v>15</v>
      </c>
      <c r="N11" s="531"/>
      <c r="O11" s="531"/>
      <c r="P11" s="531"/>
      <c r="Q11" s="456"/>
      <c r="R11" s="483"/>
      <c r="S11" s="484"/>
      <c r="T11" s="484"/>
      <c r="U11" s="484"/>
      <c r="V11" s="485"/>
      <c r="W11" s="455" t="s">
        <v>16</v>
      </c>
      <c r="X11" s="456"/>
      <c r="Y11" s="528"/>
      <c r="Z11" s="529"/>
      <c r="AA11" s="529"/>
      <c r="AB11" s="530"/>
    </row>
    <row r="12" spans="1:28" ht="9" customHeight="1" thickBot="1" x14ac:dyDescent="0.3">
      <c r="A12" s="59"/>
      <c r="B12" s="54"/>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73"/>
      <c r="AB12" s="74"/>
    </row>
    <row r="13" spans="1:28" s="76" customFormat="1" ht="37.5" customHeight="1" thickBot="1" x14ac:dyDescent="0.3">
      <c r="A13" s="375" t="s">
        <v>17</v>
      </c>
      <c r="B13" s="376"/>
      <c r="C13" s="406"/>
      <c r="D13" s="407"/>
      <c r="E13" s="407"/>
      <c r="F13" s="407"/>
      <c r="G13" s="407"/>
      <c r="H13" s="407"/>
      <c r="I13" s="407"/>
      <c r="J13" s="407"/>
      <c r="K13" s="407"/>
      <c r="L13" s="407"/>
      <c r="M13" s="407"/>
      <c r="N13" s="407"/>
      <c r="O13" s="407"/>
      <c r="P13" s="407"/>
      <c r="Q13" s="408"/>
      <c r="R13" s="54"/>
      <c r="S13" s="400" t="s">
        <v>18</v>
      </c>
      <c r="T13" s="400"/>
      <c r="U13" s="75"/>
      <c r="V13" s="399" t="s">
        <v>19</v>
      </c>
      <c r="W13" s="400"/>
      <c r="X13" s="400"/>
      <c r="Y13" s="400"/>
      <c r="Z13" s="54"/>
      <c r="AA13" s="401"/>
      <c r="AB13" s="402"/>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86" t="s">
        <v>20</v>
      </c>
      <c r="B15" s="487"/>
      <c r="C15" s="523" t="s">
        <v>21</v>
      </c>
      <c r="D15" s="80"/>
      <c r="E15" s="80"/>
      <c r="F15" s="80"/>
      <c r="G15" s="80"/>
      <c r="H15" s="80"/>
      <c r="I15" s="80"/>
      <c r="J15" s="70"/>
      <c r="K15" s="81"/>
      <c r="L15" s="70"/>
      <c r="M15" s="60"/>
      <c r="N15" s="60"/>
      <c r="O15" s="60"/>
      <c r="P15" s="60"/>
      <c r="Q15" s="520" t="s">
        <v>22</v>
      </c>
      <c r="R15" s="521"/>
      <c r="S15" s="521"/>
      <c r="T15" s="521"/>
      <c r="U15" s="521"/>
      <c r="V15" s="521"/>
      <c r="W15" s="521"/>
      <c r="X15" s="521"/>
      <c r="Y15" s="521"/>
      <c r="Z15" s="521"/>
      <c r="AA15" s="521"/>
      <c r="AB15" s="522"/>
    </row>
    <row r="16" spans="1:28" ht="35.25" customHeight="1" thickBot="1" x14ac:dyDescent="0.3">
      <c r="A16" s="490"/>
      <c r="B16" s="491"/>
      <c r="C16" s="524"/>
      <c r="D16" s="80"/>
      <c r="E16" s="80"/>
      <c r="F16" s="80"/>
      <c r="G16" s="80"/>
      <c r="H16" s="80"/>
      <c r="I16" s="80"/>
      <c r="J16" s="70"/>
      <c r="K16" s="70"/>
      <c r="L16" s="70"/>
      <c r="M16" s="60"/>
      <c r="N16" s="60"/>
      <c r="O16" s="60"/>
      <c r="P16" s="60"/>
      <c r="Q16" s="511" t="s">
        <v>23</v>
      </c>
      <c r="R16" s="512"/>
      <c r="S16" s="512"/>
      <c r="T16" s="512"/>
      <c r="U16" s="512"/>
      <c r="V16" s="513"/>
      <c r="W16" s="526" t="s">
        <v>24</v>
      </c>
      <c r="X16" s="512"/>
      <c r="Y16" s="512"/>
      <c r="Z16" s="512"/>
      <c r="AA16" s="512"/>
      <c r="AB16" s="527"/>
    </row>
    <row r="17" spans="1:39" ht="27" customHeight="1" x14ac:dyDescent="0.25">
      <c r="A17" s="82"/>
      <c r="B17" s="60"/>
      <c r="C17" s="60"/>
      <c r="D17" s="80"/>
      <c r="E17" s="80"/>
      <c r="F17" s="80"/>
      <c r="G17" s="80"/>
      <c r="H17" s="80"/>
      <c r="I17" s="80"/>
      <c r="J17" s="80"/>
      <c r="K17" s="80"/>
      <c r="L17" s="80"/>
      <c r="M17" s="60"/>
      <c r="N17" s="60"/>
      <c r="O17" s="60"/>
      <c r="P17" s="60"/>
      <c r="Q17" s="431" t="s">
        <v>25</v>
      </c>
      <c r="R17" s="432"/>
      <c r="S17" s="380"/>
      <c r="T17" s="429" t="s">
        <v>26</v>
      </c>
      <c r="U17" s="443"/>
      <c r="V17" s="444"/>
      <c r="W17" s="379" t="s">
        <v>25</v>
      </c>
      <c r="X17" s="380"/>
      <c r="Y17" s="379" t="s">
        <v>27</v>
      </c>
      <c r="Z17" s="380"/>
      <c r="AA17" s="429" t="s">
        <v>28</v>
      </c>
      <c r="AB17" s="430"/>
      <c r="AC17" s="83"/>
      <c r="AD17" s="83"/>
    </row>
    <row r="18" spans="1:39" ht="27" customHeight="1" x14ac:dyDescent="0.25">
      <c r="A18" s="82"/>
      <c r="B18" s="60"/>
      <c r="C18" s="60"/>
      <c r="D18" s="80"/>
      <c r="E18" s="80"/>
      <c r="F18" s="80"/>
      <c r="G18" s="80"/>
      <c r="H18" s="80"/>
      <c r="I18" s="80"/>
      <c r="J18" s="80"/>
      <c r="K18" s="80"/>
      <c r="L18" s="80"/>
      <c r="M18" s="60"/>
      <c r="N18" s="60"/>
      <c r="O18" s="60"/>
      <c r="P18" s="60"/>
      <c r="Q18" s="138"/>
      <c r="R18" s="139"/>
      <c r="S18" s="140"/>
      <c r="T18" s="429"/>
      <c r="U18" s="443"/>
      <c r="V18" s="444"/>
      <c r="W18" s="132"/>
      <c r="X18" s="133"/>
      <c r="Y18" s="132"/>
      <c r="Z18" s="133"/>
      <c r="AA18" s="134"/>
      <c r="AB18" s="135"/>
      <c r="AC18" s="83"/>
      <c r="AD18" s="83"/>
    </row>
    <row r="19" spans="1:39" ht="18" customHeight="1" thickBot="1" x14ac:dyDescent="0.3">
      <c r="A19" s="59"/>
      <c r="B19" s="54"/>
      <c r="C19" s="80"/>
      <c r="D19" s="80"/>
      <c r="E19" s="80"/>
      <c r="F19" s="80"/>
      <c r="G19" s="84"/>
      <c r="H19" s="84"/>
      <c r="I19" s="84"/>
      <c r="J19" s="84"/>
      <c r="K19" s="84"/>
      <c r="L19" s="84"/>
      <c r="M19" s="80"/>
      <c r="N19" s="80"/>
      <c r="O19" s="80"/>
      <c r="P19" s="80"/>
      <c r="Q19" s="450"/>
      <c r="R19" s="373"/>
      <c r="S19" s="374"/>
      <c r="T19" s="372"/>
      <c r="U19" s="373"/>
      <c r="V19" s="374"/>
      <c r="W19" s="435"/>
      <c r="X19" s="436"/>
      <c r="Y19" s="437"/>
      <c r="Z19" s="438"/>
      <c r="AA19" s="433"/>
      <c r="AB19" s="434"/>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46" t="s">
        <v>29</v>
      </c>
      <c r="B21" s="447"/>
      <c r="C21" s="448"/>
      <c r="D21" s="448"/>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9"/>
    </row>
    <row r="22" spans="1:39" ht="15" customHeight="1" x14ac:dyDescent="0.25">
      <c r="A22" s="403" t="s">
        <v>30</v>
      </c>
      <c r="B22" s="439" t="s">
        <v>31</v>
      </c>
      <c r="C22" s="440"/>
      <c r="D22" s="420" t="s">
        <v>32</v>
      </c>
      <c r="E22" s="421"/>
      <c r="F22" s="421"/>
      <c r="G22" s="421"/>
      <c r="H22" s="421"/>
      <c r="I22" s="421"/>
      <c r="J22" s="421"/>
      <c r="K22" s="421"/>
      <c r="L22" s="421"/>
      <c r="M22" s="421"/>
      <c r="N22" s="421"/>
      <c r="O22" s="445"/>
      <c r="P22" s="409" t="s">
        <v>33</v>
      </c>
      <c r="Q22" s="409" t="s">
        <v>34</v>
      </c>
      <c r="R22" s="409"/>
      <c r="S22" s="409"/>
      <c r="T22" s="409"/>
      <c r="U22" s="409"/>
      <c r="V22" s="409"/>
      <c r="W22" s="409"/>
      <c r="X22" s="409"/>
      <c r="Y22" s="409"/>
      <c r="Z22" s="409"/>
      <c r="AA22" s="409"/>
      <c r="AB22" s="410"/>
    </row>
    <row r="23" spans="1:39" ht="27" customHeight="1" x14ac:dyDescent="0.25">
      <c r="A23" s="404"/>
      <c r="B23" s="441"/>
      <c r="C23" s="442"/>
      <c r="D23" s="88" t="s">
        <v>35</v>
      </c>
      <c r="E23" s="88" t="s">
        <v>36</v>
      </c>
      <c r="F23" s="88" t="s">
        <v>37</v>
      </c>
      <c r="G23" s="88" t="s">
        <v>38</v>
      </c>
      <c r="H23" s="88" t="s">
        <v>39</v>
      </c>
      <c r="I23" s="88" t="s">
        <v>40</v>
      </c>
      <c r="J23" s="88" t="s">
        <v>41</v>
      </c>
      <c r="K23" s="88" t="s">
        <v>42</v>
      </c>
      <c r="L23" s="88" t="s">
        <v>43</v>
      </c>
      <c r="M23" s="88" t="s">
        <v>44</v>
      </c>
      <c r="N23" s="88" t="s">
        <v>45</v>
      </c>
      <c r="O23" s="88" t="s">
        <v>46</v>
      </c>
      <c r="P23" s="445"/>
      <c r="Q23" s="409"/>
      <c r="R23" s="409"/>
      <c r="S23" s="409"/>
      <c r="T23" s="409"/>
      <c r="U23" s="409"/>
      <c r="V23" s="409"/>
      <c r="W23" s="409"/>
      <c r="X23" s="409"/>
      <c r="Y23" s="409"/>
      <c r="Z23" s="409"/>
      <c r="AA23" s="409"/>
      <c r="AB23" s="410"/>
    </row>
    <row r="24" spans="1:39" ht="42" customHeight="1" thickBot="1" x14ac:dyDescent="0.3">
      <c r="A24" s="85"/>
      <c r="B24" s="503"/>
      <c r="C24" s="504"/>
      <c r="D24" s="89"/>
      <c r="E24" s="89"/>
      <c r="F24" s="89"/>
      <c r="G24" s="89"/>
      <c r="H24" s="89"/>
      <c r="I24" s="89"/>
      <c r="J24" s="89"/>
      <c r="K24" s="89"/>
      <c r="L24" s="89"/>
      <c r="M24" s="89"/>
      <c r="N24" s="89"/>
      <c r="O24" s="89"/>
      <c r="P24" s="86">
        <f>SUM(D24:O24)</f>
        <v>0</v>
      </c>
      <c r="Q24" s="499" t="s">
        <v>47</v>
      </c>
      <c r="R24" s="499"/>
      <c r="S24" s="499"/>
      <c r="T24" s="499"/>
      <c r="U24" s="499"/>
      <c r="V24" s="499"/>
      <c r="W24" s="499"/>
      <c r="X24" s="499"/>
      <c r="Y24" s="499"/>
      <c r="Z24" s="499"/>
      <c r="AA24" s="499"/>
      <c r="AB24" s="500"/>
    </row>
    <row r="25" spans="1:39" ht="21.95" customHeight="1" x14ac:dyDescent="0.25">
      <c r="A25" s="496" t="s">
        <v>48</v>
      </c>
      <c r="B25" s="497"/>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8"/>
    </row>
    <row r="26" spans="1:39" ht="23.1" customHeight="1" x14ac:dyDescent="0.25">
      <c r="A26" s="412" t="s">
        <v>49</v>
      </c>
      <c r="B26" s="409" t="s">
        <v>50</v>
      </c>
      <c r="C26" s="409" t="s">
        <v>31</v>
      </c>
      <c r="D26" s="409" t="s">
        <v>51</v>
      </c>
      <c r="E26" s="409"/>
      <c r="F26" s="409"/>
      <c r="G26" s="409"/>
      <c r="H26" s="409"/>
      <c r="I26" s="409"/>
      <c r="J26" s="409"/>
      <c r="K26" s="409"/>
      <c r="L26" s="409"/>
      <c r="M26" s="409"/>
      <c r="N26" s="409"/>
      <c r="O26" s="409"/>
      <c r="P26" s="409"/>
      <c r="Q26" s="409" t="s">
        <v>52</v>
      </c>
      <c r="R26" s="409"/>
      <c r="S26" s="409"/>
      <c r="T26" s="409"/>
      <c r="U26" s="409"/>
      <c r="V26" s="409"/>
      <c r="W26" s="409"/>
      <c r="X26" s="409"/>
      <c r="Y26" s="409"/>
      <c r="Z26" s="409"/>
      <c r="AA26" s="409"/>
      <c r="AB26" s="410"/>
      <c r="AE26" s="87"/>
      <c r="AF26" s="87"/>
      <c r="AG26" s="87"/>
      <c r="AH26" s="87"/>
      <c r="AI26" s="87"/>
      <c r="AJ26" s="87"/>
      <c r="AK26" s="87"/>
      <c r="AL26" s="87"/>
      <c r="AM26" s="87"/>
    </row>
    <row r="27" spans="1:39" ht="23.1" customHeight="1" x14ac:dyDescent="0.25">
      <c r="A27" s="412"/>
      <c r="B27" s="409"/>
      <c r="C27" s="501"/>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441" t="s">
        <v>53</v>
      </c>
      <c r="R27" s="495"/>
      <c r="S27" s="495"/>
      <c r="T27" s="442"/>
      <c r="U27" s="441" t="s">
        <v>54</v>
      </c>
      <c r="V27" s="495"/>
      <c r="W27" s="495"/>
      <c r="X27" s="442"/>
      <c r="Y27" s="441" t="s">
        <v>55</v>
      </c>
      <c r="Z27" s="495"/>
      <c r="AA27" s="495"/>
      <c r="AB27" s="502"/>
      <c r="AE27" s="87"/>
      <c r="AF27" s="87"/>
      <c r="AG27" s="87"/>
      <c r="AH27" s="87"/>
      <c r="AI27" s="87"/>
      <c r="AJ27" s="87"/>
      <c r="AK27" s="87"/>
      <c r="AL27" s="87"/>
      <c r="AM27" s="87"/>
    </row>
    <row r="28" spans="1:39" ht="33" customHeight="1" x14ac:dyDescent="0.25">
      <c r="A28" s="390"/>
      <c r="B28" s="425"/>
      <c r="C28" s="90" t="s">
        <v>56</v>
      </c>
      <c r="D28" s="89"/>
      <c r="E28" s="89"/>
      <c r="F28" s="89"/>
      <c r="G28" s="89"/>
      <c r="H28" s="89"/>
      <c r="I28" s="89"/>
      <c r="J28" s="89"/>
      <c r="K28" s="89"/>
      <c r="L28" s="89"/>
      <c r="M28" s="89"/>
      <c r="N28" s="89"/>
      <c r="O28" s="89"/>
      <c r="P28" s="136">
        <f>SUM(D28:O28)</f>
        <v>0</v>
      </c>
      <c r="Q28" s="414" t="s">
        <v>57</v>
      </c>
      <c r="R28" s="415"/>
      <c r="S28" s="415"/>
      <c r="T28" s="423"/>
      <c r="U28" s="414" t="s">
        <v>58</v>
      </c>
      <c r="V28" s="415"/>
      <c r="W28" s="415"/>
      <c r="X28" s="423"/>
      <c r="Y28" s="414" t="s">
        <v>59</v>
      </c>
      <c r="Z28" s="415"/>
      <c r="AA28" s="415"/>
      <c r="AB28" s="416"/>
      <c r="AE28" s="87"/>
      <c r="AF28" s="87"/>
      <c r="AG28" s="87"/>
      <c r="AH28" s="87"/>
      <c r="AI28" s="87"/>
      <c r="AJ28" s="87"/>
      <c r="AK28" s="87"/>
      <c r="AL28" s="87"/>
      <c r="AM28" s="87"/>
    </row>
    <row r="29" spans="1:39" ht="33.950000000000003" customHeight="1" thickBot="1" x14ac:dyDescent="0.3">
      <c r="A29" s="391"/>
      <c r="B29" s="426"/>
      <c r="C29" s="91" t="s">
        <v>60</v>
      </c>
      <c r="D29" s="92"/>
      <c r="E29" s="92"/>
      <c r="F29" s="92"/>
      <c r="G29" s="93"/>
      <c r="H29" s="93"/>
      <c r="I29" s="93"/>
      <c r="J29" s="93"/>
      <c r="K29" s="93"/>
      <c r="L29" s="93"/>
      <c r="M29" s="93"/>
      <c r="N29" s="93"/>
      <c r="O29" s="93"/>
      <c r="P29" s="137">
        <f>SUM(D29:O29)</f>
        <v>0</v>
      </c>
      <c r="Q29" s="417"/>
      <c r="R29" s="418"/>
      <c r="S29" s="418"/>
      <c r="T29" s="424"/>
      <c r="U29" s="417"/>
      <c r="V29" s="418"/>
      <c r="W29" s="418"/>
      <c r="X29" s="424"/>
      <c r="Y29" s="417"/>
      <c r="Z29" s="418"/>
      <c r="AA29" s="418"/>
      <c r="AB29" s="419"/>
      <c r="AC29" s="49"/>
      <c r="AE29" s="87"/>
      <c r="AF29" s="87"/>
      <c r="AG29" s="87"/>
      <c r="AH29" s="87"/>
      <c r="AI29" s="87"/>
      <c r="AJ29" s="87"/>
      <c r="AK29" s="87"/>
      <c r="AL29" s="87"/>
      <c r="AM29" s="87"/>
    </row>
    <row r="30" spans="1:39" ht="26.1" customHeight="1" x14ac:dyDescent="0.25">
      <c r="A30" s="411" t="s">
        <v>61</v>
      </c>
      <c r="B30" s="427" t="s">
        <v>62</v>
      </c>
      <c r="C30" s="413" t="s">
        <v>63</v>
      </c>
      <c r="D30" s="413"/>
      <c r="E30" s="413"/>
      <c r="F30" s="413"/>
      <c r="G30" s="413"/>
      <c r="H30" s="413"/>
      <c r="I30" s="413"/>
      <c r="J30" s="413"/>
      <c r="K30" s="413"/>
      <c r="L30" s="413"/>
      <c r="M30" s="413"/>
      <c r="N30" s="413"/>
      <c r="O30" s="413"/>
      <c r="P30" s="413"/>
      <c r="Q30" s="387" t="s">
        <v>64</v>
      </c>
      <c r="R30" s="388"/>
      <c r="S30" s="388"/>
      <c r="T30" s="388"/>
      <c r="U30" s="388"/>
      <c r="V30" s="388"/>
      <c r="W30" s="388"/>
      <c r="X30" s="388"/>
      <c r="Y30" s="388"/>
      <c r="Z30" s="388"/>
      <c r="AA30" s="388"/>
      <c r="AB30" s="389"/>
      <c r="AE30" s="87"/>
      <c r="AF30" s="87"/>
      <c r="AG30" s="87"/>
      <c r="AH30" s="87"/>
      <c r="AI30" s="87"/>
      <c r="AJ30" s="87"/>
      <c r="AK30" s="87"/>
      <c r="AL30" s="87"/>
      <c r="AM30" s="87"/>
    </row>
    <row r="31" spans="1:39" ht="26.1" customHeight="1" x14ac:dyDescent="0.25">
      <c r="A31" s="412"/>
      <c r="B31" s="428"/>
      <c r="C31" s="88" t="s">
        <v>65</v>
      </c>
      <c r="D31" s="88" t="s">
        <v>66</v>
      </c>
      <c r="E31" s="88" t="s">
        <v>67</v>
      </c>
      <c r="F31" s="88" t="s">
        <v>68</v>
      </c>
      <c r="G31" s="88" t="s">
        <v>69</v>
      </c>
      <c r="H31" s="88" t="s">
        <v>70</v>
      </c>
      <c r="I31" s="88" t="s">
        <v>71</v>
      </c>
      <c r="J31" s="88" t="s">
        <v>72</v>
      </c>
      <c r="K31" s="88" t="s">
        <v>73</v>
      </c>
      <c r="L31" s="88" t="s">
        <v>74</v>
      </c>
      <c r="M31" s="88" t="s">
        <v>75</v>
      </c>
      <c r="N31" s="88" t="s">
        <v>76</v>
      </c>
      <c r="O31" s="88" t="s">
        <v>77</v>
      </c>
      <c r="P31" s="88" t="s">
        <v>78</v>
      </c>
      <c r="Q31" s="420" t="s">
        <v>79</v>
      </c>
      <c r="R31" s="421"/>
      <c r="S31" s="421"/>
      <c r="T31" s="421"/>
      <c r="U31" s="421"/>
      <c r="V31" s="421"/>
      <c r="W31" s="421"/>
      <c r="X31" s="421"/>
      <c r="Y31" s="421"/>
      <c r="Z31" s="421"/>
      <c r="AA31" s="421"/>
      <c r="AB31" s="422"/>
      <c r="AE31" s="94"/>
      <c r="AF31" s="94"/>
      <c r="AG31" s="94"/>
      <c r="AH31" s="94"/>
      <c r="AI31" s="94"/>
      <c r="AJ31" s="94"/>
      <c r="AK31" s="94"/>
      <c r="AL31" s="94"/>
      <c r="AM31" s="94"/>
    </row>
    <row r="32" spans="1:39" ht="28.5" customHeight="1" x14ac:dyDescent="0.25">
      <c r="A32" s="397"/>
      <c r="B32" s="394"/>
      <c r="C32" s="90" t="s">
        <v>56</v>
      </c>
      <c r="D32" s="95"/>
      <c r="E32" s="95"/>
      <c r="F32" s="95"/>
      <c r="G32" s="95"/>
      <c r="H32" s="95"/>
      <c r="I32" s="95"/>
      <c r="J32" s="95"/>
      <c r="K32" s="95"/>
      <c r="L32" s="95"/>
      <c r="M32" s="95"/>
      <c r="N32" s="95"/>
      <c r="O32" s="95"/>
      <c r="P32" s="96">
        <f t="shared" ref="P32:P39" si="0">SUM(D32:O32)</f>
        <v>0</v>
      </c>
      <c r="Q32" s="381" t="s">
        <v>80</v>
      </c>
      <c r="R32" s="382"/>
      <c r="S32" s="382"/>
      <c r="T32" s="382"/>
      <c r="U32" s="382"/>
      <c r="V32" s="382"/>
      <c r="W32" s="382"/>
      <c r="X32" s="382"/>
      <c r="Y32" s="382"/>
      <c r="Z32" s="382"/>
      <c r="AA32" s="382"/>
      <c r="AB32" s="383"/>
      <c r="AC32" s="97"/>
      <c r="AE32" s="98"/>
      <c r="AF32" s="98"/>
      <c r="AG32" s="98"/>
      <c r="AH32" s="98"/>
      <c r="AI32" s="98"/>
      <c r="AJ32" s="98"/>
      <c r="AK32" s="98"/>
      <c r="AL32" s="98"/>
      <c r="AM32" s="98"/>
    </row>
    <row r="33" spans="1:29" ht="28.5" customHeight="1" x14ac:dyDescent="0.25">
      <c r="A33" s="398"/>
      <c r="B33" s="395"/>
      <c r="C33" s="99" t="s">
        <v>60</v>
      </c>
      <c r="D33" s="100"/>
      <c r="E33" s="100"/>
      <c r="F33" s="100"/>
      <c r="G33" s="100"/>
      <c r="H33" s="100"/>
      <c r="I33" s="100"/>
      <c r="J33" s="100"/>
      <c r="K33" s="100"/>
      <c r="L33" s="100"/>
      <c r="M33" s="100"/>
      <c r="N33" s="100"/>
      <c r="O33" s="100"/>
      <c r="P33" s="101">
        <f t="shared" si="0"/>
        <v>0</v>
      </c>
      <c r="Q33" s="384"/>
      <c r="R33" s="385"/>
      <c r="S33" s="385"/>
      <c r="T33" s="385"/>
      <c r="U33" s="385"/>
      <c r="V33" s="385"/>
      <c r="W33" s="385"/>
      <c r="X33" s="385"/>
      <c r="Y33" s="385"/>
      <c r="Z33" s="385"/>
      <c r="AA33" s="385"/>
      <c r="AB33" s="386"/>
      <c r="AC33" s="97"/>
    </row>
    <row r="34" spans="1:29" ht="28.5" customHeight="1" x14ac:dyDescent="0.25">
      <c r="A34" s="398"/>
      <c r="B34" s="396"/>
      <c r="C34" s="102" t="s">
        <v>56</v>
      </c>
      <c r="D34" s="103"/>
      <c r="E34" s="103"/>
      <c r="F34" s="103"/>
      <c r="G34" s="103"/>
      <c r="H34" s="103"/>
      <c r="I34" s="103"/>
      <c r="J34" s="103"/>
      <c r="K34" s="103"/>
      <c r="L34" s="103"/>
      <c r="M34" s="103"/>
      <c r="N34" s="103"/>
      <c r="O34" s="103"/>
      <c r="P34" s="101">
        <f t="shared" si="0"/>
        <v>0</v>
      </c>
      <c r="Q34" s="363"/>
      <c r="R34" s="364"/>
      <c r="S34" s="364"/>
      <c r="T34" s="364"/>
      <c r="U34" s="364"/>
      <c r="V34" s="364"/>
      <c r="W34" s="364"/>
      <c r="X34" s="364"/>
      <c r="Y34" s="364"/>
      <c r="Z34" s="364"/>
      <c r="AA34" s="364"/>
      <c r="AB34" s="365"/>
      <c r="AC34" s="97"/>
    </row>
    <row r="35" spans="1:29" ht="28.5" customHeight="1" x14ac:dyDescent="0.25">
      <c r="A35" s="398"/>
      <c r="B35" s="395"/>
      <c r="C35" s="99" t="s">
        <v>60</v>
      </c>
      <c r="D35" s="100"/>
      <c r="E35" s="100"/>
      <c r="F35" s="100"/>
      <c r="G35" s="100"/>
      <c r="H35" s="100"/>
      <c r="I35" s="100"/>
      <c r="J35" s="100"/>
      <c r="K35" s="100"/>
      <c r="L35" s="104"/>
      <c r="M35" s="104"/>
      <c r="N35" s="104"/>
      <c r="O35" s="104"/>
      <c r="P35" s="101">
        <f t="shared" si="0"/>
        <v>0</v>
      </c>
      <c r="Q35" s="369"/>
      <c r="R35" s="370"/>
      <c r="S35" s="370"/>
      <c r="T35" s="370"/>
      <c r="U35" s="370"/>
      <c r="V35" s="370"/>
      <c r="W35" s="370"/>
      <c r="X35" s="370"/>
      <c r="Y35" s="370"/>
      <c r="Z35" s="370"/>
      <c r="AA35" s="370"/>
      <c r="AB35" s="371"/>
      <c r="AC35" s="97"/>
    </row>
    <row r="36" spans="1:29" ht="28.5" customHeight="1" x14ac:dyDescent="0.25">
      <c r="A36" s="392"/>
      <c r="B36" s="396"/>
      <c r="C36" s="102" t="s">
        <v>56</v>
      </c>
      <c r="D36" s="103"/>
      <c r="E36" s="103"/>
      <c r="F36" s="103"/>
      <c r="G36" s="103"/>
      <c r="H36" s="103"/>
      <c r="I36" s="103"/>
      <c r="J36" s="103"/>
      <c r="K36" s="103"/>
      <c r="L36" s="103"/>
      <c r="M36" s="103"/>
      <c r="N36" s="103"/>
      <c r="O36" s="103"/>
      <c r="P36" s="101">
        <f t="shared" si="0"/>
        <v>0</v>
      </c>
      <c r="Q36" s="363"/>
      <c r="R36" s="364"/>
      <c r="S36" s="364"/>
      <c r="T36" s="364"/>
      <c r="U36" s="364"/>
      <c r="V36" s="364"/>
      <c r="W36" s="364"/>
      <c r="X36" s="364"/>
      <c r="Y36" s="364"/>
      <c r="Z36" s="364"/>
      <c r="AA36" s="364"/>
      <c r="AB36" s="365"/>
      <c r="AC36" s="97"/>
    </row>
    <row r="37" spans="1:29" ht="28.5" customHeight="1" x14ac:dyDescent="0.25">
      <c r="A37" s="393"/>
      <c r="B37" s="395"/>
      <c r="C37" s="99" t="s">
        <v>60</v>
      </c>
      <c r="D37" s="100"/>
      <c r="E37" s="100"/>
      <c r="F37" s="100"/>
      <c r="G37" s="100"/>
      <c r="H37" s="100"/>
      <c r="I37" s="100"/>
      <c r="J37" s="100"/>
      <c r="K37" s="100"/>
      <c r="L37" s="104"/>
      <c r="M37" s="104"/>
      <c r="N37" s="104"/>
      <c r="O37" s="104"/>
      <c r="P37" s="101">
        <f t="shared" si="0"/>
        <v>0</v>
      </c>
      <c r="Q37" s="369"/>
      <c r="R37" s="370"/>
      <c r="S37" s="370"/>
      <c r="T37" s="370"/>
      <c r="U37" s="370"/>
      <c r="V37" s="370"/>
      <c r="W37" s="370"/>
      <c r="X37" s="370"/>
      <c r="Y37" s="370"/>
      <c r="Z37" s="370"/>
      <c r="AA37" s="370"/>
      <c r="AB37" s="371"/>
      <c r="AC37" s="97"/>
    </row>
    <row r="38" spans="1:29" ht="28.5" customHeight="1" x14ac:dyDescent="0.25">
      <c r="A38" s="377"/>
      <c r="B38" s="396"/>
      <c r="C38" s="102" t="s">
        <v>56</v>
      </c>
      <c r="D38" s="103"/>
      <c r="E38" s="103"/>
      <c r="F38" s="103"/>
      <c r="G38" s="103"/>
      <c r="H38" s="103"/>
      <c r="I38" s="103"/>
      <c r="J38" s="103"/>
      <c r="K38" s="103"/>
      <c r="L38" s="103"/>
      <c r="M38" s="103"/>
      <c r="N38" s="103"/>
      <c r="O38" s="103"/>
      <c r="P38" s="101">
        <f t="shared" si="0"/>
        <v>0</v>
      </c>
      <c r="Q38" s="363"/>
      <c r="R38" s="364"/>
      <c r="S38" s="364"/>
      <c r="T38" s="364"/>
      <c r="U38" s="364"/>
      <c r="V38" s="364"/>
      <c r="W38" s="364"/>
      <c r="X38" s="364"/>
      <c r="Y38" s="364"/>
      <c r="Z38" s="364"/>
      <c r="AA38" s="364"/>
      <c r="AB38" s="365"/>
      <c r="AC38" s="97"/>
    </row>
    <row r="39" spans="1:29" ht="28.5" customHeight="1" thickBot="1" x14ac:dyDescent="0.3">
      <c r="A39" s="378"/>
      <c r="B39" s="405"/>
      <c r="C39" s="91" t="s">
        <v>60</v>
      </c>
      <c r="D39" s="105"/>
      <c r="E39" s="105"/>
      <c r="F39" s="105"/>
      <c r="G39" s="105"/>
      <c r="H39" s="105"/>
      <c r="I39" s="105"/>
      <c r="J39" s="105"/>
      <c r="K39" s="105"/>
      <c r="L39" s="106"/>
      <c r="M39" s="106"/>
      <c r="N39" s="106"/>
      <c r="O39" s="106"/>
      <c r="P39" s="107">
        <f t="shared" si="0"/>
        <v>0</v>
      </c>
      <c r="Q39" s="366"/>
      <c r="R39" s="367"/>
      <c r="S39" s="367"/>
      <c r="T39" s="367"/>
      <c r="U39" s="367"/>
      <c r="V39" s="367"/>
      <c r="W39" s="367"/>
      <c r="X39" s="367"/>
      <c r="Y39" s="367"/>
      <c r="Z39" s="367"/>
      <c r="AA39" s="367"/>
      <c r="AB39" s="368"/>
      <c r="AC39" s="97"/>
    </row>
    <row r="40" spans="1:29" x14ac:dyDescent="0.25">
      <c r="A40" s="50" t="s">
        <v>81</v>
      </c>
    </row>
  </sheetData>
  <mergeCells count="86">
    <mergeCell ref="A1:A4"/>
    <mergeCell ref="A13:B13"/>
    <mergeCell ref="C11:K11"/>
    <mergeCell ref="S13:T13"/>
    <mergeCell ref="Q16:V16"/>
    <mergeCell ref="A15:B16"/>
    <mergeCell ref="U7:V9"/>
    <mergeCell ref="Q15:AB15"/>
    <mergeCell ref="C15:C16"/>
    <mergeCell ref="C12:Z12"/>
    <mergeCell ref="W16:AB16"/>
    <mergeCell ref="Y11:AB11"/>
    <mergeCell ref="M11:Q11"/>
    <mergeCell ref="R7:T9"/>
    <mergeCell ref="W7:X9"/>
    <mergeCell ref="Z1:AB1"/>
    <mergeCell ref="Q26:AB26"/>
    <mergeCell ref="Q27:T27"/>
    <mergeCell ref="A25:AB25"/>
    <mergeCell ref="D26:P26"/>
    <mergeCell ref="Q24:AB24"/>
    <mergeCell ref="B26:B27"/>
    <mergeCell ref="C26:C27"/>
    <mergeCell ref="Y27:AB27"/>
    <mergeCell ref="B24:C24"/>
    <mergeCell ref="U27:X27"/>
    <mergeCell ref="A26:A27"/>
    <mergeCell ref="AA8:AB8"/>
    <mergeCell ref="AA9:AB9"/>
    <mergeCell ref="W11:X11"/>
    <mergeCell ref="B1:Y1"/>
    <mergeCell ref="B2:Y2"/>
    <mergeCell ref="B3:Y4"/>
    <mergeCell ref="AA7:AB7"/>
    <mergeCell ref="Y9:Z9"/>
    <mergeCell ref="Z3:AB3"/>
    <mergeCell ref="Y8:Z8"/>
    <mergeCell ref="Y7:Z7"/>
    <mergeCell ref="Z2:AB2"/>
    <mergeCell ref="Z4:AB4"/>
    <mergeCell ref="R11:V11"/>
    <mergeCell ref="A7:B9"/>
    <mergeCell ref="C7:K9"/>
    <mergeCell ref="Q17:S17"/>
    <mergeCell ref="AA19:AB19"/>
    <mergeCell ref="W19:X19"/>
    <mergeCell ref="Y19:Z19"/>
    <mergeCell ref="B22:C23"/>
    <mergeCell ref="T17:V17"/>
    <mergeCell ref="T18:V18"/>
    <mergeCell ref="D22:O22"/>
    <mergeCell ref="A21:AB21"/>
    <mergeCell ref="P22:P23"/>
    <mergeCell ref="Q19:S19"/>
    <mergeCell ref="AA13:AB13"/>
    <mergeCell ref="A22:A23"/>
    <mergeCell ref="B38:B39"/>
    <mergeCell ref="C13:Q13"/>
    <mergeCell ref="Q22:AB23"/>
    <mergeCell ref="A30:A31"/>
    <mergeCell ref="A34:A35"/>
    <mergeCell ref="C30:P30"/>
    <mergeCell ref="Y28:AB29"/>
    <mergeCell ref="Q31:AB31"/>
    <mergeCell ref="Q28:T29"/>
    <mergeCell ref="B28:B29"/>
    <mergeCell ref="B30:B31"/>
    <mergeCell ref="U28:X29"/>
    <mergeCell ref="W17:X17"/>
    <mergeCell ref="AA17:AB17"/>
    <mergeCell ref="Q38:AB39"/>
    <mergeCell ref="Q36:AB37"/>
    <mergeCell ref="T19:V19"/>
    <mergeCell ref="A11:B11"/>
    <mergeCell ref="A38:A39"/>
    <mergeCell ref="Q34:AB35"/>
    <mergeCell ref="Y17:Z17"/>
    <mergeCell ref="Q32:AB33"/>
    <mergeCell ref="Q30:AB30"/>
    <mergeCell ref="A28:A29"/>
    <mergeCell ref="A36:A37"/>
    <mergeCell ref="B32:B33"/>
    <mergeCell ref="B34:B35"/>
    <mergeCell ref="B36:B37"/>
    <mergeCell ref="A32:A33"/>
    <mergeCell ref="V13:Y13"/>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11.42578125" defaultRowHeight="15" x14ac:dyDescent="0.25"/>
  <cols>
    <col min="1" max="2" width="11.42578125" customWidth="1"/>
    <col min="3" max="3" width="6.85546875" customWidth="1"/>
    <col min="4" max="4" width="8.85546875" customWidth="1"/>
    <col min="5" max="5" width="10.85546875" customWidth="1"/>
  </cols>
  <sheetData>
    <row r="1" spans="1:14" x14ac:dyDescent="0.25">
      <c r="B1" t="s">
        <v>455</v>
      </c>
      <c r="C1" s="862" t="s">
        <v>456</v>
      </c>
      <c r="D1" s="862"/>
      <c r="E1" s="862"/>
      <c r="F1" s="862"/>
      <c r="G1" s="863" t="s">
        <v>457</v>
      </c>
      <c r="H1" s="864"/>
      <c r="I1" s="864"/>
      <c r="J1" s="865"/>
      <c r="K1" s="861" t="s">
        <v>458</v>
      </c>
      <c r="L1" s="861"/>
      <c r="M1" s="861"/>
      <c r="N1" s="861"/>
    </row>
    <row r="2" spans="1:14" x14ac:dyDescent="0.25">
      <c r="C2" s="4"/>
      <c r="D2" s="4"/>
      <c r="E2" s="4"/>
      <c r="F2" s="4" t="s">
        <v>459</v>
      </c>
      <c r="G2" s="30"/>
      <c r="H2" s="4"/>
      <c r="I2" s="4"/>
      <c r="J2" s="31" t="s">
        <v>459</v>
      </c>
      <c r="K2" s="4"/>
      <c r="L2" s="4"/>
      <c r="M2" s="4"/>
      <c r="N2" s="4" t="s">
        <v>459</v>
      </c>
    </row>
    <row r="3" spans="1:14" x14ac:dyDescent="0.25">
      <c r="A3" s="859" t="s">
        <v>460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85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859"/>
      <c r="B5" s="5">
        <v>3</v>
      </c>
      <c r="C5" s="6">
        <v>0.05</v>
      </c>
      <c r="D5" s="6">
        <v>0.05</v>
      </c>
      <c r="E5" s="6">
        <v>0.1</v>
      </c>
      <c r="F5" s="7">
        <f>(C5+D5+E5)</f>
        <v>0.2</v>
      </c>
      <c r="G5" s="32">
        <v>0.1</v>
      </c>
      <c r="H5" s="6">
        <v>0.1</v>
      </c>
      <c r="I5" s="6">
        <v>0.1</v>
      </c>
      <c r="J5" s="33">
        <f>(G5+H5+I5)</f>
        <v>0.30000000000000004</v>
      </c>
      <c r="K5" s="24"/>
      <c r="L5" s="5"/>
      <c r="M5" s="5"/>
      <c r="N5" s="5"/>
    </row>
    <row r="6" spans="1:14" x14ac:dyDescent="0.25">
      <c r="A6" s="859"/>
      <c r="B6" s="5">
        <v>4</v>
      </c>
      <c r="C6" s="6">
        <v>0.1</v>
      </c>
      <c r="D6" s="6">
        <v>0.1</v>
      </c>
      <c r="E6" s="6">
        <v>0.2</v>
      </c>
      <c r="F6" s="7">
        <f>(C6+D6+E6)</f>
        <v>0.4</v>
      </c>
      <c r="G6" s="32">
        <v>0</v>
      </c>
      <c r="H6" s="6">
        <v>0</v>
      </c>
      <c r="I6" s="6">
        <v>0.1</v>
      </c>
      <c r="J6" s="33">
        <f>(G6+H6+I6)</f>
        <v>0.1</v>
      </c>
      <c r="K6" s="24"/>
      <c r="L6" s="5"/>
      <c r="M6" s="5"/>
      <c r="N6" s="5"/>
    </row>
    <row r="7" spans="1:14" x14ac:dyDescent="0.25">
      <c r="A7" s="859"/>
      <c r="B7" s="5">
        <v>5</v>
      </c>
      <c r="C7" s="6">
        <v>0</v>
      </c>
      <c r="D7" s="6">
        <v>0</v>
      </c>
      <c r="E7" s="6">
        <v>0</v>
      </c>
      <c r="F7" s="7">
        <f>(C7+D7+E7)</f>
        <v>0</v>
      </c>
      <c r="G7" s="32">
        <v>0</v>
      </c>
      <c r="H7" s="6">
        <v>0</v>
      </c>
      <c r="I7" s="6">
        <v>0</v>
      </c>
      <c r="J7" s="33">
        <f>(G7+H7+I7)</f>
        <v>0</v>
      </c>
      <c r="K7" s="24"/>
      <c r="L7" s="5"/>
      <c r="M7" s="5"/>
      <c r="N7" s="5"/>
    </row>
    <row r="8" spans="1:14" x14ac:dyDescent="0.25">
      <c r="A8" s="859" t="s">
        <v>461</v>
      </c>
      <c r="B8" s="9">
        <v>6</v>
      </c>
      <c r="C8" s="10">
        <v>0.1</v>
      </c>
      <c r="D8" s="10">
        <v>0.1</v>
      </c>
      <c r="E8" s="10">
        <v>0.1</v>
      </c>
      <c r="F8" s="11">
        <f>C8+D8+E8</f>
        <v>0.30000000000000004</v>
      </c>
      <c r="G8" s="34"/>
      <c r="H8" s="9"/>
      <c r="I8" s="9"/>
      <c r="J8" s="35"/>
      <c r="K8" s="25"/>
      <c r="L8" s="9"/>
      <c r="M8" s="9"/>
      <c r="N8" s="9"/>
    </row>
    <row r="9" spans="1:14" x14ac:dyDescent="0.25">
      <c r="A9" s="859"/>
      <c r="B9" s="9">
        <v>7</v>
      </c>
      <c r="C9" s="9"/>
      <c r="D9" s="9"/>
      <c r="E9" s="9"/>
      <c r="F9" s="19"/>
      <c r="G9" s="36"/>
      <c r="H9" s="9"/>
      <c r="I9" s="9"/>
      <c r="J9" s="35"/>
      <c r="K9" s="25"/>
      <c r="L9" s="9"/>
      <c r="M9" s="9"/>
      <c r="N9" s="9"/>
    </row>
    <row r="10" spans="1:14" x14ac:dyDescent="0.25">
      <c r="A10" s="859"/>
      <c r="B10" s="9">
        <v>8</v>
      </c>
      <c r="C10" s="9"/>
      <c r="D10" s="9"/>
      <c r="E10" s="9"/>
      <c r="F10" s="19"/>
      <c r="G10" s="36"/>
      <c r="H10" s="9"/>
      <c r="I10" s="9"/>
      <c r="J10" s="35"/>
      <c r="K10" s="25"/>
      <c r="L10" s="9"/>
      <c r="M10" s="9"/>
      <c r="N10" s="9"/>
    </row>
    <row r="11" spans="1:14" x14ac:dyDescent="0.25">
      <c r="A11" s="859"/>
      <c r="B11" s="9">
        <v>9</v>
      </c>
      <c r="C11" s="9"/>
      <c r="D11" s="9"/>
      <c r="E11" s="9"/>
      <c r="F11" s="19"/>
      <c r="G11" s="36"/>
      <c r="H11" s="9"/>
      <c r="I11" s="9"/>
      <c r="J11" s="35"/>
      <c r="K11" s="25"/>
      <c r="L11" s="9"/>
      <c r="M11" s="9"/>
      <c r="N11" s="9"/>
    </row>
    <row r="12" spans="1:14" x14ac:dyDescent="0.25">
      <c r="A12" s="859" t="s">
        <v>462</v>
      </c>
      <c r="B12" s="14">
        <v>10</v>
      </c>
      <c r="C12" s="14"/>
      <c r="D12" s="14"/>
      <c r="E12" s="14"/>
      <c r="F12" s="20"/>
      <c r="G12" s="37"/>
      <c r="H12" s="14"/>
      <c r="I12" s="14"/>
      <c r="J12" s="38"/>
      <c r="K12" s="26"/>
      <c r="L12" s="14"/>
      <c r="M12" s="14"/>
      <c r="N12" s="14"/>
    </row>
    <row r="13" spans="1:14" x14ac:dyDescent="0.25">
      <c r="A13" s="859"/>
      <c r="B13" s="14">
        <v>11</v>
      </c>
      <c r="C13" s="14"/>
      <c r="D13" s="14"/>
      <c r="E13" s="14"/>
      <c r="F13" s="20"/>
      <c r="G13" s="37"/>
      <c r="H13" s="14"/>
      <c r="I13" s="14"/>
      <c r="J13" s="38"/>
      <c r="K13" s="26"/>
      <c r="L13" s="14"/>
      <c r="M13" s="14"/>
      <c r="N13" s="14"/>
    </row>
    <row r="14" spans="1:14" x14ac:dyDescent="0.25">
      <c r="A14" s="859"/>
      <c r="B14" s="14">
        <v>12</v>
      </c>
      <c r="C14" s="14"/>
      <c r="D14" s="14"/>
      <c r="E14" s="14"/>
      <c r="F14" s="20"/>
      <c r="G14" s="37"/>
      <c r="H14" s="14"/>
      <c r="I14" s="14"/>
      <c r="J14" s="38"/>
      <c r="K14" s="26"/>
      <c r="L14" s="14"/>
      <c r="M14" s="14"/>
      <c r="N14" s="14"/>
    </row>
    <row r="15" spans="1:14" x14ac:dyDescent="0.25">
      <c r="A15" s="859"/>
      <c r="B15" s="14">
        <v>13</v>
      </c>
      <c r="C15" s="14"/>
      <c r="D15" s="14"/>
      <c r="E15" s="14"/>
      <c r="F15" s="20"/>
      <c r="G15" s="37"/>
      <c r="H15" s="14"/>
      <c r="I15" s="14"/>
      <c r="J15" s="38"/>
      <c r="K15" s="26"/>
      <c r="L15" s="14"/>
      <c r="M15" s="14"/>
      <c r="N15" s="14"/>
    </row>
    <row r="16" spans="1:14" x14ac:dyDescent="0.25">
      <c r="A16" s="859" t="s">
        <v>463</v>
      </c>
      <c r="B16" s="15">
        <v>14</v>
      </c>
      <c r="C16" s="15"/>
      <c r="D16" s="15"/>
      <c r="E16" s="15"/>
      <c r="F16" s="21"/>
      <c r="G16" s="39"/>
      <c r="H16" s="15"/>
      <c r="I16" s="15"/>
      <c r="J16" s="40"/>
      <c r="K16" s="27"/>
      <c r="L16" s="15"/>
      <c r="M16" s="15"/>
      <c r="N16" s="15"/>
    </row>
    <row r="17" spans="1:14" x14ac:dyDescent="0.25">
      <c r="A17" s="859"/>
      <c r="B17" s="15">
        <v>15</v>
      </c>
      <c r="C17" s="15"/>
      <c r="D17" s="15"/>
      <c r="E17" s="15"/>
      <c r="F17" s="21"/>
      <c r="G17" s="39"/>
      <c r="H17" s="15"/>
      <c r="I17" s="15"/>
      <c r="J17" s="40"/>
      <c r="K17" s="27"/>
      <c r="L17" s="15"/>
      <c r="M17" s="15"/>
      <c r="N17" s="15"/>
    </row>
    <row r="18" spans="1:14" x14ac:dyDescent="0.25">
      <c r="A18" s="859"/>
      <c r="B18" s="15">
        <v>16</v>
      </c>
      <c r="C18" s="15"/>
      <c r="D18" s="15"/>
      <c r="E18" s="15"/>
      <c r="F18" s="21"/>
      <c r="G18" s="39"/>
      <c r="H18" s="15"/>
      <c r="I18" s="15"/>
      <c r="J18" s="40"/>
      <c r="K18" s="27"/>
      <c r="L18" s="15"/>
      <c r="M18" s="15"/>
      <c r="N18" s="15"/>
    </row>
    <row r="19" spans="1:14" x14ac:dyDescent="0.25">
      <c r="A19" s="859" t="s">
        <v>464</v>
      </c>
      <c r="B19" s="18">
        <v>17</v>
      </c>
      <c r="C19" s="18"/>
      <c r="D19" s="18"/>
      <c r="E19" s="18"/>
      <c r="F19" s="22"/>
      <c r="G19" s="41"/>
      <c r="H19" s="18"/>
      <c r="I19" s="18"/>
      <c r="J19" s="42"/>
      <c r="K19" s="28"/>
      <c r="L19" s="18"/>
      <c r="M19" s="18"/>
      <c r="N19" s="18"/>
    </row>
    <row r="20" spans="1:14" x14ac:dyDescent="0.25">
      <c r="A20" s="859"/>
      <c r="B20" s="18">
        <v>18</v>
      </c>
      <c r="C20" s="18"/>
      <c r="D20" s="18"/>
      <c r="E20" s="18"/>
      <c r="F20" s="22"/>
      <c r="G20" s="41"/>
      <c r="H20" s="18"/>
      <c r="I20" s="18"/>
      <c r="J20" s="42"/>
      <c r="K20" s="28"/>
      <c r="L20" s="18"/>
      <c r="M20" s="18"/>
      <c r="N20" s="18"/>
    </row>
    <row r="21" spans="1:14" x14ac:dyDescent="0.25">
      <c r="A21" s="859"/>
      <c r="B21" s="18">
        <v>19</v>
      </c>
      <c r="C21" s="18"/>
      <c r="D21" s="18"/>
      <c r="E21" s="18"/>
      <c r="F21" s="22"/>
      <c r="G21" s="41"/>
      <c r="H21" s="18"/>
      <c r="I21" s="18"/>
      <c r="J21" s="42"/>
      <c r="K21" s="28"/>
      <c r="L21" s="18"/>
      <c r="M21" s="18"/>
      <c r="N21" s="18"/>
    </row>
    <row r="22" spans="1:14" x14ac:dyDescent="0.25">
      <c r="A22" s="859"/>
      <c r="B22" s="18">
        <v>20</v>
      </c>
      <c r="C22" s="18"/>
      <c r="D22" s="18"/>
      <c r="E22" s="18"/>
      <c r="F22" s="22"/>
      <c r="G22" s="41"/>
      <c r="H22" s="18"/>
      <c r="I22" s="18"/>
      <c r="J22" s="42"/>
      <c r="K22" s="28"/>
      <c r="L22" s="18"/>
      <c r="M22" s="18"/>
      <c r="N22" s="18"/>
    </row>
    <row r="23" spans="1:14" x14ac:dyDescent="0.25">
      <c r="A23" s="859" t="s">
        <v>465</v>
      </c>
      <c r="B23" s="13">
        <v>21</v>
      </c>
      <c r="C23" s="13"/>
      <c r="D23" s="13"/>
      <c r="E23" s="13"/>
      <c r="F23" s="23"/>
      <c r="G23" s="43"/>
      <c r="H23" s="13"/>
      <c r="I23" s="13"/>
      <c r="J23" s="44"/>
      <c r="K23" s="29"/>
      <c r="L23" s="13"/>
      <c r="M23" s="13"/>
      <c r="N23" s="13"/>
    </row>
    <row r="24" spans="1:14" x14ac:dyDescent="0.25">
      <c r="A24" s="859"/>
      <c r="B24" s="13">
        <v>22</v>
      </c>
      <c r="C24" s="13"/>
      <c r="D24" s="13"/>
      <c r="E24" s="13"/>
      <c r="F24" s="23"/>
      <c r="G24" s="43"/>
      <c r="H24" s="13"/>
      <c r="I24" s="13"/>
      <c r="J24" s="44"/>
      <c r="K24" s="29"/>
      <c r="L24" s="13"/>
      <c r="M24" s="13"/>
      <c r="N24" s="13"/>
    </row>
    <row r="25" spans="1:14" x14ac:dyDescent="0.25">
      <c r="A25" s="859"/>
      <c r="B25" s="13">
        <v>23</v>
      </c>
      <c r="C25" s="13"/>
      <c r="D25" s="13"/>
      <c r="E25" s="13"/>
      <c r="F25" s="23"/>
      <c r="G25" s="43"/>
      <c r="H25" s="13"/>
      <c r="I25" s="13"/>
      <c r="J25" s="44"/>
      <c r="K25" s="29"/>
      <c r="L25" s="13"/>
      <c r="M25" s="13"/>
      <c r="N25" s="13"/>
    </row>
    <row r="26" spans="1:14" x14ac:dyDescent="0.25">
      <c r="A26" s="859"/>
      <c r="B26" s="13">
        <v>24</v>
      </c>
      <c r="C26" s="13"/>
      <c r="D26" s="13"/>
      <c r="E26" s="13"/>
      <c r="F26" s="23"/>
      <c r="G26" s="43"/>
      <c r="H26" s="13"/>
      <c r="I26" s="13"/>
      <c r="J26" s="44"/>
      <c r="K26" s="29"/>
      <c r="L26" s="13"/>
      <c r="M26" s="13"/>
      <c r="N26" s="13"/>
    </row>
    <row r="27" spans="1:14" x14ac:dyDescent="0.25">
      <c r="A27" s="859" t="s">
        <v>466</v>
      </c>
      <c r="B27" s="9">
        <v>25</v>
      </c>
      <c r="C27" s="9"/>
      <c r="D27" s="9"/>
      <c r="E27" s="9"/>
      <c r="F27" s="9"/>
      <c r="G27" s="9"/>
      <c r="H27" s="9"/>
      <c r="I27" s="9"/>
      <c r="J27" s="9"/>
      <c r="K27" s="9"/>
      <c r="L27" s="9"/>
      <c r="M27" s="9"/>
      <c r="N27" s="9"/>
    </row>
    <row r="28" spans="1:14" x14ac:dyDescent="0.25">
      <c r="A28" s="859"/>
      <c r="B28" s="9">
        <v>26</v>
      </c>
      <c r="C28" s="9"/>
      <c r="D28" s="9"/>
      <c r="E28" s="9"/>
      <c r="F28" s="9"/>
      <c r="G28" s="9"/>
      <c r="H28" s="9"/>
      <c r="I28" s="9"/>
      <c r="J28" s="9"/>
      <c r="K28" s="9"/>
      <c r="L28" s="9"/>
      <c r="M28" s="9"/>
      <c r="N28" s="9"/>
    </row>
    <row r="29" spans="1:14" x14ac:dyDescent="0.25">
      <c r="A29" s="859"/>
      <c r="B29" s="9">
        <v>27</v>
      </c>
      <c r="C29" s="9"/>
      <c r="D29" s="9"/>
      <c r="E29" s="9"/>
      <c r="F29" s="9"/>
      <c r="G29" s="9"/>
      <c r="H29" s="9"/>
      <c r="I29" s="9"/>
      <c r="J29" s="9"/>
      <c r="K29" s="9"/>
      <c r="L29" s="9"/>
      <c r="M29" s="9"/>
      <c r="N29" s="9"/>
    </row>
    <row r="30" spans="1:14" x14ac:dyDescent="0.25">
      <c r="A30" s="859"/>
      <c r="B30" s="9">
        <v>28</v>
      </c>
      <c r="C30" s="9"/>
      <c r="D30" s="9"/>
      <c r="E30" s="9"/>
      <c r="F30" s="9"/>
      <c r="G30" s="9"/>
      <c r="H30" s="9"/>
      <c r="I30" s="9"/>
      <c r="J30" s="9"/>
      <c r="K30" s="9"/>
      <c r="L30" s="9"/>
      <c r="M30" s="9"/>
      <c r="N30" s="9"/>
    </row>
    <row r="31" spans="1:14" x14ac:dyDescent="0.25">
      <c r="A31" s="859"/>
      <c r="B31" s="9">
        <v>29</v>
      </c>
      <c r="C31" s="9"/>
      <c r="D31" s="9"/>
      <c r="E31" s="9"/>
      <c r="F31" s="9"/>
      <c r="G31" s="9"/>
      <c r="H31" s="9"/>
      <c r="I31" s="9"/>
      <c r="J31" s="9"/>
      <c r="K31" s="9"/>
      <c r="L31" s="9"/>
      <c r="M31" s="9"/>
      <c r="N31" s="9"/>
    </row>
    <row r="32" spans="1:14" x14ac:dyDescent="0.25">
      <c r="A32" s="859" t="s">
        <v>467</v>
      </c>
      <c r="B32" s="16">
        <v>30</v>
      </c>
      <c r="C32" s="16"/>
      <c r="D32" s="16"/>
      <c r="E32" s="16"/>
      <c r="F32" s="16"/>
      <c r="G32" s="16"/>
      <c r="H32" s="16"/>
      <c r="I32" s="16"/>
      <c r="J32" s="16"/>
      <c r="K32" s="16"/>
      <c r="L32" s="16"/>
      <c r="M32" s="16"/>
      <c r="N32" s="16"/>
    </row>
    <row r="33" spans="1:14" x14ac:dyDescent="0.25">
      <c r="A33" s="859"/>
      <c r="B33" s="16">
        <v>31</v>
      </c>
      <c r="C33" s="16"/>
      <c r="D33" s="16"/>
      <c r="E33" s="16"/>
      <c r="F33" s="16"/>
      <c r="G33" s="16"/>
      <c r="H33" s="16"/>
      <c r="I33" s="16"/>
      <c r="J33" s="16"/>
      <c r="K33" s="16"/>
      <c r="L33" s="16"/>
      <c r="M33" s="16"/>
      <c r="N33" s="16"/>
    </row>
    <row r="34" spans="1:14" x14ac:dyDescent="0.25">
      <c r="A34" s="859"/>
      <c r="B34" s="16">
        <v>32</v>
      </c>
      <c r="C34" s="16"/>
      <c r="D34" s="16"/>
      <c r="E34" s="16"/>
      <c r="F34" s="16"/>
      <c r="G34" s="16"/>
      <c r="H34" s="16"/>
      <c r="I34" s="16"/>
      <c r="J34" s="16"/>
      <c r="K34" s="16"/>
      <c r="L34" s="16"/>
      <c r="M34" s="16"/>
      <c r="N34" s="16"/>
    </row>
    <row r="35" spans="1:14" x14ac:dyDescent="0.25">
      <c r="A35" s="859" t="s">
        <v>468</v>
      </c>
      <c r="B35" s="17">
        <v>33</v>
      </c>
      <c r="C35" s="14"/>
      <c r="D35" s="14"/>
      <c r="E35" s="14"/>
      <c r="F35" s="14"/>
      <c r="G35" s="14"/>
      <c r="H35" s="14"/>
      <c r="I35" s="14"/>
      <c r="J35" s="14"/>
      <c r="K35" s="14"/>
      <c r="L35" s="14"/>
      <c r="M35" s="14"/>
      <c r="N35" s="14"/>
    </row>
    <row r="36" spans="1:14" x14ac:dyDescent="0.25">
      <c r="A36" s="859"/>
      <c r="B36" s="14">
        <v>34</v>
      </c>
      <c r="C36" s="14"/>
      <c r="D36" s="14"/>
      <c r="E36" s="14"/>
      <c r="F36" s="14"/>
      <c r="G36" s="14"/>
      <c r="H36" s="14"/>
      <c r="I36" s="14"/>
      <c r="J36" s="14"/>
      <c r="K36" s="14"/>
      <c r="L36" s="14"/>
      <c r="M36" s="14"/>
      <c r="N36" s="14"/>
    </row>
    <row r="37" spans="1:14" x14ac:dyDescent="0.25">
      <c r="A37" s="859"/>
      <c r="B37" s="45">
        <v>35</v>
      </c>
      <c r="C37" s="14"/>
      <c r="D37" s="14"/>
      <c r="E37" s="14"/>
      <c r="F37" s="14"/>
      <c r="G37" s="14"/>
      <c r="H37" s="14"/>
      <c r="I37" s="14"/>
      <c r="J37" s="14"/>
      <c r="K37" s="14"/>
      <c r="L37" s="14"/>
      <c r="M37" s="14"/>
      <c r="N37" s="14"/>
    </row>
    <row r="38" spans="1:14" x14ac:dyDescent="0.25">
      <c r="A38" s="859" t="s">
        <v>469</v>
      </c>
      <c r="B38" s="8">
        <v>36</v>
      </c>
      <c r="C38" s="8"/>
      <c r="D38" s="8"/>
      <c r="E38" s="8"/>
      <c r="F38" s="8"/>
      <c r="G38" s="8"/>
      <c r="H38" s="8"/>
      <c r="I38" s="8"/>
      <c r="J38" s="8"/>
      <c r="K38" s="8"/>
      <c r="L38" s="8"/>
      <c r="M38" s="8"/>
      <c r="N38" s="8"/>
    </row>
    <row r="39" spans="1:14" x14ac:dyDescent="0.25">
      <c r="A39" s="859"/>
      <c r="B39" s="8">
        <v>37</v>
      </c>
      <c r="C39" s="8"/>
      <c r="D39" s="8"/>
      <c r="E39" s="8"/>
      <c r="F39" s="8"/>
      <c r="G39" s="8"/>
      <c r="H39" s="8"/>
      <c r="I39" s="8"/>
      <c r="J39" s="8"/>
      <c r="K39" s="8"/>
      <c r="L39" s="8"/>
      <c r="M39" s="8"/>
      <c r="N39" s="8"/>
    </row>
    <row r="40" spans="1:14" x14ac:dyDescent="0.25">
      <c r="A40" s="859"/>
      <c r="B40" s="8">
        <v>38</v>
      </c>
      <c r="C40" s="8"/>
      <c r="D40" s="8"/>
      <c r="E40" s="8"/>
      <c r="F40" s="8"/>
      <c r="G40" s="8"/>
      <c r="H40" s="8"/>
      <c r="I40" s="8"/>
      <c r="J40" s="8"/>
      <c r="K40" s="8"/>
      <c r="L40" s="8"/>
      <c r="M40" s="8"/>
      <c r="N40" s="8"/>
    </row>
    <row r="41" spans="1:14" x14ac:dyDescent="0.25">
      <c r="A41" s="860" t="s">
        <v>470</v>
      </c>
      <c r="B41" s="46">
        <v>39</v>
      </c>
      <c r="C41" s="47"/>
      <c r="D41" s="47"/>
      <c r="E41" s="47"/>
      <c r="F41" s="47"/>
      <c r="G41" s="47"/>
      <c r="H41" s="47"/>
      <c r="I41" s="47"/>
      <c r="J41" s="47"/>
      <c r="K41" s="47"/>
      <c r="L41" s="47"/>
      <c r="M41" s="47"/>
      <c r="N41" s="47"/>
    </row>
    <row r="42" spans="1:14" x14ac:dyDescent="0.25">
      <c r="A42" s="860"/>
      <c r="B42" s="47">
        <v>40</v>
      </c>
      <c r="C42" s="47"/>
      <c r="D42" s="47"/>
      <c r="E42" s="47"/>
      <c r="F42" s="47"/>
      <c r="G42" s="47"/>
      <c r="H42" s="47"/>
      <c r="I42" s="47"/>
      <c r="J42" s="47"/>
      <c r="K42" s="47"/>
      <c r="L42" s="47"/>
      <c r="M42" s="47"/>
      <c r="N42" s="47"/>
    </row>
    <row r="43" spans="1:14" x14ac:dyDescent="0.25">
      <c r="A43" s="860"/>
      <c r="B43" s="47">
        <v>41</v>
      </c>
      <c r="C43" s="47"/>
      <c r="D43" s="47"/>
      <c r="E43" s="47"/>
      <c r="F43" s="47"/>
      <c r="G43" s="47"/>
      <c r="H43" s="47"/>
      <c r="I43" s="47"/>
      <c r="J43" s="47"/>
      <c r="K43" s="47"/>
      <c r="L43" s="47"/>
      <c r="M43" s="47"/>
      <c r="N43" s="47"/>
    </row>
    <row r="44" spans="1:14" x14ac:dyDescent="0.25">
      <c r="A44" s="860"/>
      <c r="B44" s="48">
        <v>42</v>
      </c>
      <c r="C44" s="47"/>
      <c r="D44" s="47"/>
      <c r="E44" s="47"/>
      <c r="F44" s="47"/>
      <c r="G44" s="47"/>
      <c r="H44" s="47"/>
      <c r="I44" s="47"/>
      <c r="J44" s="47"/>
      <c r="K44" s="47"/>
      <c r="L44" s="47"/>
      <c r="M44" s="47"/>
      <c r="N44" s="47"/>
    </row>
    <row r="45" spans="1:14" x14ac:dyDescent="0.25">
      <c r="A45" s="858" t="s">
        <v>471</v>
      </c>
      <c r="B45" s="12">
        <v>43</v>
      </c>
      <c r="C45" s="12"/>
      <c r="D45" s="12"/>
      <c r="E45" s="12"/>
      <c r="F45" s="12"/>
      <c r="G45" s="12"/>
      <c r="H45" s="12"/>
      <c r="I45" s="12"/>
      <c r="J45" s="12"/>
      <c r="K45" s="12"/>
      <c r="L45" s="12"/>
      <c r="M45" s="12"/>
      <c r="N45" s="12"/>
    </row>
    <row r="46" spans="1:14" x14ac:dyDescent="0.25">
      <c r="A46" s="858"/>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21" zoomScale="90" zoomScaleNormal="90" workbookViewId="0">
      <selection activeCell="B28" sqref="B28"/>
    </sheetView>
  </sheetViews>
  <sheetFormatPr baseColWidth="10" defaultColWidth="10.85546875" defaultRowHeight="15" x14ac:dyDescent="0.25"/>
  <cols>
    <col min="1" max="1" width="72" style="124" bestFit="1" customWidth="1"/>
    <col min="2" max="2" width="73.42578125" style="124" customWidth="1"/>
    <col min="3" max="3" width="10.85546875" style="124"/>
    <col min="4" max="4" width="31.140625" style="124" customWidth="1"/>
    <col min="5" max="5" width="70.140625" style="124" customWidth="1"/>
    <col min="6" max="6" width="17.28515625" style="124" customWidth="1"/>
    <col min="7" max="8" width="21.85546875" style="124" customWidth="1"/>
    <col min="9" max="9" width="19.28515625" style="124" customWidth="1"/>
    <col min="10" max="10" width="42" style="124" customWidth="1"/>
    <col min="11" max="16384" width="10.85546875" style="124"/>
  </cols>
  <sheetData>
    <row r="1" spans="1:2" ht="25.5" customHeight="1" x14ac:dyDescent="0.25">
      <c r="A1" s="868" t="s">
        <v>182</v>
      </c>
      <c r="B1" s="869"/>
    </row>
    <row r="2" spans="1:2" ht="25.5" customHeight="1" x14ac:dyDescent="0.25">
      <c r="A2" s="870" t="s">
        <v>472</v>
      </c>
      <c r="B2" s="871"/>
    </row>
    <row r="3" spans="1:2" x14ac:dyDescent="0.25">
      <c r="A3" s="141" t="s">
        <v>473</v>
      </c>
      <c r="B3" s="125" t="s">
        <v>474</v>
      </c>
    </row>
    <row r="4" spans="1:2" x14ac:dyDescent="0.25">
      <c r="A4" s="142" t="s">
        <v>8</v>
      </c>
      <c r="B4" s="131" t="s">
        <v>475</v>
      </c>
    </row>
    <row r="5" spans="1:2" ht="105" x14ac:dyDescent="0.25">
      <c r="A5" s="142" t="s">
        <v>10</v>
      </c>
      <c r="B5" s="144" t="s">
        <v>476</v>
      </c>
    </row>
    <row r="6" spans="1:2" x14ac:dyDescent="0.25">
      <c r="A6" s="142" t="s">
        <v>7</v>
      </c>
      <c r="B6" s="872" t="s">
        <v>477</v>
      </c>
    </row>
    <row r="7" spans="1:2" x14ac:dyDescent="0.25">
      <c r="A7" s="142" t="s">
        <v>14</v>
      </c>
      <c r="B7" s="873"/>
    </row>
    <row r="8" spans="1:2" x14ac:dyDescent="0.25">
      <c r="A8" s="142" t="s">
        <v>15</v>
      </c>
      <c r="B8" s="873"/>
    </row>
    <row r="9" spans="1:2" x14ac:dyDescent="0.25">
      <c r="A9" s="142" t="s">
        <v>478</v>
      </c>
      <c r="B9" s="874"/>
    </row>
    <row r="10" spans="1:2" ht="30" x14ac:dyDescent="0.25">
      <c r="A10" s="142" t="s">
        <v>20</v>
      </c>
      <c r="B10" s="126" t="s">
        <v>479</v>
      </c>
    </row>
    <row r="11" spans="1:2" ht="45" x14ac:dyDescent="0.25">
      <c r="A11" s="142" t="s">
        <v>22</v>
      </c>
      <c r="B11" s="126" t="s">
        <v>480</v>
      </c>
    </row>
    <row r="12" spans="1:2" ht="60" x14ac:dyDescent="0.25">
      <c r="A12" s="142" t="s">
        <v>19</v>
      </c>
      <c r="B12" s="127" t="s">
        <v>481</v>
      </c>
    </row>
    <row r="13" spans="1:2" ht="30" x14ac:dyDescent="0.25">
      <c r="A13" s="142" t="s">
        <v>482</v>
      </c>
      <c r="B13" s="127" t="s">
        <v>483</v>
      </c>
    </row>
    <row r="14" spans="1:2" ht="45" x14ac:dyDescent="0.25">
      <c r="A14" s="142" t="s">
        <v>484</v>
      </c>
      <c r="B14" s="127" t="s">
        <v>485</v>
      </c>
    </row>
    <row r="15" spans="1:2" ht="72" customHeight="1" x14ac:dyDescent="0.25">
      <c r="A15" s="143" t="s">
        <v>486</v>
      </c>
      <c r="B15" s="128" t="s">
        <v>487</v>
      </c>
    </row>
    <row r="16" spans="1:2" ht="199.5" x14ac:dyDescent="0.25">
      <c r="A16" s="143" t="s">
        <v>488</v>
      </c>
      <c r="B16" s="174" t="s">
        <v>489</v>
      </c>
    </row>
    <row r="17" spans="1:2" ht="25.5" customHeight="1" x14ac:dyDescent="0.25">
      <c r="A17" s="870" t="s">
        <v>490</v>
      </c>
      <c r="B17" s="871"/>
    </row>
    <row r="18" spans="1:2" x14ac:dyDescent="0.25">
      <c r="A18" s="141" t="s">
        <v>473</v>
      </c>
      <c r="B18" s="125" t="s">
        <v>474</v>
      </c>
    </row>
    <row r="19" spans="1:2" x14ac:dyDescent="0.25">
      <c r="A19" s="142" t="s">
        <v>8</v>
      </c>
      <c r="B19" s="131" t="s">
        <v>475</v>
      </c>
    </row>
    <row r="20" spans="1:2" ht="99.75" x14ac:dyDescent="0.25">
      <c r="A20" s="142" t="s">
        <v>10</v>
      </c>
      <c r="B20" s="130" t="s">
        <v>491</v>
      </c>
    </row>
    <row r="21" spans="1:2" ht="30" x14ac:dyDescent="0.25">
      <c r="A21" s="142" t="s">
        <v>492</v>
      </c>
      <c r="B21" s="127" t="s">
        <v>493</v>
      </c>
    </row>
    <row r="22" spans="1:2" ht="45" x14ac:dyDescent="0.25">
      <c r="A22" s="142" t="s">
        <v>494</v>
      </c>
      <c r="B22" s="127" t="s">
        <v>495</v>
      </c>
    </row>
    <row r="23" spans="1:2" ht="75" x14ac:dyDescent="0.25">
      <c r="A23" s="142" t="s">
        <v>496</v>
      </c>
      <c r="B23" s="127" t="s">
        <v>497</v>
      </c>
    </row>
    <row r="24" spans="1:2" ht="30" x14ac:dyDescent="0.25">
      <c r="A24" s="142" t="s">
        <v>498</v>
      </c>
      <c r="B24" s="127" t="s">
        <v>499</v>
      </c>
    </row>
    <row r="25" spans="1:2" x14ac:dyDescent="0.25">
      <c r="A25" s="142" t="s">
        <v>306</v>
      </c>
      <c r="B25" s="127" t="s">
        <v>500</v>
      </c>
    </row>
    <row r="26" spans="1:2" ht="45.95" customHeight="1" x14ac:dyDescent="0.25">
      <c r="A26" s="142" t="s">
        <v>501</v>
      </c>
      <c r="B26" s="129" t="s">
        <v>502</v>
      </c>
    </row>
    <row r="27" spans="1:2" ht="75" x14ac:dyDescent="0.25">
      <c r="A27" s="142" t="s">
        <v>197</v>
      </c>
      <c r="B27" s="129" t="s">
        <v>503</v>
      </c>
    </row>
    <row r="28" spans="1:2" ht="45" x14ac:dyDescent="0.25">
      <c r="A28" s="142" t="s">
        <v>504</v>
      </c>
      <c r="B28" s="129" t="s">
        <v>505</v>
      </c>
    </row>
    <row r="29" spans="1:2" ht="45" x14ac:dyDescent="0.25">
      <c r="A29" s="142" t="s">
        <v>506</v>
      </c>
      <c r="B29" s="129" t="s">
        <v>507</v>
      </c>
    </row>
    <row r="30" spans="1:2" ht="45" x14ac:dyDescent="0.25">
      <c r="A30" s="142" t="s">
        <v>303</v>
      </c>
      <c r="B30" s="129" t="s">
        <v>508</v>
      </c>
    </row>
    <row r="31" spans="1:2" ht="144" customHeight="1" x14ac:dyDescent="0.25">
      <c r="A31" s="142" t="s">
        <v>509</v>
      </c>
      <c r="B31" s="129" t="s">
        <v>510</v>
      </c>
    </row>
    <row r="32" spans="1:2" ht="30" x14ac:dyDescent="0.25">
      <c r="A32" s="142" t="s">
        <v>511</v>
      </c>
      <c r="B32" s="129" t="s">
        <v>512</v>
      </c>
    </row>
    <row r="33" spans="1:2" ht="30" x14ac:dyDescent="0.25">
      <c r="A33" s="142" t="s">
        <v>513</v>
      </c>
      <c r="B33" s="129" t="s">
        <v>514</v>
      </c>
    </row>
    <row r="34" spans="1:2" ht="30" x14ac:dyDescent="0.25">
      <c r="A34" s="142" t="s">
        <v>515</v>
      </c>
      <c r="B34" s="129" t="s">
        <v>516</v>
      </c>
    </row>
    <row r="35" spans="1:2" ht="30" x14ac:dyDescent="0.25">
      <c r="A35" s="142" t="s">
        <v>517</v>
      </c>
      <c r="B35" s="129" t="s">
        <v>518</v>
      </c>
    </row>
    <row r="36" spans="1:2" ht="75" x14ac:dyDescent="0.25">
      <c r="A36" s="142" t="s">
        <v>519</v>
      </c>
      <c r="B36" s="129" t="s">
        <v>520</v>
      </c>
    </row>
    <row r="37" spans="1:2" x14ac:dyDescent="0.25">
      <c r="A37" s="142" t="s">
        <v>185</v>
      </c>
      <c r="B37" s="129" t="s">
        <v>521</v>
      </c>
    </row>
    <row r="38" spans="1:2" ht="30" x14ac:dyDescent="0.25">
      <c r="A38" s="142" t="s">
        <v>522</v>
      </c>
      <c r="B38" s="129" t="s">
        <v>523</v>
      </c>
    </row>
    <row r="39" spans="1:2" ht="45" x14ac:dyDescent="0.25">
      <c r="A39" s="142" t="s">
        <v>524</v>
      </c>
      <c r="B39" s="129" t="s">
        <v>525</v>
      </c>
    </row>
    <row r="40" spans="1:2" ht="28.5" x14ac:dyDescent="0.25">
      <c r="A40" s="143" t="s">
        <v>188</v>
      </c>
      <c r="B40" s="129" t="s">
        <v>526</v>
      </c>
    </row>
    <row r="41" spans="1:2" ht="25.5" customHeight="1" x14ac:dyDescent="0.25">
      <c r="A41" s="870" t="s">
        <v>527</v>
      </c>
      <c r="B41" s="871"/>
    </row>
    <row r="42" spans="1:2" x14ac:dyDescent="0.25">
      <c r="A42" s="868" t="s">
        <v>528</v>
      </c>
      <c r="B42" s="869"/>
    </row>
    <row r="43" spans="1:2" ht="72" customHeight="1" x14ac:dyDescent="0.25">
      <c r="A43" s="866" t="s">
        <v>529</v>
      </c>
      <c r="B43" s="867"/>
    </row>
    <row r="44" spans="1:2" ht="30" x14ac:dyDescent="0.25">
      <c r="A44" s="142" t="s">
        <v>506</v>
      </c>
      <c r="B44" s="129" t="s">
        <v>530</v>
      </c>
    </row>
    <row r="45" spans="1:2" ht="45" x14ac:dyDescent="0.25">
      <c r="A45" s="143" t="s">
        <v>531</v>
      </c>
      <c r="B45" s="129" t="s">
        <v>532</v>
      </c>
    </row>
  </sheetData>
  <mergeCells count="7">
    <mergeCell ref="A43:B43"/>
    <mergeCell ref="A1:B1"/>
    <mergeCell ref="A2:B2"/>
    <mergeCell ref="B6:B9"/>
    <mergeCell ref="A17:B17"/>
    <mergeCell ref="A41:B41"/>
    <mergeCell ref="A42:B42"/>
  </mergeCells>
  <pageMargins left="0.25" right="0.25" top="0.75" bottom="0.75" header="0.3" footer="0.3"/>
  <pageSetup scale="3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abSelected="1" topLeftCell="Q33" zoomScale="70" zoomScaleNormal="70" workbookViewId="0">
      <selection activeCell="Q38" sqref="Q38:AD39"/>
    </sheetView>
  </sheetViews>
  <sheetFormatPr baseColWidth="10" defaultColWidth="10.85546875" defaultRowHeight="15" x14ac:dyDescent="0.25"/>
  <cols>
    <col min="1" max="1" width="38.42578125" style="175" customWidth="1"/>
    <col min="2" max="2" width="15.42578125" style="175" customWidth="1"/>
    <col min="3" max="3" width="20.7109375" style="175" customWidth="1"/>
    <col min="4" max="4" width="22" style="175" customWidth="1"/>
    <col min="5" max="14" width="20.7109375" style="175" customWidth="1"/>
    <col min="15" max="15" width="16.140625" style="175" customWidth="1"/>
    <col min="16" max="16" width="18.140625" style="175" customWidth="1"/>
    <col min="17" max="17" width="16" style="175" customWidth="1"/>
    <col min="18" max="18" width="21.7109375" style="175" customWidth="1"/>
    <col min="19" max="19" width="29.140625" style="175" customWidth="1"/>
    <col min="20" max="20" width="18.140625" style="175" customWidth="1"/>
    <col min="21" max="21" width="19.42578125" style="175" customWidth="1"/>
    <col min="22" max="22" width="24.140625" style="175" customWidth="1"/>
    <col min="23" max="27" width="18.140625" style="175" customWidth="1"/>
    <col min="28" max="28" width="22.7109375" style="175" customWidth="1"/>
    <col min="29" max="29" width="19" style="175" customWidth="1"/>
    <col min="30" max="30" width="19.42578125" style="175" customWidth="1"/>
    <col min="31" max="31" width="6.28515625" style="175" bestFit="1" customWidth="1"/>
    <col min="32" max="32" width="22.85546875" style="175" customWidth="1"/>
    <col min="33" max="33" width="18.42578125" style="175" bestFit="1" customWidth="1"/>
    <col min="34" max="34" width="22.28515625" style="175" customWidth="1"/>
    <col min="35" max="35" width="18.42578125" style="175" bestFit="1" customWidth="1"/>
    <col min="36" max="36" width="5.7109375" style="175" customWidth="1"/>
    <col min="37" max="37" width="18.42578125" style="175" bestFit="1" customWidth="1"/>
    <col min="38" max="38" width="4.7109375" style="175" customWidth="1"/>
    <col min="39" max="39" width="23" style="175" bestFit="1" customWidth="1"/>
    <col min="40" max="40" width="10.85546875" style="175"/>
    <col min="41" max="41" width="18.42578125" style="175" bestFit="1" customWidth="1"/>
    <col min="42" max="42" width="16.140625" style="175" customWidth="1"/>
    <col min="43" max="16384" width="10.85546875" style="175"/>
  </cols>
  <sheetData>
    <row r="1" spans="1:30" ht="32.25" customHeight="1" thickBot="1" x14ac:dyDescent="0.3">
      <c r="A1" s="696"/>
      <c r="B1" s="628"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1" t="s">
        <v>82</v>
      </c>
      <c r="AC1" s="632"/>
      <c r="AD1" s="633"/>
    </row>
    <row r="2" spans="1:30" ht="30.75" customHeight="1" thickBot="1" x14ac:dyDescent="0.3">
      <c r="A2" s="697"/>
      <c r="B2" s="628" t="s">
        <v>2</v>
      </c>
      <c r="C2" s="629"/>
      <c r="D2" s="629"/>
      <c r="E2" s="629"/>
      <c r="F2" s="629"/>
      <c r="G2" s="629"/>
      <c r="H2" s="629"/>
      <c r="I2" s="629"/>
      <c r="J2" s="629"/>
      <c r="K2" s="629"/>
      <c r="L2" s="629"/>
      <c r="M2" s="629"/>
      <c r="N2" s="629"/>
      <c r="O2" s="629"/>
      <c r="P2" s="629"/>
      <c r="Q2" s="629"/>
      <c r="R2" s="629"/>
      <c r="S2" s="629"/>
      <c r="T2" s="629"/>
      <c r="U2" s="629"/>
      <c r="V2" s="629"/>
      <c r="W2" s="629"/>
      <c r="X2" s="629"/>
      <c r="Y2" s="629"/>
      <c r="Z2" s="629"/>
      <c r="AA2" s="630"/>
      <c r="AB2" s="656" t="s">
        <v>83</v>
      </c>
      <c r="AC2" s="657"/>
      <c r="AD2" s="658"/>
    </row>
    <row r="3" spans="1:30" ht="24" customHeight="1" x14ac:dyDescent="0.25">
      <c r="A3" s="697"/>
      <c r="B3" s="594" t="s">
        <v>4</v>
      </c>
      <c r="C3" s="595"/>
      <c r="D3" s="595"/>
      <c r="E3" s="595"/>
      <c r="F3" s="595"/>
      <c r="G3" s="595"/>
      <c r="H3" s="595"/>
      <c r="I3" s="595"/>
      <c r="J3" s="595"/>
      <c r="K3" s="595"/>
      <c r="L3" s="595"/>
      <c r="M3" s="595"/>
      <c r="N3" s="595"/>
      <c r="O3" s="595"/>
      <c r="P3" s="595"/>
      <c r="Q3" s="595"/>
      <c r="R3" s="595"/>
      <c r="S3" s="595"/>
      <c r="T3" s="595"/>
      <c r="U3" s="595"/>
      <c r="V3" s="595"/>
      <c r="W3" s="595"/>
      <c r="X3" s="595"/>
      <c r="Y3" s="595"/>
      <c r="Z3" s="595"/>
      <c r="AA3" s="596"/>
      <c r="AB3" s="656" t="s">
        <v>84</v>
      </c>
      <c r="AC3" s="657"/>
      <c r="AD3" s="658"/>
    </row>
    <row r="4" spans="1:30" ht="21.95" customHeight="1" thickBot="1" x14ac:dyDescent="0.3">
      <c r="A4" s="698"/>
      <c r="B4" s="659"/>
      <c r="C4" s="660"/>
      <c r="D4" s="660"/>
      <c r="E4" s="660"/>
      <c r="F4" s="660"/>
      <c r="G4" s="660"/>
      <c r="H4" s="660"/>
      <c r="I4" s="660"/>
      <c r="J4" s="660"/>
      <c r="K4" s="660"/>
      <c r="L4" s="660"/>
      <c r="M4" s="660"/>
      <c r="N4" s="660"/>
      <c r="O4" s="660"/>
      <c r="P4" s="660"/>
      <c r="Q4" s="660"/>
      <c r="R4" s="660"/>
      <c r="S4" s="660"/>
      <c r="T4" s="660"/>
      <c r="U4" s="660"/>
      <c r="V4" s="660"/>
      <c r="W4" s="660"/>
      <c r="X4" s="660"/>
      <c r="Y4" s="660"/>
      <c r="Z4" s="660"/>
      <c r="AA4" s="661"/>
      <c r="AB4" s="662" t="s">
        <v>6</v>
      </c>
      <c r="AC4" s="663"/>
      <c r="AD4" s="664"/>
    </row>
    <row r="5" spans="1:30" ht="9" customHeight="1" thickBot="1" x14ac:dyDescent="0.3">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80"/>
      <c r="AC5" s="181"/>
      <c r="AD5" s="182"/>
    </row>
    <row r="6" spans="1:30" ht="9" customHeight="1" x14ac:dyDescent="0.25">
      <c r="A6" s="183"/>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84"/>
      <c r="AD6" s="185"/>
    </row>
    <row r="7" spans="1:30" x14ac:dyDescent="0.25">
      <c r="A7" s="665" t="s">
        <v>20</v>
      </c>
      <c r="B7" s="666"/>
      <c r="C7" s="680" t="s">
        <v>45</v>
      </c>
      <c r="D7" s="665" t="s">
        <v>8</v>
      </c>
      <c r="E7" s="683"/>
      <c r="F7" s="683"/>
      <c r="G7" s="683"/>
      <c r="H7" s="666"/>
      <c r="I7" s="686">
        <v>45267</v>
      </c>
      <c r="J7" s="687"/>
      <c r="K7" s="665" t="s">
        <v>10</v>
      </c>
      <c r="L7" s="666"/>
      <c r="M7" s="692" t="s">
        <v>11</v>
      </c>
      <c r="N7" s="693"/>
      <c r="O7" s="699"/>
      <c r="P7" s="700"/>
      <c r="Q7" s="179"/>
      <c r="R7" s="179"/>
      <c r="S7" s="179"/>
      <c r="T7" s="179"/>
      <c r="U7" s="179"/>
      <c r="V7" s="179"/>
      <c r="W7" s="179"/>
      <c r="X7" s="179"/>
      <c r="Y7" s="179"/>
      <c r="Z7" s="179"/>
      <c r="AA7" s="179"/>
      <c r="AB7" s="179"/>
      <c r="AC7" s="184"/>
      <c r="AD7" s="185"/>
    </row>
    <row r="8" spans="1:30" x14ac:dyDescent="0.25">
      <c r="A8" s="667"/>
      <c r="B8" s="668"/>
      <c r="C8" s="681"/>
      <c r="D8" s="667"/>
      <c r="E8" s="684"/>
      <c r="F8" s="684"/>
      <c r="G8" s="684"/>
      <c r="H8" s="668"/>
      <c r="I8" s="688"/>
      <c r="J8" s="689"/>
      <c r="K8" s="667"/>
      <c r="L8" s="668"/>
      <c r="M8" s="624" t="s">
        <v>12</v>
      </c>
      <c r="N8" s="625"/>
      <c r="O8" s="626"/>
      <c r="P8" s="627"/>
      <c r="Q8" s="179"/>
      <c r="R8" s="179"/>
      <c r="S8" s="179"/>
      <c r="T8" s="179"/>
      <c r="U8" s="179"/>
      <c r="V8" s="179"/>
      <c r="W8" s="179"/>
      <c r="X8" s="179"/>
      <c r="Y8" s="179"/>
      <c r="Z8" s="179"/>
      <c r="AA8" s="179"/>
      <c r="AB8" s="179"/>
      <c r="AC8" s="184"/>
      <c r="AD8" s="185"/>
    </row>
    <row r="9" spans="1:30" x14ac:dyDescent="0.25">
      <c r="A9" s="669"/>
      <c r="B9" s="670"/>
      <c r="C9" s="682"/>
      <c r="D9" s="669"/>
      <c r="E9" s="685"/>
      <c r="F9" s="685"/>
      <c r="G9" s="685"/>
      <c r="H9" s="670"/>
      <c r="I9" s="690"/>
      <c r="J9" s="691"/>
      <c r="K9" s="669"/>
      <c r="L9" s="670"/>
      <c r="M9" s="694" t="s">
        <v>13</v>
      </c>
      <c r="N9" s="695"/>
      <c r="O9" s="640" t="s">
        <v>85</v>
      </c>
      <c r="P9" s="641"/>
      <c r="Q9" s="179"/>
      <c r="R9" s="179"/>
      <c r="S9" s="179"/>
      <c r="T9" s="179"/>
      <c r="U9" s="179"/>
      <c r="V9" s="179"/>
      <c r="W9" s="179"/>
      <c r="X9" s="179"/>
      <c r="Y9" s="179"/>
      <c r="Z9" s="179"/>
      <c r="AA9" s="179"/>
      <c r="AB9" s="179"/>
      <c r="AC9" s="184"/>
      <c r="AD9" s="185"/>
    </row>
    <row r="10" spans="1:30" ht="15" customHeight="1" x14ac:dyDescent="0.25">
      <c r="A10" s="186"/>
      <c r="B10" s="187"/>
      <c r="C10" s="187"/>
      <c r="D10" s="188"/>
      <c r="E10" s="188"/>
      <c r="F10" s="188"/>
      <c r="G10" s="188"/>
      <c r="H10" s="188"/>
      <c r="I10" s="189"/>
      <c r="J10" s="189"/>
      <c r="K10" s="188"/>
      <c r="L10" s="188"/>
      <c r="M10" s="190"/>
      <c r="N10" s="190"/>
      <c r="O10" s="191"/>
      <c r="P10" s="191"/>
      <c r="Q10" s="187"/>
      <c r="R10" s="187"/>
      <c r="S10" s="187"/>
      <c r="T10" s="187"/>
      <c r="U10" s="187"/>
      <c r="V10" s="187"/>
      <c r="W10" s="187"/>
      <c r="X10" s="187"/>
      <c r="Y10" s="187"/>
      <c r="Z10" s="187"/>
      <c r="AA10" s="187"/>
      <c r="AB10" s="187"/>
      <c r="AC10" s="192"/>
      <c r="AD10" s="193"/>
    </row>
    <row r="11" spans="1:30" ht="15" customHeight="1" x14ac:dyDescent="0.25">
      <c r="A11" s="665" t="s">
        <v>7</v>
      </c>
      <c r="B11" s="666"/>
      <c r="C11" s="671" t="s">
        <v>86</v>
      </c>
      <c r="D11" s="672"/>
      <c r="E11" s="672"/>
      <c r="F11" s="672"/>
      <c r="G11" s="672"/>
      <c r="H11" s="672"/>
      <c r="I11" s="672"/>
      <c r="J11" s="672"/>
      <c r="K11" s="672"/>
      <c r="L11" s="672"/>
      <c r="M11" s="672"/>
      <c r="N11" s="672"/>
      <c r="O11" s="672"/>
      <c r="P11" s="672"/>
      <c r="Q11" s="672"/>
      <c r="R11" s="672"/>
      <c r="S11" s="672"/>
      <c r="T11" s="672"/>
      <c r="U11" s="672"/>
      <c r="V11" s="672"/>
      <c r="W11" s="672"/>
      <c r="X11" s="672"/>
      <c r="Y11" s="672"/>
      <c r="Z11" s="672"/>
      <c r="AA11" s="672"/>
      <c r="AB11" s="672"/>
      <c r="AC11" s="672"/>
      <c r="AD11" s="673"/>
    </row>
    <row r="12" spans="1:30" ht="15" customHeight="1" x14ac:dyDescent="0.25">
      <c r="A12" s="667"/>
      <c r="B12" s="668"/>
      <c r="C12" s="674"/>
      <c r="D12" s="675"/>
      <c r="E12" s="675"/>
      <c r="F12" s="675"/>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6"/>
    </row>
    <row r="13" spans="1:30" ht="15" customHeight="1" thickBot="1" x14ac:dyDescent="0.3">
      <c r="A13" s="669"/>
      <c r="B13" s="670"/>
      <c r="C13" s="677"/>
      <c r="D13" s="678"/>
      <c r="E13" s="678"/>
      <c r="F13" s="678"/>
      <c r="G13" s="678"/>
      <c r="H13" s="678"/>
      <c r="I13" s="678"/>
      <c r="J13" s="678"/>
      <c r="K13" s="678"/>
      <c r="L13" s="678"/>
      <c r="M13" s="678"/>
      <c r="N13" s="678"/>
      <c r="O13" s="678"/>
      <c r="P13" s="678"/>
      <c r="Q13" s="678"/>
      <c r="R13" s="678"/>
      <c r="S13" s="678"/>
      <c r="T13" s="678"/>
      <c r="U13" s="678"/>
      <c r="V13" s="678"/>
      <c r="W13" s="678"/>
      <c r="X13" s="678"/>
      <c r="Y13" s="678"/>
      <c r="Z13" s="678"/>
      <c r="AA13" s="678"/>
      <c r="AB13" s="678"/>
      <c r="AC13" s="678"/>
      <c r="AD13" s="679"/>
    </row>
    <row r="14" spans="1:30" ht="9" customHeight="1" thickBot="1" x14ac:dyDescent="0.3">
      <c r="A14" s="195"/>
      <c r="B14" s="196"/>
      <c r="C14" s="197"/>
      <c r="D14" s="197"/>
      <c r="E14" s="197"/>
      <c r="F14" s="197"/>
      <c r="G14" s="197"/>
      <c r="H14" s="197"/>
      <c r="I14" s="197"/>
      <c r="J14" s="197"/>
      <c r="K14" s="197"/>
      <c r="L14" s="197"/>
      <c r="M14" s="198"/>
      <c r="N14" s="198"/>
      <c r="O14" s="198"/>
      <c r="P14" s="198"/>
      <c r="Q14" s="198"/>
      <c r="R14" s="199"/>
      <c r="S14" s="199"/>
      <c r="T14" s="199"/>
      <c r="U14" s="199"/>
      <c r="V14" s="199"/>
      <c r="W14" s="199"/>
      <c r="X14" s="199"/>
      <c r="Y14" s="188"/>
      <c r="Z14" s="188"/>
      <c r="AA14" s="188"/>
      <c r="AB14" s="188"/>
      <c r="AC14" s="188"/>
      <c r="AD14" s="194"/>
    </row>
    <row r="15" spans="1:30" ht="39" customHeight="1" thickBot="1" x14ac:dyDescent="0.3">
      <c r="A15" s="622" t="s">
        <v>14</v>
      </c>
      <c r="B15" s="623"/>
      <c r="C15" s="653" t="s">
        <v>87</v>
      </c>
      <c r="D15" s="654"/>
      <c r="E15" s="654"/>
      <c r="F15" s="654"/>
      <c r="G15" s="654"/>
      <c r="H15" s="654"/>
      <c r="I15" s="654"/>
      <c r="J15" s="654"/>
      <c r="K15" s="655"/>
      <c r="L15" s="619" t="s">
        <v>15</v>
      </c>
      <c r="M15" s="621"/>
      <c r="N15" s="621"/>
      <c r="O15" s="621"/>
      <c r="P15" s="621"/>
      <c r="Q15" s="620"/>
      <c r="R15" s="616" t="s">
        <v>88</v>
      </c>
      <c r="S15" s="617"/>
      <c r="T15" s="617"/>
      <c r="U15" s="617"/>
      <c r="V15" s="617"/>
      <c r="W15" s="617"/>
      <c r="X15" s="618"/>
      <c r="Y15" s="619" t="s">
        <v>16</v>
      </c>
      <c r="Z15" s="620"/>
      <c r="AA15" s="642" t="s">
        <v>89</v>
      </c>
      <c r="AB15" s="643"/>
      <c r="AC15" s="643"/>
      <c r="AD15" s="644"/>
    </row>
    <row r="16" spans="1:30" ht="9" customHeight="1" thickBot="1" x14ac:dyDescent="0.3">
      <c r="A16" s="183"/>
      <c r="B16" s="179"/>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C16" s="200"/>
      <c r="AD16" s="201"/>
    </row>
    <row r="17" spans="1:41" s="202" customFormat="1" ht="37.5" customHeight="1" thickBot="1" x14ac:dyDescent="0.3">
      <c r="A17" s="622" t="s">
        <v>17</v>
      </c>
      <c r="B17" s="623"/>
      <c r="C17" s="646" t="s">
        <v>90</v>
      </c>
      <c r="D17" s="647"/>
      <c r="E17" s="647"/>
      <c r="F17" s="647"/>
      <c r="G17" s="647"/>
      <c r="H17" s="647"/>
      <c r="I17" s="647"/>
      <c r="J17" s="647"/>
      <c r="K17" s="647"/>
      <c r="L17" s="647"/>
      <c r="M17" s="647"/>
      <c r="N17" s="647"/>
      <c r="O17" s="647"/>
      <c r="P17" s="647"/>
      <c r="Q17" s="648"/>
      <c r="R17" s="619" t="s">
        <v>91</v>
      </c>
      <c r="S17" s="621"/>
      <c r="T17" s="621"/>
      <c r="U17" s="621"/>
      <c r="V17" s="620"/>
      <c r="W17" s="649">
        <v>20</v>
      </c>
      <c r="X17" s="650"/>
      <c r="Y17" s="621" t="s">
        <v>19</v>
      </c>
      <c r="Z17" s="621"/>
      <c r="AA17" s="621"/>
      <c r="AB17" s="620"/>
      <c r="AC17" s="651">
        <v>0.3</v>
      </c>
      <c r="AD17" s="652"/>
    </row>
    <row r="18" spans="1:41" ht="16.5" customHeight="1" thickBot="1" x14ac:dyDescent="0.3">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41" ht="32.1" customHeight="1" thickBot="1" x14ac:dyDescent="0.3">
      <c r="A19" s="619"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0"/>
      <c r="AE19" s="206"/>
      <c r="AF19" s="206"/>
    </row>
    <row r="20" spans="1:41" ht="32.1" customHeight="1" thickBot="1" x14ac:dyDescent="0.3">
      <c r="A20" s="207"/>
      <c r="B20" s="184"/>
      <c r="C20" s="634" t="s">
        <v>92</v>
      </c>
      <c r="D20" s="635"/>
      <c r="E20" s="635"/>
      <c r="F20" s="635"/>
      <c r="G20" s="635"/>
      <c r="H20" s="635"/>
      <c r="I20" s="635"/>
      <c r="J20" s="635"/>
      <c r="K20" s="635"/>
      <c r="L20" s="635"/>
      <c r="M20" s="635"/>
      <c r="N20" s="635"/>
      <c r="O20" s="635"/>
      <c r="P20" s="636"/>
      <c r="Q20" s="637" t="s">
        <v>93</v>
      </c>
      <c r="R20" s="638"/>
      <c r="S20" s="638"/>
      <c r="T20" s="638"/>
      <c r="U20" s="638"/>
      <c r="V20" s="638"/>
      <c r="W20" s="638"/>
      <c r="X20" s="638"/>
      <c r="Y20" s="638"/>
      <c r="Z20" s="638"/>
      <c r="AA20" s="638"/>
      <c r="AB20" s="638"/>
      <c r="AC20" s="638"/>
      <c r="AD20" s="639"/>
      <c r="AE20" s="206"/>
      <c r="AF20" s="206"/>
    </row>
    <row r="21" spans="1:41" ht="32.1" customHeight="1" thickBot="1" x14ac:dyDescent="0.3">
      <c r="A21" s="183"/>
      <c r="B21" s="179"/>
      <c r="C21" s="208" t="s">
        <v>35</v>
      </c>
      <c r="D21" s="209" t="s">
        <v>36</v>
      </c>
      <c r="E21" s="209" t="s">
        <v>37</v>
      </c>
      <c r="F21" s="209" t="s">
        <v>38</v>
      </c>
      <c r="G21" s="209" t="s">
        <v>39</v>
      </c>
      <c r="H21" s="209" t="s">
        <v>40</v>
      </c>
      <c r="I21" s="209" t="s">
        <v>41</v>
      </c>
      <c r="J21" s="209" t="s">
        <v>42</v>
      </c>
      <c r="K21" s="209" t="s">
        <v>43</v>
      </c>
      <c r="L21" s="209" t="s">
        <v>44</v>
      </c>
      <c r="M21" s="209" t="s">
        <v>45</v>
      </c>
      <c r="N21" s="209" t="s">
        <v>46</v>
      </c>
      <c r="O21" s="209" t="s">
        <v>33</v>
      </c>
      <c r="P21" s="210" t="s">
        <v>94</v>
      </c>
      <c r="Q21" s="337" t="s">
        <v>35</v>
      </c>
      <c r="R21" s="336" t="s">
        <v>36</v>
      </c>
      <c r="S21" s="336" t="s">
        <v>37</v>
      </c>
      <c r="T21" s="336" t="s">
        <v>38</v>
      </c>
      <c r="U21" s="336" t="s">
        <v>39</v>
      </c>
      <c r="V21" s="336" t="s">
        <v>40</v>
      </c>
      <c r="W21" s="336" t="s">
        <v>41</v>
      </c>
      <c r="X21" s="336" t="s">
        <v>42</v>
      </c>
      <c r="Y21" s="336" t="s">
        <v>43</v>
      </c>
      <c r="Z21" s="336" t="s">
        <v>44</v>
      </c>
      <c r="AA21" s="336" t="s">
        <v>45</v>
      </c>
      <c r="AB21" s="336" t="s">
        <v>46</v>
      </c>
      <c r="AC21" s="336" t="s">
        <v>33</v>
      </c>
      <c r="AD21" s="338" t="s">
        <v>94</v>
      </c>
      <c r="AE21" s="211"/>
      <c r="AF21" s="211"/>
    </row>
    <row r="22" spans="1:41" ht="32.1" customHeight="1" x14ac:dyDescent="0.25">
      <c r="A22" s="601" t="s">
        <v>95</v>
      </c>
      <c r="B22" s="602"/>
      <c r="C22" s="212"/>
      <c r="D22" s="213"/>
      <c r="E22" s="213"/>
      <c r="F22" s="213"/>
      <c r="G22" s="213"/>
      <c r="H22" s="213"/>
      <c r="I22" s="213"/>
      <c r="J22" s="213"/>
      <c r="K22" s="213"/>
      <c r="L22" s="213"/>
      <c r="M22" s="213"/>
      <c r="N22" s="213"/>
      <c r="O22" s="213">
        <f>SUM(C22:N22)</f>
        <v>0</v>
      </c>
      <c r="P22" s="214"/>
      <c r="Q22" s="339">
        <v>101970000</v>
      </c>
      <c r="R22" s="340">
        <v>191393334</v>
      </c>
      <c r="S22" s="340">
        <v>80986666</v>
      </c>
      <c r="T22" s="340"/>
      <c r="U22" s="340">
        <v>-20925334</v>
      </c>
      <c r="V22" s="340"/>
      <c r="W22" s="340"/>
      <c r="X22" s="340"/>
      <c r="Y22" s="340"/>
      <c r="Z22" s="340">
        <v>-27965333</v>
      </c>
      <c r="AA22" s="340"/>
      <c r="AB22" s="340"/>
      <c r="AC22" s="340">
        <f>SUM(Q22:AB22)</f>
        <v>325459333</v>
      </c>
      <c r="AD22" s="341"/>
      <c r="AE22" s="211"/>
      <c r="AF22" s="211"/>
      <c r="AG22" s="245"/>
      <c r="AH22" s="246"/>
    </row>
    <row r="23" spans="1:41" ht="32.1" customHeight="1" x14ac:dyDescent="0.25">
      <c r="A23" s="559" t="s">
        <v>96</v>
      </c>
      <c r="B23" s="565"/>
      <c r="C23" s="215"/>
      <c r="D23" s="216"/>
      <c r="E23" s="216"/>
      <c r="F23" s="216"/>
      <c r="G23" s="216"/>
      <c r="H23" s="216"/>
      <c r="I23" s="216"/>
      <c r="J23" s="216"/>
      <c r="K23" s="216"/>
      <c r="L23" s="216"/>
      <c r="M23" s="216"/>
      <c r="N23" s="216"/>
      <c r="O23" s="216">
        <f>SUM(C23:N23)</f>
        <v>0</v>
      </c>
      <c r="P23" s="217" t="str">
        <f>IFERROR(O23/(SUMIF(C23:N23,"&gt;0",C22:N22))," ")</f>
        <v xml:space="preserve"> </v>
      </c>
      <c r="Q23" s="215">
        <v>101970000</v>
      </c>
      <c r="R23" s="216">
        <v>191393334</v>
      </c>
      <c r="S23" s="216">
        <v>65160000</v>
      </c>
      <c r="T23" s="216">
        <v>-5098668</v>
      </c>
      <c r="U23" s="216"/>
      <c r="V23" s="216">
        <v>-2172000</v>
      </c>
      <c r="W23" s="216"/>
      <c r="X23" s="216"/>
      <c r="Y23" s="216"/>
      <c r="Z23" s="216">
        <v>-25793333</v>
      </c>
      <c r="AA23" s="216"/>
      <c r="AB23" s="216"/>
      <c r="AC23" s="216">
        <f>SUM(Q23:AB23)</f>
        <v>325459333</v>
      </c>
      <c r="AD23" s="322">
        <f>(SUM(Q23:Y23))/(SUM(Q22:Y22))</f>
        <v>0.99385441875185931</v>
      </c>
      <c r="AE23" s="211"/>
      <c r="AF23" s="211"/>
    </row>
    <row r="24" spans="1:41" ht="32.1" customHeight="1" x14ac:dyDescent="0.25">
      <c r="A24" s="559" t="s">
        <v>97</v>
      </c>
      <c r="B24" s="565"/>
      <c r="C24" s="215"/>
      <c r="D24" s="216"/>
      <c r="E24" s="216"/>
      <c r="F24" s="216"/>
      <c r="G24" s="216"/>
      <c r="H24" s="216"/>
      <c r="I24" s="216"/>
      <c r="J24" s="216"/>
      <c r="K24" s="216"/>
      <c r="L24" s="216"/>
      <c r="M24" s="216"/>
      <c r="N24" s="216"/>
      <c r="O24" s="216">
        <f>SUM(C24:N24)</f>
        <v>0</v>
      </c>
      <c r="P24" s="219"/>
      <c r="Q24" s="215"/>
      <c r="R24" s="216">
        <v>1854000</v>
      </c>
      <c r="S24" s="216">
        <v>33402000</v>
      </c>
      <c r="T24" s="216">
        <v>27450000</v>
      </c>
      <c r="U24" s="216">
        <v>33966000</v>
      </c>
      <c r="V24" s="216">
        <v>32074333</v>
      </c>
      <c r="W24" s="216">
        <v>32074333</v>
      </c>
      <c r="X24" s="216">
        <v>32074333</v>
      </c>
      <c r="Y24" s="216">
        <v>32074333</v>
      </c>
      <c r="Z24" s="216">
        <v>32074333</v>
      </c>
      <c r="AA24" s="216">
        <v>32074333</v>
      </c>
      <c r="AB24" s="216">
        <v>36341335</v>
      </c>
      <c r="AC24" s="216">
        <f>SUM(Q24:AB24)</f>
        <v>325459333</v>
      </c>
      <c r="AD24" s="218"/>
      <c r="AE24" s="211"/>
      <c r="AF24" s="211"/>
    </row>
    <row r="25" spans="1:41" ht="32.1" customHeight="1" thickBot="1" x14ac:dyDescent="0.3">
      <c r="A25" s="603" t="s">
        <v>98</v>
      </c>
      <c r="B25" s="604"/>
      <c r="C25" s="220"/>
      <c r="D25" s="221"/>
      <c r="E25" s="221"/>
      <c r="F25" s="221"/>
      <c r="G25" s="221"/>
      <c r="H25" s="221"/>
      <c r="I25" s="221"/>
      <c r="J25" s="221"/>
      <c r="K25" s="221"/>
      <c r="L25" s="221"/>
      <c r="M25" s="221"/>
      <c r="N25" s="221"/>
      <c r="O25" s="221">
        <f>SUM(C25:N25)</f>
        <v>0</v>
      </c>
      <c r="P25" s="222" t="str">
        <f>IFERROR(O25/(SUMIF(C25:N25,"&gt;0",C24:N24))," ")</f>
        <v xml:space="preserve"> </v>
      </c>
      <c r="Q25" s="220"/>
      <c r="R25" s="221">
        <v>1854000</v>
      </c>
      <c r="S25" s="221">
        <v>14194000</v>
      </c>
      <c r="T25" s="221">
        <v>26214000</v>
      </c>
      <c r="U25" s="221">
        <v>31282000</v>
      </c>
      <c r="V25" s="221">
        <v>34690000</v>
      </c>
      <c r="W25" s="221">
        <v>34690000</v>
      </c>
      <c r="X25" s="221">
        <v>34690000</v>
      </c>
      <c r="Y25" s="221">
        <v>30096667</v>
      </c>
      <c r="Z25" s="221">
        <v>29390000</v>
      </c>
      <c r="AA25" s="221">
        <v>29390000</v>
      </c>
      <c r="AB25" s="221"/>
      <c r="AC25" s="221">
        <f>SUM(Q25:AB25)</f>
        <v>266490667</v>
      </c>
      <c r="AD25" s="342">
        <f>(SUM(Q25:Y25))/(SUM(Q24:Y24))</f>
        <v>0.92328436571078942</v>
      </c>
      <c r="AE25" s="211"/>
      <c r="AF25" s="211"/>
    </row>
    <row r="26" spans="1:41" ht="32.1" customHeight="1" thickBot="1" x14ac:dyDescent="0.3">
      <c r="A26" s="183"/>
      <c r="B26" s="17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184"/>
      <c r="AD26" s="193"/>
    </row>
    <row r="27" spans="1:41" ht="33.950000000000003" customHeight="1" x14ac:dyDescent="0.25">
      <c r="A27" s="605" t="s">
        <v>29</v>
      </c>
      <c r="B27" s="606"/>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8"/>
    </row>
    <row r="28" spans="1:41" ht="15" customHeight="1" x14ac:dyDescent="0.25">
      <c r="A28" s="609" t="s">
        <v>30</v>
      </c>
      <c r="B28" s="611" t="s">
        <v>31</v>
      </c>
      <c r="C28" s="612"/>
      <c r="D28" s="565" t="s">
        <v>99</v>
      </c>
      <c r="E28" s="566"/>
      <c r="F28" s="566"/>
      <c r="G28" s="566"/>
      <c r="H28" s="566"/>
      <c r="I28" s="566"/>
      <c r="J28" s="566"/>
      <c r="K28" s="566"/>
      <c r="L28" s="566"/>
      <c r="M28" s="566"/>
      <c r="N28" s="566"/>
      <c r="O28" s="613"/>
      <c r="P28" s="597" t="s">
        <v>33</v>
      </c>
      <c r="Q28" s="611" t="s">
        <v>34</v>
      </c>
      <c r="R28" s="614"/>
      <c r="S28" s="614"/>
      <c r="T28" s="614"/>
      <c r="U28" s="614"/>
      <c r="V28" s="614"/>
      <c r="W28" s="614"/>
      <c r="X28" s="614"/>
      <c r="Y28" s="614"/>
      <c r="Z28" s="614"/>
      <c r="AA28" s="614"/>
      <c r="AB28" s="614"/>
      <c r="AC28" s="614"/>
      <c r="AD28" s="615"/>
    </row>
    <row r="29" spans="1:41" ht="27" customHeight="1" x14ac:dyDescent="0.25">
      <c r="A29" s="610"/>
      <c r="B29" s="562"/>
      <c r="C29" s="600"/>
      <c r="D29" s="224" t="s">
        <v>35</v>
      </c>
      <c r="E29" s="224" t="s">
        <v>36</v>
      </c>
      <c r="F29" s="224" t="s">
        <v>37</v>
      </c>
      <c r="G29" s="224" t="s">
        <v>38</v>
      </c>
      <c r="H29" s="224" t="s">
        <v>39</v>
      </c>
      <c r="I29" s="224" t="s">
        <v>40</v>
      </c>
      <c r="J29" s="224" t="s">
        <v>41</v>
      </c>
      <c r="K29" s="224" t="s">
        <v>42</v>
      </c>
      <c r="L29" s="224" t="s">
        <v>43</v>
      </c>
      <c r="M29" s="224" t="s">
        <v>44</v>
      </c>
      <c r="N29" s="224" t="s">
        <v>45</v>
      </c>
      <c r="O29" s="224" t="s">
        <v>46</v>
      </c>
      <c r="P29" s="613"/>
      <c r="Q29" s="562"/>
      <c r="R29" s="563"/>
      <c r="S29" s="563"/>
      <c r="T29" s="563"/>
      <c r="U29" s="563"/>
      <c r="V29" s="563"/>
      <c r="W29" s="563"/>
      <c r="X29" s="563"/>
      <c r="Y29" s="563"/>
      <c r="Z29" s="563"/>
      <c r="AA29" s="563"/>
      <c r="AB29" s="563"/>
      <c r="AC29" s="563"/>
      <c r="AD29" s="564"/>
    </row>
    <row r="30" spans="1:41" ht="42" customHeight="1" thickBot="1" x14ac:dyDescent="0.3">
      <c r="A30" s="225"/>
      <c r="B30" s="590"/>
      <c r="C30" s="591"/>
      <c r="D30" s="226"/>
      <c r="E30" s="226"/>
      <c r="F30" s="226"/>
      <c r="G30" s="226"/>
      <c r="H30" s="226"/>
      <c r="I30" s="226"/>
      <c r="J30" s="226"/>
      <c r="K30" s="226"/>
      <c r="L30" s="226"/>
      <c r="M30" s="226"/>
      <c r="N30" s="226"/>
      <c r="O30" s="226"/>
      <c r="P30" s="227">
        <f>SUM(D30:O30)</f>
        <v>0</v>
      </c>
      <c r="Q30" s="592"/>
      <c r="R30" s="592"/>
      <c r="S30" s="592"/>
      <c r="T30" s="592"/>
      <c r="U30" s="592"/>
      <c r="V30" s="592"/>
      <c r="W30" s="592"/>
      <c r="X30" s="592"/>
      <c r="Y30" s="592"/>
      <c r="Z30" s="592"/>
      <c r="AA30" s="592"/>
      <c r="AB30" s="592"/>
      <c r="AC30" s="592"/>
      <c r="AD30" s="593"/>
    </row>
    <row r="31" spans="1:41" ht="45" customHeight="1" x14ac:dyDescent="0.25">
      <c r="A31" s="594" t="s">
        <v>48</v>
      </c>
      <c r="B31" s="595"/>
      <c r="C31" s="595"/>
      <c r="D31" s="595"/>
      <c r="E31" s="595"/>
      <c r="F31" s="595"/>
      <c r="G31" s="595"/>
      <c r="H31" s="595"/>
      <c r="I31" s="595"/>
      <c r="J31" s="595"/>
      <c r="K31" s="595"/>
      <c r="L31" s="595"/>
      <c r="M31" s="595"/>
      <c r="N31" s="595"/>
      <c r="O31" s="595"/>
      <c r="P31" s="595"/>
      <c r="Q31" s="595"/>
      <c r="R31" s="595"/>
      <c r="S31" s="595"/>
      <c r="T31" s="595"/>
      <c r="U31" s="595"/>
      <c r="V31" s="595"/>
      <c r="W31" s="595"/>
      <c r="X31" s="595"/>
      <c r="Y31" s="595"/>
      <c r="Z31" s="595"/>
      <c r="AA31" s="595"/>
      <c r="AB31" s="595"/>
      <c r="AC31" s="595"/>
      <c r="AD31" s="596"/>
    </row>
    <row r="32" spans="1:41" ht="23.1" customHeight="1" x14ac:dyDescent="0.25">
      <c r="A32" s="559" t="s">
        <v>49</v>
      </c>
      <c r="B32" s="597" t="s">
        <v>50</v>
      </c>
      <c r="C32" s="597" t="s">
        <v>31</v>
      </c>
      <c r="D32" s="597" t="s">
        <v>51</v>
      </c>
      <c r="E32" s="597"/>
      <c r="F32" s="597"/>
      <c r="G32" s="597"/>
      <c r="H32" s="597"/>
      <c r="I32" s="597"/>
      <c r="J32" s="597"/>
      <c r="K32" s="597"/>
      <c r="L32" s="597"/>
      <c r="M32" s="597"/>
      <c r="N32" s="597"/>
      <c r="O32" s="597"/>
      <c r="P32" s="597"/>
      <c r="Q32" s="597" t="s">
        <v>52</v>
      </c>
      <c r="R32" s="597"/>
      <c r="S32" s="597"/>
      <c r="T32" s="597"/>
      <c r="U32" s="597"/>
      <c r="V32" s="597"/>
      <c r="W32" s="597"/>
      <c r="X32" s="597"/>
      <c r="Y32" s="597"/>
      <c r="Z32" s="597"/>
      <c r="AA32" s="597"/>
      <c r="AB32" s="597"/>
      <c r="AC32" s="597"/>
      <c r="AD32" s="599"/>
      <c r="AG32" s="228"/>
      <c r="AH32" s="228"/>
      <c r="AI32" s="228"/>
      <c r="AJ32" s="228"/>
      <c r="AK32" s="228"/>
      <c r="AL32" s="228"/>
      <c r="AM32" s="228"/>
      <c r="AN32" s="228"/>
      <c r="AO32" s="228"/>
    </row>
    <row r="33" spans="1:41" ht="51" customHeight="1" x14ac:dyDescent="0.25">
      <c r="A33" s="559"/>
      <c r="B33" s="597"/>
      <c r="C33" s="598"/>
      <c r="D33" s="224" t="s">
        <v>35</v>
      </c>
      <c r="E33" s="224" t="s">
        <v>36</v>
      </c>
      <c r="F33" s="224" t="s">
        <v>37</v>
      </c>
      <c r="G33" s="224" t="s">
        <v>38</v>
      </c>
      <c r="H33" s="224" t="s">
        <v>39</v>
      </c>
      <c r="I33" s="224" t="s">
        <v>40</v>
      </c>
      <c r="J33" s="224" t="s">
        <v>41</v>
      </c>
      <c r="K33" s="224" t="s">
        <v>42</v>
      </c>
      <c r="L33" s="224" t="s">
        <v>43</v>
      </c>
      <c r="M33" s="224" t="s">
        <v>44</v>
      </c>
      <c r="N33" s="224" t="s">
        <v>45</v>
      </c>
      <c r="O33" s="224" t="s">
        <v>46</v>
      </c>
      <c r="P33" s="224" t="s">
        <v>33</v>
      </c>
      <c r="Q33" s="597" t="s">
        <v>100</v>
      </c>
      <c r="R33" s="597"/>
      <c r="S33" s="597"/>
      <c r="T33" s="597" t="s">
        <v>101</v>
      </c>
      <c r="U33" s="597"/>
      <c r="V33" s="597"/>
      <c r="W33" s="562" t="s">
        <v>54</v>
      </c>
      <c r="X33" s="563"/>
      <c r="Y33" s="563"/>
      <c r="Z33" s="600"/>
      <c r="AA33" s="562" t="s">
        <v>55</v>
      </c>
      <c r="AB33" s="563"/>
      <c r="AC33" s="563"/>
      <c r="AD33" s="564"/>
      <c r="AG33" s="228"/>
      <c r="AH33" s="228"/>
      <c r="AI33" s="228"/>
      <c r="AJ33" s="228"/>
      <c r="AK33" s="228"/>
      <c r="AL33" s="228"/>
      <c r="AM33" s="228"/>
      <c r="AN33" s="228"/>
      <c r="AO33" s="228"/>
    </row>
    <row r="34" spans="1:41" ht="360" customHeight="1" x14ac:dyDescent="0.25">
      <c r="A34" s="568" t="str">
        <f>C17</f>
        <v>Ofrecer asistencia técnica en las 20 localidades a instancias de participación y/o de coordinación para la promoción de la participación paritaria.</v>
      </c>
      <c r="B34" s="570">
        <v>0.3</v>
      </c>
      <c r="C34" s="229" t="s">
        <v>56</v>
      </c>
      <c r="D34" s="226"/>
      <c r="E34" s="226">
        <v>5</v>
      </c>
      <c r="F34" s="226">
        <v>10</v>
      </c>
      <c r="G34" s="226">
        <v>10</v>
      </c>
      <c r="H34" s="226">
        <v>10</v>
      </c>
      <c r="I34" s="226">
        <v>10</v>
      </c>
      <c r="J34" s="226">
        <v>10</v>
      </c>
      <c r="K34" s="226">
        <v>10</v>
      </c>
      <c r="L34" s="226">
        <v>10</v>
      </c>
      <c r="M34" s="226">
        <v>10</v>
      </c>
      <c r="N34" s="226">
        <v>10</v>
      </c>
      <c r="O34" s="226">
        <v>5</v>
      </c>
      <c r="P34" s="306">
        <v>20</v>
      </c>
      <c r="Q34" s="572" t="s">
        <v>102</v>
      </c>
      <c r="R34" s="573"/>
      <c r="S34" s="574"/>
      <c r="T34" s="578" t="s">
        <v>535</v>
      </c>
      <c r="U34" s="579"/>
      <c r="V34" s="580"/>
      <c r="W34" s="584" t="s">
        <v>103</v>
      </c>
      <c r="X34" s="585"/>
      <c r="Y34" s="585"/>
      <c r="Z34" s="586"/>
      <c r="AA34" s="554" t="s">
        <v>104</v>
      </c>
      <c r="AB34" s="554"/>
      <c r="AC34" s="554"/>
      <c r="AD34" s="555"/>
      <c r="AG34" s="228"/>
      <c r="AH34" s="228"/>
      <c r="AI34" s="228"/>
      <c r="AJ34" s="228"/>
      <c r="AK34" s="228"/>
      <c r="AL34" s="228"/>
      <c r="AM34" s="228"/>
      <c r="AN34" s="228"/>
      <c r="AO34" s="228"/>
    </row>
    <row r="35" spans="1:41" ht="360" customHeight="1" x14ac:dyDescent="0.25">
      <c r="A35" s="569"/>
      <c r="B35" s="571"/>
      <c r="C35" s="231" t="s">
        <v>60</v>
      </c>
      <c r="D35" s="247">
        <v>0</v>
      </c>
      <c r="E35" s="232">
        <v>4</v>
      </c>
      <c r="F35" s="232">
        <v>10</v>
      </c>
      <c r="G35" s="233">
        <v>13</v>
      </c>
      <c r="H35" s="233">
        <v>17</v>
      </c>
      <c r="I35" s="233">
        <v>14</v>
      </c>
      <c r="J35" s="233">
        <v>17</v>
      </c>
      <c r="K35" s="308">
        <v>12</v>
      </c>
      <c r="L35" s="308">
        <v>13</v>
      </c>
      <c r="M35" s="308">
        <v>18</v>
      </c>
      <c r="N35" s="308">
        <v>13</v>
      </c>
      <c r="O35" s="248"/>
      <c r="P35" s="309">
        <v>20</v>
      </c>
      <c r="Q35" s="575"/>
      <c r="R35" s="576"/>
      <c r="S35" s="577"/>
      <c r="T35" s="581"/>
      <c r="U35" s="582"/>
      <c r="V35" s="583"/>
      <c r="W35" s="587"/>
      <c r="X35" s="588"/>
      <c r="Y35" s="588"/>
      <c r="Z35" s="589"/>
      <c r="AA35" s="556"/>
      <c r="AB35" s="556"/>
      <c r="AC35" s="556"/>
      <c r="AD35" s="557"/>
      <c r="AE35" s="235"/>
      <c r="AG35" s="228"/>
      <c r="AH35" s="228"/>
      <c r="AI35" s="228"/>
      <c r="AJ35" s="228"/>
      <c r="AK35" s="228"/>
      <c r="AL35" s="228"/>
      <c r="AM35" s="228"/>
      <c r="AN35" s="228"/>
      <c r="AO35" s="228"/>
    </row>
    <row r="36" spans="1:41" ht="26.1" customHeight="1" x14ac:dyDescent="0.25">
      <c r="A36" s="558" t="s">
        <v>61</v>
      </c>
      <c r="B36" s="560" t="s">
        <v>62</v>
      </c>
      <c r="C36" s="561" t="s">
        <v>63</v>
      </c>
      <c r="D36" s="561"/>
      <c r="E36" s="561"/>
      <c r="F36" s="561"/>
      <c r="G36" s="561"/>
      <c r="H36" s="561"/>
      <c r="I36" s="561"/>
      <c r="J36" s="561"/>
      <c r="K36" s="561"/>
      <c r="L36" s="561"/>
      <c r="M36" s="561"/>
      <c r="N36" s="561"/>
      <c r="O36" s="561"/>
      <c r="P36" s="561"/>
      <c r="Q36" s="562" t="s">
        <v>64</v>
      </c>
      <c r="R36" s="563"/>
      <c r="S36" s="563"/>
      <c r="T36" s="563"/>
      <c r="U36" s="563"/>
      <c r="V36" s="563"/>
      <c r="W36" s="563"/>
      <c r="X36" s="563"/>
      <c r="Y36" s="563"/>
      <c r="Z36" s="563"/>
      <c r="AA36" s="563"/>
      <c r="AB36" s="563"/>
      <c r="AC36" s="563"/>
      <c r="AD36" s="564"/>
      <c r="AG36" s="228"/>
      <c r="AH36" s="228"/>
      <c r="AI36" s="228"/>
      <c r="AJ36" s="228"/>
      <c r="AK36" s="228"/>
      <c r="AL36" s="228"/>
      <c r="AM36" s="228"/>
      <c r="AN36" s="228"/>
      <c r="AO36" s="228"/>
    </row>
    <row r="37" spans="1:41" ht="26.1" customHeight="1" x14ac:dyDescent="0.25">
      <c r="A37" s="559"/>
      <c r="B37" s="561"/>
      <c r="C37" s="224" t="s">
        <v>65</v>
      </c>
      <c r="D37" s="224" t="s">
        <v>66</v>
      </c>
      <c r="E37" s="224" t="s">
        <v>67</v>
      </c>
      <c r="F37" s="224" t="s">
        <v>68</v>
      </c>
      <c r="G37" s="224" t="s">
        <v>69</v>
      </c>
      <c r="H37" s="224" t="s">
        <v>70</v>
      </c>
      <c r="I37" s="224" t="s">
        <v>71</v>
      </c>
      <c r="J37" s="224" t="s">
        <v>72</v>
      </c>
      <c r="K37" s="224" t="s">
        <v>73</v>
      </c>
      <c r="L37" s="224" t="s">
        <v>74</v>
      </c>
      <c r="M37" s="224" t="s">
        <v>75</v>
      </c>
      <c r="N37" s="224" t="s">
        <v>76</v>
      </c>
      <c r="O37" s="224" t="s">
        <v>77</v>
      </c>
      <c r="P37" s="224" t="s">
        <v>78</v>
      </c>
      <c r="Q37" s="565" t="s">
        <v>79</v>
      </c>
      <c r="R37" s="566"/>
      <c r="S37" s="566"/>
      <c r="T37" s="566"/>
      <c r="U37" s="566"/>
      <c r="V37" s="566"/>
      <c r="W37" s="566"/>
      <c r="X37" s="566"/>
      <c r="Y37" s="566"/>
      <c r="Z37" s="566"/>
      <c r="AA37" s="566"/>
      <c r="AB37" s="566"/>
      <c r="AC37" s="566"/>
      <c r="AD37" s="567"/>
      <c r="AG37" s="236"/>
      <c r="AH37" s="236"/>
      <c r="AI37" s="236"/>
      <c r="AJ37" s="236"/>
      <c r="AK37" s="236"/>
      <c r="AL37" s="236"/>
      <c r="AM37" s="236"/>
      <c r="AN37" s="236"/>
      <c r="AO37" s="236"/>
    </row>
    <row r="38" spans="1:41" ht="28.5" customHeight="1" x14ac:dyDescent="0.25">
      <c r="A38" s="544" t="s">
        <v>105</v>
      </c>
      <c r="B38" s="546">
        <v>0.3</v>
      </c>
      <c r="C38" s="229" t="s">
        <v>56</v>
      </c>
      <c r="D38" s="237">
        <v>0</v>
      </c>
      <c r="E38" s="237">
        <v>0.05</v>
      </c>
      <c r="F38" s="237">
        <v>0.1</v>
      </c>
      <c r="G38" s="237">
        <v>0.1</v>
      </c>
      <c r="H38" s="237">
        <v>0.1</v>
      </c>
      <c r="I38" s="237">
        <v>0.1</v>
      </c>
      <c r="J38" s="237">
        <v>0.1</v>
      </c>
      <c r="K38" s="237">
        <v>0.1</v>
      </c>
      <c r="L38" s="237">
        <v>0.1</v>
      </c>
      <c r="M38" s="237">
        <v>0.1</v>
      </c>
      <c r="N38" s="237">
        <v>0.1</v>
      </c>
      <c r="O38" s="237">
        <v>0.05</v>
      </c>
      <c r="P38" s="238">
        <f>SUM(D38:O38)</f>
        <v>0.99999999999999989</v>
      </c>
      <c r="Q38" s="548" t="s">
        <v>106</v>
      </c>
      <c r="R38" s="549"/>
      <c r="S38" s="549"/>
      <c r="T38" s="549"/>
      <c r="U38" s="549"/>
      <c r="V38" s="549"/>
      <c r="W38" s="549"/>
      <c r="X38" s="549"/>
      <c r="Y38" s="549"/>
      <c r="Z38" s="549"/>
      <c r="AA38" s="549"/>
      <c r="AB38" s="549"/>
      <c r="AC38" s="549"/>
      <c r="AD38" s="550"/>
      <c r="AE38" s="239"/>
      <c r="AG38" s="240"/>
      <c r="AH38" s="240"/>
      <c r="AI38" s="240"/>
      <c r="AJ38" s="240"/>
      <c r="AK38" s="240"/>
      <c r="AL38" s="240"/>
      <c r="AM38" s="240"/>
      <c r="AN38" s="240"/>
      <c r="AO38" s="240"/>
    </row>
    <row r="39" spans="1:41" ht="137.25" customHeight="1" x14ac:dyDescent="0.25">
      <c r="A39" s="545"/>
      <c r="B39" s="547"/>
      <c r="C39" s="241" t="s">
        <v>60</v>
      </c>
      <c r="D39" s="242">
        <v>0.01</v>
      </c>
      <c r="E39" s="242">
        <v>0.04</v>
      </c>
      <c r="F39" s="242">
        <v>0.1</v>
      </c>
      <c r="G39" s="242">
        <v>0.13</v>
      </c>
      <c r="H39" s="242">
        <f t="shared" ref="H39:N39" si="0">(H35*H38)/H34</f>
        <v>0.17</v>
      </c>
      <c r="I39" s="242">
        <f t="shared" si="0"/>
        <v>0.14000000000000001</v>
      </c>
      <c r="J39" s="242">
        <f t="shared" si="0"/>
        <v>0.17</v>
      </c>
      <c r="K39" s="307">
        <f t="shared" si="0"/>
        <v>0.12000000000000002</v>
      </c>
      <c r="L39" s="307">
        <f t="shared" si="0"/>
        <v>0.13</v>
      </c>
      <c r="M39" s="307">
        <f t="shared" si="0"/>
        <v>0.18</v>
      </c>
      <c r="N39" s="307">
        <f t="shared" si="0"/>
        <v>0.13</v>
      </c>
      <c r="O39" s="242"/>
      <c r="P39" s="243">
        <f>SUM(D39:O39)</f>
        <v>1.3200000000000003</v>
      </c>
      <c r="Q39" s="551"/>
      <c r="R39" s="552"/>
      <c r="S39" s="552"/>
      <c r="T39" s="552"/>
      <c r="U39" s="552"/>
      <c r="V39" s="552"/>
      <c r="W39" s="552"/>
      <c r="X39" s="552"/>
      <c r="Y39" s="552"/>
      <c r="Z39" s="552"/>
      <c r="AA39" s="552"/>
      <c r="AB39" s="552"/>
      <c r="AC39" s="552"/>
      <c r="AD39" s="553"/>
      <c r="AE39" s="239"/>
    </row>
    <row r="40" spans="1:41" x14ac:dyDescent="0.25">
      <c r="A40" s="175" t="s">
        <v>81</v>
      </c>
    </row>
    <row r="41" spans="1:41" x14ac:dyDescent="0.25">
      <c r="Z41" s="244"/>
    </row>
    <row r="42" spans="1:41" x14ac:dyDescent="0.25">
      <c r="R42" s="244"/>
      <c r="S42" s="244"/>
    </row>
    <row r="43" spans="1:41" x14ac:dyDescent="0.25">
      <c r="O43" s="244"/>
      <c r="S43" s="316"/>
    </row>
  </sheetData>
  <autoFilter ref="A1:AP1" xr:uid="{00000000-0009-0000-0000-000001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7" showButton="0"/>
    <filterColumn colId="28" showButton="0"/>
  </autoFilter>
  <mergeCells count="73">
    <mergeCell ref="AB2:AD2"/>
    <mergeCell ref="B3:AA4"/>
    <mergeCell ref="AB3:AD3"/>
    <mergeCell ref="AB4:AD4"/>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AB1:AD1"/>
    <mergeCell ref="C20:P20"/>
    <mergeCell ref="Q20:AD20"/>
    <mergeCell ref="O9:P9"/>
    <mergeCell ref="AA15:AD15"/>
    <mergeCell ref="C16:AB16"/>
    <mergeCell ref="C17:Q17"/>
    <mergeCell ref="R17:V17"/>
    <mergeCell ref="W17:X17"/>
    <mergeCell ref="Y17:AB17"/>
    <mergeCell ref="AC17:AD17"/>
    <mergeCell ref="C15:K15"/>
    <mergeCell ref="L15:Q15"/>
    <mergeCell ref="R15:X15"/>
    <mergeCell ref="Y15:Z15"/>
    <mergeCell ref="A19:AD19"/>
    <mergeCell ref="A17:B17"/>
    <mergeCell ref="A15:B15"/>
    <mergeCell ref="A28:A29"/>
    <mergeCell ref="B28:C29"/>
    <mergeCell ref="D28:O28"/>
    <mergeCell ref="P28:P29"/>
    <mergeCell ref="Q28:AD29"/>
    <mergeCell ref="A22:B22"/>
    <mergeCell ref="A23:B23"/>
    <mergeCell ref="A24:B24"/>
    <mergeCell ref="A25:B25"/>
    <mergeCell ref="A27:AD27"/>
    <mergeCell ref="B30:C30"/>
    <mergeCell ref="Q30:AD30"/>
    <mergeCell ref="A31:AD31"/>
    <mergeCell ref="A32:A33"/>
    <mergeCell ref="B32:B33"/>
    <mergeCell ref="C32:C33"/>
    <mergeCell ref="D32:P32"/>
    <mergeCell ref="Q32:AD32"/>
    <mergeCell ref="Q33:S33"/>
    <mergeCell ref="T33:V33"/>
    <mergeCell ref="W33:Z33"/>
    <mergeCell ref="AA33:AD3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s>
  <dataValidations count="3">
    <dataValidation type="list" allowBlank="1" showInputMessage="1" showErrorMessage="1" sqref="C7:C9" xr:uid="{00000000-0002-0000-0100-000000000000}"/>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8:AD39 W34" xr:uid="{00000000-0002-0000-0100-000002000000}">
      <formula1>2000</formula1>
    </dataValidation>
  </dataValidations>
  <pageMargins left="0.25" right="0.25" top="0.75" bottom="0.75" header="0.3" footer="0.3"/>
  <pageSetup scale="15"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showGridLines="0" topLeftCell="N35" zoomScale="55" zoomScaleNormal="55" workbookViewId="0">
      <selection activeCell="Q34" sqref="Q34:S35"/>
    </sheetView>
  </sheetViews>
  <sheetFormatPr baseColWidth="10" defaultColWidth="10.85546875" defaultRowHeight="15" x14ac:dyDescent="0.25"/>
  <cols>
    <col min="1" max="1" width="38.42578125" style="175" customWidth="1"/>
    <col min="2" max="2" width="15.42578125" style="175" customWidth="1"/>
    <col min="3" max="14" width="20.7109375" style="175" customWidth="1"/>
    <col min="15" max="15" width="16.140625" style="175" customWidth="1"/>
    <col min="16" max="16" width="18.140625" style="175" customWidth="1"/>
    <col min="17" max="17" width="19.140625" style="175" customWidth="1"/>
    <col min="18" max="18" width="19.85546875" style="175" customWidth="1"/>
    <col min="19" max="19" width="16.42578125" style="175" customWidth="1"/>
    <col min="20" max="20" width="19.7109375" style="175" customWidth="1"/>
    <col min="21" max="21" width="17.28515625" style="175" customWidth="1"/>
    <col min="22" max="22" width="28.140625" style="175" customWidth="1"/>
    <col min="23" max="27" width="18.140625" style="175" customWidth="1"/>
    <col min="28" max="28" width="22.7109375" style="175" customWidth="1"/>
    <col min="29" max="29" width="19" style="175" customWidth="1"/>
    <col min="30" max="30" width="19.42578125" style="175" customWidth="1"/>
    <col min="31" max="31" width="6.28515625" style="175" bestFit="1" customWidth="1"/>
    <col min="32" max="32" width="22.85546875" style="175" customWidth="1"/>
    <col min="33" max="33" width="18.42578125" style="175" bestFit="1" customWidth="1"/>
    <col min="34" max="34" width="8.42578125" style="175" customWidth="1"/>
    <col min="35" max="35" width="18.42578125" style="175" bestFit="1" customWidth="1"/>
    <col min="36" max="36" width="5.7109375" style="175" customWidth="1"/>
    <col min="37" max="37" width="18.42578125" style="175" bestFit="1" customWidth="1"/>
    <col min="38" max="38" width="4.7109375" style="175" customWidth="1"/>
    <col min="39" max="39" width="23" style="175" bestFit="1" customWidth="1"/>
    <col min="40" max="40" width="10.85546875" style="175"/>
    <col min="41" max="41" width="18.42578125" style="175" bestFit="1" customWidth="1"/>
    <col min="42" max="42" width="16.140625" style="175" customWidth="1"/>
    <col min="43" max="16384" width="10.85546875" style="175"/>
  </cols>
  <sheetData>
    <row r="1" spans="1:30" ht="32.25" customHeight="1" thickBot="1" x14ac:dyDescent="0.3">
      <c r="A1" s="696"/>
      <c r="B1" s="628"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1" t="s">
        <v>82</v>
      </c>
      <c r="AC1" s="632"/>
      <c r="AD1" s="633"/>
    </row>
    <row r="2" spans="1:30" ht="30.75" customHeight="1" thickBot="1" x14ac:dyDescent="0.3">
      <c r="A2" s="697"/>
      <c r="B2" s="628" t="s">
        <v>2</v>
      </c>
      <c r="C2" s="629"/>
      <c r="D2" s="629"/>
      <c r="E2" s="629"/>
      <c r="F2" s="629"/>
      <c r="G2" s="629"/>
      <c r="H2" s="629"/>
      <c r="I2" s="629"/>
      <c r="J2" s="629"/>
      <c r="K2" s="629"/>
      <c r="L2" s="629"/>
      <c r="M2" s="629"/>
      <c r="N2" s="629"/>
      <c r="O2" s="629"/>
      <c r="P2" s="629"/>
      <c r="Q2" s="629"/>
      <c r="R2" s="629"/>
      <c r="S2" s="629"/>
      <c r="T2" s="629"/>
      <c r="U2" s="629"/>
      <c r="V2" s="629"/>
      <c r="W2" s="629"/>
      <c r="X2" s="629"/>
      <c r="Y2" s="629"/>
      <c r="Z2" s="629"/>
      <c r="AA2" s="630"/>
      <c r="AB2" s="656" t="s">
        <v>83</v>
      </c>
      <c r="AC2" s="657"/>
      <c r="AD2" s="658"/>
    </row>
    <row r="3" spans="1:30" ht="24" customHeight="1" x14ac:dyDescent="0.25">
      <c r="A3" s="697"/>
      <c r="B3" s="594" t="s">
        <v>4</v>
      </c>
      <c r="C3" s="595"/>
      <c r="D3" s="595"/>
      <c r="E3" s="595"/>
      <c r="F3" s="595"/>
      <c r="G3" s="595"/>
      <c r="H3" s="595"/>
      <c r="I3" s="595"/>
      <c r="J3" s="595"/>
      <c r="K3" s="595"/>
      <c r="L3" s="595"/>
      <c r="M3" s="595"/>
      <c r="N3" s="595"/>
      <c r="O3" s="595"/>
      <c r="P3" s="595"/>
      <c r="Q3" s="595"/>
      <c r="R3" s="595"/>
      <c r="S3" s="595"/>
      <c r="T3" s="595"/>
      <c r="U3" s="595"/>
      <c r="V3" s="595"/>
      <c r="W3" s="595"/>
      <c r="X3" s="595"/>
      <c r="Y3" s="595"/>
      <c r="Z3" s="595"/>
      <c r="AA3" s="596"/>
      <c r="AB3" s="656" t="s">
        <v>84</v>
      </c>
      <c r="AC3" s="657"/>
      <c r="AD3" s="658"/>
    </row>
    <row r="4" spans="1:30" ht="21.95" customHeight="1" thickBot="1" x14ac:dyDescent="0.3">
      <c r="A4" s="698"/>
      <c r="B4" s="659"/>
      <c r="C4" s="660"/>
      <c r="D4" s="660"/>
      <c r="E4" s="660"/>
      <c r="F4" s="660"/>
      <c r="G4" s="660"/>
      <c r="H4" s="660"/>
      <c r="I4" s="660"/>
      <c r="J4" s="660"/>
      <c r="K4" s="660"/>
      <c r="L4" s="660"/>
      <c r="M4" s="660"/>
      <c r="N4" s="660"/>
      <c r="O4" s="660"/>
      <c r="P4" s="660"/>
      <c r="Q4" s="660"/>
      <c r="R4" s="660"/>
      <c r="S4" s="660"/>
      <c r="T4" s="660"/>
      <c r="U4" s="660"/>
      <c r="V4" s="660"/>
      <c r="W4" s="660"/>
      <c r="X4" s="660"/>
      <c r="Y4" s="660"/>
      <c r="Z4" s="660"/>
      <c r="AA4" s="661"/>
      <c r="AB4" s="662" t="s">
        <v>6</v>
      </c>
      <c r="AC4" s="663"/>
      <c r="AD4" s="664"/>
    </row>
    <row r="5" spans="1:30" ht="9" customHeight="1" thickBot="1" x14ac:dyDescent="0.3">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80"/>
      <c r="AC5" s="181"/>
      <c r="AD5" s="182"/>
    </row>
    <row r="6" spans="1:30" ht="9" customHeight="1" x14ac:dyDescent="0.25">
      <c r="A6" s="183"/>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84"/>
      <c r="AD6" s="185"/>
    </row>
    <row r="7" spans="1:30" ht="15" customHeight="1" x14ac:dyDescent="0.25">
      <c r="A7" s="665" t="s">
        <v>20</v>
      </c>
      <c r="B7" s="666"/>
      <c r="C7" s="680" t="s">
        <v>45</v>
      </c>
      <c r="D7" s="665" t="s">
        <v>8</v>
      </c>
      <c r="E7" s="683"/>
      <c r="F7" s="683"/>
      <c r="G7" s="683"/>
      <c r="H7" s="666"/>
      <c r="I7" s="686">
        <v>45267</v>
      </c>
      <c r="J7" s="687"/>
      <c r="K7" s="665" t="s">
        <v>10</v>
      </c>
      <c r="L7" s="666"/>
      <c r="M7" s="692" t="s">
        <v>11</v>
      </c>
      <c r="N7" s="693"/>
      <c r="O7" s="699"/>
      <c r="P7" s="700"/>
      <c r="Q7" s="179"/>
      <c r="R7" s="179"/>
      <c r="S7" s="179"/>
      <c r="T7" s="179"/>
      <c r="U7" s="179"/>
      <c r="V7" s="179"/>
      <c r="W7" s="179"/>
      <c r="X7" s="179"/>
      <c r="Y7" s="179"/>
      <c r="Z7" s="179"/>
      <c r="AA7" s="179"/>
      <c r="AB7" s="179"/>
      <c r="AC7" s="184"/>
      <c r="AD7" s="185"/>
    </row>
    <row r="8" spans="1:30" ht="15" customHeight="1" x14ac:dyDescent="0.25">
      <c r="A8" s="667"/>
      <c r="B8" s="668"/>
      <c r="C8" s="681"/>
      <c r="D8" s="667"/>
      <c r="E8" s="684"/>
      <c r="F8" s="684"/>
      <c r="G8" s="684"/>
      <c r="H8" s="668"/>
      <c r="I8" s="688"/>
      <c r="J8" s="689"/>
      <c r="K8" s="667"/>
      <c r="L8" s="668"/>
      <c r="M8" s="624" t="s">
        <v>12</v>
      </c>
      <c r="N8" s="625"/>
      <c r="O8" s="626"/>
      <c r="P8" s="627"/>
      <c r="Q8" s="179"/>
      <c r="R8" s="179"/>
      <c r="S8" s="179"/>
      <c r="T8" s="179"/>
      <c r="U8" s="179"/>
      <c r="V8" s="179"/>
      <c r="W8" s="179"/>
      <c r="X8" s="179"/>
      <c r="Y8" s="179"/>
      <c r="Z8" s="179"/>
      <c r="AA8" s="179"/>
      <c r="AB8" s="179"/>
      <c r="AC8" s="184"/>
      <c r="AD8" s="185"/>
    </row>
    <row r="9" spans="1:30" ht="15" customHeight="1" x14ac:dyDescent="0.25">
      <c r="A9" s="669"/>
      <c r="B9" s="670"/>
      <c r="C9" s="682"/>
      <c r="D9" s="669"/>
      <c r="E9" s="685"/>
      <c r="F9" s="685"/>
      <c r="G9" s="685"/>
      <c r="H9" s="670"/>
      <c r="I9" s="690"/>
      <c r="J9" s="691"/>
      <c r="K9" s="669"/>
      <c r="L9" s="670"/>
      <c r="M9" s="694" t="s">
        <v>13</v>
      </c>
      <c r="N9" s="695"/>
      <c r="O9" s="640" t="s">
        <v>85</v>
      </c>
      <c r="P9" s="641"/>
      <c r="Q9" s="179"/>
      <c r="R9" s="179"/>
      <c r="S9" s="179"/>
      <c r="T9" s="179"/>
      <c r="U9" s="179"/>
      <c r="V9" s="179"/>
      <c r="W9" s="179"/>
      <c r="X9" s="179"/>
      <c r="Y9" s="179"/>
      <c r="Z9" s="179"/>
      <c r="AA9" s="179"/>
      <c r="AB9" s="179"/>
      <c r="AC9" s="184"/>
      <c r="AD9" s="185"/>
    </row>
    <row r="10" spans="1:30" ht="15" customHeight="1" x14ac:dyDescent="0.25">
      <c r="A10" s="186"/>
      <c r="B10" s="187"/>
      <c r="C10" s="187"/>
      <c r="D10" s="188"/>
      <c r="E10" s="188"/>
      <c r="F10" s="188"/>
      <c r="G10" s="188"/>
      <c r="H10" s="188"/>
      <c r="I10" s="189"/>
      <c r="J10" s="189"/>
      <c r="K10" s="188"/>
      <c r="L10" s="188"/>
      <c r="M10" s="190"/>
      <c r="N10" s="190"/>
      <c r="O10" s="191"/>
      <c r="P10" s="191"/>
      <c r="Q10" s="187"/>
      <c r="R10" s="187"/>
      <c r="S10" s="187"/>
      <c r="T10" s="187"/>
      <c r="U10" s="187"/>
      <c r="V10" s="187"/>
      <c r="W10" s="187"/>
      <c r="X10" s="187"/>
      <c r="Y10" s="187"/>
      <c r="Z10" s="187"/>
      <c r="AA10" s="187"/>
      <c r="AB10" s="187"/>
      <c r="AC10" s="192"/>
      <c r="AD10" s="193"/>
    </row>
    <row r="11" spans="1:30" ht="15" customHeight="1" x14ac:dyDescent="0.25">
      <c r="A11" s="665" t="s">
        <v>7</v>
      </c>
      <c r="B11" s="666"/>
      <c r="C11" s="737" t="s">
        <v>86</v>
      </c>
      <c r="D11" s="738"/>
      <c r="E11" s="738"/>
      <c r="F11" s="738"/>
      <c r="G11" s="738"/>
      <c r="H11" s="738"/>
      <c r="I11" s="738"/>
      <c r="J11" s="738"/>
      <c r="K11" s="738"/>
      <c r="L11" s="738"/>
      <c r="M11" s="738"/>
      <c r="N11" s="738"/>
      <c r="O11" s="738"/>
      <c r="P11" s="738"/>
      <c r="Q11" s="738"/>
      <c r="R11" s="738"/>
      <c r="S11" s="738"/>
      <c r="T11" s="738"/>
      <c r="U11" s="738"/>
      <c r="V11" s="738"/>
      <c r="W11" s="738"/>
      <c r="X11" s="738"/>
      <c r="Y11" s="738"/>
      <c r="Z11" s="738"/>
      <c r="AA11" s="738"/>
      <c r="AB11" s="738"/>
      <c r="AC11" s="738"/>
      <c r="AD11" s="739"/>
    </row>
    <row r="12" spans="1:30" ht="15" customHeight="1" x14ac:dyDescent="0.25">
      <c r="A12" s="667"/>
      <c r="B12" s="668"/>
      <c r="C12" s="740"/>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2"/>
    </row>
    <row r="13" spans="1:30" ht="15" customHeight="1" thickBot="1" x14ac:dyDescent="0.3">
      <c r="A13" s="669"/>
      <c r="B13" s="670"/>
      <c r="C13" s="743"/>
      <c r="D13" s="744"/>
      <c r="E13" s="744"/>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44"/>
      <c r="AD13" s="745"/>
    </row>
    <row r="14" spans="1:30" ht="9" customHeight="1" thickBot="1" x14ac:dyDescent="0.3">
      <c r="A14" s="195"/>
      <c r="B14" s="196"/>
      <c r="C14" s="197"/>
      <c r="D14" s="197"/>
      <c r="E14" s="197"/>
      <c r="F14" s="197"/>
      <c r="G14" s="197"/>
      <c r="H14" s="197"/>
      <c r="I14" s="197"/>
      <c r="J14" s="197"/>
      <c r="K14" s="197"/>
      <c r="L14" s="197"/>
      <c r="M14" s="198"/>
      <c r="N14" s="198"/>
      <c r="O14" s="198"/>
      <c r="P14" s="198"/>
      <c r="Q14" s="198"/>
      <c r="R14" s="199"/>
      <c r="S14" s="199"/>
      <c r="T14" s="199"/>
      <c r="U14" s="199"/>
      <c r="V14" s="199"/>
      <c r="W14" s="199"/>
      <c r="X14" s="199"/>
      <c r="Y14" s="188"/>
      <c r="Z14" s="188"/>
      <c r="AA14" s="188"/>
      <c r="AB14" s="188"/>
      <c r="AC14" s="188"/>
      <c r="AD14" s="194"/>
    </row>
    <row r="15" spans="1:30" ht="39" customHeight="1" thickBot="1" x14ac:dyDescent="0.3">
      <c r="A15" s="622" t="s">
        <v>14</v>
      </c>
      <c r="B15" s="623"/>
      <c r="C15" s="653" t="s">
        <v>87</v>
      </c>
      <c r="D15" s="654"/>
      <c r="E15" s="654"/>
      <c r="F15" s="654"/>
      <c r="G15" s="654"/>
      <c r="H15" s="654"/>
      <c r="I15" s="654"/>
      <c r="J15" s="654"/>
      <c r="K15" s="655"/>
      <c r="L15" s="619" t="s">
        <v>15</v>
      </c>
      <c r="M15" s="621"/>
      <c r="N15" s="621"/>
      <c r="O15" s="621"/>
      <c r="P15" s="621"/>
      <c r="Q15" s="620"/>
      <c r="R15" s="616" t="s">
        <v>88</v>
      </c>
      <c r="S15" s="617"/>
      <c r="T15" s="617"/>
      <c r="U15" s="617"/>
      <c r="V15" s="617"/>
      <c r="W15" s="617"/>
      <c r="X15" s="618"/>
      <c r="Y15" s="619" t="s">
        <v>16</v>
      </c>
      <c r="Z15" s="620"/>
      <c r="AA15" s="642" t="s">
        <v>89</v>
      </c>
      <c r="AB15" s="643"/>
      <c r="AC15" s="643"/>
      <c r="AD15" s="644"/>
    </row>
    <row r="16" spans="1:30" ht="9" customHeight="1" thickBot="1" x14ac:dyDescent="0.3">
      <c r="A16" s="183"/>
      <c r="B16" s="179"/>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C16" s="200"/>
      <c r="AD16" s="201"/>
    </row>
    <row r="17" spans="1:41" s="202" customFormat="1" ht="37.5" customHeight="1" thickBot="1" x14ac:dyDescent="0.3">
      <c r="A17" s="622" t="s">
        <v>17</v>
      </c>
      <c r="B17" s="623"/>
      <c r="C17" s="646" t="s">
        <v>107</v>
      </c>
      <c r="D17" s="647"/>
      <c r="E17" s="647"/>
      <c r="F17" s="647"/>
      <c r="G17" s="647"/>
      <c r="H17" s="647"/>
      <c r="I17" s="647"/>
      <c r="J17" s="647"/>
      <c r="K17" s="647"/>
      <c r="L17" s="647"/>
      <c r="M17" s="647"/>
      <c r="N17" s="647"/>
      <c r="O17" s="647"/>
      <c r="P17" s="647"/>
      <c r="Q17" s="648"/>
      <c r="R17" s="619" t="s">
        <v>91</v>
      </c>
      <c r="S17" s="621"/>
      <c r="T17" s="621"/>
      <c r="U17" s="621"/>
      <c r="V17" s="620"/>
      <c r="W17" s="649">
        <v>1200</v>
      </c>
      <c r="X17" s="650"/>
      <c r="Y17" s="621" t="s">
        <v>19</v>
      </c>
      <c r="Z17" s="621"/>
      <c r="AA17" s="621"/>
      <c r="AB17" s="620"/>
      <c r="AC17" s="651">
        <v>0.35</v>
      </c>
      <c r="AD17" s="652"/>
    </row>
    <row r="18" spans="1:41" ht="16.5" customHeight="1" thickBot="1" x14ac:dyDescent="0.3">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41" ht="32.1" customHeight="1" thickBot="1" x14ac:dyDescent="0.3">
      <c r="A19" s="619"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0"/>
      <c r="AE19" s="206"/>
      <c r="AF19" s="206"/>
    </row>
    <row r="20" spans="1:41" ht="32.1" customHeight="1" thickBot="1" x14ac:dyDescent="0.3">
      <c r="A20" s="207"/>
      <c r="B20" s="184"/>
      <c r="C20" s="634" t="s">
        <v>92</v>
      </c>
      <c r="D20" s="635"/>
      <c r="E20" s="635"/>
      <c r="F20" s="635"/>
      <c r="G20" s="635"/>
      <c r="H20" s="635"/>
      <c r="I20" s="635"/>
      <c r="J20" s="635"/>
      <c r="K20" s="635"/>
      <c r="L20" s="635"/>
      <c r="M20" s="635"/>
      <c r="N20" s="635"/>
      <c r="O20" s="635"/>
      <c r="P20" s="636"/>
      <c r="Q20" s="637" t="s">
        <v>93</v>
      </c>
      <c r="R20" s="638"/>
      <c r="S20" s="638"/>
      <c r="T20" s="638"/>
      <c r="U20" s="638"/>
      <c r="V20" s="638"/>
      <c r="W20" s="638"/>
      <c r="X20" s="638"/>
      <c r="Y20" s="638"/>
      <c r="Z20" s="638"/>
      <c r="AA20" s="638"/>
      <c r="AB20" s="638"/>
      <c r="AC20" s="638"/>
      <c r="AD20" s="639"/>
      <c r="AE20" s="206"/>
      <c r="AF20" s="206"/>
    </row>
    <row r="21" spans="1:41" ht="32.1" customHeight="1" thickBot="1" x14ac:dyDescent="0.3">
      <c r="A21" s="183"/>
      <c r="B21" s="179"/>
      <c r="C21" s="208" t="s">
        <v>35</v>
      </c>
      <c r="D21" s="209" t="s">
        <v>36</v>
      </c>
      <c r="E21" s="209" t="s">
        <v>37</v>
      </c>
      <c r="F21" s="209" t="s">
        <v>38</v>
      </c>
      <c r="G21" s="209" t="s">
        <v>39</v>
      </c>
      <c r="H21" s="209" t="s">
        <v>40</v>
      </c>
      <c r="I21" s="209" t="s">
        <v>41</v>
      </c>
      <c r="J21" s="209" t="s">
        <v>42</v>
      </c>
      <c r="K21" s="209" t="s">
        <v>43</v>
      </c>
      <c r="L21" s="209" t="s">
        <v>44</v>
      </c>
      <c r="M21" s="209" t="s">
        <v>45</v>
      </c>
      <c r="N21" s="209" t="s">
        <v>46</v>
      </c>
      <c r="O21" s="209" t="s">
        <v>33</v>
      </c>
      <c r="P21" s="210" t="s">
        <v>94</v>
      </c>
      <c r="Q21" s="337" t="s">
        <v>35</v>
      </c>
      <c r="R21" s="336" t="s">
        <v>36</v>
      </c>
      <c r="S21" s="336" t="s">
        <v>37</v>
      </c>
      <c r="T21" s="336" t="s">
        <v>38</v>
      </c>
      <c r="U21" s="336" t="s">
        <v>39</v>
      </c>
      <c r="V21" s="336" t="s">
        <v>40</v>
      </c>
      <c r="W21" s="336" t="s">
        <v>41</v>
      </c>
      <c r="X21" s="336" t="s">
        <v>42</v>
      </c>
      <c r="Y21" s="336" t="s">
        <v>43</v>
      </c>
      <c r="Z21" s="336" t="s">
        <v>44</v>
      </c>
      <c r="AA21" s="336" t="s">
        <v>45</v>
      </c>
      <c r="AB21" s="336" t="s">
        <v>46</v>
      </c>
      <c r="AC21" s="336" t="s">
        <v>33</v>
      </c>
      <c r="AD21" s="338" t="s">
        <v>94</v>
      </c>
      <c r="AE21" s="211"/>
      <c r="AF21" s="211"/>
    </row>
    <row r="22" spans="1:41" ht="32.1" customHeight="1" x14ac:dyDescent="0.25">
      <c r="A22" s="601" t="s">
        <v>95</v>
      </c>
      <c r="B22" s="602"/>
      <c r="C22" s="212"/>
      <c r="D22" s="213"/>
      <c r="E22" s="213"/>
      <c r="F22" s="213"/>
      <c r="G22" s="213"/>
      <c r="H22" s="213"/>
      <c r="I22" s="213"/>
      <c r="J22" s="213"/>
      <c r="K22" s="213"/>
      <c r="L22" s="213"/>
      <c r="M22" s="213"/>
      <c r="N22" s="213"/>
      <c r="O22" s="213">
        <f>SUM(C22:N22)</f>
        <v>0</v>
      </c>
      <c r="P22" s="214"/>
      <c r="Q22" s="339">
        <v>128234000</v>
      </c>
      <c r="R22" s="340">
        <v>721074500</v>
      </c>
      <c r="S22" s="340"/>
      <c r="T22" s="340"/>
      <c r="U22" s="340">
        <v>26186000</v>
      </c>
      <c r="V22" s="340">
        <v>114814729</v>
      </c>
      <c r="W22" s="340">
        <v>18240838</v>
      </c>
      <c r="X22" s="340"/>
      <c r="Y22" s="340"/>
      <c r="Z22" s="340"/>
      <c r="AA22" s="340">
        <v>26844000</v>
      </c>
      <c r="AB22" s="340"/>
      <c r="AC22" s="340">
        <f>SUM(Q22:AB22)</f>
        <v>1035394067</v>
      </c>
      <c r="AD22" s="341"/>
      <c r="AE22" s="211"/>
      <c r="AF22" s="211"/>
    </row>
    <row r="23" spans="1:41" ht="32.1" customHeight="1" x14ac:dyDescent="0.25">
      <c r="A23" s="559" t="s">
        <v>96</v>
      </c>
      <c r="B23" s="565"/>
      <c r="C23" s="215"/>
      <c r="D23" s="216"/>
      <c r="E23" s="216"/>
      <c r="F23" s="216"/>
      <c r="G23" s="216"/>
      <c r="H23" s="216"/>
      <c r="I23" s="216"/>
      <c r="J23" s="216"/>
      <c r="K23" s="216"/>
      <c r="L23" s="216"/>
      <c r="M23" s="216"/>
      <c r="N23" s="216"/>
      <c r="O23" s="216">
        <f>SUM(C23:N23)</f>
        <v>0</v>
      </c>
      <c r="P23" s="217" t="str">
        <f>IFERROR(O23/(SUMIF(C23:N23,"&gt;0",C22:N22))," ")</f>
        <v xml:space="preserve"> </v>
      </c>
      <c r="Q23" s="215">
        <v>128234000</v>
      </c>
      <c r="R23" s="216">
        <v>648674500</v>
      </c>
      <c r="S23" s="216">
        <v>38986133</v>
      </c>
      <c r="T23" s="216">
        <v>15215527</v>
      </c>
      <c r="U23" s="216">
        <v>73697554</v>
      </c>
      <c r="V23" s="216"/>
      <c r="W23" s="216">
        <v>86506171</v>
      </c>
      <c r="X23" s="216">
        <v>-35577000</v>
      </c>
      <c r="Y23" s="216">
        <v>-3533067</v>
      </c>
      <c r="Z23" s="216"/>
      <c r="AA23" s="216"/>
      <c r="AB23" s="216"/>
      <c r="AC23" s="321">
        <f>SUM(Q23:AB23)</f>
        <v>952203818</v>
      </c>
      <c r="AD23" s="322">
        <f>(SUM(Q23:Y23))/(SUM(Q22:Y22))</f>
        <v>0.94413143100807506</v>
      </c>
      <c r="AE23" s="211"/>
      <c r="AF23" s="211"/>
    </row>
    <row r="24" spans="1:41" ht="32.1" customHeight="1" x14ac:dyDescent="0.25">
      <c r="A24" s="559" t="s">
        <v>97</v>
      </c>
      <c r="B24" s="565"/>
      <c r="C24" s="215">
        <v>72595511</v>
      </c>
      <c r="D24" s="216">
        <v>6266520</v>
      </c>
      <c r="E24" s="216">
        <v>28641</v>
      </c>
      <c r="F24" s="216"/>
      <c r="G24" s="216"/>
      <c r="H24" s="216"/>
      <c r="I24" s="216"/>
      <c r="J24" s="216"/>
      <c r="K24" s="216"/>
      <c r="L24" s="216"/>
      <c r="M24" s="216"/>
      <c r="N24" s="216"/>
      <c r="O24" s="216">
        <f>SUM(C24:N24)</f>
        <v>78890672</v>
      </c>
      <c r="P24" s="219"/>
      <c r="Q24" s="215"/>
      <c r="R24" s="216">
        <v>4271333.333333333</v>
      </c>
      <c r="S24" s="216">
        <v>80203000</v>
      </c>
      <c r="T24" s="216">
        <v>65732400</v>
      </c>
      <c r="U24" s="216">
        <v>90433900</v>
      </c>
      <c r="V24" s="216">
        <v>96340500</v>
      </c>
      <c r="W24" s="216">
        <v>115741600</v>
      </c>
      <c r="X24" s="216">
        <v>110866276</v>
      </c>
      <c r="Y24" s="216">
        <v>89729438</v>
      </c>
      <c r="Z24" s="216">
        <v>89729438</v>
      </c>
      <c r="AA24" s="216">
        <v>89729438</v>
      </c>
      <c r="AB24" s="216">
        <v>202616744</v>
      </c>
      <c r="AC24" s="216">
        <f>SUM(Q24:AB24)</f>
        <v>1035394067.3333333</v>
      </c>
      <c r="AD24" s="218"/>
      <c r="AE24" s="211"/>
      <c r="AF24" s="211"/>
    </row>
    <row r="25" spans="1:41" ht="32.1" customHeight="1" thickBot="1" x14ac:dyDescent="0.3">
      <c r="A25" s="603" t="s">
        <v>98</v>
      </c>
      <c r="B25" s="604"/>
      <c r="C25" s="220">
        <v>39971861</v>
      </c>
      <c r="D25" s="221">
        <v>38820936</v>
      </c>
      <c r="E25" s="221">
        <v>69234</v>
      </c>
      <c r="F25" s="221"/>
      <c r="G25" s="221">
        <v>28641</v>
      </c>
      <c r="H25" s="221"/>
      <c r="I25" s="221"/>
      <c r="J25" s="221"/>
      <c r="K25" s="221"/>
      <c r="L25" s="221"/>
      <c r="M25" s="221"/>
      <c r="N25" s="221"/>
      <c r="O25" s="221">
        <f>SUM(C25:N25)</f>
        <v>78890672</v>
      </c>
      <c r="P25" s="222">
        <f>IFERROR(O25/(SUMIF(C25:N25,"&gt;0",C24:N24))," ")</f>
        <v>1</v>
      </c>
      <c r="Q25" s="220"/>
      <c r="R25" s="221">
        <v>4271333</v>
      </c>
      <c r="S25" s="221">
        <v>27356840</v>
      </c>
      <c r="T25" s="221">
        <v>65732400</v>
      </c>
      <c r="U25" s="221">
        <v>65732400</v>
      </c>
      <c r="V25" s="221">
        <v>113394850</v>
      </c>
      <c r="W25" s="221">
        <v>104859608</v>
      </c>
      <c r="X25" s="221">
        <v>84773933</v>
      </c>
      <c r="Y25" s="221">
        <v>90759240</v>
      </c>
      <c r="Z25" s="221">
        <v>92904671</v>
      </c>
      <c r="AA25" s="221">
        <v>88307000</v>
      </c>
      <c r="AB25" s="221"/>
      <c r="AC25" s="221">
        <f>SUM(Q25:AB25)</f>
        <v>738092275</v>
      </c>
      <c r="AD25" s="342">
        <f>(SUM(Q25:Y25))/(SUM(Q24:Y24))</f>
        <v>0.8523876928212174</v>
      </c>
      <c r="AE25" s="211"/>
      <c r="AF25" s="211"/>
    </row>
    <row r="26" spans="1:41" ht="32.1" customHeight="1" thickBot="1" x14ac:dyDescent="0.3">
      <c r="A26" s="183"/>
      <c r="B26" s="17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184"/>
      <c r="AD26" s="193"/>
    </row>
    <row r="27" spans="1:41" ht="33.950000000000003" customHeight="1" x14ac:dyDescent="0.25">
      <c r="A27" s="605" t="s">
        <v>29</v>
      </c>
      <c r="B27" s="606"/>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8"/>
    </row>
    <row r="28" spans="1:41" ht="15" customHeight="1" x14ac:dyDescent="0.25">
      <c r="A28" s="609" t="s">
        <v>30</v>
      </c>
      <c r="B28" s="611" t="s">
        <v>31</v>
      </c>
      <c r="C28" s="612"/>
      <c r="D28" s="565" t="s">
        <v>99</v>
      </c>
      <c r="E28" s="566"/>
      <c r="F28" s="566"/>
      <c r="G28" s="566"/>
      <c r="H28" s="566"/>
      <c r="I28" s="566"/>
      <c r="J28" s="566"/>
      <c r="K28" s="566"/>
      <c r="L28" s="566"/>
      <c r="M28" s="566"/>
      <c r="N28" s="566"/>
      <c r="O28" s="613"/>
      <c r="P28" s="597" t="s">
        <v>33</v>
      </c>
      <c r="Q28" s="597" t="s">
        <v>34</v>
      </c>
      <c r="R28" s="597"/>
      <c r="S28" s="597"/>
      <c r="T28" s="597"/>
      <c r="U28" s="597"/>
      <c r="V28" s="597"/>
      <c r="W28" s="597"/>
      <c r="X28" s="597"/>
      <c r="Y28" s="597"/>
      <c r="Z28" s="597"/>
      <c r="AA28" s="597"/>
      <c r="AB28" s="597"/>
      <c r="AC28" s="597"/>
      <c r="AD28" s="599"/>
    </row>
    <row r="29" spans="1:41" ht="27" customHeight="1" x14ac:dyDescent="0.25">
      <c r="A29" s="610"/>
      <c r="B29" s="562"/>
      <c r="C29" s="600"/>
      <c r="D29" s="224" t="s">
        <v>35</v>
      </c>
      <c r="E29" s="224" t="s">
        <v>36</v>
      </c>
      <c r="F29" s="224" t="s">
        <v>37</v>
      </c>
      <c r="G29" s="224" t="s">
        <v>38</v>
      </c>
      <c r="H29" s="224" t="s">
        <v>39</v>
      </c>
      <c r="I29" s="224" t="s">
        <v>40</v>
      </c>
      <c r="J29" s="224" t="s">
        <v>41</v>
      </c>
      <c r="K29" s="224" t="s">
        <v>42</v>
      </c>
      <c r="L29" s="224" t="s">
        <v>43</v>
      </c>
      <c r="M29" s="224" t="s">
        <v>44</v>
      </c>
      <c r="N29" s="224" t="s">
        <v>45</v>
      </c>
      <c r="O29" s="224" t="s">
        <v>46</v>
      </c>
      <c r="P29" s="613"/>
      <c r="Q29" s="597"/>
      <c r="R29" s="597"/>
      <c r="S29" s="597"/>
      <c r="T29" s="597"/>
      <c r="U29" s="597"/>
      <c r="V29" s="597"/>
      <c r="W29" s="597"/>
      <c r="X29" s="597"/>
      <c r="Y29" s="597"/>
      <c r="Z29" s="597"/>
      <c r="AA29" s="597"/>
      <c r="AB29" s="597"/>
      <c r="AC29" s="597"/>
      <c r="AD29" s="599"/>
    </row>
    <row r="30" spans="1:41" ht="42" customHeight="1" thickBot="1" x14ac:dyDescent="0.3">
      <c r="A30" s="225"/>
      <c r="B30" s="590"/>
      <c r="C30" s="591"/>
      <c r="D30" s="226"/>
      <c r="E30" s="226"/>
      <c r="F30" s="226"/>
      <c r="G30" s="226"/>
      <c r="H30" s="226"/>
      <c r="I30" s="226"/>
      <c r="J30" s="226"/>
      <c r="K30" s="226"/>
      <c r="L30" s="226"/>
      <c r="M30" s="226"/>
      <c r="N30" s="226"/>
      <c r="O30" s="226"/>
      <c r="P30" s="227">
        <f>SUM(D30:O30)</f>
        <v>0</v>
      </c>
      <c r="Q30" s="592"/>
      <c r="R30" s="592"/>
      <c r="S30" s="592"/>
      <c r="T30" s="592"/>
      <c r="U30" s="592"/>
      <c r="V30" s="592"/>
      <c r="W30" s="592"/>
      <c r="X30" s="592"/>
      <c r="Y30" s="592"/>
      <c r="Z30" s="592"/>
      <c r="AA30" s="592"/>
      <c r="AB30" s="592"/>
      <c r="AC30" s="592"/>
      <c r="AD30" s="593"/>
    </row>
    <row r="31" spans="1:41" ht="45" customHeight="1" x14ac:dyDescent="0.25">
      <c r="A31" s="594" t="s">
        <v>48</v>
      </c>
      <c r="B31" s="595"/>
      <c r="C31" s="595"/>
      <c r="D31" s="595"/>
      <c r="E31" s="595"/>
      <c r="F31" s="595"/>
      <c r="G31" s="595"/>
      <c r="H31" s="595"/>
      <c r="I31" s="595"/>
      <c r="J31" s="595"/>
      <c r="K31" s="595"/>
      <c r="L31" s="595"/>
      <c r="M31" s="595"/>
      <c r="N31" s="595"/>
      <c r="O31" s="595"/>
      <c r="P31" s="595"/>
      <c r="Q31" s="595"/>
      <c r="R31" s="595"/>
      <c r="S31" s="595"/>
      <c r="T31" s="595"/>
      <c r="U31" s="595"/>
      <c r="V31" s="595"/>
      <c r="W31" s="595"/>
      <c r="X31" s="595"/>
      <c r="Y31" s="595"/>
      <c r="Z31" s="595"/>
      <c r="AA31" s="595"/>
      <c r="AB31" s="595"/>
      <c r="AC31" s="595"/>
      <c r="AD31" s="596"/>
    </row>
    <row r="32" spans="1:41" ht="23.1" customHeight="1" x14ac:dyDescent="0.25">
      <c r="A32" s="559" t="s">
        <v>49</v>
      </c>
      <c r="B32" s="597" t="s">
        <v>50</v>
      </c>
      <c r="C32" s="597" t="s">
        <v>31</v>
      </c>
      <c r="D32" s="597" t="s">
        <v>51</v>
      </c>
      <c r="E32" s="597"/>
      <c r="F32" s="597"/>
      <c r="G32" s="597"/>
      <c r="H32" s="597"/>
      <c r="I32" s="597"/>
      <c r="J32" s="597"/>
      <c r="K32" s="597"/>
      <c r="L32" s="597"/>
      <c r="M32" s="597"/>
      <c r="N32" s="597"/>
      <c r="O32" s="597"/>
      <c r="P32" s="597"/>
      <c r="Q32" s="597" t="s">
        <v>52</v>
      </c>
      <c r="R32" s="597"/>
      <c r="S32" s="597"/>
      <c r="T32" s="597"/>
      <c r="U32" s="597"/>
      <c r="V32" s="597"/>
      <c r="W32" s="597"/>
      <c r="X32" s="597"/>
      <c r="Y32" s="597"/>
      <c r="Z32" s="597"/>
      <c r="AA32" s="597"/>
      <c r="AB32" s="597"/>
      <c r="AC32" s="597"/>
      <c r="AD32" s="599"/>
      <c r="AG32" s="228"/>
      <c r="AH32" s="228"/>
      <c r="AI32" s="228"/>
      <c r="AJ32" s="228"/>
      <c r="AK32" s="228"/>
      <c r="AL32" s="228"/>
      <c r="AM32" s="228"/>
      <c r="AN32" s="228"/>
      <c r="AO32" s="228"/>
    </row>
    <row r="33" spans="1:41" ht="27" customHeight="1" x14ac:dyDescent="0.25">
      <c r="A33" s="559"/>
      <c r="B33" s="597"/>
      <c r="C33" s="598"/>
      <c r="D33" s="224" t="s">
        <v>35</v>
      </c>
      <c r="E33" s="224" t="s">
        <v>36</v>
      </c>
      <c r="F33" s="224" t="s">
        <v>37</v>
      </c>
      <c r="G33" s="224" t="s">
        <v>38</v>
      </c>
      <c r="H33" s="224" t="s">
        <v>39</v>
      </c>
      <c r="I33" s="224" t="s">
        <v>40</v>
      </c>
      <c r="J33" s="224" t="s">
        <v>41</v>
      </c>
      <c r="K33" s="224" t="s">
        <v>42</v>
      </c>
      <c r="L33" s="224" t="s">
        <v>43</v>
      </c>
      <c r="M33" s="224" t="s">
        <v>44</v>
      </c>
      <c r="N33" s="224" t="s">
        <v>45</v>
      </c>
      <c r="O33" s="224" t="s">
        <v>46</v>
      </c>
      <c r="P33" s="224" t="s">
        <v>33</v>
      </c>
      <c r="Q33" s="597" t="s">
        <v>100</v>
      </c>
      <c r="R33" s="597"/>
      <c r="S33" s="597"/>
      <c r="T33" s="597" t="s">
        <v>101</v>
      </c>
      <c r="U33" s="597"/>
      <c r="V33" s="597"/>
      <c r="W33" s="562" t="s">
        <v>54</v>
      </c>
      <c r="X33" s="563"/>
      <c r="Y33" s="563"/>
      <c r="Z33" s="600"/>
      <c r="AA33" s="562" t="s">
        <v>55</v>
      </c>
      <c r="AB33" s="563"/>
      <c r="AC33" s="563"/>
      <c r="AD33" s="564"/>
      <c r="AG33" s="228"/>
      <c r="AH33" s="228"/>
      <c r="AI33" s="228"/>
      <c r="AJ33" s="228"/>
      <c r="AK33" s="228"/>
      <c r="AL33" s="228"/>
      <c r="AM33" s="228"/>
      <c r="AN33" s="228"/>
      <c r="AO33" s="228"/>
    </row>
    <row r="34" spans="1:41" ht="409.5" customHeight="1" x14ac:dyDescent="0.25">
      <c r="A34" s="568" t="str">
        <f>C17</f>
        <v xml:space="preserve">Vincular 4800 mujeres a los procesos formativos para el desarrollo de capacidades de incidencia, liderazgo, empoderamiento y participación política de las Mujeres </v>
      </c>
      <c r="B34" s="570">
        <v>0.35</v>
      </c>
      <c r="C34" s="229" t="s">
        <v>56</v>
      </c>
      <c r="D34" s="226">
        <v>0</v>
      </c>
      <c r="E34" s="226">
        <v>0</v>
      </c>
      <c r="F34" s="226">
        <v>50</v>
      </c>
      <c r="G34" s="226">
        <v>100</v>
      </c>
      <c r="H34" s="226">
        <v>200</v>
      </c>
      <c r="I34" s="226">
        <v>150</v>
      </c>
      <c r="J34" s="226">
        <v>150</v>
      </c>
      <c r="K34" s="226">
        <v>150</v>
      </c>
      <c r="L34" s="226">
        <v>120</v>
      </c>
      <c r="M34" s="226">
        <v>130</v>
      </c>
      <c r="N34" s="226">
        <v>150</v>
      </c>
      <c r="O34" s="226">
        <v>0</v>
      </c>
      <c r="P34" s="230">
        <f>SUM(D34:O34)</f>
        <v>1200</v>
      </c>
      <c r="Q34" s="719" t="s">
        <v>108</v>
      </c>
      <c r="R34" s="720"/>
      <c r="S34" s="721"/>
      <c r="T34" s="725" t="s">
        <v>536</v>
      </c>
      <c r="U34" s="726"/>
      <c r="V34" s="727"/>
      <c r="W34" s="731" t="s">
        <v>109</v>
      </c>
      <c r="X34" s="732"/>
      <c r="Y34" s="732"/>
      <c r="Z34" s="733"/>
      <c r="AA34" s="709" t="s">
        <v>110</v>
      </c>
      <c r="AB34" s="710"/>
      <c r="AC34" s="710"/>
      <c r="AD34" s="711"/>
      <c r="AG34" s="228"/>
      <c r="AH34" s="228"/>
      <c r="AI34" s="228"/>
      <c r="AJ34" s="228"/>
      <c r="AK34" s="228"/>
      <c r="AL34" s="228"/>
      <c r="AM34" s="228"/>
      <c r="AN34" s="228"/>
      <c r="AO34" s="228"/>
    </row>
    <row r="35" spans="1:41" ht="409.5" customHeight="1" x14ac:dyDescent="0.25">
      <c r="A35" s="569"/>
      <c r="B35" s="571"/>
      <c r="C35" s="231" t="s">
        <v>60</v>
      </c>
      <c r="D35" s="232">
        <v>0</v>
      </c>
      <c r="E35" s="232">
        <v>0</v>
      </c>
      <c r="F35" s="232">
        <v>168</v>
      </c>
      <c r="G35" s="233">
        <v>178</v>
      </c>
      <c r="H35" s="233">
        <v>237</v>
      </c>
      <c r="I35" s="233">
        <v>193</v>
      </c>
      <c r="J35" s="233">
        <v>223</v>
      </c>
      <c r="K35" s="308">
        <v>256</v>
      </c>
      <c r="L35" s="308">
        <v>838</v>
      </c>
      <c r="M35" s="308">
        <v>136</v>
      </c>
      <c r="N35" s="308">
        <v>169</v>
      </c>
      <c r="O35" s="234"/>
      <c r="P35" s="308">
        <f>+N35+M35+L35+K35+J35+I35+H35+G35+F35+E35+D35</f>
        <v>2398</v>
      </c>
      <c r="Q35" s="722"/>
      <c r="R35" s="723"/>
      <c r="S35" s="724"/>
      <c r="T35" s="728"/>
      <c r="U35" s="729"/>
      <c r="V35" s="730"/>
      <c r="W35" s="734"/>
      <c r="X35" s="735"/>
      <c r="Y35" s="735"/>
      <c r="Z35" s="736"/>
      <c r="AA35" s="712"/>
      <c r="AB35" s="713"/>
      <c r="AC35" s="713"/>
      <c r="AD35" s="714"/>
      <c r="AE35" s="235"/>
      <c r="AG35" s="228"/>
      <c r="AH35" s="228"/>
      <c r="AI35" s="228"/>
      <c r="AJ35" s="228"/>
      <c r="AK35" s="228"/>
      <c r="AL35" s="228"/>
      <c r="AM35" s="228"/>
      <c r="AN35" s="228"/>
      <c r="AO35" s="228"/>
    </row>
    <row r="36" spans="1:41" ht="27.75" customHeight="1" x14ac:dyDescent="0.25">
      <c r="A36" s="601" t="s">
        <v>61</v>
      </c>
      <c r="B36" s="715" t="s">
        <v>62</v>
      </c>
      <c r="C36" s="716" t="s">
        <v>63</v>
      </c>
      <c r="D36" s="716"/>
      <c r="E36" s="716"/>
      <c r="F36" s="716"/>
      <c r="G36" s="716"/>
      <c r="H36" s="716"/>
      <c r="I36" s="716"/>
      <c r="J36" s="716"/>
      <c r="K36" s="716"/>
      <c r="L36" s="716"/>
      <c r="M36" s="716"/>
      <c r="N36" s="716"/>
      <c r="O36" s="716"/>
      <c r="P36" s="716"/>
      <c r="Q36" s="602" t="s">
        <v>64</v>
      </c>
      <c r="R36" s="717"/>
      <c r="S36" s="717"/>
      <c r="T36" s="717"/>
      <c r="U36" s="717"/>
      <c r="V36" s="717"/>
      <c r="W36" s="717"/>
      <c r="X36" s="717"/>
      <c r="Y36" s="717"/>
      <c r="Z36" s="717"/>
      <c r="AA36" s="717"/>
      <c r="AB36" s="717"/>
      <c r="AC36" s="717"/>
      <c r="AD36" s="718"/>
      <c r="AG36" s="228"/>
      <c r="AH36" s="228"/>
      <c r="AI36" s="228"/>
      <c r="AJ36" s="228"/>
      <c r="AK36" s="228"/>
      <c r="AL36" s="228"/>
      <c r="AM36" s="228"/>
      <c r="AN36" s="228"/>
      <c r="AO36" s="228"/>
    </row>
    <row r="37" spans="1:41" ht="26.1" customHeight="1" x14ac:dyDescent="0.25">
      <c r="A37" s="559"/>
      <c r="B37" s="561"/>
      <c r="C37" s="224" t="s">
        <v>65</v>
      </c>
      <c r="D37" s="224" t="s">
        <v>66</v>
      </c>
      <c r="E37" s="224" t="s">
        <v>67</v>
      </c>
      <c r="F37" s="224" t="s">
        <v>68</v>
      </c>
      <c r="G37" s="224" t="s">
        <v>69</v>
      </c>
      <c r="H37" s="224" t="s">
        <v>70</v>
      </c>
      <c r="I37" s="224" t="s">
        <v>71</v>
      </c>
      <c r="J37" s="224" t="s">
        <v>72</v>
      </c>
      <c r="K37" s="224" t="s">
        <v>73</v>
      </c>
      <c r="L37" s="224" t="s">
        <v>74</v>
      </c>
      <c r="M37" s="224" t="s">
        <v>75</v>
      </c>
      <c r="N37" s="224" t="s">
        <v>76</v>
      </c>
      <c r="O37" s="224" t="s">
        <v>77</v>
      </c>
      <c r="P37" s="224" t="s">
        <v>78</v>
      </c>
      <c r="Q37" s="565" t="s">
        <v>79</v>
      </c>
      <c r="R37" s="566"/>
      <c r="S37" s="566"/>
      <c r="T37" s="566"/>
      <c r="U37" s="566"/>
      <c r="V37" s="566"/>
      <c r="W37" s="566"/>
      <c r="X37" s="566"/>
      <c r="Y37" s="566"/>
      <c r="Z37" s="566"/>
      <c r="AA37" s="566"/>
      <c r="AB37" s="566"/>
      <c r="AC37" s="566"/>
      <c r="AD37" s="567"/>
      <c r="AG37" s="236"/>
      <c r="AH37" s="236"/>
      <c r="AI37" s="236"/>
      <c r="AJ37" s="236"/>
      <c r="AK37" s="236"/>
      <c r="AL37" s="236"/>
      <c r="AM37" s="236"/>
      <c r="AN37" s="236"/>
      <c r="AO37" s="236"/>
    </row>
    <row r="38" spans="1:41" ht="123" customHeight="1" x14ac:dyDescent="0.25">
      <c r="A38" s="701" t="s">
        <v>111</v>
      </c>
      <c r="B38" s="546">
        <v>0.35</v>
      </c>
      <c r="C38" s="229" t="s">
        <v>56</v>
      </c>
      <c r="D38" s="237"/>
      <c r="E38" s="237">
        <v>0.01</v>
      </c>
      <c r="F38" s="237">
        <v>0.05</v>
      </c>
      <c r="G38" s="237">
        <v>0.09</v>
      </c>
      <c r="H38" s="237">
        <v>0.16</v>
      </c>
      <c r="I38" s="237">
        <v>0.12</v>
      </c>
      <c r="J38" s="237">
        <v>0.12</v>
      </c>
      <c r="K38" s="237">
        <v>0.12</v>
      </c>
      <c r="L38" s="237">
        <v>0.1</v>
      </c>
      <c r="M38" s="237">
        <v>0.11</v>
      </c>
      <c r="N38" s="237">
        <v>0.12</v>
      </c>
      <c r="O38" s="237">
        <v>0</v>
      </c>
      <c r="P38" s="238">
        <f>SUM(D38:O38)</f>
        <v>1</v>
      </c>
      <c r="Q38" s="703" t="s">
        <v>112</v>
      </c>
      <c r="R38" s="704"/>
      <c r="S38" s="704"/>
      <c r="T38" s="704"/>
      <c r="U38" s="704"/>
      <c r="V38" s="704"/>
      <c r="W38" s="704"/>
      <c r="X38" s="704"/>
      <c r="Y38" s="704"/>
      <c r="Z38" s="704"/>
      <c r="AA38" s="704"/>
      <c r="AB38" s="704"/>
      <c r="AC38" s="704"/>
      <c r="AD38" s="705"/>
      <c r="AE38" s="239"/>
      <c r="AG38" s="240"/>
      <c r="AH38" s="240"/>
      <c r="AI38" s="240"/>
      <c r="AJ38" s="240"/>
      <c r="AK38" s="240"/>
      <c r="AL38" s="240"/>
      <c r="AM38" s="240"/>
      <c r="AN38" s="240"/>
      <c r="AO38" s="240"/>
    </row>
    <row r="39" spans="1:41" ht="123" customHeight="1" x14ac:dyDescent="0.25">
      <c r="A39" s="702"/>
      <c r="B39" s="547"/>
      <c r="C39" s="241" t="s">
        <v>60</v>
      </c>
      <c r="D39" s="242">
        <v>0</v>
      </c>
      <c r="E39" s="242">
        <v>0.01</v>
      </c>
      <c r="F39" s="242">
        <v>0.16</v>
      </c>
      <c r="G39" s="242">
        <v>0.16</v>
      </c>
      <c r="H39" s="242">
        <f>(H35*H38)/H34</f>
        <v>0.18960000000000002</v>
      </c>
      <c r="I39" s="242">
        <f>(I35*I38)/I34</f>
        <v>0.15440000000000001</v>
      </c>
      <c r="J39" s="242">
        <f>(J35*J38)/J34</f>
        <v>0.17839999999999998</v>
      </c>
      <c r="K39" s="307">
        <v>0.15</v>
      </c>
      <c r="L39" s="242">
        <v>0.1</v>
      </c>
      <c r="M39" s="242">
        <v>0.1</v>
      </c>
      <c r="N39" s="242">
        <v>0.1</v>
      </c>
      <c r="O39" s="242"/>
      <c r="P39" s="243">
        <f>SUM(D39:O39)</f>
        <v>1.3024000000000002</v>
      </c>
      <c r="Q39" s="706"/>
      <c r="R39" s="707"/>
      <c r="S39" s="707"/>
      <c r="T39" s="707"/>
      <c r="U39" s="707"/>
      <c r="V39" s="707"/>
      <c r="W39" s="707"/>
      <c r="X39" s="707"/>
      <c r="Y39" s="707"/>
      <c r="Z39" s="707"/>
      <c r="AA39" s="707"/>
      <c r="AB39" s="707"/>
      <c r="AC39" s="707"/>
      <c r="AD39" s="708"/>
      <c r="AE39" s="239"/>
    </row>
    <row r="40" spans="1:41" x14ac:dyDescent="0.25">
      <c r="A40" s="175" t="s">
        <v>81</v>
      </c>
    </row>
    <row r="41" spans="1:41" x14ac:dyDescent="0.25">
      <c r="P41" s="244"/>
      <c r="Q41" s="244" t="s">
        <v>113</v>
      </c>
    </row>
    <row r="42" spans="1:41" x14ac:dyDescent="0.25">
      <c r="Y42" s="244"/>
    </row>
  </sheetData>
  <mergeCells count="73">
    <mergeCell ref="AB2:AD2"/>
    <mergeCell ref="B3:AA4"/>
    <mergeCell ref="AB3:AD3"/>
    <mergeCell ref="AB4:AD4"/>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AB1:AD1"/>
    <mergeCell ref="C20:P20"/>
    <mergeCell ref="Q20:AD20"/>
    <mergeCell ref="O9:P9"/>
    <mergeCell ref="AA15:AD15"/>
    <mergeCell ref="C16:AB16"/>
    <mergeCell ref="C17:Q17"/>
    <mergeCell ref="R17:V17"/>
    <mergeCell ref="W17:X17"/>
    <mergeCell ref="Y17:AB17"/>
    <mergeCell ref="AC17:AD17"/>
    <mergeCell ref="C15:K15"/>
    <mergeCell ref="L15:Q15"/>
    <mergeCell ref="R15:X15"/>
    <mergeCell ref="Y15:Z15"/>
    <mergeCell ref="A19:AD19"/>
    <mergeCell ref="A17:B17"/>
    <mergeCell ref="A15:B15"/>
    <mergeCell ref="A28:A29"/>
    <mergeCell ref="B28:C29"/>
    <mergeCell ref="D28:O28"/>
    <mergeCell ref="P28:P29"/>
    <mergeCell ref="Q28:AD29"/>
    <mergeCell ref="A22:B22"/>
    <mergeCell ref="A23:B23"/>
    <mergeCell ref="A24:B24"/>
    <mergeCell ref="A25:B25"/>
    <mergeCell ref="A27:AD27"/>
    <mergeCell ref="B30:C30"/>
    <mergeCell ref="Q30:AD30"/>
    <mergeCell ref="A31:AD31"/>
    <mergeCell ref="A32:A33"/>
    <mergeCell ref="B32:B33"/>
    <mergeCell ref="C32:C33"/>
    <mergeCell ref="D32:P32"/>
    <mergeCell ref="Q32:AD32"/>
    <mergeCell ref="Q33:S33"/>
    <mergeCell ref="T33:V33"/>
    <mergeCell ref="W33:Z33"/>
    <mergeCell ref="AA33:AD3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s>
  <dataValidations count="3">
    <dataValidation type="list" allowBlank="1" showInputMessage="1" showErrorMessage="1" sqref="C7:C9" xr:uid="{00000000-0002-0000-0200-000000000000}"/>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38:AD39 W34" xr:uid="{00000000-0002-0000-0200-000002000000}">
      <formula1>2000</formula1>
    </dataValidation>
  </dataValidations>
  <pageMargins left="0.25" right="0.25" top="0.75" bottom="0.75" header="0.3" footer="0.3"/>
  <pageSetup scale="16"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Q35" zoomScale="70" zoomScaleNormal="70" workbookViewId="0">
      <selection activeCell="Y21" sqref="Y21"/>
    </sheetView>
  </sheetViews>
  <sheetFormatPr baseColWidth="10" defaultColWidth="10.85546875" defaultRowHeight="15" x14ac:dyDescent="0.25"/>
  <cols>
    <col min="1" max="1" width="38.42578125" style="175" customWidth="1"/>
    <col min="2" max="2" width="15.42578125" style="175" customWidth="1"/>
    <col min="3" max="14" width="20.7109375" style="175" customWidth="1"/>
    <col min="15" max="15" width="16.140625" style="175" customWidth="1"/>
    <col min="16" max="18" width="18.140625" style="175" customWidth="1"/>
    <col min="19" max="19" width="24.7109375" style="175" customWidth="1"/>
    <col min="20" max="20" width="18.140625" style="175" customWidth="1"/>
    <col min="21" max="21" width="20.7109375" style="175" customWidth="1"/>
    <col min="22" max="22" width="29.140625" style="175" customWidth="1"/>
    <col min="23" max="27" width="18.140625" style="175" customWidth="1"/>
    <col min="28" max="28" width="22.7109375" style="175" customWidth="1"/>
    <col min="29" max="29" width="19" style="175" customWidth="1"/>
    <col min="30" max="30" width="19.42578125" style="175" customWidth="1"/>
    <col min="31" max="31" width="6.28515625" style="175" bestFit="1" customWidth="1"/>
    <col min="32" max="32" width="22.85546875" style="175" customWidth="1"/>
    <col min="33" max="33" width="18.42578125" style="175" bestFit="1" customWidth="1"/>
    <col min="34" max="34" width="8.42578125" style="175" customWidth="1"/>
    <col min="35" max="35" width="18.42578125" style="175" bestFit="1" customWidth="1"/>
    <col min="36" max="36" width="5.7109375" style="175" customWidth="1"/>
    <col min="37" max="37" width="18.42578125" style="175" bestFit="1" customWidth="1"/>
    <col min="38" max="38" width="4.7109375" style="175" customWidth="1"/>
    <col min="39" max="39" width="23" style="175" bestFit="1" customWidth="1"/>
    <col min="40" max="40" width="10.85546875" style="175"/>
    <col min="41" max="41" width="18.42578125" style="175" bestFit="1" customWidth="1"/>
    <col min="42" max="42" width="16.140625" style="175" customWidth="1"/>
    <col min="43" max="16384" width="10.85546875" style="175"/>
  </cols>
  <sheetData>
    <row r="1" spans="1:30" ht="32.25" customHeight="1" thickBot="1" x14ac:dyDescent="0.3">
      <c r="A1" s="696"/>
      <c r="B1" s="628"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1" t="s">
        <v>82</v>
      </c>
      <c r="AC1" s="632"/>
      <c r="AD1" s="633"/>
    </row>
    <row r="2" spans="1:30" ht="30.75" customHeight="1" thickBot="1" x14ac:dyDescent="0.3">
      <c r="A2" s="697"/>
      <c r="B2" s="628" t="s">
        <v>2</v>
      </c>
      <c r="C2" s="629"/>
      <c r="D2" s="629"/>
      <c r="E2" s="629"/>
      <c r="F2" s="629"/>
      <c r="G2" s="629"/>
      <c r="H2" s="629"/>
      <c r="I2" s="629"/>
      <c r="J2" s="629"/>
      <c r="K2" s="629"/>
      <c r="L2" s="629"/>
      <c r="M2" s="629"/>
      <c r="N2" s="629"/>
      <c r="O2" s="629"/>
      <c r="P2" s="629"/>
      <c r="Q2" s="629"/>
      <c r="R2" s="629"/>
      <c r="S2" s="629"/>
      <c r="T2" s="629"/>
      <c r="U2" s="629"/>
      <c r="V2" s="629"/>
      <c r="W2" s="629"/>
      <c r="X2" s="629"/>
      <c r="Y2" s="629"/>
      <c r="Z2" s="629"/>
      <c r="AA2" s="630"/>
      <c r="AB2" s="656" t="s">
        <v>83</v>
      </c>
      <c r="AC2" s="657"/>
      <c r="AD2" s="658"/>
    </row>
    <row r="3" spans="1:30" ht="24" customHeight="1" x14ac:dyDescent="0.25">
      <c r="A3" s="697"/>
      <c r="B3" s="594" t="s">
        <v>4</v>
      </c>
      <c r="C3" s="595"/>
      <c r="D3" s="595"/>
      <c r="E3" s="595"/>
      <c r="F3" s="595"/>
      <c r="G3" s="595"/>
      <c r="H3" s="595"/>
      <c r="I3" s="595"/>
      <c r="J3" s="595"/>
      <c r="K3" s="595"/>
      <c r="L3" s="595"/>
      <c r="M3" s="595"/>
      <c r="N3" s="595"/>
      <c r="O3" s="595"/>
      <c r="P3" s="595"/>
      <c r="Q3" s="595"/>
      <c r="R3" s="595"/>
      <c r="S3" s="595"/>
      <c r="T3" s="595"/>
      <c r="U3" s="595"/>
      <c r="V3" s="595"/>
      <c r="W3" s="595"/>
      <c r="X3" s="595"/>
      <c r="Y3" s="595"/>
      <c r="Z3" s="595"/>
      <c r="AA3" s="596"/>
      <c r="AB3" s="656" t="s">
        <v>84</v>
      </c>
      <c r="AC3" s="657"/>
      <c r="AD3" s="658"/>
    </row>
    <row r="4" spans="1:30" ht="21.95" customHeight="1" thickBot="1" x14ac:dyDescent="0.3">
      <c r="A4" s="698"/>
      <c r="B4" s="659"/>
      <c r="C4" s="660"/>
      <c r="D4" s="660"/>
      <c r="E4" s="660"/>
      <c r="F4" s="660"/>
      <c r="G4" s="660"/>
      <c r="H4" s="660"/>
      <c r="I4" s="660"/>
      <c r="J4" s="660"/>
      <c r="K4" s="660"/>
      <c r="L4" s="660"/>
      <c r="M4" s="660"/>
      <c r="N4" s="660"/>
      <c r="O4" s="660"/>
      <c r="P4" s="660"/>
      <c r="Q4" s="660"/>
      <c r="R4" s="660"/>
      <c r="S4" s="660"/>
      <c r="T4" s="660"/>
      <c r="U4" s="660"/>
      <c r="V4" s="660"/>
      <c r="W4" s="660"/>
      <c r="X4" s="660"/>
      <c r="Y4" s="660"/>
      <c r="Z4" s="660"/>
      <c r="AA4" s="661"/>
      <c r="AB4" s="662" t="s">
        <v>6</v>
      </c>
      <c r="AC4" s="663"/>
      <c r="AD4" s="664"/>
    </row>
    <row r="5" spans="1:30" ht="9" customHeight="1" thickBot="1" x14ac:dyDescent="0.3">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80"/>
      <c r="AC5" s="181"/>
      <c r="AD5" s="182"/>
    </row>
    <row r="6" spans="1:30" ht="9" customHeight="1" x14ac:dyDescent="0.25">
      <c r="A6" s="183"/>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84"/>
      <c r="AD6" s="185"/>
    </row>
    <row r="7" spans="1:30" ht="15" customHeight="1" x14ac:dyDescent="0.25">
      <c r="A7" s="665" t="s">
        <v>20</v>
      </c>
      <c r="B7" s="666"/>
      <c r="C7" s="680" t="s">
        <v>45</v>
      </c>
      <c r="D7" s="665" t="s">
        <v>8</v>
      </c>
      <c r="E7" s="683"/>
      <c r="F7" s="683"/>
      <c r="G7" s="683"/>
      <c r="H7" s="666"/>
      <c r="I7" s="686">
        <v>45267</v>
      </c>
      <c r="J7" s="687"/>
      <c r="K7" s="665" t="s">
        <v>10</v>
      </c>
      <c r="L7" s="666"/>
      <c r="M7" s="692" t="s">
        <v>11</v>
      </c>
      <c r="N7" s="693"/>
      <c r="O7" s="699"/>
      <c r="P7" s="700"/>
      <c r="Q7" s="179"/>
      <c r="R7" s="179"/>
      <c r="S7" s="179"/>
      <c r="T7" s="179"/>
      <c r="U7" s="179"/>
      <c r="V7" s="179"/>
      <c r="W7" s="179"/>
      <c r="X7" s="179"/>
      <c r="Y7" s="179"/>
      <c r="Z7" s="179"/>
      <c r="AA7" s="179"/>
      <c r="AB7" s="179"/>
      <c r="AC7" s="184"/>
      <c r="AD7" s="185"/>
    </row>
    <row r="8" spans="1:30" ht="15" customHeight="1" x14ac:dyDescent="0.25">
      <c r="A8" s="667"/>
      <c r="B8" s="668"/>
      <c r="C8" s="681"/>
      <c r="D8" s="667"/>
      <c r="E8" s="684"/>
      <c r="F8" s="684"/>
      <c r="G8" s="684"/>
      <c r="H8" s="668"/>
      <c r="I8" s="688"/>
      <c r="J8" s="689"/>
      <c r="K8" s="667"/>
      <c r="L8" s="668"/>
      <c r="M8" s="624" t="s">
        <v>12</v>
      </c>
      <c r="N8" s="625"/>
      <c r="O8" s="626"/>
      <c r="P8" s="627"/>
      <c r="Q8" s="179"/>
      <c r="R8" s="179"/>
      <c r="S8" s="179"/>
      <c r="T8" s="179"/>
      <c r="U8" s="179"/>
      <c r="V8" s="179"/>
      <c r="W8" s="179"/>
      <c r="X8" s="179"/>
      <c r="Y8" s="179"/>
      <c r="Z8" s="179"/>
      <c r="AA8" s="179"/>
      <c r="AB8" s="179"/>
      <c r="AC8" s="184"/>
      <c r="AD8" s="185"/>
    </row>
    <row r="9" spans="1:30" ht="15" customHeight="1" x14ac:dyDescent="0.25">
      <c r="A9" s="669"/>
      <c r="B9" s="670"/>
      <c r="C9" s="682"/>
      <c r="D9" s="669"/>
      <c r="E9" s="685"/>
      <c r="F9" s="685"/>
      <c r="G9" s="685"/>
      <c r="H9" s="670"/>
      <c r="I9" s="690"/>
      <c r="J9" s="691"/>
      <c r="K9" s="669"/>
      <c r="L9" s="670"/>
      <c r="M9" s="694" t="s">
        <v>13</v>
      </c>
      <c r="N9" s="695"/>
      <c r="O9" s="640" t="s">
        <v>85</v>
      </c>
      <c r="P9" s="641"/>
      <c r="Q9" s="179"/>
      <c r="R9" s="179"/>
      <c r="S9" s="179"/>
      <c r="T9" s="179"/>
      <c r="U9" s="179"/>
      <c r="V9" s="179"/>
      <c r="W9" s="179"/>
      <c r="X9" s="179"/>
      <c r="Y9" s="179"/>
      <c r="Z9" s="179"/>
      <c r="AA9" s="179"/>
      <c r="AB9" s="179"/>
      <c r="AC9" s="184"/>
      <c r="AD9" s="185"/>
    </row>
    <row r="10" spans="1:30" ht="15" customHeight="1" x14ac:dyDescent="0.25">
      <c r="A10" s="186"/>
      <c r="B10" s="187"/>
      <c r="C10" s="187"/>
      <c r="D10" s="188"/>
      <c r="E10" s="188"/>
      <c r="F10" s="188"/>
      <c r="G10" s="188"/>
      <c r="H10" s="188"/>
      <c r="I10" s="189"/>
      <c r="J10" s="189"/>
      <c r="K10" s="188"/>
      <c r="L10" s="188"/>
      <c r="M10" s="190"/>
      <c r="N10" s="190"/>
      <c r="O10" s="191"/>
      <c r="P10" s="191"/>
      <c r="Q10" s="187"/>
      <c r="R10" s="187"/>
      <c r="S10" s="187"/>
      <c r="T10" s="187"/>
      <c r="U10" s="187"/>
      <c r="V10" s="187"/>
      <c r="W10" s="187"/>
      <c r="X10" s="187"/>
      <c r="Y10" s="187"/>
      <c r="Z10" s="187"/>
      <c r="AA10" s="187"/>
      <c r="AB10" s="187"/>
      <c r="AC10" s="192"/>
      <c r="AD10" s="193"/>
    </row>
    <row r="11" spans="1:30" ht="15" customHeight="1" x14ac:dyDescent="0.25">
      <c r="A11" s="665" t="s">
        <v>7</v>
      </c>
      <c r="B11" s="666"/>
      <c r="C11" s="737" t="s">
        <v>86</v>
      </c>
      <c r="D11" s="738"/>
      <c r="E11" s="738"/>
      <c r="F11" s="738"/>
      <c r="G11" s="738"/>
      <c r="H11" s="738"/>
      <c r="I11" s="738"/>
      <c r="J11" s="738"/>
      <c r="K11" s="738"/>
      <c r="L11" s="738"/>
      <c r="M11" s="738"/>
      <c r="N11" s="738"/>
      <c r="O11" s="738"/>
      <c r="P11" s="738"/>
      <c r="Q11" s="738"/>
      <c r="R11" s="738"/>
      <c r="S11" s="738"/>
      <c r="T11" s="738"/>
      <c r="U11" s="738"/>
      <c r="V11" s="738"/>
      <c r="W11" s="738"/>
      <c r="X11" s="738"/>
      <c r="Y11" s="738"/>
      <c r="Z11" s="738"/>
      <c r="AA11" s="738"/>
      <c r="AB11" s="738"/>
      <c r="AC11" s="738"/>
      <c r="AD11" s="739"/>
    </row>
    <row r="12" spans="1:30" ht="15" customHeight="1" x14ac:dyDescent="0.25">
      <c r="A12" s="667"/>
      <c r="B12" s="668"/>
      <c r="C12" s="740"/>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2"/>
    </row>
    <row r="13" spans="1:30" ht="15" customHeight="1" thickBot="1" x14ac:dyDescent="0.3">
      <c r="A13" s="669"/>
      <c r="B13" s="670"/>
      <c r="C13" s="743"/>
      <c r="D13" s="744"/>
      <c r="E13" s="744"/>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44"/>
      <c r="AD13" s="745"/>
    </row>
    <row r="14" spans="1:30" ht="9" customHeight="1" thickBot="1" x14ac:dyDescent="0.3">
      <c r="A14" s="195"/>
      <c r="B14" s="196"/>
      <c r="C14" s="197"/>
      <c r="D14" s="197"/>
      <c r="E14" s="197"/>
      <c r="F14" s="197"/>
      <c r="G14" s="197"/>
      <c r="H14" s="197"/>
      <c r="I14" s="197"/>
      <c r="J14" s="197"/>
      <c r="K14" s="197"/>
      <c r="L14" s="197"/>
      <c r="M14" s="198"/>
      <c r="N14" s="198"/>
      <c r="O14" s="198"/>
      <c r="P14" s="198"/>
      <c r="Q14" s="198"/>
      <c r="R14" s="199"/>
      <c r="S14" s="199"/>
      <c r="T14" s="199"/>
      <c r="U14" s="199"/>
      <c r="V14" s="199"/>
      <c r="W14" s="199"/>
      <c r="X14" s="199"/>
      <c r="Y14" s="188"/>
      <c r="Z14" s="188"/>
      <c r="AA14" s="188"/>
      <c r="AB14" s="188"/>
      <c r="AC14" s="188"/>
      <c r="AD14" s="194"/>
    </row>
    <row r="15" spans="1:30" ht="39" customHeight="1" thickBot="1" x14ac:dyDescent="0.3">
      <c r="A15" s="622" t="s">
        <v>14</v>
      </c>
      <c r="B15" s="623"/>
      <c r="C15" s="653" t="s">
        <v>87</v>
      </c>
      <c r="D15" s="654"/>
      <c r="E15" s="654"/>
      <c r="F15" s="654"/>
      <c r="G15" s="654"/>
      <c r="H15" s="654"/>
      <c r="I15" s="654"/>
      <c r="J15" s="654"/>
      <c r="K15" s="655"/>
      <c r="L15" s="619" t="s">
        <v>15</v>
      </c>
      <c r="M15" s="621"/>
      <c r="N15" s="621"/>
      <c r="O15" s="621"/>
      <c r="P15" s="621"/>
      <c r="Q15" s="620"/>
      <c r="R15" s="616" t="s">
        <v>88</v>
      </c>
      <c r="S15" s="617"/>
      <c r="T15" s="617"/>
      <c r="U15" s="617"/>
      <c r="V15" s="617"/>
      <c r="W15" s="617"/>
      <c r="X15" s="618"/>
      <c r="Y15" s="619" t="s">
        <v>16</v>
      </c>
      <c r="Z15" s="620"/>
      <c r="AA15" s="642" t="s">
        <v>89</v>
      </c>
      <c r="AB15" s="643"/>
      <c r="AC15" s="643"/>
      <c r="AD15" s="644"/>
    </row>
    <row r="16" spans="1:30" ht="9" customHeight="1" thickBot="1" x14ac:dyDescent="0.3">
      <c r="A16" s="183"/>
      <c r="B16" s="179"/>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C16" s="200"/>
      <c r="AD16" s="201"/>
    </row>
    <row r="17" spans="1:41" s="202" customFormat="1" ht="37.5" customHeight="1" thickBot="1" x14ac:dyDescent="0.3">
      <c r="A17" s="622" t="s">
        <v>17</v>
      </c>
      <c r="B17" s="623"/>
      <c r="C17" s="646" t="s">
        <v>114</v>
      </c>
      <c r="D17" s="647"/>
      <c r="E17" s="647"/>
      <c r="F17" s="647"/>
      <c r="G17" s="647"/>
      <c r="H17" s="647"/>
      <c r="I17" s="647"/>
      <c r="J17" s="647"/>
      <c r="K17" s="647"/>
      <c r="L17" s="647"/>
      <c r="M17" s="647"/>
      <c r="N17" s="647"/>
      <c r="O17" s="647"/>
      <c r="P17" s="647"/>
      <c r="Q17" s="648"/>
      <c r="R17" s="619" t="s">
        <v>91</v>
      </c>
      <c r="S17" s="621"/>
      <c r="T17" s="621"/>
      <c r="U17" s="621"/>
      <c r="V17" s="620"/>
      <c r="W17" s="649">
        <v>19</v>
      </c>
      <c r="X17" s="650"/>
      <c r="Y17" s="621" t="s">
        <v>19</v>
      </c>
      <c r="Z17" s="621"/>
      <c r="AA17" s="621"/>
      <c r="AB17" s="620"/>
      <c r="AC17" s="651">
        <v>0.15</v>
      </c>
      <c r="AD17" s="652"/>
    </row>
    <row r="18" spans="1:41" ht="16.5" customHeight="1" thickBot="1" x14ac:dyDescent="0.3">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41" ht="32.1" customHeight="1" thickBot="1" x14ac:dyDescent="0.3">
      <c r="A19" s="619"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0"/>
      <c r="AE19" s="206"/>
      <c r="AF19" s="206"/>
    </row>
    <row r="20" spans="1:41" ht="32.1" customHeight="1" thickBot="1" x14ac:dyDescent="0.3">
      <c r="A20" s="207"/>
      <c r="B20" s="184"/>
      <c r="C20" s="634" t="s">
        <v>92</v>
      </c>
      <c r="D20" s="635"/>
      <c r="E20" s="635"/>
      <c r="F20" s="635"/>
      <c r="G20" s="635"/>
      <c r="H20" s="635"/>
      <c r="I20" s="635"/>
      <c r="J20" s="635"/>
      <c r="K20" s="635"/>
      <c r="L20" s="635"/>
      <c r="M20" s="635"/>
      <c r="N20" s="635"/>
      <c r="O20" s="635"/>
      <c r="P20" s="636"/>
      <c r="Q20" s="637" t="s">
        <v>93</v>
      </c>
      <c r="R20" s="638"/>
      <c r="S20" s="638"/>
      <c r="T20" s="638"/>
      <c r="U20" s="638"/>
      <c r="V20" s="638"/>
      <c r="W20" s="638"/>
      <c r="X20" s="638"/>
      <c r="Y20" s="638"/>
      <c r="Z20" s="638"/>
      <c r="AA20" s="638"/>
      <c r="AB20" s="638"/>
      <c r="AC20" s="638"/>
      <c r="AD20" s="639"/>
      <c r="AE20" s="206"/>
      <c r="AF20" s="206"/>
    </row>
    <row r="21" spans="1:41" ht="32.1" customHeight="1" thickBot="1" x14ac:dyDescent="0.3">
      <c r="A21" s="183"/>
      <c r="B21" s="179"/>
      <c r="C21" s="208" t="s">
        <v>35</v>
      </c>
      <c r="D21" s="209" t="s">
        <v>36</v>
      </c>
      <c r="E21" s="209" t="s">
        <v>37</v>
      </c>
      <c r="F21" s="209" t="s">
        <v>38</v>
      </c>
      <c r="G21" s="209" t="s">
        <v>39</v>
      </c>
      <c r="H21" s="209" t="s">
        <v>40</v>
      </c>
      <c r="I21" s="209" t="s">
        <v>41</v>
      </c>
      <c r="J21" s="209" t="s">
        <v>42</v>
      </c>
      <c r="K21" s="209" t="s">
        <v>43</v>
      </c>
      <c r="L21" s="209" t="s">
        <v>44</v>
      </c>
      <c r="M21" s="209" t="s">
        <v>45</v>
      </c>
      <c r="N21" s="209" t="s">
        <v>46</v>
      </c>
      <c r="O21" s="209" t="s">
        <v>33</v>
      </c>
      <c r="P21" s="210" t="s">
        <v>94</v>
      </c>
      <c r="Q21" s="337" t="s">
        <v>35</v>
      </c>
      <c r="R21" s="336" t="s">
        <v>36</v>
      </c>
      <c r="S21" s="336" t="s">
        <v>37</v>
      </c>
      <c r="T21" s="336" t="s">
        <v>38</v>
      </c>
      <c r="U21" s="336" t="s">
        <v>39</v>
      </c>
      <c r="V21" s="336" t="s">
        <v>40</v>
      </c>
      <c r="W21" s="336" t="s">
        <v>41</v>
      </c>
      <c r="X21" s="336" t="s">
        <v>42</v>
      </c>
      <c r="Y21" s="336" t="s">
        <v>43</v>
      </c>
      <c r="Z21" s="336" t="s">
        <v>44</v>
      </c>
      <c r="AA21" s="336" t="s">
        <v>45</v>
      </c>
      <c r="AB21" s="336" t="s">
        <v>46</v>
      </c>
      <c r="AC21" s="336" t="s">
        <v>33</v>
      </c>
      <c r="AD21" s="338" t="s">
        <v>94</v>
      </c>
      <c r="AE21" s="211"/>
      <c r="AF21" s="211"/>
    </row>
    <row r="22" spans="1:41" ht="32.1" customHeight="1" x14ac:dyDescent="0.25">
      <c r="A22" s="601" t="s">
        <v>95</v>
      </c>
      <c r="B22" s="602"/>
      <c r="C22" s="212"/>
      <c r="D22" s="213"/>
      <c r="E22" s="213"/>
      <c r="F22" s="213"/>
      <c r="G22" s="213"/>
      <c r="H22" s="213"/>
      <c r="I22" s="213"/>
      <c r="J22" s="213"/>
      <c r="K22" s="213"/>
      <c r="L22" s="213"/>
      <c r="M22" s="213"/>
      <c r="N22" s="213"/>
      <c r="O22" s="213">
        <f>SUM(C22:N22)</f>
        <v>0</v>
      </c>
      <c r="P22" s="214"/>
      <c r="Q22" s="339"/>
      <c r="R22" s="340">
        <v>91773000</v>
      </c>
      <c r="S22" s="340"/>
      <c r="T22" s="340">
        <v>70840000</v>
      </c>
      <c r="U22" s="340">
        <v>-16773400</v>
      </c>
      <c r="V22" s="340"/>
      <c r="W22" s="340"/>
      <c r="X22" s="340"/>
      <c r="Y22" s="340"/>
      <c r="Z22" s="340">
        <v>-4937333</v>
      </c>
      <c r="AA22" s="340"/>
      <c r="AB22" s="340"/>
      <c r="AC22" s="340">
        <f>SUM(Q22:AB22)</f>
        <v>140902267</v>
      </c>
      <c r="AD22" s="341"/>
      <c r="AE22" s="211"/>
      <c r="AF22" s="211"/>
    </row>
    <row r="23" spans="1:41" ht="32.1" customHeight="1" x14ac:dyDescent="0.25">
      <c r="A23" s="559" t="s">
        <v>96</v>
      </c>
      <c r="B23" s="565"/>
      <c r="C23" s="215"/>
      <c r="D23" s="216"/>
      <c r="E23" s="216"/>
      <c r="F23" s="216"/>
      <c r="G23" s="216"/>
      <c r="H23" s="216"/>
      <c r="I23" s="216"/>
      <c r="J23" s="216"/>
      <c r="K23" s="216"/>
      <c r="L23" s="216"/>
      <c r="M23" s="216"/>
      <c r="N23" s="216"/>
      <c r="O23" s="216">
        <f>SUM(C23:N23)</f>
        <v>0</v>
      </c>
      <c r="P23" s="217" t="str">
        <f>IFERROR(O23/(SUMIF(C23:N23,"&gt;0",C22:N22))," ")</f>
        <v xml:space="preserve"> </v>
      </c>
      <c r="Q23" s="215"/>
      <c r="R23" s="216">
        <v>91773000</v>
      </c>
      <c r="S23" s="216"/>
      <c r="T23" s="216">
        <v>54066600</v>
      </c>
      <c r="U23" s="216"/>
      <c r="V23" s="216">
        <v>-4937333</v>
      </c>
      <c r="W23" s="216"/>
      <c r="X23" s="216"/>
      <c r="Y23" s="216"/>
      <c r="Z23" s="216"/>
      <c r="AA23" s="216"/>
      <c r="AB23" s="216"/>
      <c r="AC23" s="216">
        <f>SUM(Q23:AB23)</f>
        <v>140902267</v>
      </c>
      <c r="AD23" s="322">
        <f>(SUM(Q23:Y23))/(SUM(Q22:Y22))</f>
        <v>0.96614545706378785</v>
      </c>
      <c r="AE23" s="211"/>
      <c r="AF23" s="211"/>
    </row>
    <row r="24" spans="1:41" ht="32.1" customHeight="1" x14ac:dyDescent="0.25">
      <c r="A24" s="559" t="s">
        <v>97</v>
      </c>
      <c r="B24" s="565"/>
      <c r="C24" s="215"/>
      <c r="D24" s="216"/>
      <c r="E24" s="216"/>
      <c r="F24" s="216"/>
      <c r="G24" s="216"/>
      <c r="H24" s="216"/>
      <c r="I24" s="216"/>
      <c r="J24" s="216"/>
      <c r="K24" s="216"/>
      <c r="L24" s="216"/>
      <c r="M24" s="216"/>
      <c r="N24" s="216"/>
      <c r="O24" s="216">
        <f>SUM(C24:N24)</f>
        <v>0</v>
      </c>
      <c r="P24" s="219"/>
      <c r="Q24" s="215"/>
      <c r="R24" s="216"/>
      <c r="S24" s="216">
        <v>4449600</v>
      </c>
      <c r="T24" s="216">
        <v>8343000</v>
      </c>
      <c r="U24" s="216">
        <v>11563000</v>
      </c>
      <c r="V24" s="216">
        <v>14783000</v>
      </c>
      <c r="W24" s="216">
        <v>14783000</v>
      </c>
      <c r="X24" s="216">
        <v>14783000</v>
      </c>
      <c r="Y24" s="216">
        <v>14783000</v>
      </c>
      <c r="Z24" s="216">
        <v>14783000</v>
      </c>
      <c r="AA24" s="216">
        <v>14783000</v>
      </c>
      <c r="AB24" s="216">
        <v>27848667</v>
      </c>
      <c r="AC24" s="216">
        <f>SUM(Q24:AB24)</f>
        <v>140902267</v>
      </c>
      <c r="AD24" s="322"/>
      <c r="AE24" s="211"/>
      <c r="AF24" s="211"/>
    </row>
    <row r="25" spans="1:41" ht="32.1" customHeight="1" thickBot="1" x14ac:dyDescent="0.3">
      <c r="A25" s="603" t="s">
        <v>98</v>
      </c>
      <c r="B25" s="604"/>
      <c r="C25" s="220"/>
      <c r="D25" s="221"/>
      <c r="E25" s="221"/>
      <c r="F25" s="221"/>
      <c r="G25" s="221"/>
      <c r="H25" s="221"/>
      <c r="I25" s="221"/>
      <c r="J25" s="221"/>
      <c r="K25" s="221"/>
      <c r="L25" s="221"/>
      <c r="M25" s="221"/>
      <c r="N25" s="221"/>
      <c r="O25" s="221">
        <f>SUM(C25:N25)</f>
        <v>0</v>
      </c>
      <c r="P25" s="222" t="str">
        <f>IFERROR(O25/(SUMIF(C25:N25,"&gt;0",C24:N24))," ")</f>
        <v xml:space="preserve"> </v>
      </c>
      <c r="Q25" s="220"/>
      <c r="R25" s="221"/>
      <c r="S25" s="221">
        <v>4449600</v>
      </c>
      <c r="T25" s="221">
        <v>8343000</v>
      </c>
      <c r="U25" s="221">
        <v>9845667</v>
      </c>
      <c r="V25" s="221">
        <v>14783000</v>
      </c>
      <c r="W25" s="221">
        <v>14783000</v>
      </c>
      <c r="X25" s="221">
        <v>14783000</v>
      </c>
      <c r="Y25" s="221">
        <v>14783000</v>
      </c>
      <c r="Z25" s="221">
        <v>14783000</v>
      </c>
      <c r="AA25" s="221">
        <v>14783000</v>
      </c>
      <c r="AB25" s="221"/>
      <c r="AC25" s="221">
        <f>SUM(Q25:AB25)</f>
        <v>111336267</v>
      </c>
      <c r="AD25" s="342">
        <f>(SUM(Q25:Y25))/(SUM(Q24:Y24))</f>
        <v>0.97943008303029433</v>
      </c>
      <c r="AE25" s="211"/>
      <c r="AF25" s="211"/>
    </row>
    <row r="26" spans="1:41" ht="32.1" customHeight="1" thickBot="1" x14ac:dyDescent="0.3">
      <c r="A26" s="183"/>
      <c r="B26" s="17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184"/>
      <c r="AD26" s="193"/>
    </row>
    <row r="27" spans="1:41" ht="33.950000000000003" customHeight="1" x14ac:dyDescent="0.25">
      <c r="A27" s="605" t="s">
        <v>29</v>
      </c>
      <c r="B27" s="606"/>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8"/>
    </row>
    <row r="28" spans="1:41" ht="15" customHeight="1" x14ac:dyDescent="0.25">
      <c r="A28" s="609" t="s">
        <v>30</v>
      </c>
      <c r="B28" s="611" t="s">
        <v>31</v>
      </c>
      <c r="C28" s="612"/>
      <c r="D28" s="565" t="s">
        <v>99</v>
      </c>
      <c r="E28" s="566"/>
      <c r="F28" s="566"/>
      <c r="G28" s="566"/>
      <c r="H28" s="566"/>
      <c r="I28" s="566"/>
      <c r="J28" s="566"/>
      <c r="K28" s="566"/>
      <c r="L28" s="566"/>
      <c r="M28" s="566"/>
      <c r="N28" s="566"/>
      <c r="O28" s="613"/>
      <c r="P28" s="597" t="s">
        <v>33</v>
      </c>
      <c r="Q28" s="597" t="s">
        <v>34</v>
      </c>
      <c r="R28" s="597"/>
      <c r="S28" s="597"/>
      <c r="T28" s="597"/>
      <c r="U28" s="597"/>
      <c r="V28" s="597"/>
      <c r="W28" s="597"/>
      <c r="X28" s="597"/>
      <c r="Y28" s="597"/>
      <c r="Z28" s="597"/>
      <c r="AA28" s="597"/>
      <c r="AB28" s="597"/>
      <c r="AC28" s="597"/>
      <c r="AD28" s="599"/>
    </row>
    <row r="29" spans="1:41" ht="27" customHeight="1" x14ac:dyDescent="0.25">
      <c r="A29" s="610"/>
      <c r="B29" s="562"/>
      <c r="C29" s="600"/>
      <c r="D29" s="224" t="s">
        <v>35</v>
      </c>
      <c r="E29" s="224" t="s">
        <v>36</v>
      </c>
      <c r="F29" s="224" t="s">
        <v>37</v>
      </c>
      <c r="G29" s="224" t="s">
        <v>38</v>
      </c>
      <c r="H29" s="224" t="s">
        <v>39</v>
      </c>
      <c r="I29" s="224" t="s">
        <v>40</v>
      </c>
      <c r="J29" s="224" t="s">
        <v>41</v>
      </c>
      <c r="K29" s="224" t="s">
        <v>42</v>
      </c>
      <c r="L29" s="224" t="s">
        <v>43</v>
      </c>
      <c r="M29" s="224" t="s">
        <v>44</v>
      </c>
      <c r="N29" s="224" t="s">
        <v>45</v>
      </c>
      <c r="O29" s="224" t="s">
        <v>46</v>
      </c>
      <c r="P29" s="613"/>
      <c r="Q29" s="597"/>
      <c r="R29" s="597"/>
      <c r="S29" s="597"/>
      <c r="T29" s="597"/>
      <c r="U29" s="597"/>
      <c r="V29" s="597"/>
      <c r="W29" s="597"/>
      <c r="X29" s="597"/>
      <c r="Y29" s="597"/>
      <c r="Z29" s="597"/>
      <c r="AA29" s="597"/>
      <c r="AB29" s="597"/>
      <c r="AC29" s="597"/>
      <c r="AD29" s="599"/>
    </row>
    <row r="30" spans="1:41" ht="42" customHeight="1" x14ac:dyDescent="0.25">
      <c r="A30" s="225"/>
      <c r="B30" s="590"/>
      <c r="C30" s="591"/>
      <c r="D30" s="226"/>
      <c r="E30" s="226"/>
      <c r="F30" s="226"/>
      <c r="G30" s="226"/>
      <c r="H30" s="226"/>
      <c r="I30" s="226"/>
      <c r="J30" s="226"/>
      <c r="K30" s="226"/>
      <c r="L30" s="226"/>
      <c r="M30" s="226"/>
      <c r="N30" s="226"/>
      <c r="O30" s="226"/>
      <c r="P30" s="227">
        <f>SUM(D30:O30)</f>
        <v>0</v>
      </c>
      <c r="Q30" s="765"/>
      <c r="R30" s="766"/>
      <c r="S30" s="766"/>
      <c r="T30" s="766"/>
      <c r="U30" s="766"/>
      <c r="V30" s="766"/>
      <c r="W30" s="766"/>
      <c r="X30" s="766"/>
      <c r="Y30" s="766"/>
      <c r="Z30" s="766"/>
      <c r="AA30" s="766"/>
      <c r="AB30" s="766"/>
      <c r="AC30" s="766"/>
      <c r="AD30" s="767"/>
    </row>
    <row r="31" spans="1:41" ht="45" customHeight="1" x14ac:dyDescent="0.25">
      <c r="A31" s="594" t="s">
        <v>48</v>
      </c>
      <c r="B31" s="595"/>
      <c r="C31" s="595"/>
      <c r="D31" s="595"/>
      <c r="E31" s="595"/>
      <c r="F31" s="595"/>
      <c r="G31" s="595"/>
      <c r="H31" s="595"/>
      <c r="I31" s="595"/>
      <c r="J31" s="595"/>
      <c r="K31" s="595"/>
      <c r="L31" s="595"/>
      <c r="M31" s="595"/>
      <c r="N31" s="595"/>
      <c r="O31" s="595"/>
      <c r="P31" s="595"/>
      <c r="Q31" s="595"/>
      <c r="R31" s="595"/>
      <c r="S31" s="595"/>
      <c r="T31" s="595"/>
      <c r="U31" s="595"/>
      <c r="V31" s="595"/>
      <c r="W31" s="595"/>
      <c r="X31" s="595"/>
      <c r="Y31" s="595"/>
      <c r="Z31" s="595"/>
      <c r="AA31" s="595"/>
      <c r="AB31" s="595"/>
      <c r="AC31" s="595"/>
      <c r="AD31" s="596"/>
    </row>
    <row r="32" spans="1:41" ht="23.1" customHeight="1" x14ac:dyDescent="0.25">
      <c r="A32" s="559" t="s">
        <v>49</v>
      </c>
      <c r="B32" s="597" t="s">
        <v>50</v>
      </c>
      <c r="C32" s="597" t="s">
        <v>31</v>
      </c>
      <c r="D32" s="597" t="s">
        <v>51</v>
      </c>
      <c r="E32" s="597"/>
      <c r="F32" s="597"/>
      <c r="G32" s="597"/>
      <c r="H32" s="597"/>
      <c r="I32" s="597"/>
      <c r="J32" s="597"/>
      <c r="K32" s="597"/>
      <c r="L32" s="597"/>
      <c r="M32" s="597"/>
      <c r="N32" s="597"/>
      <c r="O32" s="597"/>
      <c r="P32" s="597"/>
      <c r="Q32" s="597" t="s">
        <v>52</v>
      </c>
      <c r="R32" s="597"/>
      <c r="S32" s="597"/>
      <c r="T32" s="597"/>
      <c r="U32" s="597"/>
      <c r="V32" s="597"/>
      <c r="W32" s="597"/>
      <c r="X32" s="597"/>
      <c r="Y32" s="597"/>
      <c r="Z32" s="597"/>
      <c r="AA32" s="597"/>
      <c r="AB32" s="597"/>
      <c r="AC32" s="597"/>
      <c r="AD32" s="599"/>
      <c r="AG32" s="228"/>
      <c r="AH32" s="228"/>
      <c r="AI32" s="228"/>
      <c r="AJ32" s="228"/>
      <c r="AK32" s="228"/>
      <c r="AL32" s="228"/>
      <c r="AM32" s="228"/>
      <c r="AN32" s="228"/>
      <c r="AO32" s="228"/>
    </row>
    <row r="33" spans="1:41" ht="27" customHeight="1" x14ac:dyDescent="0.25">
      <c r="A33" s="559"/>
      <c r="B33" s="597"/>
      <c r="C33" s="598"/>
      <c r="D33" s="224" t="s">
        <v>35</v>
      </c>
      <c r="E33" s="224" t="s">
        <v>36</v>
      </c>
      <c r="F33" s="224" t="s">
        <v>37</v>
      </c>
      <c r="G33" s="224" t="s">
        <v>38</v>
      </c>
      <c r="H33" s="224" t="s">
        <v>39</v>
      </c>
      <c r="I33" s="224" t="s">
        <v>40</v>
      </c>
      <c r="J33" s="224" t="s">
        <v>41</v>
      </c>
      <c r="K33" s="224" t="s">
        <v>42</v>
      </c>
      <c r="L33" s="224" t="s">
        <v>43</v>
      </c>
      <c r="M33" s="224" t="s">
        <v>44</v>
      </c>
      <c r="N33" s="224" t="s">
        <v>45</v>
      </c>
      <c r="O33" s="224" t="s">
        <v>46</v>
      </c>
      <c r="P33" s="224" t="s">
        <v>33</v>
      </c>
      <c r="Q33" s="597" t="s">
        <v>100</v>
      </c>
      <c r="R33" s="597"/>
      <c r="S33" s="597"/>
      <c r="T33" s="597" t="s">
        <v>101</v>
      </c>
      <c r="U33" s="597"/>
      <c r="V33" s="597"/>
      <c r="W33" s="562" t="s">
        <v>54</v>
      </c>
      <c r="X33" s="563"/>
      <c r="Y33" s="563"/>
      <c r="Z33" s="600"/>
      <c r="AA33" s="562" t="s">
        <v>55</v>
      </c>
      <c r="AB33" s="563"/>
      <c r="AC33" s="563"/>
      <c r="AD33" s="564"/>
      <c r="AG33" s="228"/>
      <c r="AH33" s="228"/>
      <c r="AI33" s="228"/>
      <c r="AJ33" s="228"/>
      <c r="AK33" s="228"/>
      <c r="AL33" s="228"/>
      <c r="AM33" s="228"/>
      <c r="AN33" s="228"/>
      <c r="AO33" s="228"/>
    </row>
    <row r="34" spans="1:41" ht="307.5" customHeight="1" x14ac:dyDescent="0.25">
      <c r="A34" s="568" t="str">
        <f>C17</f>
        <v>Ofrecer asistencia técnica a 19 instancias que incluyen las Bancadas de Mujeres de las Juntas Administradoras Locales y la Mesa Multipartidista de género en el Distrito Capital</v>
      </c>
      <c r="B34" s="570">
        <v>0.15</v>
      </c>
      <c r="C34" s="229" t="s">
        <v>56</v>
      </c>
      <c r="D34" s="226"/>
      <c r="E34" s="226">
        <v>5</v>
      </c>
      <c r="F34" s="226">
        <v>10</v>
      </c>
      <c r="G34" s="226">
        <v>10</v>
      </c>
      <c r="H34" s="226">
        <v>10</v>
      </c>
      <c r="I34" s="226">
        <v>5</v>
      </c>
      <c r="J34" s="226">
        <v>5</v>
      </c>
      <c r="K34" s="226">
        <v>10</v>
      </c>
      <c r="L34" s="226">
        <v>15</v>
      </c>
      <c r="M34" s="226">
        <v>10</v>
      </c>
      <c r="N34" s="226">
        <v>10</v>
      </c>
      <c r="O34" s="226">
        <v>5</v>
      </c>
      <c r="P34" s="249">
        <v>19</v>
      </c>
      <c r="Q34" s="750" t="s">
        <v>115</v>
      </c>
      <c r="R34" s="751"/>
      <c r="S34" s="752"/>
      <c r="T34" s="756" t="s">
        <v>116</v>
      </c>
      <c r="U34" s="757"/>
      <c r="V34" s="758"/>
      <c r="W34" s="756" t="s">
        <v>117</v>
      </c>
      <c r="X34" s="757"/>
      <c r="Y34" s="757"/>
      <c r="Z34" s="758"/>
      <c r="AA34" s="709" t="s">
        <v>118</v>
      </c>
      <c r="AB34" s="710"/>
      <c r="AC34" s="710"/>
      <c r="AD34" s="711"/>
      <c r="AG34" s="228"/>
      <c r="AH34" s="228"/>
      <c r="AI34" s="228"/>
      <c r="AJ34" s="228"/>
      <c r="AK34" s="228"/>
      <c r="AL34" s="228"/>
      <c r="AM34" s="228"/>
      <c r="AN34" s="228"/>
      <c r="AO34" s="228"/>
    </row>
    <row r="35" spans="1:41" ht="307.5" customHeight="1" x14ac:dyDescent="0.25">
      <c r="A35" s="569"/>
      <c r="B35" s="571"/>
      <c r="C35" s="231" t="s">
        <v>60</v>
      </c>
      <c r="D35" s="232">
        <v>0</v>
      </c>
      <c r="E35" s="232">
        <v>7</v>
      </c>
      <c r="F35" s="232">
        <v>9</v>
      </c>
      <c r="G35" s="233">
        <v>6</v>
      </c>
      <c r="H35" s="233">
        <v>10</v>
      </c>
      <c r="I35" s="233">
        <v>6</v>
      </c>
      <c r="J35" s="233">
        <v>9</v>
      </c>
      <c r="K35" s="308">
        <v>9</v>
      </c>
      <c r="L35" s="308">
        <v>3</v>
      </c>
      <c r="M35" s="233">
        <v>18</v>
      </c>
      <c r="N35" s="233">
        <v>1</v>
      </c>
      <c r="O35" s="233"/>
      <c r="P35" s="233">
        <v>18</v>
      </c>
      <c r="Q35" s="753"/>
      <c r="R35" s="754"/>
      <c r="S35" s="755"/>
      <c r="T35" s="759"/>
      <c r="U35" s="760"/>
      <c r="V35" s="761"/>
      <c r="W35" s="759"/>
      <c r="X35" s="760"/>
      <c r="Y35" s="760"/>
      <c r="Z35" s="761"/>
      <c r="AA35" s="712"/>
      <c r="AB35" s="713"/>
      <c r="AC35" s="713"/>
      <c r="AD35" s="714"/>
      <c r="AE35" s="235"/>
      <c r="AG35" s="228"/>
      <c r="AH35" s="228"/>
      <c r="AI35" s="228"/>
      <c r="AJ35" s="228"/>
      <c r="AK35" s="228"/>
      <c r="AL35" s="228"/>
      <c r="AM35" s="228"/>
      <c r="AN35" s="228"/>
      <c r="AO35" s="228"/>
    </row>
    <row r="36" spans="1:41" ht="26.1" customHeight="1" x14ac:dyDescent="0.25">
      <c r="A36" s="601" t="s">
        <v>61</v>
      </c>
      <c r="B36" s="715" t="s">
        <v>62</v>
      </c>
      <c r="C36" s="716" t="s">
        <v>63</v>
      </c>
      <c r="D36" s="716"/>
      <c r="E36" s="716"/>
      <c r="F36" s="716"/>
      <c r="G36" s="716"/>
      <c r="H36" s="716"/>
      <c r="I36" s="716"/>
      <c r="J36" s="716"/>
      <c r="K36" s="716"/>
      <c r="L36" s="716"/>
      <c r="M36" s="716"/>
      <c r="N36" s="716"/>
      <c r="O36" s="716"/>
      <c r="P36" s="716"/>
      <c r="Q36" s="602" t="s">
        <v>64</v>
      </c>
      <c r="R36" s="717"/>
      <c r="S36" s="717"/>
      <c r="T36" s="717"/>
      <c r="U36" s="717"/>
      <c r="V36" s="717"/>
      <c r="W36" s="717"/>
      <c r="X36" s="717"/>
      <c r="Y36" s="717"/>
      <c r="Z36" s="717"/>
      <c r="AA36" s="717"/>
      <c r="AB36" s="717"/>
      <c r="AC36" s="717"/>
      <c r="AD36" s="718"/>
      <c r="AG36" s="228"/>
      <c r="AH36" s="228"/>
      <c r="AI36" s="228"/>
      <c r="AJ36" s="228"/>
      <c r="AK36" s="228"/>
      <c r="AL36" s="228"/>
      <c r="AM36" s="228"/>
      <c r="AN36" s="228"/>
      <c r="AO36" s="228"/>
    </row>
    <row r="37" spans="1:41" ht="26.1" customHeight="1" x14ac:dyDescent="0.25">
      <c r="A37" s="559"/>
      <c r="B37" s="561"/>
      <c r="C37" s="224" t="s">
        <v>65</v>
      </c>
      <c r="D37" s="224" t="s">
        <v>66</v>
      </c>
      <c r="E37" s="224" t="s">
        <v>67</v>
      </c>
      <c r="F37" s="224" t="s">
        <v>68</v>
      </c>
      <c r="G37" s="224" t="s">
        <v>69</v>
      </c>
      <c r="H37" s="224" t="s">
        <v>70</v>
      </c>
      <c r="I37" s="224" t="s">
        <v>71</v>
      </c>
      <c r="J37" s="224" t="s">
        <v>72</v>
      </c>
      <c r="K37" s="224" t="s">
        <v>73</v>
      </c>
      <c r="L37" s="224" t="s">
        <v>74</v>
      </c>
      <c r="M37" s="224" t="s">
        <v>75</v>
      </c>
      <c r="N37" s="224" t="s">
        <v>76</v>
      </c>
      <c r="O37" s="224" t="s">
        <v>77</v>
      </c>
      <c r="P37" s="224" t="s">
        <v>78</v>
      </c>
      <c r="Q37" s="565" t="s">
        <v>79</v>
      </c>
      <c r="R37" s="566"/>
      <c r="S37" s="566"/>
      <c r="T37" s="566"/>
      <c r="U37" s="566"/>
      <c r="V37" s="566"/>
      <c r="W37" s="566"/>
      <c r="X37" s="566"/>
      <c r="Y37" s="566"/>
      <c r="Z37" s="566"/>
      <c r="AA37" s="566"/>
      <c r="AB37" s="566"/>
      <c r="AC37" s="566"/>
      <c r="AD37" s="567"/>
      <c r="AG37" s="236"/>
      <c r="AH37" s="236"/>
      <c r="AI37" s="236"/>
      <c r="AJ37" s="236"/>
      <c r="AK37" s="236"/>
      <c r="AL37" s="236"/>
      <c r="AM37" s="236"/>
      <c r="AN37" s="236"/>
      <c r="AO37" s="236"/>
    </row>
    <row r="38" spans="1:41" ht="28.5" customHeight="1" x14ac:dyDescent="0.25">
      <c r="A38" s="701" t="s">
        <v>119</v>
      </c>
      <c r="B38" s="546">
        <v>0.1</v>
      </c>
      <c r="C38" s="229" t="s">
        <v>56</v>
      </c>
      <c r="D38" s="237"/>
      <c r="E38" s="237">
        <v>0.05</v>
      </c>
      <c r="F38" s="237">
        <v>0.1</v>
      </c>
      <c r="G38" s="237">
        <v>0.1</v>
      </c>
      <c r="H38" s="237">
        <v>0.1</v>
      </c>
      <c r="I38" s="237">
        <v>0.05</v>
      </c>
      <c r="J38" s="237">
        <v>0.05</v>
      </c>
      <c r="K38" s="237">
        <v>0.1</v>
      </c>
      <c r="L38" s="237">
        <v>0.2</v>
      </c>
      <c r="M38" s="237">
        <v>0.1</v>
      </c>
      <c r="N38" s="237">
        <v>0.1</v>
      </c>
      <c r="O38" s="237">
        <v>0.05</v>
      </c>
      <c r="P38" s="238">
        <f>SUM(D38:O38)</f>
        <v>1</v>
      </c>
      <c r="Q38" s="746" t="s">
        <v>120</v>
      </c>
      <c r="R38" s="704"/>
      <c r="S38" s="704"/>
      <c r="T38" s="704"/>
      <c r="U38" s="704"/>
      <c r="V38" s="704"/>
      <c r="W38" s="704"/>
      <c r="X38" s="704"/>
      <c r="Y38" s="704"/>
      <c r="Z38" s="704"/>
      <c r="AA38" s="704"/>
      <c r="AB38" s="704"/>
      <c r="AC38" s="704"/>
      <c r="AD38" s="705"/>
      <c r="AE38" s="239"/>
      <c r="AG38" s="240"/>
      <c r="AH38" s="240"/>
      <c r="AI38" s="240"/>
      <c r="AJ38" s="240"/>
      <c r="AK38" s="240"/>
      <c r="AL38" s="240"/>
      <c r="AM38" s="240"/>
      <c r="AN38" s="240"/>
      <c r="AO38" s="240"/>
    </row>
    <row r="39" spans="1:41" ht="78" customHeight="1" x14ac:dyDescent="0.25">
      <c r="A39" s="702"/>
      <c r="B39" s="547"/>
      <c r="C39" s="241" t="s">
        <v>60</v>
      </c>
      <c r="D39" s="242">
        <v>0</v>
      </c>
      <c r="E39" s="242">
        <v>7.0000000000000007E-2</v>
      </c>
      <c r="F39" s="242">
        <v>0.09</v>
      </c>
      <c r="G39" s="242">
        <v>0.06</v>
      </c>
      <c r="H39" s="242">
        <v>0.1</v>
      </c>
      <c r="I39" s="242">
        <v>0.06</v>
      </c>
      <c r="J39" s="242">
        <f>(J35*J38)/J34</f>
        <v>0.09</v>
      </c>
      <c r="K39" s="307">
        <f>(K35*K38)/K34</f>
        <v>0.09</v>
      </c>
      <c r="L39" s="307">
        <f>(L35*L38)/L34</f>
        <v>4.0000000000000008E-2</v>
      </c>
      <c r="M39" s="307">
        <f>(M35*M38)/M34</f>
        <v>0.18</v>
      </c>
      <c r="N39" s="307">
        <f>(N35*N38)/N34</f>
        <v>0.01</v>
      </c>
      <c r="O39" s="242"/>
      <c r="P39" s="238">
        <f>SUM(D39:O39)</f>
        <v>0.79</v>
      </c>
      <c r="Q39" s="747"/>
      <c r="R39" s="748"/>
      <c r="S39" s="748"/>
      <c r="T39" s="748"/>
      <c r="U39" s="748"/>
      <c r="V39" s="748"/>
      <c r="W39" s="748"/>
      <c r="X39" s="748"/>
      <c r="Y39" s="748"/>
      <c r="Z39" s="748"/>
      <c r="AA39" s="748"/>
      <c r="AB39" s="748"/>
      <c r="AC39" s="748"/>
      <c r="AD39" s="749"/>
      <c r="AE39" s="239"/>
    </row>
    <row r="40" spans="1:41" ht="43.5" customHeight="1" x14ac:dyDescent="0.25">
      <c r="A40" s="701" t="s">
        <v>121</v>
      </c>
      <c r="B40" s="762">
        <v>0.05</v>
      </c>
      <c r="C40" s="250" t="s">
        <v>56</v>
      </c>
      <c r="D40" s="251"/>
      <c r="E40" s="251">
        <v>0.05</v>
      </c>
      <c r="F40" s="251">
        <v>0.1</v>
      </c>
      <c r="G40" s="251">
        <v>0.1</v>
      </c>
      <c r="H40" s="251">
        <v>0.1</v>
      </c>
      <c r="I40" s="251">
        <v>0.1</v>
      </c>
      <c r="J40" s="251">
        <v>0.1</v>
      </c>
      <c r="K40" s="251">
        <v>0.1</v>
      </c>
      <c r="L40" s="251">
        <v>0.1</v>
      </c>
      <c r="M40" s="251">
        <v>0.1</v>
      </c>
      <c r="N40" s="251">
        <v>0.1</v>
      </c>
      <c r="O40" s="251">
        <v>0.05</v>
      </c>
      <c r="P40" s="243">
        <f>SUM(D40:O40)</f>
        <v>0.99999999999999989</v>
      </c>
      <c r="Q40" s="746" t="s">
        <v>534</v>
      </c>
      <c r="R40" s="704"/>
      <c r="S40" s="704"/>
      <c r="T40" s="704"/>
      <c r="U40" s="704"/>
      <c r="V40" s="704"/>
      <c r="W40" s="704"/>
      <c r="X40" s="704"/>
      <c r="Y40" s="704"/>
      <c r="Z40" s="704"/>
      <c r="AA40" s="704"/>
      <c r="AB40" s="704"/>
      <c r="AC40" s="704"/>
      <c r="AD40" s="763"/>
      <c r="AE40" s="239"/>
    </row>
    <row r="41" spans="1:41" ht="78" customHeight="1" x14ac:dyDescent="0.25">
      <c r="A41" s="702"/>
      <c r="B41" s="547"/>
      <c r="C41" s="241" t="s">
        <v>60</v>
      </c>
      <c r="D41" s="242"/>
      <c r="E41" s="242">
        <v>0.05</v>
      </c>
      <c r="F41" s="242">
        <v>0.09</v>
      </c>
      <c r="G41" s="242">
        <v>0.1</v>
      </c>
      <c r="H41" s="242">
        <v>0.1</v>
      </c>
      <c r="I41" s="242">
        <v>0</v>
      </c>
      <c r="J41" s="242">
        <v>0</v>
      </c>
      <c r="K41" s="307">
        <v>0</v>
      </c>
      <c r="L41" s="307">
        <v>0</v>
      </c>
      <c r="M41" s="307">
        <v>0</v>
      </c>
      <c r="N41" s="242">
        <v>0.1</v>
      </c>
      <c r="O41" s="252"/>
      <c r="P41" s="243">
        <f>SUM(D41:O41)</f>
        <v>0.44000000000000006</v>
      </c>
      <c r="Q41" s="747"/>
      <c r="R41" s="748"/>
      <c r="S41" s="748"/>
      <c r="T41" s="748"/>
      <c r="U41" s="748"/>
      <c r="V41" s="748"/>
      <c r="W41" s="748"/>
      <c r="X41" s="748"/>
      <c r="Y41" s="748"/>
      <c r="Z41" s="748"/>
      <c r="AA41" s="748"/>
      <c r="AB41" s="748"/>
      <c r="AC41" s="748"/>
      <c r="AD41" s="764"/>
      <c r="AE41" s="239"/>
    </row>
    <row r="42" spans="1:41" x14ac:dyDescent="0.25">
      <c r="A42" s="175" t="s">
        <v>81</v>
      </c>
    </row>
    <row r="44" spans="1:41" x14ac:dyDescent="0.25">
      <c r="R44" s="244"/>
    </row>
    <row r="45" spans="1:41" x14ac:dyDescent="0.25">
      <c r="L45" s="253"/>
    </row>
  </sheetData>
  <mergeCells count="76">
    <mergeCell ref="AB2:AD2"/>
    <mergeCell ref="B3:AA4"/>
    <mergeCell ref="AB3:AD3"/>
    <mergeCell ref="AB4:AD4"/>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AB1:AD1"/>
    <mergeCell ref="C20:P20"/>
    <mergeCell ref="Q20:AD20"/>
    <mergeCell ref="O9:P9"/>
    <mergeCell ref="AA15:AD15"/>
    <mergeCell ref="C16:AB16"/>
    <mergeCell ref="C17:Q17"/>
    <mergeCell ref="R17:V17"/>
    <mergeCell ref="W17:X17"/>
    <mergeCell ref="Y17:AB17"/>
    <mergeCell ref="AC17:AD17"/>
    <mergeCell ref="C15:K15"/>
    <mergeCell ref="L15:Q15"/>
    <mergeCell ref="R15:X15"/>
    <mergeCell ref="Y15:Z15"/>
    <mergeCell ref="A19:AD19"/>
    <mergeCell ref="A17:B17"/>
    <mergeCell ref="A15:B15"/>
    <mergeCell ref="A22:B22"/>
    <mergeCell ref="A23:B2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40:A41"/>
    <mergeCell ref="B40:B41"/>
    <mergeCell ref="Q40:AD41"/>
    <mergeCell ref="A36:A37"/>
    <mergeCell ref="B36:B37"/>
    <mergeCell ref="Q37:AD37"/>
    <mergeCell ref="A38:A39"/>
    <mergeCell ref="A34:A35"/>
    <mergeCell ref="B38:B39"/>
    <mergeCell ref="Q38:AD39"/>
    <mergeCell ref="C36:P36"/>
    <mergeCell ref="Q36:AD36"/>
    <mergeCell ref="Q34:S35"/>
    <mergeCell ref="T34:V35"/>
    <mergeCell ref="W34:Z35"/>
    <mergeCell ref="AA34:AD35"/>
  </mergeCells>
  <dataValidations count="3">
    <dataValidation type="textLength" operator="lessThanOrEqual" allowBlank="1" showInputMessage="1" showErrorMessage="1" errorTitle="Máximo 2.000 caracteres" error="Máximo 2.000 caracteres" sqref="AA34 Q38:AD41 W34 Q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dataValidations>
  <pageMargins left="0.25" right="0.25" top="0.75" bottom="0.75" header="0.3" footer="0.3"/>
  <pageSetup scale="15"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5"/>
  <sheetViews>
    <sheetView showGridLines="0" topLeftCell="A19" zoomScale="70" zoomScaleNormal="70" workbookViewId="0">
      <selection activeCell="Q34" sqref="Q34:S35"/>
    </sheetView>
  </sheetViews>
  <sheetFormatPr baseColWidth="10" defaultColWidth="10.85546875" defaultRowHeight="15" x14ac:dyDescent="0.25"/>
  <cols>
    <col min="1" max="1" width="38.42578125" style="175" customWidth="1"/>
    <col min="2" max="2" width="15.42578125" style="175" customWidth="1"/>
    <col min="3" max="14" width="20.7109375" style="175" customWidth="1"/>
    <col min="15" max="15" width="16.140625" style="175" customWidth="1"/>
    <col min="16" max="18" width="18.140625" style="175" customWidth="1"/>
    <col min="19" max="19" width="37.28515625" style="175" customWidth="1"/>
    <col min="20" max="21" width="18.140625" style="175" customWidth="1"/>
    <col min="22" max="22" width="36.140625" style="175" customWidth="1"/>
    <col min="23" max="27" width="18.140625" style="175" customWidth="1"/>
    <col min="28" max="28" width="22.7109375" style="175" customWidth="1"/>
    <col min="29" max="29" width="19" style="175" customWidth="1"/>
    <col min="30" max="30" width="19.42578125" style="175" customWidth="1"/>
    <col min="31" max="31" width="6.28515625" style="175" bestFit="1" customWidth="1"/>
    <col min="32" max="32" width="22.85546875" style="175" customWidth="1"/>
    <col min="33" max="33" width="18.42578125" style="175" bestFit="1" customWidth="1"/>
    <col min="34" max="34" width="8.42578125" style="175" customWidth="1"/>
    <col min="35" max="35" width="18.42578125" style="175" bestFit="1" customWidth="1"/>
    <col min="36" max="36" width="5.7109375" style="175" customWidth="1"/>
    <col min="37" max="37" width="18.42578125" style="175" bestFit="1" customWidth="1"/>
    <col min="38" max="38" width="4.7109375" style="175" customWidth="1"/>
    <col min="39" max="39" width="23" style="175" bestFit="1" customWidth="1"/>
    <col min="40" max="40" width="10.85546875" style="175"/>
    <col min="41" max="41" width="18.42578125" style="175" bestFit="1" customWidth="1"/>
    <col min="42" max="42" width="16.140625" style="175" customWidth="1"/>
    <col min="43" max="16384" width="10.85546875" style="175"/>
  </cols>
  <sheetData>
    <row r="1" spans="1:30" ht="32.25" customHeight="1" thickBot="1" x14ac:dyDescent="0.3">
      <c r="A1" s="696"/>
      <c r="B1" s="628"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1" t="s">
        <v>82</v>
      </c>
      <c r="AC1" s="632"/>
      <c r="AD1" s="633"/>
    </row>
    <row r="2" spans="1:30" ht="30.75" customHeight="1" thickBot="1" x14ac:dyDescent="0.3">
      <c r="A2" s="697"/>
      <c r="B2" s="628" t="s">
        <v>2</v>
      </c>
      <c r="C2" s="629"/>
      <c r="D2" s="629"/>
      <c r="E2" s="629"/>
      <c r="F2" s="629"/>
      <c r="G2" s="629"/>
      <c r="H2" s="629"/>
      <c r="I2" s="629"/>
      <c r="J2" s="629"/>
      <c r="K2" s="629"/>
      <c r="L2" s="629"/>
      <c r="M2" s="629"/>
      <c r="N2" s="629"/>
      <c r="O2" s="629"/>
      <c r="P2" s="629"/>
      <c r="Q2" s="629"/>
      <c r="R2" s="629"/>
      <c r="S2" s="629"/>
      <c r="T2" s="629"/>
      <c r="U2" s="629"/>
      <c r="V2" s="629"/>
      <c r="W2" s="629"/>
      <c r="X2" s="629"/>
      <c r="Y2" s="629"/>
      <c r="Z2" s="629"/>
      <c r="AA2" s="630"/>
      <c r="AB2" s="656" t="s">
        <v>83</v>
      </c>
      <c r="AC2" s="657"/>
      <c r="AD2" s="658"/>
    </row>
    <row r="3" spans="1:30" ht="24" customHeight="1" x14ac:dyDescent="0.25">
      <c r="A3" s="697"/>
      <c r="B3" s="594" t="s">
        <v>4</v>
      </c>
      <c r="C3" s="595"/>
      <c r="D3" s="595"/>
      <c r="E3" s="595"/>
      <c r="F3" s="595"/>
      <c r="G3" s="595"/>
      <c r="H3" s="595"/>
      <c r="I3" s="595"/>
      <c r="J3" s="595"/>
      <c r="K3" s="595"/>
      <c r="L3" s="595"/>
      <c r="M3" s="595"/>
      <c r="N3" s="595"/>
      <c r="O3" s="595"/>
      <c r="P3" s="595"/>
      <c r="Q3" s="595"/>
      <c r="R3" s="595"/>
      <c r="S3" s="595"/>
      <c r="T3" s="595"/>
      <c r="U3" s="595"/>
      <c r="V3" s="595"/>
      <c r="W3" s="595"/>
      <c r="X3" s="595"/>
      <c r="Y3" s="595"/>
      <c r="Z3" s="595"/>
      <c r="AA3" s="596"/>
      <c r="AB3" s="656" t="s">
        <v>84</v>
      </c>
      <c r="AC3" s="657"/>
      <c r="AD3" s="658"/>
    </row>
    <row r="4" spans="1:30" ht="21.95" customHeight="1" thickBot="1" x14ac:dyDescent="0.3">
      <c r="A4" s="698"/>
      <c r="B4" s="659"/>
      <c r="C4" s="660"/>
      <c r="D4" s="660"/>
      <c r="E4" s="660"/>
      <c r="F4" s="660"/>
      <c r="G4" s="660"/>
      <c r="H4" s="660"/>
      <c r="I4" s="660"/>
      <c r="J4" s="660"/>
      <c r="K4" s="660"/>
      <c r="L4" s="660"/>
      <c r="M4" s="660"/>
      <c r="N4" s="660"/>
      <c r="O4" s="660"/>
      <c r="P4" s="660"/>
      <c r="Q4" s="660"/>
      <c r="R4" s="660"/>
      <c r="S4" s="660"/>
      <c r="T4" s="660"/>
      <c r="U4" s="660"/>
      <c r="V4" s="660"/>
      <c r="W4" s="660"/>
      <c r="X4" s="660"/>
      <c r="Y4" s="660"/>
      <c r="Z4" s="660"/>
      <c r="AA4" s="661"/>
      <c r="AB4" s="662" t="s">
        <v>6</v>
      </c>
      <c r="AC4" s="663"/>
      <c r="AD4" s="664"/>
    </row>
    <row r="5" spans="1:30" ht="9" customHeight="1" thickBot="1" x14ac:dyDescent="0.3">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80"/>
      <c r="AC5" s="181"/>
      <c r="AD5" s="182"/>
    </row>
    <row r="6" spans="1:30" ht="9" customHeight="1" x14ac:dyDescent="0.25">
      <c r="A6" s="183"/>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84"/>
      <c r="AD6" s="185"/>
    </row>
    <row r="7" spans="1:30" ht="15" customHeight="1" x14ac:dyDescent="0.25">
      <c r="A7" s="665" t="s">
        <v>20</v>
      </c>
      <c r="B7" s="666"/>
      <c r="C7" s="680" t="s">
        <v>45</v>
      </c>
      <c r="D7" s="665" t="s">
        <v>8</v>
      </c>
      <c r="E7" s="683"/>
      <c r="F7" s="683"/>
      <c r="G7" s="683"/>
      <c r="H7" s="666"/>
      <c r="I7" s="686">
        <v>45267</v>
      </c>
      <c r="J7" s="687"/>
      <c r="K7" s="665" t="s">
        <v>10</v>
      </c>
      <c r="L7" s="666"/>
      <c r="M7" s="692" t="s">
        <v>11</v>
      </c>
      <c r="N7" s="693"/>
      <c r="O7" s="699"/>
      <c r="P7" s="700"/>
      <c r="Q7" s="179"/>
      <c r="R7" s="179"/>
      <c r="S7" s="179"/>
      <c r="T7" s="179"/>
      <c r="U7" s="179"/>
      <c r="V7" s="179"/>
      <c r="W7" s="179"/>
      <c r="X7" s="179"/>
      <c r="Y7" s="179"/>
      <c r="Z7" s="179"/>
      <c r="AA7" s="179"/>
      <c r="AB7" s="179"/>
      <c r="AC7" s="184"/>
      <c r="AD7" s="185"/>
    </row>
    <row r="8" spans="1:30" ht="15" customHeight="1" x14ac:dyDescent="0.25">
      <c r="A8" s="667"/>
      <c r="B8" s="668"/>
      <c r="C8" s="681"/>
      <c r="D8" s="667"/>
      <c r="E8" s="684"/>
      <c r="F8" s="684"/>
      <c r="G8" s="684"/>
      <c r="H8" s="668"/>
      <c r="I8" s="688"/>
      <c r="J8" s="689"/>
      <c r="K8" s="667"/>
      <c r="L8" s="668"/>
      <c r="M8" s="624" t="s">
        <v>12</v>
      </c>
      <c r="N8" s="625"/>
      <c r="O8" s="626"/>
      <c r="P8" s="627"/>
      <c r="Q8" s="179"/>
      <c r="R8" s="179"/>
      <c r="S8" s="179"/>
      <c r="T8" s="179"/>
      <c r="U8" s="179"/>
      <c r="V8" s="179"/>
      <c r="W8" s="179"/>
      <c r="X8" s="179"/>
      <c r="Y8" s="179"/>
      <c r="Z8" s="179"/>
      <c r="AA8" s="179"/>
      <c r="AB8" s="179"/>
      <c r="AC8" s="184"/>
      <c r="AD8" s="185"/>
    </row>
    <row r="9" spans="1:30" ht="15" customHeight="1" x14ac:dyDescent="0.25">
      <c r="A9" s="669"/>
      <c r="B9" s="670"/>
      <c r="C9" s="682"/>
      <c r="D9" s="669"/>
      <c r="E9" s="685"/>
      <c r="F9" s="685"/>
      <c r="G9" s="685"/>
      <c r="H9" s="670"/>
      <c r="I9" s="690"/>
      <c r="J9" s="691"/>
      <c r="K9" s="669"/>
      <c r="L9" s="670"/>
      <c r="M9" s="694" t="s">
        <v>13</v>
      </c>
      <c r="N9" s="695"/>
      <c r="O9" s="640" t="s">
        <v>85</v>
      </c>
      <c r="P9" s="641"/>
      <c r="Q9" s="179"/>
      <c r="R9" s="179"/>
      <c r="S9" s="179"/>
      <c r="T9" s="179"/>
      <c r="U9" s="179"/>
      <c r="V9" s="179"/>
      <c r="W9" s="179"/>
      <c r="X9" s="179"/>
      <c r="Y9" s="179"/>
      <c r="Z9" s="179"/>
      <c r="AA9" s="179"/>
      <c r="AB9" s="179"/>
      <c r="AC9" s="184"/>
      <c r="AD9" s="185"/>
    </row>
    <row r="10" spans="1:30" ht="15" customHeight="1" x14ac:dyDescent="0.25">
      <c r="A10" s="186"/>
      <c r="B10" s="187"/>
      <c r="C10" s="187"/>
      <c r="D10" s="188"/>
      <c r="E10" s="188"/>
      <c r="F10" s="188"/>
      <c r="G10" s="188"/>
      <c r="H10" s="188"/>
      <c r="I10" s="189"/>
      <c r="J10" s="189"/>
      <c r="K10" s="188"/>
      <c r="L10" s="188"/>
      <c r="M10" s="190"/>
      <c r="N10" s="190"/>
      <c r="O10" s="191"/>
      <c r="P10" s="191"/>
      <c r="Q10" s="187"/>
      <c r="R10" s="187"/>
      <c r="S10" s="187"/>
      <c r="T10" s="187"/>
      <c r="U10" s="187"/>
      <c r="V10" s="187"/>
      <c r="W10" s="187"/>
      <c r="X10" s="187"/>
      <c r="Y10" s="187"/>
      <c r="Z10" s="187"/>
      <c r="AA10" s="187"/>
      <c r="AB10" s="187"/>
      <c r="AC10" s="192"/>
      <c r="AD10" s="193"/>
    </row>
    <row r="11" spans="1:30" ht="15" customHeight="1" x14ac:dyDescent="0.25">
      <c r="A11" s="665" t="s">
        <v>7</v>
      </c>
      <c r="B11" s="666"/>
      <c r="C11" s="737" t="s">
        <v>86</v>
      </c>
      <c r="D11" s="738"/>
      <c r="E11" s="738"/>
      <c r="F11" s="738"/>
      <c r="G11" s="738"/>
      <c r="H11" s="738"/>
      <c r="I11" s="738"/>
      <c r="J11" s="738"/>
      <c r="K11" s="738"/>
      <c r="L11" s="738"/>
      <c r="M11" s="738"/>
      <c r="N11" s="738"/>
      <c r="O11" s="738"/>
      <c r="P11" s="738"/>
      <c r="Q11" s="738"/>
      <c r="R11" s="738"/>
      <c r="S11" s="738"/>
      <c r="T11" s="738"/>
      <c r="U11" s="738"/>
      <c r="V11" s="738"/>
      <c r="W11" s="738"/>
      <c r="X11" s="738"/>
      <c r="Y11" s="738"/>
      <c r="Z11" s="738"/>
      <c r="AA11" s="738"/>
      <c r="AB11" s="738"/>
      <c r="AC11" s="738"/>
      <c r="AD11" s="739"/>
    </row>
    <row r="12" spans="1:30" ht="15" customHeight="1" x14ac:dyDescent="0.25">
      <c r="A12" s="667"/>
      <c r="B12" s="668"/>
      <c r="C12" s="740"/>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2"/>
    </row>
    <row r="13" spans="1:30" ht="15" customHeight="1" thickBot="1" x14ac:dyDescent="0.3">
      <c r="A13" s="669"/>
      <c r="B13" s="670"/>
      <c r="C13" s="743"/>
      <c r="D13" s="744"/>
      <c r="E13" s="744"/>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44"/>
      <c r="AD13" s="745"/>
    </row>
    <row r="14" spans="1:30" ht="9" customHeight="1" thickBot="1" x14ac:dyDescent="0.3">
      <c r="A14" s="195"/>
      <c r="B14" s="196"/>
      <c r="C14" s="197"/>
      <c r="D14" s="197"/>
      <c r="E14" s="197"/>
      <c r="F14" s="197"/>
      <c r="G14" s="197"/>
      <c r="H14" s="197"/>
      <c r="I14" s="197"/>
      <c r="J14" s="197"/>
      <c r="K14" s="197"/>
      <c r="L14" s="197"/>
      <c r="M14" s="198"/>
      <c r="N14" s="198"/>
      <c r="O14" s="198"/>
      <c r="P14" s="198"/>
      <c r="Q14" s="198"/>
      <c r="R14" s="199"/>
      <c r="S14" s="199"/>
      <c r="T14" s="199"/>
      <c r="U14" s="199"/>
      <c r="V14" s="199"/>
      <c r="W14" s="199"/>
      <c r="X14" s="199"/>
      <c r="Y14" s="188"/>
      <c r="Z14" s="188"/>
      <c r="AA14" s="188"/>
      <c r="AB14" s="188"/>
      <c r="AC14" s="188"/>
      <c r="AD14" s="194"/>
    </row>
    <row r="15" spans="1:30" ht="39" customHeight="1" thickBot="1" x14ac:dyDescent="0.3">
      <c r="A15" s="622" t="s">
        <v>14</v>
      </c>
      <c r="B15" s="623"/>
      <c r="C15" s="653" t="s">
        <v>87</v>
      </c>
      <c r="D15" s="654"/>
      <c r="E15" s="654"/>
      <c r="F15" s="654"/>
      <c r="G15" s="654"/>
      <c r="H15" s="654"/>
      <c r="I15" s="654"/>
      <c r="J15" s="654"/>
      <c r="K15" s="655"/>
      <c r="L15" s="619" t="s">
        <v>15</v>
      </c>
      <c r="M15" s="621"/>
      <c r="N15" s="621"/>
      <c r="O15" s="621"/>
      <c r="P15" s="621"/>
      <c r="Q15" s="620"/>
      <c r="R15" s="616" t="s">
        <v>88</v>
      </c>
      <c r="S15" s="617"/>
      <c r="T15" s="617"/>
      <c r="U15" s="617"/>
      <c r="V15" s="617"/>
      <c r="W15" s="617"/>
      <c r="X15" s="618"/>
      <c r="Y15" s="619" t="s">
        <v>16</v>
      </c>
      <c r="Z15" s="620"/>
      <c r="AA15" s="642" t="s">
        <v>89</v>
      </c>
      <c r="AB15" s="643"/>
      <c r="AC15" s="643"/>
      <c r="AD15" s="644"/>
    </row>
    <row r="16" spans="1:30" ht="9" customHeight="1" thickBot="1" x14ac:dyDescent="0.3">
      <c r="A16" s="183"/>
      <c r="B16" s="179"/>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C16" s="200"/>
      <c r="AD16" s="201"/>
    </row>
    <row r="17" spans="1:41" s="202" customFormat="1" ht="37.5" customHeight="1" thickBot="1" x14ac:dyDescent="0.3">
      <c r="A17" s="622" t="s">
        <v>17</v>
      </c>
      <c r="B17" s="623"/>
      <c r="C17" s="646" t="s">
        <v>122</v>
      </c>
      <c r="D17" s="647"/>
      <c r="E17" s="647"/>
      <c r="F17" s="647"/>
      <c r="G17" s="647"/>
      <c r="H17" s="647"/>
      <c r="I17" s="647"/>
      <c r="J17" s="647"/>
      <c r="K17" s="647"/>
      <c r="L17" s="647"/>
      <c r="M17" s="647"/>
      <c r="N17" s="647"/>
      <c r="O17" s="647"/>
      <c r="P17" s="647"/>
      <c r="Q17" s="648"/>
      <c r="R17" s="619" t="s">
        <v>91</v>
      </c>
      <c r="S17" s="621"/>
      <c r="T17" s="621"/>
      <c r="U17" s="621"/>
      <c r="V17" s="620"/>
      <c r="W17" s="649">
        <v>60</v>
      </c>
      <c r="X17" s="650"/>
      <c r="Y17" s="621" t="s">
        <v>19</v>
      </c>
      <c r="Z17" s="621"/>
      <c r="AA17" s="621"/>
      <c r="AB17" s="620"/>
      <c r="AC17" s="651">
        <v>0.2</v>
      </c>
      <c r="AD17" s="652"/>
    </row>
    <row r="18" spans="1:41" ht="16.5" customHeight="1" thickBot="1" x14ac:dyDescent="0.3">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41" ht="32.1" customHeight="1" thickBot="1" x14ac:dyDescent="0.3">
      <c r="A19" s="619" t="s">
        <v>22</v>
      </c>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0"/>
      <c r="AE19" s="206"/>
      <c r="AF19" s="206"/>
    </row>
    <row r="20" spans="1:41" ht="32.1" customHeight="1" thickBot="1" x14ac:dyDescent="0.3">
      <c r="A20" s="207"/>
      <c r="B20" s="184"/>
      <c r="C20" s="634" t="s">
        <v>92</v>
      </c>
      <c r="D20" s="635"/>
      <c r="E20" s="635"/>
      <c r="F20" s="635"/>
      <c r="G20" s="635"/>
      <c r="H20" s="635"/>
      <c r="I20" s="635"/>
      <c r="J20" s="635"/>
      <c r="K20" s="635"/>
      <c r="L20" s="635"/>
      <c r="M20" s="635"/>
      <c r="N20" s="635"/>
      <c r="O20" s="635"/>
      <c r="P20" s="636"/>
      <c r="Q20" s="637" t="s">
        <v>93</v>
      </c>
      <c r="R20" s="638"/>
      <c r="S20" s="638"/>
      <c r="T20" s="638"/>
      <c r="U20" s="638"/>
      <c r="V20" s="638"/>
      <c r="W20" s="638"/>
      <c r="X20" s="638"/>
      <c r="Y20" s="638"/>
      <c r="Z20" s="638"/>
      <c r="AA20" s="638"/>
      <c r="AB20" s="638"/>
      <c r="AC20" s="638"/>
      <c r="AD20" s="639"/>
      <c r="AE20" s="206"/>
      <c r="AF20" s="206"/>
    </row>
    <row r="21" spans="1:41" ht="32.1" customHeight="1" thickBot="1" x14ac:dyDescent="0.3">
      <c r="A21" s="183"/>
      <c r="B21" s="179"/>
      <c r="C21" s="208" t="s">
        <v>35</v>
      </c>
      <c r="D21" s="209" t="s">
        <v>36</v>
      </c>
      <c r="E21" s="209" t="s">
        <v>37</v>
      </c>
      <c r="F21" s="209" t="s">
        <v>38</v>
      </c>
      <c r="G21" s="209" t="s">
        <v>39</v>
      </c>
      <c r="H21" s="209" t="s">
        <v>40</v>
      </c>
      <c r="I21" s="209" t="s">
        <v>41</v>
      </c>
      <c r="J21" s="209" t="s">
        <v>42</v>
      </c>
      <c r="K21" s="209" t="s">
        <v>43</v>
      </c>
      <c r="L21" s="209" t="s">
        <v>44</v>
      </c>
      <c r="M21" s="209" t="s">
        <v>45</v>
      </c>
      <c r="N21" s="209" t="s">
        <v>46</v>
      </c>
      <c r="O21" s="209" t="s">
        <v>33</v>
      </c>
      <c r="P21" s="210" t="s">
        <v>94</v>
      </c>
      <c r="Q21" s="337" t="s">
        <v>35</v>
      </c>
      <c r="R21" s="336" t="s">
        <v>36</v>
      </c>
      <c r="S21" s="336" t="s">
        <v>37</v>
      </c>
      <c r="T21" s="336" t="s">
        <v>38</v>
      </c>
      <c r="U21" s="336" t="s">
        <v>39</v>
      </c>
      <c r="V21" s="336" t="s">
        <v>40</v>
      </c>
      <c r="W21" s="336" t="s">
        <v>41</v>
      </c>
      <c r="X21" s="336" t="s">
        <v>42</v>
      </c>
      <c r="Y21" s="336" t="s">
        <v>43</v>
      </c>
      <c r="Z21" s="336" t="s">
        <v>44</v>
      </c>
      <c r="AA21" s="336" t="s">
        <v>45</v>
      </c>
      <c r="AB21" s="336" t="s">
        <v>46</v>
      </c>
      <c r="AC21" s="336" t="s">
        <v>33</v>
      </c>
      <c r="AD21" s="338" t="s">
        <v>94</v>
      </c>
      <c r="AE21" s="211"/>
      <c r="AF21" s="211"/>
    </row>
    <row r="22" spans="1:41" ht="32.1" customHeight="1" x14ac:dyDescent="0.25">
      <c r="A22" s="601" t="s">
        <v>95</v>
      </c>
      <c r="B22" s="602"/>
      <c r="C22" s="212"/>
      <c r="D22" s="213"/>
      <c r="E22" s="213"/>
      <c r="F22" s="213"/>
      <c r="G22" s="213"/>
      <c r="H22" s="213"/>
      <c r="I22" s="213"/>
      <c r="J22" s="213"/>
      <c r="K22" s="213"/>
      <c r="L22" s="213"/>
      <c r="M22" s="213"/>
      <c r="N22" s="213"/>
      <c r="O22" s="213">
        <f>SUM(C22:N22)</f>
        <v>0</v>
      </c>
      <c r="P22" s="214"/>
      <c r="Q22" s="339">
        <v>155660000</v>
      </c>
      <c r="R22" s="340">
        <v>135240000</v>
      </c>
      <c r="S22" s="340"/>
      <c r="T22" s="340"/>
      <c r="U22" s="340">
        <v>-13845333</v>
      </c>
      <c r="V22" s="340">
        <v>2896000</v>
      </c>
      <c r="W22" s="340"/>
      <c r="X22" s="340"/>
      <c r="Y22" s="340"/>
      <c r="Z22" s="340">
        <v>6058666</v>
      </c>
      <c r="AA22" s="340"/>
      <c r="AB22" s="340"/>
      <c r="AC22" s="340">
        <f>SUM(Q22:AB22)</f>
        <v>286009333</v>
      </c>
      <c r="AD22" s="343"/>
      <c r="AE22" s="211"/>
      <c r="AF22" s="211"/>
    </row>
    <row r="23" spans="1:41" ht="32.1" customHeight="1" x14ac:dyDescent="0.25">
      <c r="A23" s="559" t="s">
        <v>96</v>
      </c>
      <c r="B23" s="565"/>
      <c r="C23" s="215"/>
      <c r="D23" s="216"/>
      <c r="E23" s="216"/>
      <c r="F23" s="216"/>
      <c r="G23" s="216"/>
      <c r="H23" s="216"/>
      <c r="I23" s="216"/>
      <c r="J23" s="216"/>
      <c r="K23" s="216"/>
      <c r="L23" s="216"/>
      <c r="M23" s="216"/>
      <c r="N23" s="216"/>
      <c r="O23" s="216">
        <f>SUM(C23:N23)</f>
        <v>0</v>
      </c>
      <c r="P23" s="217" t="str">
        <f>IFERROR(O23/(SUMIF(C23:N23,"&gt;0",C22:N22))," ")</f>
        <v xml:space="preserve"> </v>
      </c>
      <c r="Q23" s="215">
        <v>155660000</v>
      </c>
      <c r="R23" s="216">
        <v>64400000</v>
      </c>
      <c r="S23" s="216">
        <v>56780000</v>
      </c>
      <c r="T23" s="216"/>
      <c r="U23" s="216"/>
      <c r="V23" s="216">
        <v>-1932000</v>
      </c>
      <c r="W23" s="216"/>
      <c r="X23" s="216"/>
      <c r="Y23" s="216"/>
      <c r="Z23" s="216"/>
      <c r="AA23" s="216">
        <v>7964000</v>
      </c>
      <c r="AB23" s="216"/>
      <c r="AC23" s="216">
        <f>SUM(Q23:AB23)</f>
        <v>282872000</v>
      </c>
      <c r="AD23" s="322">
        <f>(SUM(Q23:Y23))/(SUM(Q22:Y22))</f>
        <v>0.98198730135549206</v>
      </c>
      <c r="AE23" s="211"/>
      <c r="AF23" s="211"/>
    </row>
    <row r="24" spans="1:41" ht="32.1" customHeight="1" x14ac:dyDescent="0.25">
      <c r="A24" s="559" t="s">
        <v>97</v>
      </c>
      <c r="B24" s="565"/>
      <c r="C24" s="215"/>
      <c r="D24" s="216"/>
      <c r="E24" s="216"/>
      <c r="F24" s="216"/>
      <c r="G24" s="216"/>
      <c r="H24" s="216"/>
      <c r="I24" s="216"/>
      <c r="J24" s="216"/>
      <c r="K24" s="216"/>
      <c r="L24" s="216"/>
      <c r="M24" s="216"/>
      <c r="N24" s="216"/>
      <c r="O24" s="216">
        <f>SUM(C24:N24)</f>
        <v>0</v>
      </c>
      <c r="P24" s="219"/>
      <c r="Q24" s="215"/>
      <c r="R24" s="216">
        <v>1448000</v>
      </c>
      <c r="S24" s="216">
        <v>26877333</v>
      </c>
      <c r="T24" s="216">
        <v>27360000</v>
      </c>
      <c r="U24" s="216">
        <v>27360000</v>
      </c>
      <c r="V24" s="216">
        <v>27360000</v>
      </c>
      <c r="W24" s="216">
        <v>27360000</v>
      </c>
      <c r="X24" s="216">
        <v>27360000</v>
      </c>
      <c r="Y24" s="216">
        <v>27360000</v>
      </c>
      <c r="Z24" s="216">
        <v>27360000</v>
      </c>
      <c r="AA24" s="216">
        <v>27360000</v>
      </c>
      <c r="AB24" s="216">
        <v>38804000</v>
      </c>
      <c r="AC24" s="216">
        <f>SUM(Q24:AB24)</f>
        <v>286009333</v>
      </c>
      <c r="AD24" s="322"/>
      <c r="AE24" s="211"/>
      <c r="AF24" s="211"/>
    </row>
    <row r="25" spans="1:41" ht="32.1" customHeight="1" thickBot="1" x14ac:dyDescent="0.3">
      <c r="A25" s="603" t="s">
        <v>98</v>
      </c>
      <c r="B25" s="604"/>
      <c r="C25" s="220"/>
      <c r="D25" s="221"/>
      <c r="E25" s="221"/>
      <c r="F25" s="221"/>
      <c r="G25" s="221"/>
      <c r="H25" s="221"/>
      <c r="I25" s="221"/>
      <c r="J25" s="221"/>
      <c r="K25" s="221"/>
      <c r="L25" s="221"/>
      <c r="M25" s="221"/>
      <c r="N25" s="221"/>
      <c r="O25" s="221">
        <f>SUM(C25:N25)</f>
        <v>0</v>
      </c>
      <c r="P25" s="222" t="str">
        <f>IFERROR(O25/(SUMIF(C25:N25,"&gt;0",C24:N24))," ")</f>
        <v xml:space="preserve"> </v>
      </c>
      <c r="Q25" s="220"/>
      <c r="R25" s="221">
        <v>1448000</v>
      </c>
      <c r="S25" s="221">
        <v>13514667</v>
      </c>
      <c r="T25" s="221">
        <v>20705333</v>
      </c>
      <c r="U25" s="221">
        <v>25428000</v>
      </c>
      <c r="V25" s="221">
        <v>27360000</v>
      </c>
      <c r="W25" s="221">
        <v>27360000</v>
      </c>
      <c r="X25" s="221">
        <v>27360000</v>
      </c>
      <c r="Y25" s="221">
        <v>27360000</v>
      </c>
      <c r="Z25" s="221">
        <v>27360000</v>
      </c>
      <c r="AA25" s="221">
        <v>27360000</v>
      </c>
      <c r="AB25" s="221"/>
      <c r="AC25" s="221">
        <f>SUM(Q25:AB25)</f>
        <v>225256000</v>
      </c>
      <c r="AD25" s="342">
        <f>(SUM(Q25:Y25))/(SUM(Q24:Y24))</f>
        <v>0.88596880262040534</v>
      </c>
      <c r="AE25" s="211"/>
      <c r="AF25" s="211"/>
    </row>
    <row r="26" spans="1:41" ht="32.1" customHeight="1" thickBot="1" x14ac:dyDescent="0.3">
      <c r="A26" s="183"/>
      <c r="B26" s="17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184"/>
      <c r="AD26" s="193"/>
    </row>
    <row r="27" spans="1:41" ht="33.950000000000003" customHeight="1" x14ac:dyDescent="0.25">
      <c r="A27" s="605" t="s">
        <v>29</v>
      </c>
      <c r="B27" s="606"/>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8"/>
    </row>
    <row r="28" spans="1:41" ht="15" customHeight="1" x14ac:dyDescent="0.25">
      <c r="A28" s="609" t="s">
        <v>30</v>
      </c>
      <c r="B28" s="611" t="s">
        <v>31</v>
      </c>
      <c r="C28" s="612"/>
      <c r="D28" s="565" t="s">
        <v>99</v>
      </c>
      <c r="E28" s="566"/>
      <c r="F28" s="566"/>
      <c r="G28" s="566"/>
      <c r="H28" s="566"/>
      <c r="I28" s="566"/>
      <c r="J28" s="566"/>
      <c r="K28" s="566"/>
      <c r="L28" s="566"/>
      <c r="M28" s="566"/>
      <c r="N28" s="566"/>
      <c r="O28" s="613"/>
      <c r="P28" s="597" t="s">
        <v>33</v>
      </c>
      <c r="Q28" s="597" t="s">
        <v>34</v>
      </c>
      <c r="R28" s="597"/>
      <c r="S28" s="597"/>
      <c r="T28" s="597"/>
      <c r="U28" s="597"/>
      <c r="V28" s="597"/>
      <c r="W28" s="597"/>
      <c r="X28" s="597"/>
      <c r="Y28" s="597"/>
      <c r="Z28" s="597"/>
      <c r="AA28" s="597"/>
      <c r="AB28" s="597"/>
      <c r="AC28" s="597"/>
      <c r="AD28" s="599"/>
    </row>
    <row r="29" spans="1:41" ht="27" customHeight="1" x14ac:dyDescent="0.25">
      <c r="A29" s="610"/>
      <c r="B29" s="562"/>
      <c r="C29" s="600"/>
      <c r="D29" s="224" t="s">
        <v>35</v>
      </c>
      <c r="E29" s="224" t="s">
        <v>36</v>
      </c>
      <c r="F29" s="224" t="s">
        <v>37</v>
      </c>
      <c r="G29" s="224" t="s">
        <v>38</v>
      </c>
      <c r="H29" s="224" t="s">
        <v>39</v>
      </c>
      <c r="I29" s="224" t="s">
        <v>40</v>
      </c>
      <c r="J29" s="224" t="s">
        <v>41</v>
      </c>
      <c r="K29" s="224" t="s">
        <v>42</v>
      </c>
      <c r="L29" s="224" t="s">
        <v>43</v>
      </c>
      <c r="M29" s="224" t="s">
        <v>44</v>
      </c>
      <c r="N29" s="224" t="s">
        <v>45</v>
      </c>
      <c r="O29" s="224" t="s">
        <v>46</v>
      </c>
      <c r="P29" s="613"/>
      <c r="Q29" s="597"/>
      <c r="R29" s="597"/>
      <c r="S29" s="597"/>
      <c r="T29" s="597"/>
      <c r="U29" s="597"/>
      <c r="V29" s="597"/>
      <c r="W29" s="597"/>
      <c r="X29" s="597"/>
      <c r="Y29" s="597"/>
      <c r="Z29" s="597"/>
      <c r="AA29" s="597"/>
      <c r="AB29" s="597"/>
      <c r="AC29" s="597"/>
      <c r="AD29" s="599"/>
    </row>
    <row r="30" spans="1:41" ht="42" customHeight="1" thickBot="1" x14ac:dyDescent="0.3">
      <c r="A30" s="225"/>
      <c r="B30" s="590"/>
      <c r="C30" s="591"/>
      <c r="D30" s="226"/>
      <c r="E30" s="226"/>
      <c r="F30" s="226"/>
      <c r="G30" s="226"/>
      <c r="H30" s="226"/>
      <c r="I30" s="226"/>
      <c r="J30" s="226"/>
      <c r="K30" s="226"/>
      <c r="L30" s="226"/>
      <c r="M30" s="226"/>
      <c r="N30" s="226"/>
      <c r="O30" s="226"/>
      <c r="P30" s="227">
        <f>SUM(D30:O30)</f>
        <v>0</v>
      </c>
      <c r="Q30" s="592"/>
      <c r="R30" s="592"/>
      <c r="S30" s="592"/>
      <c r="T30" s="592"/>
      <c r="U30" s="592"/>
      <c r="V30" s="592"/>
      <c r="W30" s="592"/>
      <c r="X30" s="592"/>
      <c r="Y30" s="592"/>
      <c r="Z30" s="592"/>
      <c r="AA30" s="592"/>
      <c r="AB30" s="592"/>
      <c r="AC30" s="592"/>
      <c r="AD30" s="593"/>
    </row>
    <row r="31" spans="1:41" ht="45" customHeight="1" x14ac:dyDescent="0.25">
      <c r="A31" s="594" t="s">
        <v>48</v>
      </c>
      <c r="B31" s="595"/>
      <c r="C31" s="595"/>
      <c r="D31" s="595"/>
      <c r="E31" s="595"/>
      <c r="F31" s="595"/>
      <c r="G31" s="595"/>
      <c r="H31" s="595"/>
      <c r="I31" s="595"/>
      <c r="J31" s="595"/>
      <c r="K31" s="595"/>
      <c r="L31" s="595"/>
      <c r="M31" s="595"/>
      <c r="N31" s="595"/>
      <c r="O31" s="595"/>
      <c r="P31" s="595"/>
      <c r="Q31" s="595"/>
      <c r="R31" s="595"/>
      <c r="S31" s="595"/>
      <c r="T31" s="595"/>
      <c r="U31" s="595"/>
      <c r="V31" s="595"/>
      <c r="W31" s="595"/>
      <c r="X31" s="595"/>
      <c r="Y31" s="595"/>
      <c r="Z31" s="595"/>
      <c r="AA31" s="595"/>
      <c r="AB31" s="595"/>
      <c r="AC31" s="595"/>
      <c r="AD31" s="596"/>
    </row>
    <row r="32" spans="1:41" ht="23.1" customHeight="1" x14ac:dyDescent="0.25">
      <c r="A32" s="559" t="s">
        <v>49</v>
      </c>
      <c r="B32" s="597" t="s">
        <v>50</v>
      </c>
      <c r="C32" s="597" t="s">
        <v>31</v>
      </c>
      <c r="D32" s="597" t="s">
        <v>51</v>
      </c>
      <c r="E32" s="597"/>
      <c r="F32" s="597"/>
      <c r="G32" s="597"/>
      <c r="H32" s="597"/>
      <c r="I32" s="597"/>
      <c r="J32" s="597"/>
      <c r="K32" s="597"/>
      <c r="L32" s="597"/>
      <c r="M32" s="597"/>
      <c r="N32" s="597"/>
      <c r="O32" s="597"/>
      <c r="P32" s="597"/>
      <c r="Q32" s="597" t="s">
        <v>52</v>
      </c>
      <c r="R32" s="597"/>
      <c r="S32" s="597"/>
      <c r="T32" s="597"/>
      <c r="U32" s="597"/>
      <c r="V32" s="597"/>
      <c r="W32" s="597"/>
      <c r="X32" s="597"/>
      <c r="Y32" s="597"/>
      <c r="Z32" s="597"/>
      <c r="AA32" s="597"/>
      <c r="AB32" s="597"/>
      <c r="AC32" s="597"/>
      <c r="AD32" s="599"/>
      <c r="AG32" s="228"/>
      <c r="AH32" s="228"/>
      <c r="AI32" s="228"/>
      <c r="AJ32" s="228"/>
      <c r="AK32" s="228"/>
      <c r="AL32" s="228"/>
      <c r="AM32" s="228"/>
      <c r="AN32" s="228"/>
      <c r="AO32" s="228"/>
    </row>
    <row r="33" spans="1:41" ht="27" customHeight="1" x14ac:dyDescent="0.25">
      <c r="A33" s="559"/>
      <c r="B33" s="597"/>
      <c r="C33" s="598"/>
      <c r="D33" s="224" t="s">
        <v>35</v>
      </c>
      <c r="E33" s="224" t="s">
        <v>36</v>
      </c>
      <c r="F33" s="224" t="s">
        <v>37</v>
      </c>
      <c r="G33" s="224" t="s">
        <v>38</v>
      </c>
      <c r="H33" s="224" t="s">
        <v>39</v>
      </c>
      <c r="I33" s="224" t="s">
        <v>40</v>
      </c>
      <c r="J33" s="224" t="s">
        <v>41</v>
      </c>
      <c r="K33" s="224" t="s">
        <v>42</v>
      </c>
      <c r="L33" s="224" t="s">
        <v>43</v>
      </c>
      <c r="M33" s="224" t="s">
        <v>44</v>
      </c>
      <c r="N33" s="224" t="s">
        <v>45</v>
      </c>
      <c r="O33" s="224" t="s">
        <v>46</v>
      </c>
      <c r="P33" s="224" t="s">
        <v>33</v>
      </c>
      <c r="Q33" s="597" t="s">
        <v>100</v>
      </c>
      <c r="R33" s="597"/>
      <c r="S33" s="597"/>
      <c r="T33" s="597" t="s">
        <v>101</v>
      </c>
      <c r="U33" s="597"/>
      <c r="V33" s="597"/>
      <c r="W33" s="562" t="s">
        <v>54</v>
      </c>
      <c r="X33" s="563"/>
      <c r="Y33" s="563"/>
      <c r="Z33" s="600"/>
      <c r="AA33" s="562" t="s">
        <v>55</v>
      </c>
      <c r="AB33" s="563"/>
      <c r="AC33" s="563"/>
      <c r="AD33" s="564"/>
      <c r="AG33" s="228"/>
      <c r="AH33" s="228"/>
      <c r="AI33" s="228"/>
      <c r="AJ33" s="228"/>
      <c r="AK33" s="228"/>
      <c r="AL33" s="228"/>
      <c r="AM33" s="228"/>
      <c r="AN33" s="228"/>
      <c r="AO33" s="228"/>
    </row>
    <row r="34" spans="1:41" ht="250.5" customHeight="1" x14ac:dyDescent="0.25">
      <c r="A34" s="568" t="str">
        <f>C17</f>
        <v>Brindar a 60 instancias, incluidos los Fondos de Desarrollo Local, el servicio de asistencia técnica para la transversalización de los enfoques de género e interseccionalidad en los procesos de presupuesto participativo</v>
      </c>
      <c r="B34" s="570">
        <v>0.2</v>
      </c>
      <c r="C34" s="229" t="s">
        <v>56</v>
      </c>
      <c r="D34" s="226"/>
      <c r="E34" s="226"/>
      <c r="F34" s="226">
        <v>60</v>
      </c>
      <c r="G34" s="226"/>
      <c r="H34" s="226"/>
      <c r="I34" s="226">
        <v>60</v>
      </c>
      <c r="J34" s="226"/>
      <c r="K34" s="226"/>
      <c r="L34" s="226">
        <v>60</v>
      </c>
      <c r="M34" s="226"/>
      <c r="N34" s="226"/>
      <c r="O34" s="226">
        <v>60</v>
      </c>
      <c r="P34" s="254">
        <v>60</v>
      </c>
      <c r="Q34" s="778" t="s">
        <v>123</v>
      </c>
      <c r="R34" s="779"/>
      <c r="S34" s="780"/>
      <c r="T34" s="784" t="s">
        <v>124</v>
      </c>
      <c r="U34" s="785"/>
      <c r="V34" s="786"/>
      <c r="W34" s="731" t="s">
        <v>109</v>
      </c>
      <c r="X34" s="732"/>
      <c r="Y34" s="732"/>
      <c r="Z34" s="790"/>
      <c r="AA34" s="709" t="s">
        <v>125</v>
      </c>
      <c r="AB34" s="710"/>
      <c r="AC34" s="710"/>
      <c r="AD34" s="711"/>
      <c r="AG34" s="228"/>
      <c r="AH34" s="228"/>
      <c r="AI34" s="228"/>
      <c r="AJ34" s="228"/>
      <c r="AK34" s="228"/>
      <c r="AL34" s="228"/>
      <c r="AM34" s="228"/>
      <c r="AN34" s="228"/>
      <c r="AO34" s="228"/>
    </row>
    <row r="35" spans="1:41" ht="250.5" customHeight="1" x14ac:dyDescent="0.25">
      <c r="A35" s="569"/>
      <c r="B35" s="571"/>
      <c r="C35" s="231" t="s">
        <v>60</v>
      </c>
      <c r="D35" s="247">
        <v>0</v>
      </c>
      <c r="E35" s="247">
        <v>14</v>
      </c>
      <c r="F35" s="232">
        <v>46</v>
      </c>
      <c r="G35" s="233">
        <v>34</v>
      </c>
      <c r="H35" s="233">
        <v>52</v>
      </c>
      <c r="I35" s="233">
        <v>52</v>
      </c>
      <c r="J35" s="233">
        <v>47</v>
      </c>
      <c r="K35" s="308">
        <v>47</v>
      </c>
      <c r="L35" s="308">
        <v>51</v>
      </c>
      <c r="M35" s="233">
        <v>53</v>
      </c>
      <c r="N35" s="233">
        <v>42</v>
      </c>
      <c r="O35" s="234"/>
      <c r="P35" s="317">
        <v>58</v>
      </c>
      <c r="Q35" s="781"/>
      <c r="R35" s="782"/>
      <c r="S35" s="783"/>
      <c r="T35" s="787"/>
      <c r="U35" s="788"/>
      <c r="V35" s="789"/>
      <c r="W35" s="734"/>
      <c r="X35" s="735"/>
      <c r="Y35" s="735"/>
      <c r="Z35" s="791"/>
      <c r="AA35" s="712"/>
      <c r="AB35" s="713"/>
      <c r="AC35" s="713"/>
      <c r="AD35" s="714"/>
      <c r="AE35" s="235"/>
      <c r="AG35" s="228"/>
      <c r="AH35" s="228"/>
      <c r="AI35" s="228"/>
      <c r="AJ35" s="228"/>
      <c r="AK35" s="228"/>
      <c r="AL35" s="228"/>
      <c r="AM35" s="228"/>
      <c r="AN35" s="228"/>
      <c r="AO35" s="228"/>
    </row>
    <row r="36" spans="1:41" ht="26.1" customHeight="1" x14ac:dyDescent="0.25">
      <c r="A36" s="601" t="s">
        <v>61</v>
      </c>
      <c r="B36" s="715" t="s">
        <v>62</v>
      </c>
      <c r="C36" s="716" t="s">
        <v>126</v>
      </c>
      <c r="D36" s="716"/>
      <c r="E36" s="716"/>
      <c r="F36" s="716"/>
      <c r="G36" s="716"/>
      <c r="H36" s="716"/>
      <c r="I36" s="716"/>
      <c r="J36" s="716"/>
      <c r="K36" s="716"/>
      <c r="L36" s="716"/>
      <c r="M36" s="716"/>
      <c r="N36" s="716"/>
      <c r="O36" s="716"/>
      <c r="P36" s="716"/>
      <c r="Q36" s="602" t="s">
        <v>127</v>
      </c>
      <c r="R36" s="717"/>
      <c r="S36" s="717"/>
      <c r="T36" s="717"/>
      <c r="U36" s="717"/>
      <c r="V36" s="717"/>
      <c r="W36" s="717"/>
      <c r="X36" s="717"/>
      <c r="Y36" s="717"/>
      <c r="Z36" s="717"/>
      <c r="AA36" s="717"/>
      <c r="AB36" s="717"/>
      <c r="AC36" s="717"/>
      <c r="AD36" s="718"/>
      <c r="AG36" s="228"/>
      <c r="AH36" s="228"/>
      <c r="AI36" s="228"/>
      <c r="AJ36" s="228"/>
      <c r="AK36" s="228"/>
      <c r="AL36" s="228"/>
      <c r="AM36" s="228"/>
      <c r="AN36" s="228"/>
      <c r="AO36" s="228"/>
    </row>
    <row r="37" spans="1:41" ht="26.1" customHeight="1" x14ac:dyDescent="0.25">
      <c r="A37" s="559"/>
      <c r="B37" s="561"/>
      <c r="C37" s="224" t="s">
        <v>65</v>
      </c>
      <c r="D37" s="224" t="s">
        <v>66</v>
      </c>
      <c r="E37" s="224" t="s">
        <v>67</v>
      </c>
      <c r="F37" s="224" t="s">
        <v>68</v>
      </c>
      <c r="G37" s="224" t="s">
        <v>69</v>
      </c>
      <c r="H37" s="224" t="s">
        <v>70</v>
      </c>
      <c r="I37" s="224" t="s">
        <v>71</v>
      </c>
      <c r="J37" s="224" t="s">
        <v>72</v>
      </c>
      <c r="K37" s="224" t="s">
        <v>73</v>
      </c>
      <c r="L37" s="224" t="s">
        <v>74</v>
      </c>
      <c r="M37" s="224" t="s">
        <v>75</v>
      </c>
      <c r="N37" s="224" t="s">
        <v>76</v>
      </c>
      <c r="O37" s="224" t="s">
        <v>77</v>
      </c>
      <c r="P37" s="224" t="s">
        <v>78</v>
      </c>
      <c r="Q37" s="565" t="s">
        <v>79</v>
      </c>
      <c r="R37" s="566"/>
      <c r="S37" s="566"/>
      <c r="T37" s="566"/>
      <c r="U37" s="566"/>
      <c r="V37" s="566"/>
      <c r="W37" s="566"/>
      <c r="X37" s="566"/>
      <c r="Y37" s="566"/>
      <c r="Z37" s="566"/>
      <c r="AA37" s="566"/>
      <c r="AB37" s="566"/>
      <c r="AC37" s="566"/>
      <c r="AD37" s="567"/>
      <c r="AG37" s="236"/>
      <c r="AH37" s="236"/>
      <c r="AI37" s="236"/>
      <c r="AJ37" s="236"/>
      <c r="AK37" s="236"/>
      <c r="AL37" s="236"/>
      <c r="AM37" s="236"/>
      <c r="AN37" s="236"/>
      <c r="AO37" s="236"/>
    </row>
    <row r="38" spans="1:41" ht="28.5" customHeight="1" x14ac:dyDescent="0.25">
      <c r="A38" s="701" t="s">
        <v>128</v>
      </c>
      <c r="B38" s="776">
        <v>6.6000000000000003E-2</v>
      </c>
      <c r="C38" s="229" t="s">
        <v>56</v>
      </c>
      <c r="D38" s="237">
        <v>0</v>
      </c>
      <c r="E38" s="237">
        <v>0.05</v>
      </c>
      <c r="F38" s="237">
        <v>0.1</v>
      </c>
      <c r="G38" s="237">
        <v>0.12</v>
      </c>
      <c r="H38" s="237">
        <v>0.1</v>
      </c>
      <c r="I38" s="237">
        <v>0.09</v>
      </c>
      <c r="J38" s="237">
        <v>0.1</v>
      </c>
      <c r="K38" s="237">
        <v>0.1</v>
      </c>
      <c r="L38" s="237">
        <v>0.1</v>
      </c>
      <c r="M38" s="237">
        <v>0.1</v>
      </c>
      <c r="N38" s="237">
        <v>0.1</v>
      </c>
      <c r="O38" s="237">
        <v>0.04</v>
      </c>
      <c r="P38" s="238">
        <f t="shared" ref="P38:P43" si="0">SUM(D38:O38)</f>
        <v>0.99999999999999989</v>
      </c>
      <c r="Q38" s="746" t="s">
        <v>129</v>
      </c>
      <c r="R38" s="704"/>
      <c r="S38" s="704"/>
      <c r="T38" s="704"/>
      <c r="U38" s="704"/>
      <c r="V38" s="704"/>
      <c r="W38" s="704"/>
      <c r="X38" s="704"/>
      <c r="Y38" s="704"/>
      <c r="Z38" s="704"/>
      <c r="AA38" s="704"/>
      <c r="AB38" s="704"/>
      <c r="AC38" s="704"/>
      <c r="AD38" s="705"/>
      <c r="AE38" s="239"/>
      <c r="AG38" s="240"/>
      <c r="AH38" s="240"/>
      <c r="AI38" s="240"/>
      <c r="AJ38" s="240"/>
      <c r="AK38" s="240"/>
      <c r="AL38" s="240"/>
      <c r="AM38" s="240"/>
      <c r="AN38" s="240"/>
      <c r="AO38" s="240"/>
    </row>
    <row r="39" spans="1:41" ht="99" customHeight="1" x14ac:dyDescent="0.25">
      <c r="A39" s="702"/>
      <c r="B39" s="769"/>
      <c r="C39" s="241" t="s">
        <v>60</v>
      </c>
      <c r="D39" s="242">
        <v>0.01</v>
      </c>
      <c r="E39" s="242">
        <v>0.01</v>
      </c>
      <c r="F39" s="242">
        <v>7.5999999999999998E-2</v>
      </c>
      <c r="G39" s="242">
        <v>0.12</v>
      </c>
      <c r="H39" s="242">
        <v>0.1</v>
      </c>
      <c r="I39" s="242">
        <v>8.5500000000000007E-2</v>
      </c>
      <c r="J39" s="242">
        <v>0.09</v>
      </c>
      <c r="K39" s="307">
        <f>(17*K38)/20</f>
        <v>8.5000000000000006E-2</v>
      </c>
      <c r="L39" s="307">
        <f>(19*L38)/20</f>
        <v>9.5000000000000001E-2</v>
      </c>
      <c r="M39" s="307">
        <f>(18*M38)/20</f>
        <v>0.09</v>
      </c>
      <c r="N39" s="307">
        <f>(7*N38)/20</f>
        <v>3.5000000000000003E-2</v>
      </c>
      <c r="O39" s="242"/>
      <c r="P39" s="243">
        <f t="shared" si="0"/>
        <v>0.79649999999999999</v>
      </c>
      <c r="Q39" s="706"/>
      <c r="R39" s="707"/>
      <c r="S39" s="707"/>
      <c r="T39" s="707"/>
      <c r="U39" s="707"/>
      <c r="V39" s="707"/>
      <c r="W39" s="707"/>
      <c r="X39" s="707"/>
      <c r="Y39" s="707"/>
      <c r="Z39" s="707"/>
      <c r="AA39" s="707"/>
      <c r="AB39" s="707"/>
      <c r="AC39" s="707"/>
      <c r="AD39" s="708"/>
      <c r="AE39" s="239"/>
    </row>
    <row r="40" spans="1:41" ht="28.5" customHeight="1" x14ac:dyDescent="0.25">
      <c r="A40" s="701" t="s">
        <v>130</v>
      </c>
      <c r="B40" s="768">
        <v>6.6000000000000003E-2</v>
      </c>
      <c r="C40" s="250" t="s">
        <v>56</v>
      </c>
      <c r="D40" s="251">
        <v>0</v>
      </c>
      <c r="E40" s="251">
        <v>0.05</v>
      </c>
      <c r="F40" s="237">
        <v>0.1</v>
      </c>
      <c r="G40" s="237">
        <v>0.12</v>
      </c>
      <c r="H40" s="237">
        <v>0.12</v>
      </c>
      <c r="I40" s="237">
        <v>0.08</v>
      </c>
      <c r="J40" s="237">
        <v>0.08</v>
      </c>
      <c r="K40" s="237">
        <v>0.12</v>
      </c>
      <c r="L40" s="237">
        <v>0.1</v>
      </c>
      <c r="M40" s="237">
        <v>0.1</v>
      </c>
      <c r="N40" s="237">
        <v>0.09</v>
      </c>
      <c r="O40" s="237">
        <v>0.04</v>
      </c>
      <c r="P40" s="243">
        <f t="shared" si="0"/>
        <v>1</v>
      </c>
      <c r="Q40" s="548" t="s">
        <v>131</v>
      </c>
      <c r="R40" s="549"/>
      <c r="S40" s="549"/>
      <c r="T40" s="549"/>
      <c r="U40" s="549"/>
      <c r="V40" s="549"/>
      <c r="W40" s="549"/>
      <c r="X40" s="549"/>
      <c r="Y40" s="549"/>
      <c r="Z40" s="549"/>
      <c r="AA40" s="549"/>
      <c r="AB40" s="549"/>
      <c r="AC40" s="549"/>
      <c r="AD40" s="777"/>
      <c r="AE40" s="239"/>
    </row>
    <row r="41" spans="1:41" ht="114.75" customHeight="1" x14ac:dyDescent="0.25">
      <c r="A41" s="702"/>
      <c r="B41" s="769"/>
      <c r="C41" s="241" t="s">
        <v>60</v>
      </c>
      <c r="D41" s="242">
        <v>0</v>
      </c>
      <c r="E41" s="242">
        <v>0.01</v>
      </c>
      <c r="F41" s="242">
        <v>7.5999999999999998E-2</v>
      </c>
      <c r="G41" s="242">
        <v>0</v>
      </c>
      <c r="H41" s="242">
        <v>0.12</v>
      </c>
      <c r="I41" s="242">
        <v>5.6000000000000001E-2</v>
      </c>
      <c r="J41" s="242">
        <v>4.8000000000000001E-2</v>
      </c>
      <c r="K41" s="307">
        <f>(14*K40)/20</f>
        <v>8.3999999999999991E-2</v>
      </c>
      <c r="L41" s="307">
        <f>(14*L40)/20</f>
        <v>7.0000000000000007E-2</v>
      </c>
      <c r="M41" s="307">
        <f>(18*M40)/20</f>
        <v>0.09</v>
      </c>
      <c r="N41" s="307">
        <f>(17*N40)/20</f>
        <v>7.6499999999999999E-2</v>
      </c>
      <c r="O41" s="255"/>
      <c r="P41" s="243">
        <f t="shared" si="0"/>
        <v>0.63050000000000006</v>
      </c>
      <c r="Q41" s="773"/>
      <c r="R41" s="774"/>
      <c r="S41" s="774"/>
      <c r="T41" s="774"/>
      <c r="U41" s="774"/>
      <c r="V41" s="774"/>
      <c r="W41" s="774"/>
      <c r="X41" s="774"/>
      <c r="Y41" s="774"/>
      <c r="Z41" s="774"/>
      <c r="AA41" s="774"/>
      <c r="AB41" s="774"/>
      <c r="AC41" s="774"/>
      <c r="AD41" s="775"/>
      <c r="AE41" s="239"/>
    </row>
    <row r="42" spans="1:41" ht="83.25" customHeight="1" x14ac:dyDescent="0.25">
      <c r="A42" s="701" t="s">
        <v>132</v>
      </c>
      <c r="B42" s="768">
        <v>6.6000000000000003E-2</v>
      </c>
      <c r="C42" s="250" t="s">
        <v>56</v>
      </c>
      <c r="D42" s="251">
        <v>0</v>
      </c>
      <c r="E42" s="251">
        <v>0.05</v>
      </c>
      <c r="F42" s="237">
        <v>0.1</v>
      </c>
      <c r="G42" s="237">
        <v>0.12</v>
      </c>
      <c r="H42" s="237">
        <v>0.12</v>
      </c>
      <c r="I42" s="237">
        <v>0.1</v>
      </c>
      <c r="J42" s="237">
        <v>0.1</v>
      </c>
      <c r="K42" s="237">
        <v>0.1</v>
      </c>
      <c r="L42" s="237">
        <v>0.1</v>
      </c>
      <c r="M42" s="237">
        <v>0.08</v>
      </c>
      <c r="N42" s="237">
        <v>0.09</v>
      </c>
      <c r="O42" s="237">
        <v>0.04</v>
      </c>
      <c r="P42" s="243">
        <f t="shared" si="0"/>
        <v>0.99999999999999989</v>
      </c>
      <c r="Q42" s="770" t="s">
        <v>133</v>
      </c>
      <c r="R42" s="771"/>
      <c r="S42" s="771"/>
      <c r="T42" s="771"/>
      <c r="U42" s="771"/>
      <c r="V42" s="771"/>
      <c r="W42" s="771"/>
      <c r="X42" s="771"/>
      <c r="Y42" s="771"/>
      <c r="Z42" s="771"/>
      <c r="AA42" s="771"/>
      <c r="AB42" s="771"/>
      <c r="AC42" s="771"/>
      <c r="AD42" s="772"/>
      <c r="AE42" s="239"/>
    </row>
    <row r="43" spans="1:41" ht="45" customHeight="1" x14ac:dyDescent="0.25">
      <c r="A43" s="702"/>
      <c r="B43" s="769"/>
      <c r="C43" s="241" t="s">
        <v>60</v>
      </c>
      <c r="D43" s="242">
        <v>0</v>
      </c>
      <c r="E43" s="242">
        <v>0.05</v>
      </c>
      <c r="F43" s="242">
        <v>7.5999999999999998E-2</v>
      </c>
      <c r="G43" s="242">
        <v>0.12</v>
      </c>
      <c r="H43" s="242">
        <v>0.12</v>
      </c>
      <c r="I43" s="242">
        <v>9.5000000000000001E-2</v>
      </c>
      <c r="J43" s="242">
        <v>8.5000000000000006E-2</v>
      </c>
      <c r="K43" s="307">
        <f>(16*K42)/20</f>
        <v>0.08</v>
      </c>
      <c r="L43" s="307">
        <f>(18*L42)/20</f>
        <v>0.09</v>
      </c>
      <c r="M43" s="307">
        <f>(17*M42)/20</f>
        <v>6.8000000000000005E-2</v>
      </c>
      <c r="N43" s="307">
        <f>(18*N42)/20</f>
        <v>8.0999999999999989E-2</v>
      </c>
      <c r="O43" s="255"/>
      <c r="P43" s="243">
        <f t="shared" si="0"/>
        <v>0.86499999999999977</v>
      </c>
      <c r="Q43" s="773"/>
      <c r="R43" s="774"/>
      <c r="S43" s="774"/>
      <c r="T43" s="774"/>
      <c r="U43" s="774"/>
      <c r="V43" s="774"/>
      <c r="W43" s="774"/>
      <c r="X43" s="774"/>
      <c r="Y43" s="774"/>
      <c r="Z43" s="774"/>
      <c r="AA43" s="774"/>
      <c r="AB43" s="774"/>
      <c r="AC43" s="774"/>
      <c r="AD43" s="775"/>
      <c r="AE43" s="239"/>
    </row>
    <row r="44" spans="1:41" x14ac:dyDescent="0.25">
      <c r="A44" s="175" t="s">
        <v>81</v>
      </c>
      <c r="B44" s="256"/>
    </row>
    <row r="45" spans="1:41" x14ac:dyDescent="0.25">
      <c r="T45" s="244"/>
    </row>
  </sheetData>
  <mergeCells count="79">
    <mergeCell ref="AB2:AD2"/>
    <mergeCell ref="B3:AA4"/>
    <mergeCell ref="AB3:AD3"/>
    <mergeCell ref="AB4:AD4"/>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AB1:AD1"/>
    <mergeCell ref="C20:P20"/>
    <mergeCell ref="Q20:AD20"/>
    <mergeCell ref="O9:P9"/>
    <mergeCell ref="AA15:AD15"/>
    <mergeCell ref="C16:AB16"/>
    <mergeCell ref="C17:Q17"/>
    <mergeCell ref="R17:V17"/>
    <mergeCell ref="W17:X17"/>
    <mergeCell ref="Y17:AB17"/>
    <mergeCell ref="C15:K15"/>
    <mergeCell ref="L15:Q15"/>
    <mergeCell ref="R15:X15"/>
    <mergeCell ref="Y15:Z15"/>
    <mergeCell ref="A19:AD19"/>
    <mergeCell ref="A17:B17"/>
    <mergeCell ref="A15:B15"/>
    <mergeCell ref="A22:B22"/>
    <mergeCell ref="A23:B23"/>
    <mergeCell ref="A24:B24"/>
    <mergeCell ref="A25:B25"/>
    <mergeCell ref="A27:AD27"/>
    <mergeCell ref="AC17:AD1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Q34:S35"/>
    <mergeCell ref="T34:V35"/>
    <mergeCell ref="W34:Z35"/>
    <mergeCell ref="A34:A35"/>
    <mergeCell ref="B34:B35"/>
    <mergeCell ref="A42:A43"/>
    <mergeCell ref="B42:B43"/>
    <mergeCell ref="Q42:AD43"/>
    <mergeCell ref="A38:A39"/>
    <mergeCell ref="B38:B39"/>
    <mergeCell ref="Q38:AD39"/>
    <mergeCell ref="A40:A41"/>
    <mergeCell ref="B40:B41"/>
    <mergeCell ref="Q40:AD41"/>
  </mergeCells>
  <dataValidations count="3">
    <dataValidation type="list" allowBlank="1" showInputMessage="1" showErrorMessage="1" sqref="C7:C9" xr:uid="{00000000-0002-0000-0400-000000000000}"/>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AA34 Q34 W34 Q38 Q40:AD43" xr:uid="{00000000-0002-0000-0400-000002000000}">
      <formula1>2000</formula1>
    </dataValidation>
  </dataValidations>
  <pageMargins left="0.25" right="0.25" top="0.75" bottom="0.75" header="0.3" footer="0.3"/>
  <pageSetup scale="15"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K88"/>
  <sheetViews>
    <sheetView topLeftCell="AH1" zoomScale="70" zoomScaleNormal="70" workbookViewId="0">
      <selection activeCell="AU92" sqref="AU92"/>
    </sheetView>
  </sheetViews>
  <sheetFormatPr baseColWidth="10" defaultColWidth="19.42578125" defaultRowHeight="15" x14ac:dyDescent="0.25"/>
  <cols>
    <col min="1" max="1" width="29.42578125" style="146" bestFit="1" customWidth="1"/>
    <col min="2" max="4" width="11" style="146" customWidth="1"/>
    <col min="5" max="5" width="19.28515625" style="146" customWidth="1"/>
    <col min="6" max="8" width="11" style="146" customWidth="1"/>
    <col min="9" max="9" width="16.7109375" style="146" customWidth="1"/>
    <col min="10" max="17" width="11" style="146" customWidth="1"/>
    <col min="18" max="18" width="12.140625" style="146" customWidth="1"/>
    <col min="19" max="19" width="24.42578125" style="146" customWidth="1"/>
    <col min="20" max="23" width="8.140625" style="146" customWidth="1"/>
    <col min="24" max="24" width="9.42578125" style="146" customWidth="1"/>
    <col min="25" max="25" width="8.140625" style="146" customWidth="1"/>
    <col min="26" max="30" width="7.85546875" style="146" customWidth="1"/>
    <col min="31" max="31" width="11.28515625" style="146" customWidth="1"/>
    <col min="32" max="32" width="2.28515625" style="146" customWidth="1"/>
    <col min="33" max="33" width="19.42578125" style="146" customWidth="1"/>
    <col min="34" max="36" width="11.28515625" style="146" customWidth="1"/>
    <col min="37" max="37" width="22.7109375" style="146" customWidth="1"/>
    <col min="38" max="40" width="11.28515625" style="146" customWidth="1"/>
    <col min="41" max="41" width="22.28515625" style="146" customWidth="1"/>
    <col min="42" max="48" width="11.28515625" style="146" customWidth="1"/>
    <col min="49" max="49" width="21.140625" style="146" customWidth="1"/>
    <col min="50" max="50" width="20" style="146" customWidth="1"/>
    <col min="51" max="51" width="25.42578125" style="146" customWidth="1"/>
    <col min="52" max="63" width="8.85546875" style="146" customWidth="1"/>
    <col min="64" max="16384" width="19.42578125" style="146"/>
  </cols>
  <sheetData>
    <row r="1" spans="1:63" ht="15.95" customHeight="1" x14ac:dyDescent="0.25">
      <c r="A1" s="801" t="s">
        <v>0</v>
      </c>
      <c r="B1" s="801"/>
      <c r="C1" s="801"/>
      <c r="D1" s="801"/>
      <c r="E1" s="801"/>
      <c r="F1" s="801"/>
      <c r="G1" s="801"/>
      <c r="H1" s="801"/>
      <c r="I1" s="801"/>
      <c r="J1" s="801"/>
      <c r="K1" s="801"/>
      <c r="L1" s="801"/>
      <c r="M1" s="801"/>
      <c r="N1" s="801"/>
      <c r="O1" s="801"/>
      <c r="P1" s="801"/>
      <c r="Q1" s="801"/>
      <c r="R1" s="801"/>
      <c r="S1" s="801"/>
      <c r="T1" s="801"/>
      <c r="U1" s="801"/>
      <c r="V1" s="801"/>
      <c r="W1" s="801"/>
      <c r="X1" s="801"/>
      <c r="Y1" s="801"/>
      <c r="Z1" s="801"/>
      <c r="AA1" s="801"/>
      <c r="AB1" s="801"/>
      <c r="AC1" s="801"/>
      <c r="AD1" s="801"/>
      <c r="AE1" s="801"/>
      <c r="AF1" s="801"/>
      <c r="AG1" s="801"/>
      <c r="AH1" s="801"/>
      <c r="AI1" s="801"/>
      <c r="AJ1" s="801"/>
      <c r="AK1" s="801"/>
      <c r="AL1" s="801"/>
      <c r="AM1" s="801"/>
      <c r="AN1" s="801"/>
      <c r="AO1" s="801"/>
      <c r="AP1" s="801"/>
      <c r="AQ1" s="801"/>
      <c r="AR1" s="801"/>
      <c r="AS1" s="801"/>
      <c r="AT1" s="801"/>
      <c r="AU1" s="801"/>
      <c r="AV1" s="801"/>
      <c r="AW1" s="801"/>
      <c r="AX1" s="801"/>
      <c r="AY1" s="801"/>
      <c r="AZ1" s="801"/>
      <c r="BA1" s="801"/>
      <c r="BB1" s="801"/>
      <c r="BC1" s="801"/>
      <c r="BD1" s="801"/>
      <c r="BE1" s="801"/>
      <c r="BF1" s="801"/>
      <c r="BG1" s="801"/>
      <c r="BH1" s="801"/>
      <c r="BI1" s="800" t="s">
        <v>1</v>
      </c>
      <c r="BJ1" s="800"/>
      <c r="BK1" s="800"/>
    </row>
    <row r="2" spans="1:63" ht="15.95" customHeight="1" x14ac:dyDescent="0.25">
      <c r="A2" s="801" t="s">
        <v>2</v>
      </c>
      <c r="B2" s="801"/>
      <c r="C2" s="801"/>
      <c r="D2" s="801"/>
      <c r="E2" s="801"/>
      <c r="F2" s="801"/>
      <c r="G2" s="801"/>
      <c r="H2" s="801"/>
      <c r="I2" s="801"/>
      <c r="J2" s="801"/>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01"/>
      <c r="AJ2" s="801"/>
      <c r="AK2" s="801"/>
      <c r="AL2" s="801"/>
      <c r="AM2" s="801"/>
      <c r="AN2" s="801"/>
      <c r="AO2" s="801"/>
      <c r="AP2" s="801"/>
      <c r="AQ2" s="801"/>
      <c r="AR2" s="801"/>
      <c r="AS2" s="801"/>
      <c r="AT2" s="801"/>
      <c r="AU2" s="801"/>
      <c r="AV2" s="801"/>
      <c r="AW2" s="801"/>
      <c r="AX2" s="801"/>
      <c r="AY2" s="801"/>
      <c r="AZ2" s="801"/>
      <c r="BA2" s="801"/>
      <c r="BB2" s="801"/>
      <c r="BC2" s="801"/>
      <c r="BD2" s="801"/>
      <c r="BE2" s="801"/>
      <c r="BF2" s="801"/>
      <c r="BG2" s="801"/>
      <c r="BH2" s="801"/>
      <c r="BI2" s="800" t="s">
        <v>83</v>
      </c>
      <c r="BJ2" s="800"/>
      <c r="BK2" s="800"/>
    </row>
    <row r="3" spans="1:63" ht="26.1" customHeight="1" x14ac:dyDescent="0.25">
      <c r="A3" s="801" t="s">
        <v>134</v>
      </c>
      <c r="B3" s="801"/>
      <c r="C3" s="801"/>
      <c r="D3" s="801"/>
      <c r="E3" s="801"/>
      <c r="F3" s="801"/>
      <c r="G3" s="801"/>
      <c r="H3" s="801"/>
      <c r="I3" s="801"/>
      <c r="J3" s="801"/>
      <c r="K3" s="801"/>
      <c r="L3" s="801"/>
      <c r="M3" s="801"/>
      <c r="N3" s="801"/>
      <c r="O3" s="801"/>
      <c r="P3" s="801"/>
      <c r="Q3" s="801"/>
      <c r="R3" s="801"/>
      <c r="S3" s="801"/>
      <c r="T3" s="801"/>
      <c r="U3" s="801"/>
      <c r="V3" s="801"/>
      <c r="W3" s="801"/>
      <c r="X3" s="801"/>
      <c r="Y3" s="801"/>
      <c r="Z3" s="801"/>
      <c r="AA3" s="801"/>
      <c r="AB3" s="801"/>
      <c r="AC3" s="801"/>
      <c r="AD3" s="801"/>
      <c r="AE3" s="801"/>
      <c r="AF3" s="801"/>
      <c r="AG3" s="801"/>
      <c r="AH3" s="801"/>
      <c r="AI3" s="801"/>
      <c r="AJ3" s="801"/>
      <c r="AK3" s="801"/>
      <c r="AL3" s="801"/>
      <c r="AM3" s="801"/>
      <c r="AN3" s="801"/>
      <c r="AO3" s="801"/>
      <c r="AP3" s="801"/>
      <c r="AQ3" s="801"/>
      <c r="AR3" s="801"/>
      <c r="AS3" s="801"/>
      <c r="AT3" s="801"/>
      <c r="AU3" s="801"/>
      <c r="AV3" s="801"/>
      <c r="AW3" s="801"/>
      <c r="AX3" s="801"/>
      <c r="AY3" s="801"/>
      <c r="AZ3" s="801"/>
      <c r="BA3" s="801"/>
      <c r="BB3" s="801"/>
      <c r="BC3" s="801"/>
      <c r="BD3" s="801"/>
      <c r="BE3" s="801"/>
      <c r="BF3" s="801"/>
      <c r="BG3" s="801"/>
      <c r="BH3" s="801"/>
      <c r="BI3" s="800" t="s">
        <v>84</v>
      </c>
      <c r="BJ3" s="800"/>
      <c r="BK3" s="800"/>
    </row>
    <row r="4" spans="1:63" ht="15.95" customHeight="1" x14ac:dyDescent="0.25">
      <c r="A4" s="801" t="s">
        <v>135</v>
      </c>
      <c r="B4" s="801"/>
      <c r="C4" s="801"/>
      <c r="D4" s="801"/>
      <c r="E4" s="801"/>
      <c r="F4" s="801"/>
      <c r="G4" s="801"/>
      <c r="H4" s="801"/>
      <c r="I4" s="801"/>
      <c r="J4" s="801"/>
      <c r="K4" s="801"/>
      <c r="L4" s="801"/>
      <c r="M4" s="801"/>
      <c r="N4" s="801"/>
      <c r="O4" s="801"/>
      <c r="P4" s="801"/>
      <c r="Q4" s="801"/>
      <c r="R4" s="801"/>
      <c r="S4" s="801"/>
      <c r="T4" s="801"/>
      <c r="U4" s="801"/>
      <c r="V4" s="801"/>
      <c r="W4" s="801"/>
      <c r="X4" s="801"/>
      <c r="Y4" s="801"/>
      <c r="Z4" s="801"/>
      <c r="AA4" s="801"/>
      <c r="AB4" s="801"/>
      <c r="AC4" s="801"/>
      <c r="AD4" s="801"/>
      <c r="AE4" s="801"/>
      <c r="AF4" s="801"/>
      <c r="AG4" s="801"/>
      <c r="AH4" s="801"/>
      <c r="AI4" s="801"/>
      <c r="AJ4" s="801"/>
      <c r="AK4" s="801"/>
      <c r="AL4" s="801"/>
      <c r="AM4" s="801"/>
      <c r="AN4" s="801"/>
      <c r="AO4" s="801"/>
      <c r="AP4" s="801"/>
      <c r="AQ4" s="801"/>
      <c r="AR4" s="801"/>
      <c r="AS4" s="801"/>
      <c r="AT4" s="801"/>
      <c r="AU4" s="801"/>
      <c r="AV4" s="801"/>
      <c r="AW4" s="801"/>
      <c r="AX4" s="801"/>
      <c r="AY4" s="801"/>
      <c r="AZ4" s="801"/>
      <c r="BA4" s="801"/>
      <c r="BB4" s="801"/>
      <c r="BC4" s="801"/>
      <c r="BD4" s="801"/>
      <c r="BE4" s="801"/>
      <c r="BF4" s="801"/>
      <c r="BG4" s="801"/>
      <c r="BH4" s="801"/>
      <c r="BI4" s="802" t="s">
        <v>136</v>
      </c>
      <c r="BJ4" s="803"/>
      <c r="BK4" s="804"/>
    </row>
    <row r="5" spans="1:63" ht="26.1" customHeight="1" x14ac:dyDescent="0.25">
      <c r="A5" s="798" t="s">
        <v>137</v>
      </c>
      <c r="B5" s="798"/>
      <c r="C5" s="798"/>
      <c r="D5" s="798"/>
      <c r="E5" s="798"/>
      <c r="F5" s="798"/>
      <c r="G5" s="798"/>
      <c r="H5" s="798"/>
      <c r="I5" s="798"/>
      <c r="J5" s="798"/>
      <c r="K5" s="798"/>
      <c r="L5" s="798"/>
      <c r="M5" s="798"/>
      <c r="N5" s="798"/>
      <c r="O5" s="798"/>
      <c r="P5" s="798"/>
      <c r="Q5" s="798"/>
      <c r="R5" s="798"/>
      <c r="S5" s="798"/>
      <c r="T5" s="798"/>
      <c r="U5" s="798"/>
      <c r="V5" s="798"/>
      <c r="W5" s="798"/>
      <c r="X5" s="798"/>
      <c r="Y5" s="798"/>
      <c r="Z5" s="798"/>
      <c r="AA5" s="798"/>
      <c r="AB5" s="798"/>
      <c r="AC5" s="798"/>
      <c r="AD5" s="798"/>
      <c r="AE5" s="798"/>
      <c r="AG5" s="798" t="s">
        <v>138</v>
      </c>
      <c r="AH5" s="798"/>
      <c r="AI5" s="798"/>
      <c r="AJ5" s="798"/>
      <c r="AK5" s="798"/>
      <c r="AL5" s="798"/>
      <c r="AM5" s="798"/>
      <c r="AN5" s="798"/>
      <c r="AO5" s="798"/>
      <c r="AP5" s="798"/>
      <c r="AQ5" s="798"/>
      <c r="AR5" s="798"/>
      <c r="AS5" s="798"/>
      <c r="AT5" s="798"/>
      <c r="AU5" s="798"/>
      <c r="AV5" s="798"/>
      <c r="AW5" s="798"/>
      <c r="AX5" s="798"/>
      <c r="AY5" s="798"/>
      <c r="AZ5" s="798"/>
      <c r="BA5" s="798"/>
      <c r="BB5" s="798"/>
      <c r="BC5" s="798"/>
      <c r="BD5" s="798"/>
      <c r="BE5" s="798"/>
      <c r="BF5" s="798"/>
      <c r="BG5" s="798"/>
      <c r="BH5" s="798"/>
      <c r="BI5" s="799"/>
      <c r="BJ5" s="799"/>
      <c r="BK5" s="799"/>
    </row>
    <row r="6" spans="1:63" ht="31.5" customHeight="1" x14ac:dyDescent="0.25">
      <c r="A6" s="149" t="s">
        <v>139</v>
      </c>
      <c r="B6" s="792"/>
      <c r="C6" s="792"/>
      <c r="D6" s="792"/>
      <c r="E6" s="792"/>
      <c r="F6" s="792"/>
      <c r="G6" s="792"/>
      <c r="H6" s="792"/>
      <c r="I6" s="792"/>
      <c r="J6" s="792"/>
      <c r="K6" s="792"/>
      <c r="L6" s="792"/>
      <c r="M6" s="792"/>
      <c r="N6" s="792"/>
      <c r="O6" s="792"/>
      <c r="P6" s="792"/>
      <c r="Q6" s="792"/>
      <c r="R6" s="792"/>
      <c r="S6" s="792"/>
      <c r="T6" s="792"/>
      <c r="U6" s="792"/>
      <c r="V6" s="792"/>
      <c r="W6" s="792"/>
      <c r="X6" s="792"/>
      <c r="Y6" s="792"/>
      <c r="Z6" s="792"/>
      <c r="AA6" s="792"/>
      <c r="AB6" s="792"/>
      <c r="AC6" s="792"/>
      <c r="AD6" s="792"/>
      <c r="AE6" s="792"/>
      <c r="AF6" s="792"/>
      <c r="AG6" s="792"/>
      <c r="AH6" s="792"/>
      <c r="AI6" s="792"/>
      <c r="AJ6" s="792"/>
      <c r="AK6" s="792"/>
      <c r="AL6" s="792"/>
      <c r="AM6" s="792"/>
      <c r="AN6" s="792"/>
      <c r="AO6" s="792"/>
      <c r="AP6" s="792"/>
      <c r="AQ6" s="792"/>
      <c r="AR6" s="792"/>
      <c r="AS6" s="792"/>
      <c r="AT6" s="792"/>
      <c r="AU6" s="792"/>
      <c r="AV6" s="792"/>
      <c r="AW6" s="792"/>
      <c r="AX6" s="792"/>
      <c r="AY6" s="792"/>
      <c r="AZ6" s="792"/>
      <c r="BA6" s="792"/>
      <c r="BB6" s="792"/>
      <c r="BC6" s="792"/>
      <c r="BD6" s="792"/>
      <c r="BE6" s="792"/>
      <c r="BF6" s="792"/>
      <c r="BG6" s="792"/>
      <c r="BH6" s="792"/>
      <c r="BI6" s="792"/>
      <c r="BJ6" s="792"/>
      <c r="BK6" s="792"/>
    </row>
    <row r="7" spans="1:63" ht="31.5" customHeight="1" x14ac:dyDescent="0.25">
      <c r="A7" s="150" t="s">
        <v>140</v>
      </c>
      <c r="B7" s="793" t="s">
        <v>90</v>
      </c>
      <c r="C7" s="794"/>
      <c r="D7" s="794"/>
      <c r="E7" s="794"/>
      <c r="F7" s="794"/>
      <c r="G7" s="794"/>
      <c r="H7" s="794"/>
      <c r="I7" s="794"/>
      <c r="J7" s="794"/>
      <c r="K7" s="794"/>
      <c r="L7" s="794"/>
      <c r="M7" s="794"/>
      <c r="N7" s="794"/>
      <c r="O7" s="794"/>
      <c r="P7" s="794"/>
      <c r="Q7" s="794"/>
      <c r="R7" s="794"/>
      <c r="S7" s="794"/>
      <c r="T7" s="794"/>
      <c r="U7" s="794"/>
      <c r="V7" s="794"/>
      <c r="W7" s="794"/>
      <c r="X7" s="794"/>
      <c r="Y7" s="794"/>
      <c r="Z7" s="794"/>
      <c r="AA7" s="794"/>
      <c r="AB7" s="794"/>
      <c r="AC7" s="794"/>
      <c r="AD7" s="794"/>
      <c r="AE7" s="794"/>
      <c r="AF7" s="794"/>
      <c r="AG7" s="794"/>
      <c r="AH7" s="794"/>
      <c r="AI7" s="794"/>
      <c r="AJ7" s="794"/>
      <c r="AK7" s="794"/>
      <c r="AL7" s="794"/>
      <c r="AM7" s="794"/>
      <c r="AN7" s="794"/>
      <c r="AO7" s="794"/>
      <c r="AP7" s="794"/>
      <c r="AQ7" s="794"/>
      <c r="AR7" s="794"/>
      <c r="AS7" s="794"/>
      <c r="AT7" s="794"/>
      <c r="AU7" s="794"/>
      <c r="AV7" s="794"/>
      <c r="AW7" s="794"/>
      <c r="AX7" s="794"/>
      <c r="AY7" s="794"/>
      <c r="AZ7" s="794"/>
      <c r="BA7" s="794"/>
      <c r="BB7" s="794"/>
      <c r="BC7" s="794"/>
      <c r="BD7" s="794"/>
      <c r="BE7" s="794"/>
      <c r="BF7" s="794"/>
      <c r="BG7" s="794"/>
      <c r="BH7" s="794"/>
      <c r="BI7" s="794"/>
      <c r="BJ7" s="794"/>
      <c r="BK7" s="795"/>
    </row>
    <row r="8" spans="1:63" ht="18.75" customHeight="1" x14ac:dyDescent="0.25">
      <c r="A8" s="152"/>
      <c r="B8" s="152"/>
      <c r="C8" s="152"/>
      <c r="D8" s="152"/>
      <c r="E8" s="152"/>
      <c r="F8" s="152"/>
      <c r="G8" s="152"/>
      <c r="H8" s="152"/>
      <c r="I8" s="152"/>
      <c r="J8" s="152"/>
      <c r="K8" s="153"/>
      <c r="L8" s="153"/>
      <c r="M8" s="153"/>
      <c r="N8" s="153"/>
      <c r="O8" s="153"/>
      <c r="P8" s="153"/>
      <c r="Q8" s="153"/>
      <c r="R8" s="153"/>
      <c r="S8" s="153"/>
      <c r="T8" s="153"/>
      <c r="U8" s="153"/>
      <c r="V8" s="153"/>
      <c r="W8" s="153"/>
      <c r="X8" s="153"/>
      <c r="Y8" s="153"/>
      <c r="Z8" s="153"/>
      <c r="AA8" s="153"/>
      <c r="AB8" s="153"/>
      <c r="AC8" s="153"/>
      <c r="AD8" s="153"/>
      <c r="AE8" s="153"/>
      <c r="AG8" s="152"/>
      <c r="AH8" s="153"/>
      <c r="AI8" s="153"/>
      <c r="AJ8" s="153"/>
      <c r="AK8" s="153"/>
      <c r="AL8" s="153"/>
      <c r="AM8" s="153"/>
      <c r="AN8" s="153"/>
      <c r="AO8" s="153"/>
    </row>
    <row r="9" spans="1:63" ht="30" customHeight="1" x14ac:dyDescent="0.25">
      <c r="A9" s="796" t="s">
        <v>141</v>
      </c>
      <c r="B9" s="151" t="s">
        <v>35</v>
      </c>
      <c r="C9" s="151" t="s">
        <v>36</v>
      </c>
      <c r="D9" s="793" t="s">
        <v>37</v>
      </c>
      <c r="E9" s="795"/>
      <c r="F9" s="151" t="s">
        <v>38</v>
      </c>
      <c r="G9" s="151" t="s">
        <v>39</v>
      </c>
      <c r="H9" s="793" t="s">
        <v>40</v>
      </c>
      <c r="I9" s="795"/>
      <c r="J9" s="151" t="s">
        <v>41</v>
      </c>
      <c r="K9" s="151" t="s">
        <v>42</v>
      </c>
      <c r="L9" s="793" t="s">
        <v>43</v>
      </c>
      <c r="M9" s="795"/>
      <c r="N9" s="151" t="s">
        <v>44</v>
      </c>
      <c r="O9" s="151" t="s">
        <v>45</v>
      </c>
      <c r="P9" s="793" t="s">
        <v>46</v>
      </c>
      <c r="Q9" s="795"/>
      <c r="R9" s="793" t="s">
        <v>142</v>
      </c>
      <c r="S9" s="795"/>
      <c r="T9" s="793" t="s">
        <v>143</v>
      </c>
      <c r="U9" s="794"/>
      <c r="V9" s="794"/>
      <c r="W9" s="794"/>
      <c r="X9" s="794"/>
      <c r="Y9" s="795"/>
      <c r="Z9" s="793" t="s">
        <v>144</v>
      </c>
      <c r="AA9" s="794"/>
      <c r="AB9" s="794"/>
      <c r="AC9" s="794"/>
      <c r="AD9" s="794"/>
      <c r="AE9" s="795"/>
      <c r="AG9" s="796" t="s">
        <v>141</v>
      </c>
      <c r="AH9" s="151" t="s">
        <v>35</v>
      </c>
      <c r="AI9" s="151" t="s">
        <v>36</v>
      </c>
      <c r="AJ9" s="793" t="s">
        <v>37</v>
      </c>
      <c r="AK9" s="795"/>
      <c r="AL9" s="151" t="s">
        <v>38</v>
      </c>
      <c r="AM9" s="151" t="s">
        <v>39</v>
      </c>
      <c r="AN9" s="793" t="s">
        <v>40</v>
      </c>
      <c r="AO9" s="795"/>
      <c r="AP9" s="151" t="s">
        <v>41</v>
      </c>
      <c r="AQ9" s="151" t="s">
        <v>42</v>
      </c>
      <c r="AR9" s="793" t="s">
        <v>43</v>
      </c>
      <c r="AS9" s="795"/>
      <c r="AT9" s="151" t="s">
        <v>44</v>
      </c>
      <c r="AU9" s="151" t="s">
        <v>45</v>
      </c>
      <c r="AV9" s="793" t="s">
        <v>46</v>
      </c>
      <c r="AW9" s="795"/>
      <c r="AX9" s="793" t="s">
        <v>142</v>
      </c>
      <c r="AY9" s="795"/>
      <c r="AZ9" s="793" t="s">
        <v>143</v>
      </c>
      <c r="BA9" s="794"/>
      <c r="BB9" s="794"/>
      <c r="BC9" s="794"/>
      <c r="BD9" s="794"/>
      <c r="BE9" s="795"/>
      <c r="BF9" s="793" t="s">
        <v>144</v>
      </c>
      <c r="BG9" s="794"/>
      <c r="BH9" s="794"/>
      <c r="BI9" s="794"/>
      <c r="BJ9" s="794"/>
      <c r="BK9" s="795"/>
    </row>
    <row r="10" spans="1:63" ht="36" customHeight="1" x14ac:dyDescent="0.25">
      <c r="A10" s="797"/>
      <c r="B10" s="154" t="s">
        <v>145</v>
      </c>
      <c r="C10" s="154" t="s">
        <v>145</v>
      </c>
      <c r="D10" s="154" t="s">
        <v>145</v>
      </c>
      <c r="E10" s="154" t="s">
        <v>146</v>
      </c>
      <c r="F10" s="154" t="s">
        <v>145</v>
      </c>
      <c r="G10" s="154" t="s">
        <v>145</v>
      </c>
      <c r="H10" s="154" t="s">
        <v>145</v>
      </c>
      <c r="I10" s="154" t="s">
        <v>146</v>
      </c>
      <c r="J10" s="154" t="s">
        <v>145</v>
      </c>
      <c r="K10" s="154" t="s">
        <v>145</v>
      </c>
      <c r="L10" s="154" t="s">
        <v>145</v>
      </c>
      <c r="M10" s="154" t="s">
        <v>146</v>
      </c>
      <c r="N10" s="154" t="s">
        <v>145</v>
      </c>
      <c r="O10" s="154" t="s">
        <v>145</v>
      </c>
      <c r="P10" s="154" t="s">
        <v>145</v>
      </c>
      <c r="Q10" s="154" t="s">
        <v>146</v>
      </c>
      <c r="R10" s="154" t="s">
        <v>145</v>
      </c>
      <c r="S10" s="154" t="s">
        <v>146</v>
      </c>
      <c r="T10" s="155" t="s">
        <v>147</v>
      </c>
      <c r="U10" s="155" t="s">
        <v>148</v>
      </c>
      <c r="V10" s="155" t="s">
        <v>149</v>
      </c>
      <c r="W10" s="155" t="s">
        <v>150</v>
      </c>
      <c r="X10" s="156" t="s">
        <v>151</v>
      </c>
      <c r="Y10" s="155" t="s">
        <v>152</v>
      </c>
      <c r="Z10" s="154" t="s">
        <v>153</v>
      </c>
      <c r="AA10" s="157" t="s">
        <v>154</v>
      </c>
      <c r="AB10" s="154" t="s">
        <v>155</v>
      </c>
      <c r="AC10" s="154" t="s">
        <v>156</v>
      </c>
      <c r="AD10" s="154" t="s">
        <v>157</v>
      </c>
      <c r="AE10" s="154" t="s">
        <v>158</v>
      </c>
      <c r="AG10" s="797"/>
      <c r="AH10" s="154" t="s">
        <v>145</v>
      </c>
      <c r="AI10" s="154" t="s">
        <v>145</v>
      </c>
      <c r="AJ10" s="154" t="s">
        <v>145</v>
      </c>
      <c r="AK10" s="154" t="s">
        <v>146</v>
      </c>
      <c r="AL10" s="154" t="s">
        <v>145</v>
      </c>
      <c r="AM10" s="154" t="s">
        <v>145</v>
      </c>
      <c r="AN10" s="154" t="s">
        <v>145</v>
      </c>
      <c r="AO10" s="154" t="s">
        <v>146</v>
      </c>
      <c r="AP10" s="154" t="s">
        <v>145</v>
      </c>
      <c r="AQ10" s="154" t="s">
        <v>145</v>
      </c>
      <c r="AR10" s="154" t="s">
        <v>145</v>
      </c>
      <c r="AS10" s="154" t="s">
        <v>146</v>
      </c>
      <c r="AT10" s="154" t="s">
        <v>145</v>
      </c>
      <c r="AU10" s="154" t="s">
        <v>145</v>
      </c>
      <c r="AV10" s="154" t="s">
        <v>145</v>
      </c>
      <c r="AW10" s="154" t="s">
        <v>146</v>
      </c>
      <c r="AX10" s="154" t="s">
        <v>145</v>
      </c>
      <c r="AY10" s="154" t="s">
        <v>146</v>
      </c>
      <c r="AZ10" s="155" t="s">
        <v>147</v>
      </c>
      <c r="BA10" s="155" t="s">
        <v>148</v>
      </c>
      <c r="BB10" s="155" t="s">
        <v>149</v>
      </c>
      <c r="BC10" s="155" t="s">
        <v>150</v>
      </c>
      <c r="BD10" s="156" t="s">
        <v>151</v>
      </c>
      <c r="BE10" s="155" t="s">
        <v>152</v>
      </c>
      <c r="BF10" s="158" t="s">
        <v>153</v>
      </c>
      <c r="BG10" s="159" t="s">
        <v>154</v>
      </c>
      <c r="BH10" s="158" t="s">
        <v>155</v>
      </c>
      <c r="BI10" s="158" t="s">
        <v>156</v>
      </c>
      <c r="BJ10" s="158" t="s">
        <v>157</v>
      </c>
      <c r="BK10" s="158" t="s">
        <v>158</v>
      </c>
    </row>
    <row r="11" spans="1:63" x14ac:dyDescent="0.25">
      <c r="A11" s="147" t="s">
        <v>159</v>
      </c>
      <c r="B11" s="147">
        <v>0</v>
      </c>
      <c r="C11" s="147">
        <v>5</v>
      </c>
      <c r="D11" s="147">
        <v>10</v>
      </c>
      <c r="E11" s="160">
        <v>374350000</v>
      </c>
      <c r="F11" s="147">
        <v>10</v>
      </c>
      <c r="G11" s="147">
        <v>10</v>
      </c>
      <c r="H11" s="147">
        <v>10</v>
      </c>
      <c r="I11" s="160"/>
      <c r="J11" s="147">
        <v>10</v>
      </c>
      <c r="K11" s="147">
        <v>10</v>
      </c>
      <c r="L11" s="147">
        <v>10</v>
      </c>
      <c r="M11" s="160"/>
      <c r="N11" s="147">
        <v>10</v>
      </c>
      <c r="O11" s="147">
        <v>10</v>
      </c>
      <c r="P11" s="147">
        <v>5</v>
      </c>
      <c r="Q11" s="160"/>
      <c r="R11" s="161">
        <v>20</v>
      </c>
      <c r="S11" s="162">
        <f>+E11+I11+M11+Q11</f>
        <v>374350000</v>
      </c>
      <c r="T11" s="163"/>
      <c r="U11" s="163"/>
      <c r="V11" s="163"/>
      <c r="W11" s="163"/>
      <c r="X11" s="163"/>
      <c r="Y11" s="164"/>
      <c r="Z11" s="164"/>
      <c r="AA11" s="164"/>
      <c r="AB11" s="164"/>
      <c r="AC11" s="164"/>
      <c r="AD11" s="164"/>
      <c r="AE11" s="148"/>
      <c r="AG11" s="147" t="s">
        <v>159</v>
      </c>
      <c r="AH11" s="147"/>
      <c r="AI11" s="147"/>
      <c r="AJ11" s="147"/>
      <c r="AK11" s="160">
        <v>374350000</v>
      </c>
      <c r="AL11" s="147"/>
      <c r="AM11" s="147"/>
      <c r="AN11" s="170"/>
      <c r="AO11" s="160">
        <v>-20925334</v>
      </c>
      <c r="AP11" s="147"/>
      <c r="AQ11" s="147"/>
      <c r="AR11" s="147"/>
      <c r="AS11" s="320"/>
      <c r="AT11" s="147"/>
      <c r="AU11" s="147"/>
      <c r="AV11" s="147"/>
      <c r="AW11" s="160">
        <v>-27965333</v>
      </c>
      <c r="AX11" s="161">
        <f>AH11+AI11+AJ11+AL11+AM11+AN11+AP11+AQ11+AR11+AT11+AU11+AV11</f>
        <v>0</v>
      </c>
      <c r="AY11" s="162">
        <f>+AK11+AO11+AS11+AW11</f>
        <v>325459333</v>
      </c>
      <c r="AZ11" s="164"/>
      <c r="BA11" s="164"/>
      <c r="BB11" s="164"/>
      <c r="BC11" s="164"/>
      <c r="BD11" s="164"/>
      <c r="BE11" s="164"/>
      <c r="BF11" s="164"/>
      <c r="BG11" s="164"/>
      <c r="BH11" s="164"/>
      <c r="BI11" s="164"/>
      <c r="BJ11" s="164"/>
      <c r="BK11" s="148"/>
    </row>
    <row r="12" spans="1:63" x14ac:dyDescent="0.25">
      <c r="A12" s="147" t="s">
        <v>160</v>
      </c>
      <c r="B12" s="147"/>
      <c r="C12" s="147"/>
      <c r="D12" s="147"/>
      <c r="E12" s="160"/>
      <c r="F12" s="147"/>
      <c r="G12" s="147"/>
      <c r="H12" s="147"/>
      <c r="I12" s="160"/>
      <c r="J12" s="147"/>
      <c r="K12" s="147"/>
      <c r="L12" s="147"/>
      <c r="M12" s="160"/>
      <c r="N12" s="147"/>
      <c r="O12" s="147"/>
      <c r="P12" s="147"/>
      <c r="Q12" s="160"/>
      <c r="R12" s="161">
        <f t="shared" ref="R12:R31" si="0">B12+C12+D12+F12+G12+H12+J12+K12+L12+N12+O12+P12</f>
        <v>0</v>
      </c>
      <c r="S12" s="162">
        <f t="shared" ref="S12:S31" si="1">+E12+I12+M12+Q12</f>
        <v>0</v>
      </c>
      <c r="T12" s="163"/>
      <c r="U12" s="163"/>
      <c r="V12" s="163"/>
      <c r="W12" s="163"/>
      <c r="X12" s="163"/>
      <c r="Y12" s="164"/>
      <c r="Z12" s="164"/>
      <c r="AA12" s="164"/>
      <c r="AB12" s="164"/>
      <c r="AC12" s="164"/>
      <c r="AD12" s="164"/>
      <c r="AE12" s="164"/>
      <c r="AG12" s="147" t="s">
        <v>160</v>
      </c>
      <c r="AH12" s="113"/>
      <c r="AI12" s="352"/>
      <c r="AJ12" s="352">
        <v>1</v>
      </c>
      <c r="AK12" s="353"/>
      <c r="AL12" s="352">
        <v>1</v>
      </c>
      <c r="AM12" s="354">
        <v>1</v>
      </c>
      <c r="AN12" s="355"/>
      <c r="AO12" s="356"/>
      <c r="AP12" s="357">
        <v>1</v>
      </c>
      <c r="AQ12" s="357">
        <v>1</v>
      </c>
      <c r="AR12" s="357">
        <v>1</v>
      </c>
      <c r="AS12" s="358"/>
      <c r="AT12" s="352">
        <v>1</v>
      </c>
      <c r="AU12" s="172">
        <v>1</v>
      </c>
      <c r="AV12" s="147"/>
      <c r="AW12" s="160"/>
      <c r="AX12" s="360">
        <f>SUM(AH12,AI12,AJ12,AL12,AM12,AN12,AP12,AQ12,AR12,AT12,AU12,AV12,)</f>
        <v>8</v>
      </c>
      <c r="AY12" s="162">
        <f t="shared" ref="AY12:AY31" si="2">+AK12+AO12+AS12+AW12</f>
        <v>0</v>
      </c>
      <c r="AZ12" s="164"/>
      <c r="BA12" s="164"/>
      <c r="BB12" s="164"/>
      <c r="BC12" s="164"/>
      <c r="BD12" s="164"/>
      <c r="BE12" s="164"/>
      <c r="BF12" s="164"/>
      <c r="BG12" s="164"/>
      <c r="BH12" s="164"/>
      <c r="BI12" s="164"/>
      <c r="BJ12" s="164"/>
      <c r="BK12" s="164"/>
    </row>
    <row r="13" spans="1:63" x14ac:dyDescent="0.25">
      <c r="A13" s="147" t="s">
        <v>161</v>
      </c>
      <c r="B13" s="147"/>
      <c r="C13" s="147"/>
      <c r="D13" s="147"/>
      <c r="E13" s="160"/>
      <c r="F13" s="147"/>
      <c r="G13" s="147"/>
      <c r="H13" s="147"/>
      <c r="I13" s="160"/>
      <c r="J13" s="147"/>
      <c r="K13" s="147"/>
      <c r="L13" s="147"/>
      <c r="M13" s="160"/>
      <c r="N13" s="147"/>
      <c r="O13" s="147"/>
      <c r="P13" s="147"/>
      <c r="Q13" s="160"/>
      <c r="R13" s="161">
        <f t="shared" si="0"/>
        <v>0</v>
      </c>
      <c r="S13" s="162">
        <f t="shared" si="1"/>
        <v>0</v>
      </c>
      <c r="T13" s="163"/>
      <c r="U13" s="163"/>
      <c r="V13" s="163"/>
      <c r="W13" s="163"/>
      <c r="X13" s="163"/>
      <c r="Y13" s="164"/>
      <c r="Z13" s="164"/>
      <c r="AA13" s="164"/>
      <c r="AB13" s="164"/>
      <c r="AC13" s="164"/>
      <c r="AD13" s="164"/>
      <c r="AE13" s="164"/>
      <c r="AG13" s="147" t="s">
        <v>161</v>
      </c>
      <c r="AH13" s="113"/>
      <c r="AI13" s="352"/>
      <c r="AJ13" s="352"/>
      <c r="AK13" s="353"/>
      <c r="AL13" s="352"/>
      <c r="AM13" s="354">
        <v>1</v>
      </c>
      <c r="AN13" s="355"/>
      <c r="AO13" s="356"/>
      <c r="AP13" s="359" t="s">
        <v>162</v>
      </c>
      <c r="AQ13" s="359">
        <v>1</v>
      </c>
      <c r="AR13" s="359"/>
      <c r="AS13" s="358"/>
      <c r="AT13" s="352">
        <v>1</v>
      </c>
      <c r="AU13" s="173">
        <v>1</v>
      </c>
      <c r="AV13" s="147"/>
      <c r="AW13" s="160"/>
      <c r="AX13" s="360">
        <f t="shared" ref="AX13:AX31" si="3">SUM(AH13,AI13,AJ13,AL13,AM13,AN13,AP13,AQ13,AR13,AT13,AU13,AV13,)</f>
        <v>4</v>
      </c>
      <c r="AY13" s="162">
        <f t="shared" si="2"/>
        <v>0</v>
      </c>
      <c r="AZ13" s="164"/>
      <c r="BA13" s="164"/>
      <c r="BB13" s="164"/>
      <c r="BC13" s="164"/>
      <c r="BD13" s="164"/>
      <c r="BE13" s="164"/>
      <c r="BF13" s="164"/>
      <c r="BG13" s="164"/>
      <c r="BH13" s="164"/>
      <c r="BI13" s="164"/>
      <c r="BJ13" s="164"/>
      <c r="BK13" s="164"/>
    </row>
    <row r="14" spans="1:63" x14ac:dyDescent="0.25">
      <c r="A14" s="147" t="s">
        <v>163</v>
      </c>
      <c r="B14" s="147"/>
      <c r="C14" s="147"/>
      <c r="D14" s="147"/>
      <c r="E14" s="160"/>
      <c r="F14" s="147"/>
      <c r="G14" s="147"/>
      <c r="H14" s="147"/>
      <c r="I14" s="160"/>
      <c r="J14" s="147"/>
      <c r="K14" s="147"/>
      <c r="L14" s="147"/>
      <c r="M14" s="160"/>
      <c r="N14" s="147"/>
      <c r="O14" s="147"/>
      <c r="P14" s="147"/>
      <c r="Q14" s="160"/>
      <c r="R14" s="161">
        <f t="shared" si="0"/>
        <v>0</v>
      </c>
      <c r="S14" s="162">
        <f t="shared" si="1"/>
        <v>0</v>
      </c>
      <c r="T14" s="163"/>
      <c r="U14" s="163"/>
      <c r="V14" s="163"/>
      <c r="W14" s="163"/>
      <c r="X14" s="163"/>
      <c r="Y14" s="164"/>
      <c r="Z14" s="164"/>
      <c r="AA14" s="164"/>
      <c r="AB14" s="164"/>
      <c r="AC14" s="164"/>
      <c r="AD14" s="164"/>
      <c r="AE14" s="164"/>
      <c r="AG14" s="147" t="s">
        <v>163</v>
      </c>
      <c r="AH14" s="113"/>
      <c r="AI14" s="352"/>
      <c r="AJ14" s="352"/>
      <c r="AK14" s="353"/>
      <c r="AL14" s="352">
        <v>1</v>
      </c>
      <c r="AM14" s="354"/>
      <c r="AN14" s="355"/>
      <c r="AO14" s="356"/>
      <c r="AP14" s="359">
        <v>1</v>
      </c>
      <c r="AQ14" s="359" t="s">
        <v>162</v>
      </c>
      <c r="AR14" s="359">
        <v>1</v>
      </c>
      <c r="AS14" s="358"/>
      <c r="AT14" s="352">
        <v>1</v>
      </c>
      <c r="AU14" s="173" t="s">
        <v>162</v>
      </c>
      <c r="AV14" s="147"/>
      <c r="AW14" s="160"/>
      <c r="AX14" s="360">
        <f t="shared" si="3"/>
        <v>4</v>
      </c>
      <c r="AY14" s="162">
        <f t="shared" si="2"/>
        <v>0</v>
      </c>
      <c r="AZ14" s="164"/>
      <c r="BA14" s="164"/>
      <c r="BB14" s="164"/>
      <c r="BC14" s="164"/>
      <c r="BD14" s="164"/>
      <c r="BE14" s="164"/>
      <c r="BF14" s="164"/>
      <c r="BG14" s="164"/>
      <c r="BH14" s="164"/>
      <c r="BI14" s="164"/>
      <c r="BJ14" s="164"/>
      <c r="BK14" s="164"/>
    </row>
    <row r="15" spans="1:63" x14ac:dyDescent="0.25">
      <c r="A15" s="147" t="s">
        <v>164</v>
      </c>
      <c r="B15" s="147"/>
      <c r="C15" s="147"/>
      <c r="D15" s="147"/>
      <c r="E15" s="160"/>
      <c r="F15" s="147"/>
      <c r="G15" s="147"/>
      <c r="H15" s="147"/>
      <c r="I15" s="160"/>
      <c r="J15" s="147"/>
      <c r="K15" s="147"/>
      <c r="L15" s="147"/>
      <c r="M15" s="160"/>
      <c r="N15" s="147"/>
      <c r="O15" s="147"/>
      <c r="P15" s="147"/>
      <c r="Q15" s="160"/>
      <c r="R15" s="161">
        <f t="shared" si="0"/>
        <v>0</v>
      </c>
      <c r="S15" s="162">
        <f t="shared" si="1"/>
        <v>0</v>
      </c>
      <c r="T15" s="163"/>
      <c r="U15" s="163"/>
      <c r="V15" s="163"/>
      <c r="W15" s="163"/>
      <c r="X15" s="163"/>
      <c r="Y15" s="164"/>
      <c r="Z15" s="164"/>
      <c r="AA15" s="164"/>
      <c r="AB15" s="164"/>
      <c r="AC15" s="164"/>
      <c r="AD15" s="164"/>
      <c r="AE15" s="164"/>
      <c r="AG15" s="147" t="s">
        <v>164</v>
      </c>
      <c r="AH15" s="113"/>
      <c r="AI15" s="352"/>
      <c r="AJ15" s="352"/>
      <c r="AK15" s="353"/>
      <c r="AL15" s="352"/>
      <c r="AM15" s="354">
        <v>1</v>
      </c>
      <c r="AN15" s="355">
        <v>1</v>
      </c>
      <c r="AO15" s="356"/>
      <c r="AP15" s="359">
        <v>1</v>
      </c>
      <c r="AQ15" s="359" t="s">
        <v>162</v>
      </c>
      <c r="AR15" s="359">
        <v>1</v>
      </c>
      <c r="AS15" s="358"/>
      <c r="AT15" s="352">
        <v>1</v>
      </c>
      <c r="AU15" s="173">
        <v>1</v>
      </c>
      <c r="AV15" s="147"/>
      <c r="AW15" s="160"/>
      <c r="AX15" s="360">
        <f t="shared" si="3"/>
        <v>6</v>
      </c>
      <c r="AY15" s="162">
        <f t="shared" si="2"/>
        <v>0</v>
      </c>
      <c r="AZ15" s="164"/>
      <c r="BA15" s="164"/>
      <c r="BB15" s="164"/>
      <c r="BC15" s="164"/>
      <c r="BD15" s="164"/>
      <c r="BE15" s="164"/>
      <c r="BF15" s="164"/>
      <c r="BG15" s="164"/>
      <c r="BH15" s="164"/>
      <c r="BI15" s="164"/>
      <c r="BJ15" s="164"/>
      <c r="BK15" s="164"/>
    </row>
    <row r="16" spans="1:63" x14ac:dyDescent="0.25">
      <c r="A16" s="147" t="s">
        <v>165</v>
      </c>
      <c r="B16" s="147"/>
      <c r="C16" s="147"/>
      <c r="D16" s="147"/>
      <c r="E16" s="160"/>
      <c r="F16" s="147"/>
      <c r="G16" s="147"/>
      <c r="H16" s="147"/>
      <c r="I16" s="160"/>
      <c r="J16" s="147"/>
      <c r="K16" s="147"/>
      <c r="L16" s="147"/>
      <c r="M16" s="160"/>
      <c r="N16" s="147"/>
      <c r="O16" s="147"/>
      <c r="P16" s="147"/>
      <c r="Q16" s="160"/>
      <c r="R16" s="161">
        <f t="shared" si="0"/>
        <v>0</v>
      </c>
      <c r="S16" s="162">
        <f t="shared" si="1"/>
        <v>0</v>
      </c>
      <c r="T16" s="163"/>
      <c r="U16" s="163"/>
      <c r="V16" s="163"/>
      <c r="W16" s="163"/>
      <c r="X16" s="163"/>
      <c r="Y16" s="164"/>
      <c r="Z16" s="164"/>
      <c r="AA16" s="164"/>
      <c r="AB16" s="164"/>
      <c r="AC16" s="164"/>
      <c r="AD16" s="164"/>
      <c r="AE16" s="164"/>
      <c r="AG16" s="147" t="s">
        <v>165</v>
      </c>
      <c r="AH16" s="113"/>
      <c r="AI16" s="352"/>
      <c r="AJ16" s="352">
        <v>1</v>
      </c>
      <c r="AK16" s="353"/>
      <c r="AL16" s="352">
        <v>1</v>
      </c>
      <c r="AM16" s="354">
        <v>1</v>
      </c>
      <c r="AN16" s="355"/>
      <c r="AO16" s="356"/>
      <c r="AP16" s="359">
        <v>1</v>
      </c>
      <c r="AQ16" s="359" t="s">
        <v>162</v>
      </c>
      <c r="AR16" s="359">
        <v>1</v>
      </c>
      <c r="AS16" s="358"/>
      <c r="AT16" s="352">
        <v>1</v>
      </c>
      <c r="AU16" s="173">
        <v>1</v>
      </c>
      <c r="AV16" s="147"/>
      <c r="AW16" s="160"/>
      <c r="AX16" s="360">
        <f t="shared" si="3"/>
        <v>7</v>
      </c>
      <c r="AY16" s="162">
        <f t="shared" si="2"/>
        <v>0</v>
      </c>
      <c r="AZ16" s="164"/>
      <c r="BA16" s="164"/>
      <c r="BB16" s="164"/>
      <c r="BC16" s="164"/>
      <c r="BD16" s="164"/>
      <c r="BE16" s="164"/>
      <c r="BF16" s="164"/>
      <c r="BG16" s="164"/>
      <c r="BH16" s="164"/>
      <c r="BI16" s="164"/>
      <c r="BJ16" s="164"/>
      <c r="BK16" s="164"/>
    </row>
    <row r="17" spans="1:63" x14ac:dyDescent="0.25">
      <c r="A17" s="147" t="s">
        <v>166</v>
      </c>
      <c r="B17" s="147"/>
      <c r="C17" s="147"/>
      <c r="D17" s="147"/>
      <c r="E17" s="160"/>
      <c r="F17" s="147"/>
      <c r="G17" s="147"/>
      <c r="H17" s="147"/>
      <c r="I17" s="160"/>
      <c r="J17" s="147"/>
      <c r="K17" s="147"/>
      <c r="L17" s="147"/>
      <c r="M17" s="160"/>
      <c r="N17" s="147"/>
      <c r="O17" s="147"/>
      <c r="P17" s="147"/>
      <c r="Q17" s="160"/>
      <c r="R17" s="161">
        <f t="shared" si="0"/>
        <v>0</v>
      </c>
      <c r="S17" s="162">
        <f t="shared" si="1"/>
        <v>0</v>
      </c>
      <c r="T17" s="163"/>
      <c r="U17" s="163"/>
      <c r="V17" s="163"/>
      <c r="W17" s="163"/>
      <c r="X17" s="163"/>
      <c r="Y17" s="164"/>
      <c r="Z17" s="164"/>
      <c r="AA17" s="164"/>
      <c r="AB17" s="164"/>
      <c r="AC17" s="164"/>
      <c r="AD17" s="164"/>
      <c r="AE17" s="164"/>
      <c r="AG17" s="147" t="s">
        <v>166</v>
      </c>
      <c r="AH17" s="113"/>
      <c r="AI17" s="352"/>
      <c r="AJ17" s="352"/>
      <c r="AK17" s="353"/>
      <c r="AL17" s="352"/>
      <c r="AM17" s="354">
        <v>1</v>
      </c>
      <c r="AN17" s="355">
        <v>1</v>
      </c>
      <c r="AO17" s="356"/>
      <c r="AP17" s="359">
        <v>1</v>
      </c>
      <c r="AQ17" s="359">
        <v>1</v>
      </c>
      <c r="AR17" s="359"/>
      <c r="AS17" s="358"/>
      <c r="AT17" s="352">
        <v>1</v>
      </c>
      <c r="AU17" s="173">
        <v>1</v>
      </c>
      <c r="AV17" s="147"/>
      <c r="AW17" s="160"/>
      <c r="AX17" s="360">
        <f t="shared" si="3"/>
        <v>6</v>
      </c>
      <c r="AY17" s="162">
        <f t="shared" si="2"/>
        <v>0</v>
      </c>
      <c r="AZ17" s="164"/>
      <c r="BA17" s="164"/>
      <c r="BB17" s="164"/>
      <c r="BC17" s="164"/>
      <c r="BD17" s="164"/>
      <c r="BE17" s="164"/>
      <c r="BF17" s="164"/>
      <c r="BG17" s="164"/>
      <c r="BH17" s="164"/>
      <c r="BI17" s="164"/>
      <c r="BJ17" s="164"/>
      <c r="BK17" s="164"/>
    </row>
    <row r="18" spans="1:63" x14ac:dyDescent="0.25">
      <c r="A18" s="147" t="s">
        <v>167</v>
      </c>
      <c r="B18" s="147"/>
      <c r="C18" s="147"/>
      <c r="D18" s="147"/>
      <c r="E18" s="160"/>
      <c r="F18" s="147"/>
      <c r="G18" s="147"/>
      <c r="H18" s="147"/>
      <c r="I18" s="160"/>
      <c r="J18" s="147"/>
      <c r="K18" s="147"/>
      <c r="L18" s="147"/>
      <c r="M18" s="160"/>
      <c r="N18" s="147"/>
      <c r="O18" s="147"/>
      <c r="P18" s="147"/>
      <c r="Q18" s="160"/>
      <c r="R18" s="161">
        <f t="shared" si="0"/>
        <v>0</v>
      </c>
      <c r="S18" s="162">
        <f t="shared" si="1"/>
        <v>0</v>
      </c>
      <c r="T18" s="163"/>
      <c r="U18" s="163"/>
      <c r="V18" s="163"/>
      <c r="W18" s="163"/>
      <c r="X18" s="163"/>
      <c r="Y18" s="164"/>
      <c r="Z18" s="164"/>
      <c r="AA18" s="164"/>
      <c r="AB18" s="164"/>
      <c r="AC18" s="164"/>
      <c r="AD18" s="164"/>
      <c r="AE18" s="164"/>
      <c r="AG18" s="147" t="s">
        <v>167</v>
      </c>
      <c r="AH18" s="113"/>
      <c r="AI18" s="352">
        <v>1</v>
      </c>
      <c r="AJ18" s="352">
        <v>1</v>
      </c>
      <c r="AK18" s="353"/>
      <c r="AL18" s="352">
        <v>1</v>
      </c>
      <c r="AM18" s="354">
        <v>1</v>
      </c>
      <c r="AN18" s="355">
        <v>1</v>
      </c>
      <c r="AO18" s="356"/>
      <c r="AP18" s="359">
        <v>1</v>
      </c>
      <c r="AQ18" s="359">
        <v>1</v>
      </c>
      <c r="AR18" s="359">
        <v>1</v>
      </c>
      <c r="AS18" s="358"/>
      <c r="AT18" s="352">
        <v>1</v>
      </c>
      <c r="AU18" s="173">
        <v>1</v>
      </c>
      <c r="AV18" s="147"/>
      <c r="AW18" s="160"/>
      <c r="AX18" s="360">
        <f t="shared" si="3"/>
        <v>10</v>
      </c>
      <c r="AY18" s="162">
        <f t="shared" si="2"/>
        <v>0</v>
      </c>
      <c r="AZ18" s="164"/>
      <c r="BA18" s="164"/>
      <c r="BB18" s="164"/>
      <c r="BC18" s="164"/>
      <c r="BD18" s="164"/>
      <c r="BE18" s="164"/>
      <c r="BF18" s="164"/>
      <c r="BG18" s="164"/>
      <c r="BH18" s="164"/>
      <c r="BI18" s="164"/>
      <c r="BJ18" s="164"/>
      <c r="BK18" s="164"/>
    </row>
    <row r="19" spans="1:63" x14ac:dyDescent="0.25">
      <c r="A19" s="147" t="s">
        <v>168</v>
      </c>
      <c r="B19" s="147"/>
      <c r="C19" s="147"/>
      <c r="D19" s="147"/>
      <c r="E19" s="160"/>
      <c r="F19" s="147"/>
      <c r="G19" s="147"/>
      <c r="H19" s="147"/>
      <c r="I19" s="160"/>
      <c r="J19" s="147"/>
      <c r="K19" s="147"/>
      <c r="L19" s="147"/>
      <c r="M19" s="160"/>
      <c r="N19" s="147"/>
      <c r="O19" s="147"/>
      <c r="P19" s="147"/>
      <c r="Q19" s="160"/>
      <c r="R19" s="161">
        <f t="shared" si="0"/>
        <v>0</v>
      </c>
      <c r="S19" s="162">
        <f t="shared" si="1"/>
        <v>0</v>
      </c>
      <c r="T19" s="163"/>
      <c r="U19" s="163"/>
      <c r="V19" s="163"/>
      <c r="W19" s="163"/>
      <c r="X19" s="163"/>
      <c r="Y19" s="164"/>
      <c r="Z19" s="164"/>
      <c r="AA19" s="164"/>
      <c r="AB19" s="164"/>
      <c r="AC19" s="164"/>
      <c r="AD19" s="164"/>
      <c r="AE19" s="164"/>
      <c r="AG19" s="147" t="s">
        <v>168</v>
      </c>
      <c r="AH19" s="113"/>
      <c r="AI19" s="352"/>
      <c r="AJ19" s="352"/>
      <c r="AK19" s="353"/>
      <c r="AL19" s="352">
        <v>1</v>
      </c>
      <c r="AM19" s="354">
        <v>1</v>
      </c>
      <c r="AN19" s="355">
        <v>1</v>
      </c>
      <c r="AO19" s="356"/>
      <c r="AP19" s="359">
        <v>1</v>
      </c>
      <c r="AQ19" s="359">
        <v>1</v>
      </c>
      <c r="AR19" s="359"/>
      <c r="AS19" s="358"/>
      <c r="AT19" s="352">
        <v>1</v>
      </c>
      <c r="AU19" s="173" t="s">
        <v>162</v>
      </c>
      <c r="AV19" s="147"/>
      <c r="AW19" s="160"/>
      <c r="AX19" s="360">
        <f>SUM(AH19,AI19,AJ19,AL19,AM19,AN19,AP19,AQ19,AR19,AT19,AU19,AV19,)</f>
        <v>6</v>
      </c>
      <c r="AY19" s="162">
        <f t="shared" si="2"/>
        <v>0</v>
      </c>
      <c r="AZ19" s="164"/>
      <c r="BA19" s="164"/>
      <c r="BB19" s="164"/>
      <c r="BC19" s="164"/>
      <c r="BD19" s="164"/>
      <c r="BE19" s="164"/>
      <c r="BF19" s="164"/>
      <c r="BG19" s="164"/>
      <c r="BH19" s="164"/>
      <c r="BI19" s="147"/>
      <c r="BJ19" s="147"/>
      <c r="BK19" s="147"/>
    </row>
    <row r="20" spans="1:63" x14ac:dyDescent="0.25">
      <c r="A20" s="147" t="s">
        <v>169</v>
      </c>
      <c r="B20" s="147"/>
      <c r="C20" s="147"/>
      <c r="D20" s="147"/>
      <c r="E20" s="160"/>
      <c r="F20" s="147"/>
      <c r="G20" s="147"/>
      <c r="H20" s="147"/>
      <c r="I20" s="160"/>
      <c r="J20" s="147"/>
      <c r="K20" s="147"/>
      <c r="L20" s="147"/>
      <c r="M20" s="160"/>
      <c r="N20" s="147"/>
      <c r="O20" s="147"/>
      <c r="P20" s="147"/>
      <c r="Q20" s="160"/>
      <c r="R20" s="161">
        <f t="shared" si="0"/>
        <v>0</v>
      </c>
      <c r="S20" s="162">
        <f t="shared" si="1"/>
        <v>0</v>
      </c>
      <c r="T20" s="163"/>
      <c r="U20" s="163"/>
      <c r="V20" s="163"/>
      <c r="W20" s="163"/>
      <c r="X20" s="163"/>
      <c r="Y20" s="164"/>
      <c r="Z20" s="164"/>
      <c r="AA20" s="164"/>
      <c r="AB20" s="164"/>
      <c r="AC20" s="164"/>
      <c r="AD20" s="164"/>
      <c r="AE20" s="164"/>
      <c r="AG20" s="147" t="s">
        <v>169</v>
      </c>
      <c r="AH20" s="113"/>
      <c r="AI20" s="352"/>
      <c r="AJ20" s="352">
        <v>1</v>
      </c>
      <c r="AK20" s="353"/>
      <c r="AL20" s="352">
        <v>1</v>
      </c>
      <c r="AM20" s="354">
        <v>1</v>
      </c>
      <c r="AN20" s="355">
        <v>1</v>
      </c>
      <c r="AO20" s="356"/>
      <c r="AP20" s="359">
        <v>1</v>
      </c>
      <c r="AQ20" s="359" t="s">
        <v>162</v>
      </c>
      <c r="AR20" s="359">
        <v>1</v>
      </c>
      <c r="AS20" s="358"/>
      <c r="AT20" s="352">
        <v>1</v>
      </c>
      <c r="AU20" s="173">
        <v>1</v>
      </c>
      <c r="AV20" s="147"/>
      <c r="AW20" s="160"/>
      <c r="AX20" s="360">
        <f t="shared" si="3"/>
        <v>8</v>
      </c>
      <c r="AY20" s="162">
        <f t="shared" si="2"/>
        <v>0</v>
      </c>
      <c r="AZ20" s="164"/>
      <c r="BA20" s="164"/>
      <c r="BB20" s="164"/>
      <c r="BC20" s="164"/>
      <c r="BD20" s="164"/>
      <c r="BE20" s="164"/>
      <c r="BF20" s="164"/>
      <c r="BG20" s="164"/>
      <c r="BH20" s="164"/>
      <c r="BI20" s="147"/>
      <c r="BJ20" s="147"/>
      <c r="BK20" s="147"/>
    </row>
    <row r="21" spans="1:63" x14ac:dyDescent="0.25">
      <c r="A21" s="147" t="s">
        <v>170</v>
      </c>
      <c r="B21" s="147"/>
      <c r="C21" s="147"/>
      <c r="D21" s="147"/>
      <c r="E21" s="160"/>
      <c r="F21" s="147"/>
      <c r="G21" s="147"/>
      <c r="H21" s="147"/>
      <c r="I21" s="160"/>
      <c r="J21" s="147"/>
      <c r="K21" s="147"/>
      <c r="L21" s="147"/>
      <c r="M21" s="160"/>
      <c r="N21" s="147"/>
      <c r="O21" s="147"/>
      <c r="P21" s="147"/>
      <c r="Q21" s="160"/>
      <c r="R21" s="161">
        <f t="shared" si="0"/>
        <v>0</v>
      </c>
      <c r="S21" s="162">
        <f t="shared" si="1"/>
        <v>0</v>
      </c>
      <c r="T21" s="163"/>
      <c r="U21" s="163"/>
      <c r="V21" s="163"/>
      <c r="W21" s="163"/>
      <c r="X21" s="163"/>
      <c r="Y21" s="164"/>
      <c r="Z21" s="164"/>
      <c r="AA21" s="164"/>
      <c r="AB21" s="164"/>
      <c r="AC21" s="164"/>
      <c r="AD21" s="164"/>
      <c r="AE21" s="164"/>
      <c r="AG21" s="147" t="s">
        <v>170</v>
      </c>
      <c r="AH21" s="113"/>
      <c r="AI21" s="352"/>
      <c r="AJ21" s="352">
        <v>1</v>
      </c>
      <c r="AK21" s="353"/>
      <c r="AL21" s="352">
        <v>1</v>
      </c>
      <c r="AM21" s="354">
        <v>1</v>
      </c>
      <c r="AN21" s="355"/>
      <c r="AO21" s="356"/>
      <c r="AP21" s="359">
        <v>1</v>
      </c>
      <c r="AQ21" s="359" t="s">
        <v>162</v>
      </c>
      <c r="AR21" s="359"/>
      <c r="AS21" s="358"/>
      <c r="AT21" s="352">
        <v>1</v>
      </c>
      <c r="AU21" s="173">
        <v>1</v>
      </c>
      <c r="AV21" s="147"/>
      <c r="AW21" s="160"/>
      <c r="AX21" s="360">
        <f t="shared" si="3"/>
        <v>6</v>
      </c>
      <c r="AY21" s="162">
        <f t="shared" si="2"/>
        <v>0</v>
      </c>
      <c r="AZ21" s="164"/>
      <c r="BA21" s="164"/>
      <c r="BB21" s="164"/>
      <c r="BC21" s="164"/>
      <c r="BD21" s="164"/>
      <c r="BE21" s="164"/>
      <c r="BF21" s="164"/>
      <c r="BG21" s="164"/>
      <c r="BH21" s="164"/>
      <c r="BI21" s="147"/>
      <c r="BJ21" s="147"/>
      <c r="BK21" s="147"/>
    </row>
    <row r="22" spans="1:63" x14ac:dyDescent="0.25">
      <c r="A22" s="147" t="s">
        <v>171</v>
      </c>
      <c r="B22" s="147"/>
      <c r="C22" s="147"/>
      <c r="D22" s="147"/>
      <c r="E22" s="160"/>
      <c r="F22" s="147"/>
      <c r="G22" s="147"/>
      <c r="H22" s="147"/>
      <c r="I22" s="160"/>
      <c r="J22" s="147"/>
      <c r="K22" s="147"/>
      <c r="L22" s="147"/>
      <c r="M22" s="160"/>
      <c r="N22" s="147"/>
      <c r="O22" s="147"/>
      <c r="P22" s="147"/>
      <c r="Q22" s="160"/>
      <c r="R22" s="161">
        <f t="shared" si="0"/>
        <v>0</v>
      </c>
      <c r="S22" s="162">
        <f t="shared" si="1"/>
        <v>0</v>
      </c>
      <c r="T22" s="163"/>
      <c r="U22" s="163"/>
      <c r="V22" s="163"/>
      <c r="W22" s="163"/>
      <c r="X22" s="163"/>
      <c r="Y22" s="164"/>
      <c r="Z22" s="164"/>
      <c r="AA22" s="164"/>
      <c r="AB22" s="164"/>
      <c r="AC22" s="164"/>
      <c r="AD22" s="164"/>
      <c r="AE22" s="164"/>
      <c r="AG22" s="147" t="s">
        <v>171</v>
      </c>
      <c r="AH22" s="113"/>
      <c r="AI22" s="352"/>
      <c r="AJ22" s="352">
        <v>1</v>
      </c>
      <c r="AK22" s="353"/>
      <c r="AL22" s="352">
        <v>1</v>
      </c>
      <c r="AM22" s="354">
        <v>1</v>
      </c>
      <c r="AN22" s="355">
        <v>1</v>
      </c>
      <c r="AO22" s="356"/>
      <c r="AP22" s="359">
        <v>1</v>
      </c>
      <c r="AQ22" s="359">
        <v>1</v>
      </c>
      <c r="AR22" s="359">
        <v>1</v>
      </c>
      <c r="AS22" s="358"/>
      <c r="AT22" s="352">
        <v>1</v>
      </c>
      <c r="AU22" s="173" t="s">
        <v>162</v>
      </c>
      <c r="AV22" s="147"/>
      <c r="AW22" s="160"/>
      <c r="AX22" s="360">
        <f t="shared" si="3"/>
        <v>8</v>
      </c>
      <c r="AY22" s="162">
        <f t="shared" si="2"/>
        <v>0</v>
      </c>
      <c r="AZ22" s="164"/>
      <c r="BA22" s="164"/>
      <c r="BB22" s="164"/>
      <c r="BC22" s="164"/>
      <c r="BD22" s="164"/>
      <c r="BE22" s="164"/>
      <c r="BF22" s="164"/>
      <c r="BG22" s="164"/>
      <c r="BH22" s="164"/>
      <c r="BI22" s="164"/>
      <c r="BJ22" s="164"/>
      <c r="BK22" s="164"/>
    </row>
    <row r="23" spans="1:63" x14ac:dyDescent="0.25">
      <c r="A23" s="147" t="s">
        <v>172</v>
      </c>
      <c r="B23" s="147"/>
      <c r="C23" s="147"/>
      <c r="D23" s="147"/>
      <c r="E23" s="160"/>
      <c r="F23" s="147"/>
      <c r="G23" s="147"/>
      <c r="H23" s="147"/>
      <c r="I23" s="160"/>
      <c r="J23" s="147"/>
      <c r="K23" s="147"/>
      <c r="L23" s="147"/>
      <c r="M23" s="160"/>
      <c r="N23" s="147"/>
      <c r="O23" s="147"/>
      <c r="P23" s="147"/>
      <c r="Q23" s="160"/>
      <c r="R23" s="161">
        <f>B23+C23+D23+F23+G23+H23+J23+K23+L23+N23+O23+P23</f>
        <v>0</v>
      </c>
      <c r="S23" s="162">
        <f>+E23+I23+M23+Q23</f>
        <v>0</v>
      </c>
      <c r="T23" s="163"/>
      <c r="U23" s="163"/>
      <c r="V23" s="163"/>
      <c r="W23" s="163"/>
      <c r="X23" s="163"/>
      <c r="Y23" s="164"/>
      <c r="Z23" s="164"/>
      <c r="AA23" s="164"/>
      <c r="AB23" s="164"/>
      <c r="AC23" s="164"/>
      <c r="AD23" s="164"/>
      <c r="AE23" s="164"/>
      <c r="AG23" s="147" t="s">
        <v>172</v>
      </c>
      <c r="AH23" s="113"/>
      <c r="AI23" s="352">
        <v>1</v>
      </c>
      <c r="AJ23" s="352">
        <v>1</v>
      </c>
      <c r="AK23" s="353"/>
      <c r="AL23" s="352">
        <v>1</v>
      </c>
      <c r="AM23" s="354">
        <v>1</v>
      </c>
      <c r="AN23" s="355">
        <v>1</v>
      </c>
      <c r="AO23" s="356"/>
      <c r="AP23" s="359">
        <v>1</v>
      </c>
      <c r="AQ23" s="359">
        <v>1</v>
      </c>
      <c r="AR23" s="359"/>
      <c r="AS23" s="358"/>
      <c r="AT23" s="352">
        <v>1</v>
      </c>
      <c r="AU23" s="173">
        <v>1</v>
      </c>
      <c r="AV23" s="147"/>
      <c r="AW23" s="160"/>
      <c r="AX23" s="360">
        <f t="shared" si="3"/>
        <v>9</v>
      </c>
      <c r="AY23" s="162">
        <f>+AK23+AO23+AS23+AW23</f>
        <v>0</v>
      </c>
      <c r="AZ23" s="164"/>
      <c r="BA23" s="164"/>
      <c r="BB23" s="164"/>
      <c r="BC23" s="164"/>
      <c r="BD23" s="164"/>
      <c r="BE23" s="164"/>
      <c r="BF23" s="164"/>
      <c r="BG23" s="164"/>
      <c r="BH23" s="164"/>
      <c r="BI23" s="164"/>
      <c r="BJ23" s="164"/>
      <c r="BK23" s="164"/>
    </row>
    <row r="24" spans="1:63" x14ac:dyDescent="0.25">
      <c r="A24" s="147" t="s">
        <v>173</v>
      </c>
      <c r="B24" s="147"/>
      <c r="C24" s="147"/>
      <c r="D24" s="147"/>
      <c r="E24" s="160"/>
      <c r="F24" s="147"/>
      <c r="G24" s="147"/>
      <c r="H24" s="147"/>
      <c r="I24" s="160"/>
      <c r="J24" s="147"/>
      <c r="K24" s="147"/>
      <c r="L24" s="147"/>
      <c r="M24" s="160"/>
      <c r="N24" s="147"/>
      <c r="O24" s="147"/>
      <c r="P24" s="147"/>
      <c r="Q24" s="160"/>
      <c r="R24" s="161">
        <f t="shared" si="0"/>
        <v>0</v>
      </c>
      <c r="S24" s="162">
        <f t="shared" si="1"/>
        <v>0</v>
      </c>
      <c r="T24" s="163"/>
      <c r="U24" s="163"/>
      <c r="V24" s="163"/>
      <c r="W24" s="163"/>
      <c r="X24" s="163"/>
      <c r="Y24" s="164"/>
      <c r="Z24" s="164"/>
      <c r="AA24" s="164"/>
      <c r="AB24" s="164"/>
      <c r="AC24" s="164"/>
      <c r="AD24" s="164"/>
      <c r="AE24" s="164"/>
      <c r="AG24" s="147" t="s">
        <v>173</v>
      </c>
      <c r="AH24" s="113"/>
      <c r="AI24" s="352"/>
      <c r="AJ24" s="352">
        <v>1</v>
      </c>
      <c r="AK24" s="353"/>
      <c r="AL24" s="352">
        <v>1</v>
      </c>
      <c r="AM24" s="354">
        <v>1</v>
      </c>
      <c r="AN24" s="355"/>
      <c r="AO24" s="356"/>
      <c r="AP24" s="359">
        <v>1</v>
      </c>
      <c r="AQ24" s="359">
        <v>1</v>
      </c>
      <c r="AR24" s="359">
        <v>1</v>
      </c>
      <c r="AS24" s="358"/>
      <c r="AT24" s="352"/>
      <c r="AU24" s="173" t="s">
        <v>162</v>
      </c>
      <c r="AV24" s="147"/>
      <c r="AW24" s="160"/>
      <c r="AX24" s="360">
        <f t="shared" si="3"/>
        <v>6</v>
      </c>
      <c r="AY24" s="162">
        <f t="shared" si="2"/>
        <v>0</v>
      </c>
      <c r="AZ24" s="164"/>
      <c r="BA24" s="164"/>
      <c r="BB24" s="164"/>
      <c r="BC24" s="164"/>
      <c r="BD24" s="164"/>
      <c r="BE24" s="164"/>
      <c r="BF24" s="164"/>
      <c r="BG24" s="164"/>
      <c r="BH24" s="164"/>
      <c r="BI24" s="164"/>
      <c r="BJ24" s="164"/>
      <c r="BK24" s="164"/>
    </row>
    <row r="25" spans="1:63" x14ac:dyDescent="0.25">
      <c r="A25" s="147" t="s">
        <v>174</v>
      </c>
      <c r="B25" s="147"/>
      <c r="C25" s="147"/>
      <c r="D25" s="147"/>
      <c r="E25" s="160"/>
      <c r="F25" s="147"/>
      <c r="G25" s="147"/>
      <c r="H25" s="147"/>
      <c r="I25" s="160"/>
      <c r="J25" s="147"/>
      <c r="K25" s="147"/>
      <c r="L25" s="147"/>
      <c r="M25" s="160"/>
      <c r="N25" s="147"/>
      <c r="O25" s="147"/>
      <c r="P25" s="147"/>
      <c r="Q25" s="160"/>
      <c r="R25" s="161">
        <f t="shared" si="0"/>
        <v>0</v>
      </c>
      <c r="S25" s="162">
        <f t="shared" si="1"/>
        <v>0</v>
      </c>
      <c r="T25" s="163"/>
      <c r="U25" s="163"/>
      <c r="V25" s="163"/>
      <c r="W25" s="163"/>
      <c r="X25" s="163"/>
      <c r="Y25" s="164"/>
      <c r="Z25" s="164"/>
      <c r="AA25" s="164"/>
      <c r="AB25" s="164"/>
      <c r="AC25" s="164"/>
      <c r="AD25" s="164"/>
      <c r="AE25" s="164"/>
      <c r="AG25" s="147" t="s">
        <v>174</v>
      </c>
      <c r="AH25" s="113"/>
      <c r="AI25" s="352"/>
      <c r="AJ25" s="352">
        <v>1</v>
      </c>
      <c r="AK25" s="353"/>
      <c r="AL25" s="352">
        <v>1</v>
      </c>
      <c r="AM25" s="354">
        <v>1</v>
      </c>
      <c r="AN25" s="355">
        <v>1</v>
      </c>
      <c r="AO25" s="356"/>
      <c r="AP25" s="359">
        <v>1</v>
      </c>
      <c r="AQ25" s="359">
        <v>1</v>
      </c>
      <c r="AR25" s="359">
        <v>1</v>
      </c>
      <c r="AS25" s="358"/>
      <c r="AT25" s="352">
        <v>1</v>
      </c>
      <c r="AU25" s="173">
        <v>1</v>
      </c>
      <c r="AV25" s="147"/>
      <c r="AW25" s="160"/>
      <c r="AX25" s="360">
        <f t="shared" si="3"/>
        <v>9</v>
      </c>
      <c r="AY25" s="162">
        <f t="shared" si="2"/>
        <v>0</v>
      </c>
      <c r="AZ25" s="164"/>
      <c r="BA25" s="164"/>
      <c r="BB25" s="164"/>
      <c r="BC25" s="164"/>
      <c r="BD25" s="164"/>
      <c r="BE25" s="164"/>
      <c r="BF25" s="164"/>
      <c r="BG25" s="164"/>
      <c r="BH25" s="164"/>
      <c r="BI25" s="164"/>
      <c r="BJ25" s="164"/>
      <c r="BK25" s="164"/>
    </row>
    <row r="26" spans="1:63" x14ac:dyDescent="0.25">
      <c r="A26" s="147" t="s">
        <v>175</v>
      </c>
      <c r="B26" s="147"/>
      <c r="C26" s="147"/>
      <c r="D26" s="147"/>
      <c r="E26" s="160"/>
      <c r="F26" s="147"/>
      <c r="G26" s="147"/>
      <c r="H26" s="147"/>
      <c r="I26" s="160"/>
      <c r="J26" s="147"/>
      <c r="K26" s="147"/>
      <c r="L26" s="147"/>
      <c r="M26" s="160"/>
      <c r="N26" s="147"/>
      <c r="O26" s="147"/>
      <c r="P26" s="147"/>
      <c r="Q26" s="160"/>
      <c r="R26" s="161">
        <f t="shared" si="0"/>
        <v>0</v>
      </c>
      <c r="S26" s="162">
        <f t="shared" si="1"/>
        <v>0</v>
      </c>
      <c r="T26" s="163"/>
      <c r="U26" s="163"/>
      <c r="V26" s="163"/>
      <c r="W26" s="163"/>
      <c r="X26" s="163"/>
      <c r="Y26" s="164"/>
      <c r="Z26" s="164"/>
      <c r="AA26" s="164"/>
      <c r="AB26" s="164"/>
      <c r="AC26" s="164"/>
      <c r="AD26" s="164"/>
      <c r="AE26" s="164"/>
      <c r="AG26" s="147" t="s">
        <v>175</v>
      </c>
      <c r="AH26" s="113"/>
      <c r="AI26" s="352">
        <v>1</v>
      </c>
      <c r="AJ26" s="352"/>
      <c r="AK26" s="353"/>
      <c r="AL26" s="352">
        <v>1</v>
      </c>
      <c r="AM26" s="354">
        <v>1</v>
      </c>
      <c r="AN26" s="355">
        <v>1</v>
      </c>
      <c r="AO26" s="356"/>
      <c r="AP26" s="359" t="s">
        <v>162</v>
      </c>
      <c r="AQ26" s="359" t="s">
        <v>162</v>
      </c>
      <c r="AR26" s="359">
        <v>1</v>
      </c>
      <c r="AS26" s="358"/>
      <c r="AT26" s="352">
        <v>1</v>
      </c>
      <c r="AU26" s="173" t="s">
        <v>162</v>
      </c>
      <c r="AV26" s="147"/>
      <c r="AW26" s="160"/>
      <c r="AX26" s="360">
        <f t="shared" si="3"/>
        <v>6</v>
      </c>
      <c r="AY26" s="162">
        <f t="shared" si="2"/>
        <v>0</v>
      </c>
      <c r="AZ26" s="164"/>
      <c r="BA26" s="164"/>
      <c r="BB26" s="164"/>
      <c r="BC26" s="164"/>
      <c r="BD26" s="164"/>
      <c r="BE26" s="164"/>
      <c r="BF26" s="164"/>
      <c r="BG26" s="164"/>
      <c r="BH26" s="164"/>
      <c r="BI26" s="164"/>
      <c r="BJ26" s="164"/>
      <c r="BK26" s="164"/>
    </row>
    <row r="27" spans="1:63" x14ac:dyDescent="0.25">
      <c r="A27" s="147" t="s">
        <v>176</v>
      </c>
      <c r="B27" s="147"/>
      <c r="C27" s="147"/>
      <c r="D27" s="147"/>
      <c r="E27" s="160"/>
      <c r="F27" s="147"/>
      <c r="G27" s="147"/>
      <c r="H27" s="147"/>
      <c r="I27" s="160"/>
      <c r="J27" s="147"/>
      <c r="K27" s="147"/>
      <c r="L27" s="147"/>
      <c r="M27" s="160"/>
      <c r="N27" s="147"/>
      <c r="O27" s="147"/>
      <c r="P27" s="147"/>
      <c r="Q27" s="160"/>
      <c r="R27" s="161">
        <f t="shared" si="0"/>
        <v>0</v>
      </c>
      <c r="S27" s="162">
        <f t="shared" si="1"/>
        <v>0</v>
      </c>
      <c r="T27" s="163"/>
      <c r="U27" s="163"/>
      <c r="V27" s="163"/>
      <c r="W27" s="163"/>
      <c r="X27" s="163"/>
      <c r="Y27" s="164"/>
      <c r="Z27" s="164"/>
      <c r="AA27" s="164"/>
      <c r="AB27" s="164"/>
      <c r="AC27" s="164"/>
      <c r="AD27" s="164"/>
      <c r="AE27" s="164"/>
      <c r="AG27" s="147" t="s">
        <v>176</v>
      </c>
      <c r="AH27" s="113"/>
      <c r="AI27" s="352"/>
      <c r="AJ27" s="352"/>
      <c r="AK27" s="353"/>
      <c r="AL27" s="352"/>
      <c r="AM27" s="354">
        <v>1</v>
      </c>
      <c r="AN27" s="355">
        <v>1</v>
      </c>
      <c r="AO27" s="356"/>
      <c r="AP27" s="359">
        <v>1</v>
      </c>
      <c r="AQ27" s="359">
        <v>1</v>
      </c>
      <c r="AR27" s="359">
        <v>0</v>
      </c>
      <c r="AS27" s="358"/>
      <c r="AT27" s="352">
        <v>1</v>
      </c>
      <c r="AU27" s="173">
        <v>1</v>
      </c>
      <c r="AV27" s="147"/>
      <c r="AW27" s="160"/>
      <c r="AX27" s="360">
        <f t="shared" si="3"/>
        <v>6</v>
      </c>
      <c r="AY27" s="162">
        <f t="shared" si="2"/>
        <v>0</v>
      </c>
      <c r="AZ27" s="164"/>
      <c r="BA27" s="164"/>
      <c r="BB27" s="164"/>
      <c r="BC27" s="164"/>
      <c r="BD27" s="164"/>
      <c r="BE27" s="164"/>
      <c r="BF27" s="164"/>
      <c r="BG27" s="164"/>
      <c r="BH27" s="164"/>
      <c r="BI27" s="164"/>
      <c r="BJ27" s="164"/>
      <c r="BK27" s="164"/>
    </row>
    <row r="28" spans="1:63" x14ac:dyDescent="0.25">
      <c r="A28" s="147" t="s">
        <v>177</v>
      </c>
      <c r="B28" s="147"/>
      <c r="C28" s="147"/>
      <c r="D28" s="147"/>
      <c r="E28" s="160"/>
      <c r="F28" s="147"/>
      <c r="G28" s="147"/>
      <c r="H28" s="147"/>
      <c r="I28" s="160"/>
      <c r="J28" s="147"/>
      <c r="K28" s="147"/>
      <c r="L28" s="147"/>
      <c r="M28" s="160"/>
      <c r="N28" s="147"/>
      <c r="O28" s="147"/>
      <c r="P28" s="147"/>
      <c r="Q28" s="160"/>
      <c r="R28" s="161">
        <f t="shared" si="0"/>
        <v>0</v>
      </c>
      <c r="S28" s="162">
        <f t="shared" si="1"/>
        <v>0</v>
      </c>
      <c r="T28" s="163"/>
      <c r="U28" s="163"/>
      <c r="V28" s="163"/>
      <c r="W28" s="163"/>
      <c r="X28" s="163"/>
      <c r="Y28" s="164"/>
      <c r="Z28" s="164"/>
      <c r="AA28" s="164"/>
      <c r="AB28" s="164"/>
      <c r="AC28" s="164"/>
      <c r="AD28" s="164"/>
      <c r="AE28" s="164"/>
      <c r="AG28" s="147" t="s">
        <v>177</v>
      </c>
      <c r="AH28" s="113"/>
      <c r="AI28" s="352"/>
      <c r="AJ28" s="352"/>
      <c r="AK28" s="353"/>
      <c r="AL28" s="352"/>
      <c r="AM28" s="354"/>
      <c r="AN28" s="355">
        <v>1</v>
      </c>
      <c r="AO28" s="356"/>
      <c r="AP28" s="359">
        <v>1</v>
      </c>
      <c r="AQ28" s="359">
        <v>1</v>
      </c>
      <c r="AR28" s="359">
        <v>1</v>
      </c>
      <c r="AS28" s="358"/>
      <c r="AT28" s="352"/>
      <c r="AU28" s="173">
        <v>1</v>
      </c>
      <c r="AV28" s="147"/>
      <c r="AW28" s="160"/>
      <c r="AX28" s="360">
        <f t="shared" si="3"/>
        <v>5</v>
      </c>
      <c r="AY28" s="162">
        <f t="shared" si="2"/>
        <v>0</v>
      </c>
      <c r="AZ28" s="164"/>
      <c r="BA28" s="164"/>
      <c r="BB28" s="164"/>
      <c r="BC28" s="164"/>
      <c r="BD28" s="164"/>
      <c r="BE28" s="164"/>
      <c r="BF28" s="164"/>
      <c r="BG28" s="164"/>
      <c r="BH28" s="164"/>
      <c r="BI28" s="164"/>
      <c r="BJ28" s="164"/>
      <c r="BK28" s="164"/>
    </row>
    <row r="29" spans="1:63" x14ac:dyDescent="0.25">
      <c r="A29" s="147" t="s">
        <v>178</v>
      </c>
      <c r="B29" s="147"/>
      <c r="C29" s="147"/>
      <c r="D29" s="147"/>
      <c r="E29" s="160"/>
      <c r="F29" s="147"/>
      <c r="G29" s="147"/>
      <c r="H29" s="147"/>
      <c r="I29" s="160"/>
      <c r="J29" s="147"/>
      <c r="K29" s="147"/>
      <c r="L29" s="147"/>
      <c r="M29" s="160"/>
      <c r="N29" s="147"/>
      <c r="O29" s="147"/>
      <c r="P29" s="147"/>
      <c r="Q29" s="160"/>
      <c r="R29" s="161">
        <f t="shared" si="0"/>
        <v>0</v>
      </c>
      <c r="S29" s="162">
        <f t="shared" si="1"/>
        <v>0</v>
      </c>
      <c r="T29" s="163"/>
      <c r="U29" s="163"/>
      <c r="V29" s="163"/>
      <c r="W29" s="163"/>
      <c r="X29" s="163"/>
      <c r="Y29" s="164"/>
      <c r="Z29" s="164"/>
      <c r="AA29" s="164"/>
      <c r="AB29" s="164"/>
      <c r="AC29" s="164"/>
      <c r="AD29" s="164"/>
      <c r="AE29" s="164"/>
      <c r="AG29" s="147" t="s">
        <v>178</v>
      </c>
      <c r="AH29" s="113"/>
      <c r="AI29" s="352">
        <v>1</v>
      </c>
      <c r="AJ29" s="352">
        <v>1</v>
      </c>
      <c r="AK29" s="353"/>
      <c r="AL29" s="352"/>
      <c r="AM29" s="354">
        <v>1</v>
      </c>
      <c r="AN29" s="355">
        <v>1</v>
      </c>
      <c r="AO29" s="356"/>
      <c r="AP29" s="359">
        <v>1</v>
      </c>
      <c r="AQ29" s="359" t="s">
        <v>162</v>
      </c>
      <c r="AR29" s="359">
        <v>1</v>
      </c>
      <c r="AS29" s="358"/>
      <c r="AT29" s="352">
        <v>1</v>
      </c>
      <c r="AU29" s="173">
        <v>1</v>
      </c>
      <c r="AV29" s="147"/>
      <c r="AW29" s="160"/>
      <c r="AX29" s="360">
        <f t="shared" si="3"/>
        <v>8</v>
      </c>
      <c r="AY29" s="162">
        <f t="shared" si="2"/>
        <v>0</v>
      </c>
      <c r="AZ29" s="164"/>
      <c r="BA29" s="164"/>
      <c r="BB29" s="164"/>
      <c r="BC29" s="164"/>
      <c r="BD29" s="164"/>
      <c r="BE29" s="164"/>
      <c r="BF29" s="164"/>
      <c r="BG29" s="164"/>
      <c r="BH29" s="164"/>
      <c r="BI29" s="164"/>
      <c r="BJ29" s="164"/>
      <c r="BK29" s="164"/>
    </row>
    <row r="30" spans="1:63" x14ac:dyDescent="0.25">
      <c r="A30" s="147" t="s">
        <v>179</v>
      </c>
      <c r="B30" s="147"/>
      <c r="C30" s="147"/>
      <c r="D30" s="147"/>
      <c r="E30" s="160"/>
      <c r="F30" s="147"/>
      <c r="G30" s="147"/>
      <c r="H30" s="147"/>
      <c r="I30" s="160"/>
      <c r="J30" s="147"/>
      <c r="K30" s="147"/>
      <c r="L30" s="147"/>
      <c r="M30" s="160"/>
      <c r="N30" s="147"/>
      <c r="O30" s="147"/>
      <c r="P30" s="147"/>
      <c r="Q30" s="160"/>
      <c r="R30" s="161">
        <f t="shared" si="0"/>
        <v>0</v>
      </c>
      <c r="S30" s="162">
        <f t="shared" si="1"/>
        <v>0</v>
      </c>
      <c r="T30" s="163"/>
      <c r="U30" s="163"/>
      <c r="V30" s="163"/>
      <c r="W30" s="163"/>
      <c r="X30" s="163"/>
      <c r="Y30" s="164"/>
      <c r="Z30" s="164"/>
      <c r="AA30" s="164"/>
      <c r="AB30" s="164"/>
      <c r="AC30" s="164"/>
      <c r="AD30" s="164"/>
      <c r="AE30" s="164"/>
      <c r="AG30" s="147" t="s">
        <v>179</v>
      </c>
      <c r="AH30" s="113"/>
      <c r="AI30" s="352"/>
      <c r="AJ30" s="352"/>
      <c r="AK30" s="353"/>
      <c r="AL30" s="352">
        <v>1</v>
      </c>
      <c r="AM30" s="354">
        <v>1</v>
      </c>
      <c r="AN30" s="355">
        <v>1</v>
      </c>
      <c r="AO30" s="356"/>
      <c r="AP30" s="359">
        <v>1</v>
      </c>
      <c r="AQ30" s="359">
        <v>1</v>
      </c>
      <c r="AR30" s="359">
        <v>1</v>
      </c>
      <c r="AS30" s="358"/>
      <c r="AT30" s="352">
        <v>1</v>
      </c>
      <c r="AU30" s="173" t="s">
        <v>162</v>
      </c>
      <c r="AV30" s="147"/>
      <c r="AW30" s="160"/>
      <c r="AX30" s="360">
        <f t="shared" si="3"/>
        <v>7</v>
      </c>
      <c r="AY30" s="162">
        <f t="shared" si="2"/>
        <v>0</v>
      </c>
      <c r="AZ30" s="164"/>
      <c r="BA30" s="164"/>
      <c r="BB30" s="164"/>
      <c r="BC30" s="164"/>
      <c r="BD30" s="164"/>
      <c r="BE30" s="164"/>
      <c r="BF30" s="164"/>
      <c r="BG30" s="164"/>
      <c r="BH30" s="164"/>
      <c r="BI30" s="164"/>
      <c r="BJ30" s="164"/>
      <c r="BK30" s="164"/>
    </row>
    <row r="31" spans="1:63" x14ac:dyDescent="0.25">
      <c r="A31" s="147" t="s">
        <v>180</v>
      </c>
      <c r="B31" s="147"/>
      <c r="C31" s="147"/>
      <c r="D31" s="147"/>
      <c r="E31" s="160"/>
      <c r="F31" s="147"/>
      <c r="G31" s="147"/>
      <c r="H31" s="147"/>
      <c r="I31" s="160"/>
      <c r="J31" s="147"/>
      <c r="K31" s="147"/>
      <c r="L31" s="147"/>
      <c r="M31" s="160"/>
      <c r="N31" s="147"/>
      <c r="O31" s="147"/>
      <c r="P31" s="147"/>
      <c r="Q31" s="160"/>
      <c r="R31" s="161">
        <f t="shared" si="0"/>
        <v>0</v>
      </c>
      <c r="S31" s="162">
        <f t="shared" si="1"/>
        <v>0</v>
      </c>
      <c r="T31" s="163"/>
      <c r="U31" s="163"/>
      <c r="V31" s="163"/>
      <c r="W31" s="163"/>
      <c r="X31" s="163"/>
      <c r="Y31" s="164"/>
      <c r="Z31" s="164"/>
      <c r="AA31" s="164"/>
      <c r="AB31" s="164"/>
      <c r="AC31" s="164"/>
      <c r="AD31" s="164"/>
      <c r="AE31" s="164"/>
      <c r="AG31" s="147" t="s">
        <v>180</v>
      </c>
      <c r="AH31" s="113"/>
      <c r="AI31" s="352"/>
      <c r="AJ31" s="352"/>
      <c r="AK31" s="353"/>
      <c r="AL31" s="352"/>
      <c r="AM31" s="354"/>
      <c r="AN31" s="355">
        <v>1</v>
      </c>
      <c r="AO31" s="356"/>
      <c r="AP31" s="359" t="s">
        <v>162</v>
      </c>
      <c r="AQ31" s="359" t="s">
        <v>162</v>
      </c>
      <c r="AR31" s="359"/>
      <c r="AS31" s="358"/>
      <c r="AT31" s="352">
        <v>1</v>
      </c>
      <c r="AU31" s="173" t="s">
        <v>162</v>
      </c>
      <c r="AV31" s="147"/>
      <c r="AW31" s="160"/>
      <c r="AX31" s="360">
        <f t="shared" si="3"/>
        <v>2</v>
      </c>
      <c r="AY31" s="162">
        <f t="shared" si="2"/>
        <v>0</v>
      </c>
      <c r="AZ31" s="164"/>
      <c r="BA31" s="164"/>
      <c r="BB31" s="164"/>
      <c r="BC31" s="164"/>
      <c r="BD31" s="164"/>
      <c r="BE31" s="164"/>
      <c r="BF31" s="164"/>
      <c r="BG31" s="164"/>
      <c r="BH31" s="164"/>
      <c r="BI31" s="164"/>
      <c r="BJ31" s="164"/>
      <c r="BK31" s="164"/>
    </row>
    <row r="32" spans="1:63" x14ac:dyDescent="0.25">
      <c r="A32" s="165" t="s">
        <v>181</v>
      </c>
      <c r="B32" s="166">
        <f>SUM(B11:B31)</f>
        <v>0</v>
      </c>
      <c r="C32" s="166">
        <f t="shared" ref="C32:AE32" si="4">SUM(C11:C31)</f>
        <v>5</v>
      </c>
      <c r="D32" s="166">
        <f t="shared" si="4"/>
        <v>10</v>
      </c>
      <c r="E32" s="167">
        <f>SUM(E11:E31)</f>
        <v>374350000</v>
      </c>
      <c r="F32" s="166">
        <f t="shared" si="4"/>
        <v>10</v>
      </c>
      <c r="G32" s="166">
        <f t="shared" si="4"/>
        <v>10</v>
      </c>
      <c r="H32" s="166">
        <f t="shared" si="4"/>
        <v>10</v>
      </c>
      <c r="I32" s="167">
        <f>SUM(I11:I31)</f>
        <v>0</v>
      </c>
      <c r="J32" s="166">
        <f t="shared" si="4"/>
        <v>10</v>
      </c>
      <c r="K32" s="166">
        <f t="shared" si="4"/>
        <v>10</v>
      </c>
      <c r="L32" s="166">
        <f t="shared" si="4"/>
        <v>10</v>
      </c>
      <c r="M32" s="167">
        <f>SUM(M11:M31)</f>
        <v>0</v>
      </c>
      <c r="N32" s="166">
        <f t="shared" si="4"/>
        <v>10</v>
      </c>
      <c r="O32" s="166">
        <f t="shared" si="4"/>
        <v>10</v>
      </c>
      <c r="P32" s="166">
        <f t="shared" si="4"/>
        <v>5</v>
      </c>
      <c r="Q32" s="167">
        <f>SUM(Q11:Q31)</f>
        <v>0</v>
      </c>
      <c r="R32" s="166">
        <f t="shared" si="4"/>
        <v>20</v>
      </c>
      <c r="S32" s="162">
        <f t="shared" si="4"/>
        <v>374350000</v>
      </c>
      <c r="T32" s="166">
        <f t="shared" si="4"/>
        <v>0</v>
      </c>
      <c r="U32" s="166">
        <f t="shared" si="4"/>
        <v>0</v>
      </c>
      <c r="V32" s="166">
        <f t="shared" si="4"/>
        <v>0</v>
      </c>
      <c r="W32" s="166">
        <f t="shared" si="4"/>
        <v>0</v>
      </c>
      <c r="X32" s="166">
        <f t="shared" si="4"/>
        <v>0</v>
      </c>
      <c r="Y32" s="166">
        <f t="shared" si="4"/>
        <v>0</v>
      </c>
      <c r="Z32" s="166">
        <f t="shared" si="4"/>
        <v>0</v>
      </c>
      <c r="AA32" s="166">
        <f t="shared" si="4"/>
        <v>0</v>
      </c>
      <c r="AB32" s="166">
        <f t="shared" si="4"/>
        <v>0</v>
      </c>
      <c r="AC32" s="166">
        <f t="shared" si="4"/>
        <v>0</v>
      </c>
      <c r="AD32" s="166">
        <f t="shared" si="4"/>
        <v>0</v>
      </c>
      <c r="AE32" s="166">
        <f t="shared" si="4"/>
        <v>0</v>
      </c>
      <c r="AG32" s="165" t="s">
        <v>181</v>
      </c>
      <c r="AH32" s="166">
        <f t="shared" ref="AH32:AW32" si="5">SUM(AH11:AH31)</f>
        <v>0</v>
      </c>
      <c r="AI32" s="166">
        <f t="shared" si="5"/>
        <v>4</v>
      </c>
      <c r="AJ32" s="166">
        <f t="shared" si="5"/>
        <v>10</v>
      </c>
      <c r="AK32" s="167">
        <f t="shared" si="5"/>
        <v>374350000</v>
      </c>
      <c r="AL32" s="166">
        <f t="shared" si="5"/>
        <v>13</v>
      </c>
      <c r="AM32" s="166">
        <f t="shared" si="5"/>
        <v>17</v>
      </c>
      <c r="AN32" s="171">
        <f t="shared" si="5"/>
        <v>14</v>
      </c>
      <c r="AO32" s="167">
        <f t="shared" si="5"/>
        <v>-20925334</v>
      </c>
      <c r="AP32" s="166">
        <f t="shared" si="5"/>
        <v>17</v>
      </c>
      <c r="AQ32" s="173">
        <v>12</v>
      </c>
      <c r="AR32" s="166">
        <f t="shared" si="5"/>
        <v>13</v>
      </c>
      <c r="AS32" s="167">
        <f t="shared" si="5"/>
        <v>0</v>
      </c>
      <c r="AT32" s="166">
        <f>SUM(AT11:AT31)</f>
        <v>18</v>
      </c>
      <c r="AU32" s="166">
        <f t="shared" si="5"/>
        <v>13</v>
      </c>
      <c r="AV32" s="166">
        <f t="shared" si="5"/>
        <v>0</v>
      </c>
      <c r="AW32" s="167">
        <f t="shared" si="5"/>
        <v>-27965333</v>
      </c>
      <c r="AX32" s="168">
        <f t="shared" ref="AX32:BK32" si="6">SUM(AX11:AX31)</f>
        <v>131</v>
      </c>
      <c r="AY32" s="169">
        <f t="shared" si="6"/>
        <v>325459333</v>
      </c>
      <c r="AZ32" s="166">
        <f t="shared" si="6"/>
        <v>0</v>
      </c>
      <c r="BA32" s="166">
        <f t="shared" si="6"/>
        <v>0</v>
      </c>
      <c r="BB32" s="166">
        <f t="shared" si="6"/>
        <v>0</v>
      </c>
      <c r="BC32" s="166">
        <f t="shared" si="6"/>
        <v>0</v>
      </c>
      <c r="BD32" s="166">
        <f t="shared" si="6"/>
        <v>0</v>
      </c>
      <c r="BE32" s="166">
        <f t="shared" si="6"/>
        <v>0</v>
      </c>
      <c r="BF32" s="166">
        <f t="shared" si="6"/>
        <v>0</v>
      </c>
      <c r="BG32" s="166">
        <f t="shared" si="6"/>
        <v>0</v>
      </c>
      <c r="BH32" s="166">
        <f t="shared" si="6"/>
        <v>0</v>
      </c>
      <c r="BI32" s="166">
        <f t="shared" si="6"/>
        <v>0</v>
      </c>
      <c r="BJ32" s="166">
        <f t="shared" si="6"/>
        <v>0</v>
      </c>
      <c r="BK32" s="166">
        <f t="shared" si="6"/>
        <v>0</v>
      </c>
    </row>
    <row r="34" spans="1:63" ht="31.5" customHeight="1" x14ac:dyDescent="0.25">
      <c r="A34" s="149" t="s">
        <v>139</v>
      </c>
      <c r="B34" s="792"/>
      <c r="C34" s="792"/>
      <c r="D34" s="792"/>
      <c r="E34" s="792"/>
      <c r="F34" s="792"/>
      <c r="G34" s="792"/>
      <c r="H34" s="792"/>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792"/>
      <c r="AK34" s="792"/>
      <c r="AL34" s="792"/>
      <c r="AM34" s="792"/>
      <c r="AN34" s="792"/>
      <c r="AO34" s="792"/>
      <c r="AP34" s="792"/>
      <c r="AQ34" s="792"/>
      <c r="AR34" s="792"/>
      <c r="AS34" s="792"/>
      <c r="AT34" s="792"/>
      <c r="AU34" s="792"/>
      <c r="AV34" s="792"/>
      <c r="AW34" s="792"/>
      <c r="AX34" s="792"/>
      <c r="AY34" s="792"/>
      <c r="AZ34" s="792"/>
      <c r="BA34" s="792"/>
      <c r="BB34" s="792"/>
      <c r="BC34" s="792"/>
      <c r="BD34" s="792"/>
      <c r="BE34" s="792"/>
      <c r="BF34" s="792"/>
      <c r="BG34" s="792"/>
      <c r="BH34" s="792"/>
      <c r="BI34" s="792"/>
      <c r="BJ34" s="792"/>
      <c r="BK34" s="792"/>
    </row>
    <row r="35" spans="1:63" ht="31.5" customHeight="1" x14ac:dyDescent="0.25">
      <c r="A35" s="150" t="s">
        <v>140</v>
      </c>
      <c r="B35" s="793" t="s">
        <v>114</v>
      </c>
      <c r="C35" s="794"/>
      <c r="D35" s="794"/>
      <c r="E35" s="794"/>
      <c r="F35" s="794"/>
      <c r="G35" s="794"/>
      <c r="H35" s="794"/>
      <c r="I35" s="794"/>
      <c r="J35" s="794"/>
      <c r="K35" s="794"/>
      <c r="L35" s="794"/>
      <c r="M35" s="794"/>
      <c r="N35" s="794"/>
      <c r="O35" s="794"/>
      <c r="P35" s="794"/>
      <c r="Q35" s="794"/>
      <c r="R35" s="794"/>
      <c r="S35" s="794"/>
      <c r="T35" s="794"/>
      <c r="U35" s="794"/>
      <c r="V35" s="794"/>
      <c r="W35" s="794"/>
      <c r="X35" s="794"/>
      <c r="Y35" s="794"/>
      <c r="Z35" s="794"/>
      <c r="AA35" s="794"/>
      <c r="AB35" s="794"/>
      <c r="AC35" s="794"/>
      <c r="AD35" s="794"/>
      <c r="AE35" s="794"/>
      <c r="AF35" s="794"/>
      <c r="AG35" s="794"/>
      <c r="AH35" s="794"/>
      <c r="AI35" s="794"/>
      <c r="AJ35" s="794"/>
      <c r="AK35" s="794"/>
      <c r="AL35" s="794"/>
      <c r="AM35" s="794"/>
      <c r="AN35" s="794"/>
      <c r="AO35" s="794"/>
      <c r="AP35" s="794"/>
      <c r="AQ35" s="794"/>
      <c r="AR35" s="794"/>
      <c r="AS35" s="794"/>
      <c r="AT35" s="794"/>
      <c r="AU35" s="794"/>
      <c r="AV35" s="794"/>
      <c r="AW35" s="794"/>
      <c r="AX35" s="794"/>
      <c r="AY35" s="794"/>
      <c r="AZ35" s="794"/>
      <c r="BA35" s="794"/>
      <c r="BB35" s="794"/>
      <c r="BC35" s="794"/>
      <c r="BD35" s="794"/>
      <c r="BE35" s="794"/>
      <c r="BF35" s="794"/>
      <c r="BG35" s="794"/>
      <c r="BH35" s="794"/>
      <c r="BI35" s="794"/>
      <c r="BJ35" s="794"/>
      <c r="BK35" s="795"/>
    </row>
    <row r="37" spans="1:63" ht="30" customHeight="1" x14ac:dyDescent="0.25">
      <c r="A37" s="796" t="s">
        <v>141</v>
      </c>
      <c r="B37" s="151" t="s">
        <v>35</v>
      </c>
      <c r="C37" s="151" t="s">
        <v>36</v>
      </c>
      <c r="D37" s="793" t="s">
        <v>37</v>
      </c>
      <c r="E37" s="795"/>
      <c r="F37" s="151" t="s">
        <v>38</v>
      </c>
      <c r="G37" s="151" t="s">
        <v>39</v>
      </c>
      <c r="H37" s="793" t="s">
        <v>40</v>
      </c>
      <c r="I37" s="795"/>
      <c r="J37" s="151" t="s">
        <v>41</v>
      </c>
      <c r="K37" s="151" t="s">
        <v>42</v>
      </c>
      <c r="L37" s="793" t="s">
        <v>43</v>
      </c>
      <c r="M37" s="795"/>
      <c r="N37" s="151" t="s">
        <v>44</v>
      </c>
      <c r="O37" s="151" t="s">
        <v>45</v>
      </c>
      <c r="P37" s="793" t="s">
        <v>46</v>
      </c>
      <c r="Q37" s="795"/>
      <c r="R37" s="793" t="s">
        <v>142</v>
      </c>
      <c r="S37" s="795"/>
      <c r="T37" s="793" t="s">
        <v>143</v>
      </c>
      <c r="U37" s="794"/>
      <c r="V37" s="794"/>
      <c r="W37" s="794"/>
      <c r="X37" s="794"/>
      <c r="Y37" s="795"/>
      <c r="Z37" s="793" t="s">
        <v>144</v>
      </c>
      <c r="AA37" s="794"/>
      <c r="AB37" s="794"/>
      <c r="AC37" s="794"/>
      <c r="AD37" s="794"/>
      <c r="AE37" s="795"/>
      <c r="AG37" s="796" t="s">
        <v>141</v>
      </c>
      <c r="AH37" s="151" t="s">
        <v>35</v>
      </c>
      <c r="AI37" s="151" t="s">
        <v>36</v>
      </c>
      <c r="AJ37" s="793" t="s">
        <v>37</v>
      </c>
      <c r="AK37" s="795"/>
      <c r="AL37" s="151" t="s">
        <v>38</v>
      </c>
      <c r="AM37" s="151" t="s">
        <v>39</v>
      </c>
      <c r="AN37" s="793" t="s">
        <v>40</v>
      </c>
      <c r="AO37" s="795"/>
      <c r="AP37" s="151" t="s">
        <v>41</v>
      </c>
      <c r="AQ37" s="151" t="s">
        <v>42</v>
      </c>
      <c r="AR37" s="793" t="s">
        <v>43</v>
      </c>
      <c r="AS37" s="795"/>
      <c r="AT37" s="151" t="s">
        <v>44</v>
      </c>
      <c r="AU37" s="151" t="s">
        <v>45</v>
      </c>
      <c r="AV37" s="793" t="s">
        <v>46</v>
      </c>
      <c r="AW37" s="795"/>
      <c r="AX37" s="793" t="s">
        <v>142</v>
      </c>
      <c r="AY37" s="795"/>
      <c r="AZ37" s="793" t="s">
        <v>143</v>
      </c>
      <c r="BA37" s="794"/>
      <c r="BB37" s="794"/>
      <c r="BC37" s="794"/>
      <c r="BD37" s="794"/>
      <c r="BE37" s="795"/>
      <c r="BF37" s="793" t="s">
        <v>144</v>
      </c>
      <c r="BG37" s="794"/>
      <c r="BH37" s="794"/>
      <c r="BI37" s="794"/>
      <c r="BJ37" s="794"/>
      <c r="BK37" s="795"/>
    </row>
    <row r="38" spans="1:63" ht="36" customHeight="1" x14ac:dyDescent="0.25">
      <c r="A38" s="797"/>
      <c r="B38" s="154" t="s">
        <v>145</v>
      </c>
      <c r="C38" s="154" t="s">
        <v>145</v>
      </c>
      <c r="D38" s="154" t="s">
        <v>145</v>
      </c>
      <c r="E38" s="154" t="s">
        <v>146</v>
      </c>
      <c r="F38" s="154" t="s">
        <v>145</v>
      </c>
      <c r="G38" s="154" t="s">
        <v>145</v>
      </c>
      <c r="H38" s="154" t="s">
        <v>145</v>
      </c>
      <c r="I38" s="154" t="s">
        <v>146</v>
      </c>
      <c r="J38" s="154" t="s">
        <v>145</v>
      </c>
      <c r="K38" s="154" t="s">
        <v>145</v>
      </c>
      <c r="L38" s="154" t="s">
        <v>145</v>
      </c>
      <c r="M38" s="154" t="s">
        <v>146</v>
      </c>
      <c r="N38" s="154" t="s">
        <v>145</v>
      </c>
      <c r="O38" s="154" t="s">
        <v>145</v>
      </c>
      <c r="P38" s="154" t="s">
        <v>145</v>
      </c>
      <c r="Q38" s="154" t="s">
        <v>146</v>
      </c>
      <c r="R38" s="154" t="s">
        <v>145</v>
      </c>
      <c r="S38" s="154" t="s">
        <v>146</v>
      </c>
      <c r="T38" s="155" t="s">
        <v>147</v>
      </c>
      <c r="U38" s="155" t="s">
        <v>148</v>
      </c>
      <c r="V38" s="155" t="s">
        <v>149</v>
      </c>
      <c r="W38" s="155" t="s">
        <v>150</v>
      </c>
      <c r="X38" s="156" t="s">
        <v>151</v>
      </c>
      <c r="Y38" s="155" t="s">
        <v>152</v>
      </c>
      <c r="Z38" s="154" t="s">
        <v>153</v>
      </c>
      <c r="AA38" s="157" t="s">
        <v>154</v>
      </c>
      <c r="AB38" s="154" t="s">
        <v>155</v>
      </c>
      <c r="AC38" s="154" t="s">
        <v>156</v>
      </c>
      <c r="AD38" s="154" t="s">
        <v>157</v>
      </c>
      <c r="AE38" s="154" t="s">
        <v>158</v>
      </c>
      <c r="AG38" s="797"/>
      <c r="AH38" s="154" t="s">
        <v>145</v>
      </c>
      <c r="AI38" s="154" t="s">
        <v>145</v>
      </c>
      <c r="AJ38" s="154" t="s">
        <v>145</v>
      </c>
      <c r="AK38" s="154" t="s">
        <v>146</v>
      </c>
      <c r="AL38" s="154" t="s">
        <v>145</v>
      </c>
      <c r="AM38" s="154" t="s">
        <v>145</v>
      </c>
      <c r="AN38" s="154" t="s">
        <v>145</v>
      </c>
      <c r="AO38" s="154" t="s">
        <v>146</v>
      </c>
      <c r="AP38" s="154" t="s">
        <v>145</v>
      </c>
      <c r="AQ38" s="154" t="s">
        <v>145</v>
      </c>
      <c r="AR38" s="154" t="s">
        <v>145</v>
      </c>
      <c r="AS38" s="154" t="s">
        <v>146</v>
      </c>
      <c r="AT38" s="154" t="s">
        <v>145</v>
      </c>
      <c r="AU38" s="154" t="s">
        <v>145</v>
      </c>
      <c r="AV38" s="154" t="s">
        <v>145</v>
      </c>
      <c r="AW38" s="154" t="s">
        <v>146</v>
      </c>
      <c r="AX38" s="154" t="s">
        <v>145</v>
      </c>
      <c r="AY38" s="154" t="s">
        <v>146</v>
      </c>
      <c r="AZ38" s="155" t="s">
        <v>147</v>
      </c>
      <c r="BA38" s="155" t="s">
        <v>148</v>
      </c>
      <c r="BB38" s="155" t="s">
        <v>149</v>
      </c>
      <c r="BC38" s="155" t="s">
        <v>150</v>
      </c>
      <c r="BD38" s="156" t="s">
        <v>151</v>
      </c>
      <c r="BE38" s="155" t="s">
        <v>152</v>
      </c>
      <c r="BF38" s="158" t="s">
        <v>153</v>
      </c>
      <c r="BG38" s="159" t="s">
        <v>154</v>
      </c>
      <c r="BH38" s="158" t="s">
        <v>155</v>
      </c>
      <c r="BI38" s="158" t="s">
        <v>156</v>
      </c>
      <c r="BJ38" s="158" t="s">
        <v>157</v>
      </c>
      <c r="BK38" s="158" t="s">
        <v>158</v>
      </c>
    </row>
    <row r="39" spans="1:63" x14ac:dyDescent="0.25">
      <c r="A39" s="147" t="s">
        <v>159</v>
      </c>
      <c r="B39" s="147">
        <v>0</v>
      </c>
      <c r="C39" s="147">
        <v>5</v>
      </c>
      <c r="D39" s="147">
        <v>10</v>
      </c>
      <c r="E39" s="160">
        <v>162613000</v>
      </c>
      <c r="F39" s="147">
        <v>10</v>
      </c>
      <c r="G39" s="147">
        <v>10</v>
      </c>
      <c r="H39" s="147">
        <v>5</v>
      </c>
      <c r="I39" s="160"/>
      <c r="J39" s="147">
        <v>5</v>
      </c>
      <c r="K39" s="147">
        <v>10</v>
      </c>
      <c r="L39" s="147">
        <v>15</v>
      </c>
      <c r="M39" s="160"/>
      <c r="N39" s="147">
        <v>10</v>
      </c>
      <c r="O39" s="147">
        <v>10</v>
      </c>
      <c r="P39" s="147">
        <v>5</v>
      </c>
      <c r="Q39" s="160"/>
      <c r="R39" s="161">
        <v>19</v>
      </c>
      <c r="S39" s="162">
        <f>+E39+I39+M39+Q39</f>
        <v>162613000</v>
      </c>
      <c r="T39" s="163"/>
      <c r="U39" s="163"/>
      <c r="V39" s="163"/>
      <c r="W39" s="163"/>
      <c r="X39" s="163"/>
      <c r="Y39" s="164"/>
      <c r="Z39" s="164"/>
      <c r="AA39" s="164"/>
      <c r="AB39" s="164"/>
      <c r="AC39" s="164"/>
      <c r="AD39" s="164"/>
      <c r="AE39" s="148"/>
      <c r="AG39" s="147" t="s">
        <v>159</v>
      </c>
      <c r="AH39" s="147"/>
      <c r="AI39" s="147"/>
      <c r="AJ39" s="147"/>
      <c r="AK39" s="160">
        <v>162613000</v>
      </c>
      <c r="AL39" s="147"/>
      <c r="AM39" s="147"/>
      <c r="AN39" s="147"/>
      <c r="AO39" s="160">
        <v>-16773400</v>
      </c>
      <c r="AP39" s="147"/>
      <c r="AQ39" s="147"/>
      <c r="AR39" s="170"/>
      <c r="AS39" s="320"/>
      <c r="AT39" s="170"/>
      <c r="AU39" s="147"/>
      <c r="AV39" s="147"/>
      <c r="AW39" s="160">
        <v>-4937333</v>
      </c>
      <c r="AX39" s="161">
        <f>AH39+AI39+AJ39+AL39+AM39+AN39+AP39+AQ39+AR39+AT39+AU39+AV39</f>
        <v>0</v>
      </c>
      <c r="AY39" s="162">
        <f>+AK39+AO39+AS39+AW39</f>
        <v>140902267</v>
      </c>
      <c r="AZ39" s="164"/>
      <c r="BA39" s="164"/>
      <c r="BB39" s="164"/>
      <c r="BC39" s="164"/>
      <c r="BD39" s="164"/>
      <c r="BE39" s="164"/>
      <c r="BF39" s="164"/>
      <c r="BG39" s="164"/>
      <c r="BH39" s="164"/>
      <c r="BI39" s="164"/>
      <c r="BJ39" s="164"/>
      <c r="BK39" s="148"/>
    </row>
    <row r="40" spans="1:63" x14ac:dyDescent="0.25">
      <c r="A40" s="147" t="s">
        <v>160</v>
      </c>
      <c r="B40" s="147"/>
      <c r="C40" s="147"/>
      <c r="D40" s="147"/>
      <c r="E40" s="160"/>
      <c r="F40" s="147"/>
      <c r="G40" s="147"/>
      <c r="H40" s="147"/>
      <c r="I40" s="160"/>
      <c r="J40" s="147"/>
      <c r="K40" s="147"/>
      <c r="L40" s="147"/>
      <c r="M40" s="160"/>
      <c r="N40" s="147"/>
      <c r="O40" s="147"/>
      <c r="P40" s="147"/>
      <c r="Q40" s="160"/>
      <c r="R40" s="161">
        <f t="shared" ref="R40:R59" si="7">B40+C40+D40+F40+G40+H40+J40+K40+L40+N40+O40+P40</f>
        <v>0</v>
      </c>
      <c r="S40" s="162">
        <f t="shared" ref="S40:S59" si="8">+E40+I40+M40+Q40</f>
        <v>0</v>
      </c>
      <c r="T40" s="163"/>
      <c r="U40" s="163"/>
      <c r="V40" s="163"/>
      <c r="W40" s="163"/>
      <c r="X40" s="163"/>
      <c r="Y40" s="164"/>
      <c r="Z40" s="164"/>
      <c r="AA40" s="164"/>
      <c r="AB40" s="164"/>
      <c r="AC40" s="164"/>
      <c r="AD40" s="164"/>
      <c r="AE40" s="164"/>
      <c r="AG40" s="147" t="s">
        <v>160</v>
      </c>
      <c r="AH40" s="147"/>
      <c r="AI40" s="147"/>
      <c r="AJ40" s="147"/>
      <c r="AK40" s="160"/>
      <c r="AL40" s="147"/>
      <c r="AM40" s="147">
        <v>1</v>
      </c>
      <c r="AN40" s="147">
        <v>1</v>
      </c>
      <c r="AO40" s="160"/>
      <c r="AP40" s="172" t="s">
        <v>162</v>
      </c>
      <c r="AQ40" s="312"/>
      <c r="AR40" s="315">
        <v>1</v>
      </c>
      <c r="AS40" s="333"/>
      <c r="AT40" s="172">
        <v>1</v>
      </c>
      <c r="AU40" s="335"/>
      <c r="AV40" s="147"/>
      <c r="AW40" s="160"/>
      <c r="AX40" s="161">
        <f>SUM(AH40,AI40,AJ40,AL40,AM40,AN40,AP40,AQ40,AR40,AT40,AU40,AV40)</f>
        <v>4</v>
      </c>
      <c r="AY40" s="162">
        <f t="shared" ref="AY40:AY59" si="9">+AK40+AO40+AS40+AW40</f>
        <v>0</v>
      </c>
      <c r="AZ40" s="164"/>
      <c r="BA40" s="164"/>
      <c r="BB40" s="164"/>
      <c r="BC40" s="164"/>
      <c r="BD40" s="164"/>
      <c r="BE40" s="164"/>
      <c r="BF40" s="164"/>
      <c r="BG40" s="164"/>
      <c r="BH40" s="164"/>
      <c r="BI40" s="164"/>
      <c r="BJ40" s="164"/>
      <c r="BK40" s="164"/>
    </row>
    <row r="41" spans="1:63" x14ac:dyDescent="0.25">
      <c r="A41" s="147" t="s">
        <v>161</v>
      </c>
      <c r="B41" s="147"/>
      <c r="C41" s="147"/>
      <c r="D41" s="147"/>
      <c r="E41" s="160"/>
      <c r="F41" s="147"/>
      <c r="G41" s="147"/>
      <c r="H41" s="147"/>
      <c r="I41" s="160"/>
      <c r="J41" s="147"/>
      <c r="K41" s="147"/>
      <c r="L41" s="147"/>
      <c r="M41" s="160"/>
      <c r="N41" s="147"/>
      <c r="O41" s="147"/>
      <c r="P41" s="147"/>
      <c r="Q41" s="160"/>
      <c r="R41" s="161">
        <f t="shared" si="7"/>
        <v>0</v>
      </c>
      <c r="S41" s="162">
        <f t="shared" si="8"/>
        <v>0</v>
      </c>
      <c r="T41" s="163"/>
      <c r="U41" s="163"/>
      <c r="V41" s="163"/>
      <c r="W41" s="163"/>
      <c r="X41" s="163"/>
      <c r="Y41" s="164"/>
      <c r="Z41" s="164"/>
      <c r="AA41" s="164"/>
      <c r="AB41" s="164"/>
      <c r="AC41" s="164"/>
      <c r="AD41" s="164"/>
      <c r="AE41" s="164"/>
      <c r="AG41" s="147" t="s">
        <v>161</v>
      </c>
      <c r="AH41" s="147"/>
      <c r="AI41" s="147"/>
      <c r="AJ41" s="147">
        <v>1</v>
      </c>
      <c r="AK41" s="160"/>
      <c r="AL41" s="147"/>
      <c r="AM41" s="147"/>
      <c r="AN41" s="147">
        <v>1</v>
      </c>
      <c r="AO41" s="160"/>
      <c r="AP41" s="173">
        <v>1</v>
      </c>
      <c r="AQ41" s="313">
        <v>1</v>
      </c>
      <c r="AR41" s="311"/>
      <c r="AS41" s="333"/>
      <c r="AT41" s="173">
        <v>1</v>
      </c>
      <c r="AU41" s="335"/>
      <c r="AV41" s="147"/>
      <c r="AW41" s="160"/>
      <c r="AX41" s="161">
        <f t="shared" ref="AX41:AX59" si="10">SUM(AH41,AI41,AJ41,AL41,AM41,AN41,AP41,AQ41,AR41,AT41,AU41,AV41)</f>
        <v>5</v>
      </c>
      <c r="AY41" s="162">
        <f t="shared" si="9"/>
        <v>0</v>
      </c>
      <c r="AZ41" s="164"/>
      <c r="BA41" s="164"/>
      <c r="BB41" s="164"/>
      <c r="BC41" s="164"/>
      <c r="BD41" s="164"/>
      <c r="BE41" s="164"/>
      <c r="BF41" s="164"/>
      <c r="BG41" s="164"/>
      <c r="BH41" s="164"/>
      <c r="BI41" s="164"/>
      <c r="BJ41" s="164"/>
      <c r="BK41" s="164"/>
    </row>
    <row r="42" spans="1:63" x14ac:dyDescent="0.25">
      <c r="A42" s="147" t="s">
        <v>163</v>
      </c>
      <c r="B42" s="147"/>
      <c r="C42" s="147"/>
      <c r="D42" s="147"/>
      <c r="E42" s="160"/>
      <c r="F42" s="147"/>
      <c r="G42" s="147"/>
      <c r="H42" s="147"/>
      <c r="I42" s="160"/>
      <c r="J42" s="147"/>
      <c r="K42" s="147"/>
      <c r="L42" s="147"/>
      <c r="M42" s="160"/>
      <c r="N42" s="147"/>
      <c r="O42" s="147"/>
      <c r="P42" s="147"/>
      <c r="Q42" s="160"/>
      <c r="R42" s="161">
        <f t="shared" si="7"/>
        <v>0</v>
      </c>
      <c r="S42" s="162">
        <f t="shared" si="8"/>
        <v>0</v>
      </c>
      <c r="T42" s="163"/>
      <c r="U42" s="163"/>
      <c r="V42" s="163"/>
      <c r="W42" s="163"/>
      <c r="X42" s="163"/>
      <c r="Y42" s="164"/>
      <c r="Z42" s="164"/>
      <c r="AA42" s="164"/>
      <c r="AB42" s="164"/>
      <c r="AC42" s="164"/>
      <c r="AD42" s="164"/>
      <c r="AE42" s="164"/>
      <c r="AG42" s="147" t="s">
        <v>163</v>
      </c>
      <c r="AH42" s="147"/>
      <c r="AI42" s="147"/>
      <c r="AJ42" s="147">
        <v>1</v>
      </c>
      <c r="AK42" s="160"/>
      <c r="AL42" s="147"/>
      <c r="AM42" s="147">
        <v>1</v>
      </c>
      <c r="AN42" s="147"/>
      <c r="AO42" s="160"/>
      <c r="AP42" s="173" t="s">
        <v>162</v>
      </c>
      <c r="AQ42" s="313"/>
      <c r="AR42" s="311"/>
      <c r="AS42" s="333"/>
      <c r="AT42" s="173">
        <v>1</v>
      </c>
      <c r="AU42" s="335"/>
      <c r="AV42" s="147"/>
      <c r="AW42" s="160"/>
      <c r="AX42" s="161">
        <f t="shared" si="10"/>
        <v>3</v>
      </c>
      <c r="AY42" s="162">
        <f t="shared" si="9"/>
        <v>0</v>
      </c>
      <c r="AZ42" s="164"/>
      <c r="BA42" s="164"/>
      <c r="BB42" s="164"/>
      <c r="BC42" s="164"/>
      <c r="BD42" s="164"/>
      <c r="BE42" s="164"/>
      <c r="BF42" s="164"/>
      <c r="BG42" s="164"/>
      <c r="BH42" s="164"/>
      <c r="BI42" s="164"/>
      <c r="BJ42" s="164"/>
      <c r="BK42" s="164"/>
    </row>
    <row r="43" spans="1:63" x14ac:dyDescent="0.25">
      <c r="A43" s="147" t="s">
        <v>164</v>
      </c>
      <c r="B43" s="147"/>
      <c r="C43" s="147"/>
      <c r="D43" s="147"/>
      <c r="E43" s="160"/>
      <c r="F43" s="147"/>
      <c r="G43" s="147"/>
      <c r="H43" s="147"/>
      <c r="I43" s="160"/>
      <c r="J43" s="147"/>
      <c r="K43" s="147"/>
      <c r="L43" s="147"/>
      <c r="M43" s="160"/>
      <c r="N43" s="147"/>
      <c r="O43" s="147"/>
      <c r="P43" s="147"/>
      <c r="Q43" s="160"/>
      <c r="R43" s="161">
        <f t="shared" si="7"/>
        <v>0</v>
      </c>
      <c r="S43" s="162">
        <f t="shared" si="8"/>
        <v>0</v>
      </c>
      <c r="T43" s="163"/>
      <c r="U43" s="163"/>
      <c r="V43" s="163"/>
      <c r="W43" s="163"/>
      <c r="X43" s="163"/>
      <c r="Y43" s="164"/>
      <c r="Z43" s="164"/>
      <c r="AA43" s="164"/>
      <c r="AB43" s="164"/>
      <c r="AC43" s="164"/>
      <c r="AD43" s="164"/>
      <c r="AE43" s="164"/>
      <c r="AG43" s="147" t="s">
        <v>164</v>
      </c>
      <c r="AH43" s="147"/>
      <c r="AI43" s="147"/>
      <c r="AJ43" s="147"/>
      <c r="AK43" s="160"/>
      <c r="AL43" s="147"/>
      <c r="AM43" s="147"/>
      <c r="AN43" s="147"/>
      <c r="AO43" s="160"/>
      <c r="AP43" s="173" t="s">
        <v>162</v>
      </c>
      <c r="AQ43" s="173"/>
      <c r="AR43" s="314"/>
      <c r="AS43" s="334"/>
      <c r="AT43" s="173">
        <v>1</v>
      </c>
      <c r="AU43" s="335"/>
      <c r="AV43" s="147"/>
      <c r="AW43" s="160"/>
      <c r="AX43" s="161">
        <f t="shared" si="10"/>
        <v>1</v>
      </c>
      <c r="AY43" s="162">
        <f t="shared" si="9"/>
        <v>0</v>
      </c>
      <c r="AZ43" s="164"/>
      <c r="BA43" s="164"/>
      <c r="BB43" s="164"/>
      <c r="BC43" s="164"/>
      <c r="BD43" s="164"/>
      <c r="BE43" s="164"/>
      <c r="BF43" s="164"/>
      <c r="BG43" s="164"/>
      <c r="BH43" s="164"/>
      <c r="BI43" s="164"/>
      <c r="BJ43" s="164"/>
      <c r="BK43" s="164"/>
    </row>
    <row r="44" spans="1:63" x14ac:dyDescent="0.25">
      <c r="A44" s="147" t="s">
        <v>165</v>
      </c>
      <c r="B44" s="147"/>
      <c r="C44" s="147"/>
      <c r="D44" s="147"/>
      <c r="E44" s="160"/>
      <c r="F44" s="147"/>
      <c r="G44" s="147"/>
      <c r="H44" s="147"/>
      <c r="I44" s="160"/>
      <c r="J44" s="147"/>
      <c r="K44" s="147"/>
      <c r="L44" s="147"/>
      <c r="M44" s="160"/>
      <c r="N44" s="147"/>
      <c r="O44" s="147"/>
      <c r="P44" s="147"/>
      <c r="Q44" s="160"/>
      <c r="R44" s="161">
        <f t="shared" si="7"/>
        <v>0</v>
      </c>
      <c r="S44" s="162">
        <f t="shared" si="8"/>
        <v>0</v>
      </c>
      <c r="T44" s="163"/>
      <c r="U44" s="163"/>
      <c r="V44" s="163"/>
      <c r="W44" s="163"/>
      <c r="X44" s="163"/>
      <c r="Y44" s="164"/>
      <c r="Z44" s="164"/>
      <c r="AA44" s="164"/>
      <c r="AB44" s="164"/>
      <c r="AC44" s="164"/>
      <c r="AD44" s="164"/>
      <c r="AE44" s="164"/>
      <c r="AG44" s="147" t="s">
        <v>165</v>
      </c>
      <c r="AH44" s="147"/>
      <c r="AI44" s="147"/>
      <c r="AJ44" s="147"/>
      <c r="AK44" s="160"/>
      <c r="AL44" s="147"/>
      <c r="AM44" s="147"/>
      <c r="AN44" s="147"/>
      <c r="AO44" s="160"/>
      <c r="AP44" s="173" t="s">
        <v>162</v>
      </c>
      <c r="AQ44" s="173"/>
      <c r="AR44" s="147"/>
      <c r="AS44" s="334"/>
      <c r="AT44" s="173">
        <v>1</v>
      </c>
      <c r="AU44" s="335"/>
      <c r="AV44" s="147"/>
      <c r="AW44" s="160"/>
      <c r="AX44" s="161">
        <f t="shared" si="10"/>
        <v>1</v>
      </c>
      <c r="AY44" s="162">
        <f t="shared" si="9"/>
        <v>0</v>
      </c>
      <c r="AZ44" s="164"/>
      <c r="BA44" s="164"/>
      <c r="BB44" s="164"/>
      <c r="BC44" s="164"/>
      <c r="BD44" s="164"/>
      <c r="BE44" s="164"/>
      <c r="BF44" s="164"/>
      <c r="BG44" s="164"/>
      <c r="BH44" s="164"/>
      <c r="BI44" s="164"/>
      <c r="BJ44" s="164"/>
      <c r="BK44" s="164"/>
    </row>
    <row r="45" spans="1:63" x14ac:dyDescent="0.25">
      <c r="A45" s="147" t="s">
        <v>166</v>
      </c>
      <c r="B45" s="147"/>
      <c r="C45" s="147"/>
      <c r="D45" s="147"/>
      <c r="E45" s="160"/>
      <c r="F45" s="147"/>
      <c r="G45" s="147"/>
      <c r="H45" s="147"/>
      <c r="I45" s="160"/>
      <c r="J45" s="147"/>
      <c r="K45" s="147"/>
      <c r="L45" s="147"/>
      <c r="M45" s="160"/>
      <c r="N45" s="147"/>
      <c r="O45" s="147"/>
      <c r="P45" s="147"/>
      <c r="Q45" s="160"/>
      <c r="R45" s="161">
        <f t="shared" si="7"/>
        <v>0</v>
      </c>
      <c r="S45" s="162">
        <f t="shared" si="8"/>
        <v>0</v>
      </c>
      <c r="T45" s="163"/>
      <c r="U45" s="163"/>
      <c r="V45" s="163"/>
      <c r="W45" s="163"/>
      <c r="X45" s="163"/>
      <c r="Y45" s="164"/>
      <c r="Z45" s="164"/>
      <c r="AA45" s="164"/>
      <c r="AB45" s="164"/>
      <c r="AC45" s="164"/>
      <c r="AD45" s="164"/>
      <c r="AE45" s="164"/>
      <c r="AG45" s="147" t="s">
        <v>166</v>
      </c>
      <c r="AH45" s="147"/>
      <c r="AI45" s="147"/>
      <c r="AJ45" s="147">
        <v>1</v>
      </c>
      <c r="AK45" s="160"/>
      <c r="AL45" s="147">
        <v>1</v>
      </c>
      <c r="AM45" s="147">
        <v>1</v>
      </c>
      <c r="AN45" s="147"/>
      <c r="AO45" s="160"/>
      <c r="AP45" s="173" t="s">
        <v>162</v>
      </c>
      <c r="AQ45" s="173"/>
      <c r="AR45" s="147"/>
      <c r="AS45" s="334"/>
      <c r="AT45" s="173">
        <v>1</v>
      </c>
      <c r="AU45" s="335"/>
      <c r="AV45" s="147"/>
      <c r="AW45" s="160"/>
      <c r="AX45" s="161">
        <f t="shared" si="10"/>
        <v>4</v>
      </c>
      <c r="AY45" s="162">
        <f t="shared" si="9"/>
        <v>0</v>
      </c>
      <c r="AZ45" s="164"/>
      <c r="BA45" s="164"/>
      <c r="BB45" s="164"/>
      <c r="BC45" s="164"/>
      <c r="BD45" s="164"/>
      <c r="BE45" s="164"/>
      <c r="BF45" s="164"/>
      <c r="BG45" s="164"/>
      <c r="BH45" s="164"/>
      <c r="BI45" s="164"/>
      <c r="BJ45" s="164"/>
      <c r="BK45" s="164"/>
    </row>
    <row r="46" spans="1:63" x14ac:dyDescent="0.25">
      <c r="A46" s="147" t="s">
        <v>167</v>
      </c>
      <c r="B46" s="147"/>
      <c r="C46" s="147"/>
      <c r="D46" s="147"/>
      <c r="E46" s="160"/>
      <c r="F46" s="147"/>
      <c r="G46" s="147"/>
      <c r="H46" s="147"/>
      <c r="I46" s="160"/>
      <c r="J46" s="147"/>
      <c r="K46" s="147"/>
      <c r="L46" s="147"/>
      <c r="M46" s="160"/>
      <c r="N46" s="147"/>
      <c r="O46" s="147"/>
      <c r="P46" s="147"/>
      <c r="Q46" s="160"/>
      <c r="R46" s="161">
        <f t="shared" si="7"/>
        <v>0</v>
      </c>
      <c r="S46" s="162">
        <f t="shared" si="8"/>
        <v>0</v>
      </c>
      <c r="T46" s="163"/>
      <c r="U46" s="163"/>
      <c r="V46" s="163"/>
      <c r="W46" s="163"/>
      <c r="X46" s="163"/>
      <c r="Y46" s="164"/>
      <c r="Z46" s="164"/>
      <c r="AA46" s="164"/>
      <c r="AB46" s="164"/>
      <c r="AC46" s="164"/>
      <c r="AD46" s="164"/>
      <c r="AE46" s="164"/>
      <c r="AG46" s="147" t="s">
        <v>167</v>
      </c>
      <c r="AH46" s="147"/>
      <c r="AI46" s="147">
        <v>1</v>
      </c>
      <c r="AJ46" s="147">
        <v>1</v>
      </c>
      <c r="AK46" s="160"/>
      <c r="AL46" s="147"/>
      <c r="AM46" s="147">
        <v>1</v>
      </c>
      <c r="AN46" s="147"/>
      <c r="AO46" s="160"/>
      <c r="AP46" s="173">
        <v>1</v>
      </c>
      <c r="AQ46" s="173">
        <v>1</v>
      </c>
      <c r="AR46" s="147"/>
      <c r="AS46" s="334"/>
      <c r="AT46" s="173">
        <v>1</v>
      </c>
      <c r="AU46" s="335"/>
      <c r="AV46" s="147"/>
      <c r="AW46" s="160"/>
      <c r="AX46" s="161">
        <f t="shared" si="10"/>
        <v>6</v>
      </c>
      <c r="AY46" s="162">
        <f t="shared" si="9"/>
        <v>0</v>
      </c>
      <c r="AZ46" s="164"/>
      <c r="BA46" s="164"/>
      <c r="BB46" s="164"/>
      <c r="BC46" s="164"/>
      <c r="BD46" s="164"/>
      <c r="BE46" s="164"/>
      <c r="BF46" s="164"/>
      <c r="BG46" s="164"/>
      <c r="BH46" s="164"/>
      <c r="BI46" s="164"/>
      <c r="BJ46" s="164"/>
      <c r="BK46" s="164"/>
    </row>
    <row r="47" spans="1:63" x14ac:dyDescent="0.25">
      <c r="A47" s="147" t="s">
        <v>168</v>
      </c>
      <c r="B47" s="147"/>
      <c r="C47" s="147"/>
      <c r="D47" s="147"/>
      <c r="E47" s="160"/>
      <c r="F47" s="147"/>
      <c r="G47" s="147"/>
      <c r="H47" s="147"/>
      <c r="I47" s="160"/>
      <c r="J47" s="147"/>
      <c r="K47" s="147"/>
      <c r="L47" s="147"/>
      <c r="M47" s="160"/>
      <c r="N47" s="147"/>
      <c r="O47" s="147"/>
      <c r="P47" s="147"/>
      <c r="Q47" s="160"/>
      <c r="R47" s="161">
        <f t="shared" si="7"/>
        <v>0</v>
      </c>
      <c r="S47" s="162">
        <f t="shared" si="8"/>
        <v>0</v>
      </c>
      <c r="T47" s="163"/>
      <c r="U47" s="163"/>
      <c r="V47" s="163"/>
      <c r="W47" s="163"/>
      <c r="X47" s="163"/>
      <c r="Y47" s="164"/>
      <c r="Z47" s="164"/>
      <c r="AA47" s="164"/>
      <c r="AB47" s="164"/>
      <c r="AC47" s="164"/>
      <c r="AD47" s="164"/>
      <c r="AE47" s="164"/>
      <c r="AG47" s="147" t="s">
        <v>168</v>
      </c>
      <c r="AH47" s="147"/>
      <c r="AI47" s="147"/>
      <c r="AJ47" s="147"/>
      <c r="AK47" s="160"/>
      <c r="AL47" s="147"/>
      <c r="AM47" s="147"/>
      <c r="AN47" s="147">
        <v>1</v>
      </c>
      <c r="AO47" s="160"/>
      <c r="AP47" s="173" t="s">
        <v>162</v>
      </c>
      <c r="AQ47" s="173"/>
      <c r="AR47" s="147">
        <v>1</v>
      </c>
      <c r="AS47" s="334"/>
      <c r="AT47" s="173" t="s">
        <v>162</v>
      </c>
      <c r="AU47" s="335"/>
      <c r="AV47" s="147"/>
      <c r="AW47" s="160"/>
      <c r="AX47" s="161">
        <f t="shared" si="10"/>
        <v>2</v>
      </c>
      <c r="AY47" s="162">
        <f t="shared" si="9"/>
        <v>0</v>
      </c>
      <c r="AZ47" s="164"/>
      <c r="BA47" s="164"/>
      <c r="BB47" s="164"/>
      <c r="BC47" s="164"/>
      <c r="BD47" s="164"/>
      <c r="BE47" s="164"/>
      <c r="BF47" s="164"/>
      <c r="BG47" s="164"/>
      <c r="BH47" s="164"/>
      <c r="BI47" s="147"/>
      <c r="BJ47" s="147"/>
      <c r="BK47" s="147"/>
    </row>
    <row r="48" spans="1:63" x14ac:dyDescent="0.25">
      <c r="A48" s="147" t="s">
        <v>169</v>
      </c>
      <c r="B48" s="147"/>
      <c r="C48" s="147"/>
      <c r="D48" s="147"/>
      <c r="E48" s="160"/>
      <c r="F48" s="147"/>
      <c r="G48" s="147"/>
      <c r="H48" s="147"/>
      <c r="I48" s="160"/>
      <c r="J48" s="147"/>
      <c r="K48" s="147"/>
      <c r="L48" s="147"/>
      <c r="M48" s="160"/>
      <c r="N48" s="147"/>
      <c r="O48" s="147"/>
      <c r="P48" s="147"/>
      <c r="Q48" s="160"/>
      <c r="R48" s="161">
        <f t="shared" si="7"/>
        <v>0</v>
      </c>
      <c r="S48" s="162">
        <f t="shared" si="8"/>
        <v>0</v>
      </c>
      <c r="T48" s="163"/>
      <c r="U48" s="163"/>
      <c r="V48" s="163"/>
      <c r="W48" s="163"/>
      <c r="X48" s="163"/>
      <c r="Y48" s="164"/>
      <c r="Z48" s="164"/>
      <c r="AA48" s="164"/>
      <c r="AB48" s="164"/>
      <c r="AC48" s="164"/>
      <c r="AD48" s="164"/>
      <c r="AE48" s="164"/>
      <c r="AG48" s="147" t="s">
        <v>169</v>
      </c>
      <c r="AH48" s="147"/>
      <c r="AI48" s="147"/>
      <c r="AJ48" s="147"/>
      <c r="AK48" s="160"/>
      <c r="AL48" s="147"/>
      <c r="AM48" s="147"/>
      <c r="AN48" s="147"/>
      <c r="AO48" s="160"/>
      <c r="AP48" s="173">
        <v>1</v>
      </c>
      <c r="AQ48" s="173">
        <v>1</v>
      </c>
      <c r="AR48" s="147"/>
      <c r="AS48" s="334"/>
      <c r="AT48" s="173">
        <v>1</v>
      </c>
      <c r="AU48" s="335"/>
      <c r="AV48" s="147"/>
      <c r="AW48" s="160"/>
      <c r="AX48" s="161">
        <f t="shared" si="10"/>
        <v>3</v>
      </c>
      <c r="AY48" s="162">
        <f t="shared" si="9"/>
        <v>0</v>
      </c>
      <c r="AZ48" s="164"/>
      <c r="BA48" s="164"/>
      <c r="BB48" s="164"/>
      <c r="BC48" s="164"/>
      <c r="BD48" s="164"/>
      <c r="BE48" s="164"/>
      <c r="BF48" s="164"/>
      <c r="BG48" s="164"/>
      <c r="BH48" s="164"/>
      <c r="BI48" s="147"/>
      <c r="BJ48" s="147"/>
      <c r="BK48" s="147"/>
    </row>
    <row r="49" spans="1:63" x14ac:dyDescent="0.25">
      <c r="A49" s="147" t="s">
        <v>170</v>
      </c>
      <c r="B49" s="147"/>
      <c r="C49" s="147"/>
      <c r="D49" s="147"/>
      <c r="E49" s="160"/>
      <c r="F49" s="147"/>
      <c r="G49" s="147"/>
      <c r="H49" s="147"/>
      <c r="I49" s="160"/>
      <c r="J49" s="147"/>
      <c r="K49" s="147"/>
      <c r="L49" s="147"/>
      <c r="M49" s="160"/>
      <c r="N49" s="147"/>
      <c r="O49" s="147"/>
      <c r="P49" s="147"/>
      <c r="Q49" s="160"/>
      <c r="R49" s="161">
        <f t="shared" si="7"/>
        <v>0</v>
      </c>
      <c r="S49" s="162">
        <f t="shared" si="8"/>
        <v>0</v>
      </c>
      <c r="T49" s="163"/>
      <c r="U49" s="163"/>
      <c r="V49" s="163"/>
      <c r="W49" s="163"/>
      <c r="X49" s="163"/>
      <c r="Y49" s="164"/>
      <c r="Z49" s="164"/>
      <c r="AA49" s="164"/>
      <c r="AB49" s="164"/>
      <c r="AC49" s="164"/>
      <c r="AD49" s="164"/>
      <c r="AE49" s="164"/>
      <c r="AG49" s="147" t="s">
        <v>170</v>
      </c>
      <c r="AH49" s="147"/>
      <c r="AI49" s="147"/>
      <c r="AJ49" s="147"/>
      <c r="AK49" s="160"/>
      <c r="AL49" s="147">
        <v>1</v>
      </c>
      <c r="AM49" s="147">
        <v>1</v>
      </c>
      <c r="AN49" s="147"/>
      <c r="AO49" s="160"/>
      <c r="AP49" s="173">
        <v>1</v>
      </c>
      <c r="AQ49" s="173">
        <v>1</v>
      </c>
      <c r="AR49" s="147"/>
      <c r="AS49" s="334"/>
      <c r="AT49" s="173">
        <v>1</v>
      </c>
      <c r="AU49" s="335"/>
      <c r="AV49" s="147"/>
      <c r="AW49" s="160"/>
      <c r="AX49" s="161">
        <f t="shared" si="10"/>
        <v>5</v>
      </c>
      <c r="AY49" s="162">
        <f t="shared" si="9"/>
        <v>0</v>
      </c>
      <c r="AZ49" s="164"/>
      <c r="BA49" s="164"/>
      <c r="BB49" s="164"/>
      <c r="BC49" s="164"/>
      <c r="BD49" s="164"/>
      <c r="BE49" s="164"/>
      <c r="BF49" s="164"/>
      <c r="BG49" s="164"/>
      <c r="BH49" s="164"/>
      <c r="BI49" s="147"/>
      <c r="BJ49" s="147"/>
      <c r="BK49" s="147"/>
    </row>
    <row r="50" spans="1:63" x14ac:dyDescent="0.25">
      <c r="A50" s="147" t="s">
        <v>171</v>
      </c>
      <c r="B50" s="147"/>
      <c r="C50" s="147"/>
      <c r="D50" s="147"/>
      <c r="E50" s="160"/>
      <c r="F50" s="147"/>
      <c r="G50" s="147"/>
      <c r="H50" s="147"/>
      <c r="I50" s="160"/>
      <c r="J50" s="147"/>
      <c r="K50" s="147"/>
      <c r="L50" s="147"/>
      <c r="M50" s="160"/>
      <c r="N50" s="147"/>
      <c r="O50" s="147"/>
      <c r="P50" s="147"/>
      <c r="Q50" s="160"/>
      <c r="R50" s="161">
        <f t="shared" si="7"/>
        <v>0</v>
      </c>
      <c r="S50" s="162">
        <f t="shared" si="8"/>
        <v>0</v>
      </c>
      <c r="T50" s="163"/>
      <c r="U50" s="163"/>
      <c r="V50" s="163"/>
      <c r="W50" s="163"/>
      <c r="X50" s="163"/>
      <c r="Y50" s="164"/>
      <c r="Z50" s="164"/>
      <c r="AA50" s="164"/>
      <c r="AB50" s="164"/>
      <c r="AC50" s="164"/>
      <c r="AD50" s="164"/>
      <c r="AE50" s="164"/>
      <c r="AG50" s="147" t="s">
        <v>171</v>
      </c>
      <c r="AH50" s="147"/>
      <c r="AI50" s="147">
        <v>1</v>
      </c>
      <c r="AJ50" s="147"/>
      <c r="AK50" s="160"/>
      <c r="AL50" s="147"/>
      <c r="AM50" s="147"/>
      <c r="AN50" s="147"/>
      <c r="AO50" s="160"/>
      <c r="AP50" s="173" t="s">
        <v>162</v>
      </c>
      <c r="AQ50" s="173"/>
      <c r="AR50" s="147"/>
      <c r="AS50" s="334"/>
      <c r="AT50" s="173">
        <v>1</v>
      </c>
      <c r="AU50" s="335"/>
      <c r="AV50" s="147"/>
      <c r="AW50" s="160"/>
      <c r="AX50" s="161">
        <f t="shared" si="10"/>
        <v>2</v>
      </c>
      <c r="AY50" s="162">
        <f t="shared" si="9"/>
        <v>0</v>
      </c>
      <c r="AZ50" s="164"/>
      <c r="BA50" s="164"/>
      <c r="BB50" s="164"/>
      <c r="BC50" s="164"/>
      <c r="BD50" s="164"/>
      <c r="BE50" s="164"/>
      <c r="BF50" s="164"/>
      <c r="BG50" s="164"/>
      <c r="BH50" s="164"/>
      <c r="BI50" s="164"/>
      <c r="BJ50" s="164"/>
      <c r="BK50" s="164"/>
    </row>
    <row r="51" spans="1:63" x14ac:dyDescent="0.25">
      <c r="A51" s="147" t="s">
        <v>172</v>
      </c>
      <c r="B51" s="147"/>
      <c r="C51" s="147"/>
      <c r="D51" s="147"/>
      <c r="E51" s="160"/>
      <c r="F51" s="147"/>
      <c r="G51" s="147"/>
      <c r="H51" s="147"/>
      <c r="I51" s="160"/>
      <c r="J51" s="147"/>
      <c r="K51" s="147"/>
      <c r="L51" s="147"/>
      <c r="M51" s="160"/>
      <c r="N51" s="147"/>
      <c r="O51" s="147"/>
      <c r="P51" s="147"/>
      <c r="Q51" s="160"/>
      <c r="R51" s="161">
        <f t="shared" si="7"/>
        <v>0</v>
      </c>
      <c r="S51" s="162">
        <f t="shared" si="8"/>
        <v>0</v>
      </c>
      <c r="T51" s="163"/>
      <c r="U51" s="163"/>
      <c r="V51" s="163"/>
      <c r="W51" s="163"/>
      <c r="X51" s="163"/>
      <c r="Y51" s="164"/>
      <c r="Z51" s="164"/>
      <c r="AA51" s="164"/>
      <c r="AB51" s="164"/>
      <c r="AC51" s="164"/>
      <c r="AD51" s="164"/>
      <c r="AE51" s="164"/>
      <c r="AG51" s="147" t="s">
        <v>172</v>
      </c>
      <c r="AH51" s="147"/>
      <c r="AI51" s="147"/>
      <c r="AJ51" s="147"/>
      <c r="AK51" s="160"/>
      <c r="AL51" s="147"/>
      <c r="AM51" s="147"/>
      <c r="AN51" s="147">
        <v>1</v>
      </c>
      <c r="AO51" s="160"/>
      <c r="AP51" s="173">
        <v>1</v>
      </c>
      <c r="AQ51" s="173">
        <v>1</v>
      </c>
      <c r="AR51" s="147"/>
      <c r="AS51" s="334"/>
      <c r="AT51" s="173">
        <v>1</v>
      </c>
      <c r="AU51" s="335">
        <v>1</v>
      </c>
      <c r="AV51" s="147"/>
      <c r="AW51" s="160"/>
      <c r="AX51" s="161">
        <f t="shared" si="10"/>
        <v>5</v>
      </c>
      <c r="AY51" s="162">
        <f t="shared" si="9"/>
        <v>0</v>
      </c>
      <c r="AZ51" s="164"/>
      <c r="BA51" s="164"/>
      <c r="BB51" s="164"/>
      <c r="BC51" s="164"/>
      <c r="BD51" s="164"/>
      <c r="BE51" s="164"/>
      <c r="BF51" s="164"/>
      <c r="BG51" s="164"/>
      <c r="BH51" s="164"/>
      <c r="BI51" s="164"/>
      <c r="BJ51" s="164"/>
      <c r="BK51" s="164"/>
    </row>
    <row r="52" spans="1:63" x14ac:dyDescent="0.25">
      <c r="A52" s="147" t="s">
        <v>173</v>
      </c>
      <c r="B52" s="147"/>
      <c r="C52" s="147"/>
      <c r="D52" s="147"/>
      <c r="E52" s="160"/>
      <c r="F52" s="147"/>
      <c r="G52" s="147"/>
      <c r="H52" s="147"/>
      <c r="I52" s="160"/>
      <c r="J52" s="147"/>
      <c r="K52" s="147"/>
      <c r="L52" s="147"/>
      <c r="M52" s="160"/>
      <c r="N52" s="147"/>
      <c r="O52" s="147"/>
      <c r="P52" s="147"/>
      <c r="Q52" s="160"/>
      <c r="R52" s="161">
        <f t="shared" si="7"/>
        <v>0</v>
      </c>
      <c r="S52" s="162">
        <f t="shared" si="8"/>
        <v>0</v>
      </c>
      <c r="T52" s="163"/>
      <c r="U52" s="163"/>
      <c r="V52" s="163"/>
      <c r="W52" s="163"/>
      <c r="X52" s="163"/>
      <c r="Y52" s="164"/>
      <c r="Z52" s="164"/>
      <c r="AA52" s="164"/>
      <c r="AB52" s="164"/>
      <c r="AC52" s="164"/>
      <c r="AD52" s="164"/>
      <c r="AE52" s="164"/>
      <c r="AG52" s="147" t="s">
        <v>173</v>
      </c>
      <c r="AH52" s="147"/>
      <c r="AI52" s="147"/>
      <c r="AJ52" s="147">
        <v>1</v>
      </c>
      <c r="AK52" s="160"/>
      <c r="AL52" s="147">
        <v>1</v>
      </c>
      <c r="AM52" s="147">
        <v>1</v>
      </c>
      <c r="AN52" s="147"/>
      <c r="AO52" s="160"/>
      <c r="AP52" s="173" t="s">
        <v>162</v>
      </c>
      <c r="AQ52" s="173"/>
      <c r="AR52" s="147"/>
      <c r="AS52" s="334"/>
      <c r="AT52" s="173">
        <v>1</v>
      </c>
      <c r="AU52" s="335"/>
      <c r="AV52" s="147"/>
      <c r="AW52" s="160"/>
      <c r="AX52" s="161">
        <f t="shared" si="10"/>
        <v>4</v>
      </c>
      <c r="AY52" s="162">
        <f t="shared" si="9"/>
        <v>0</v>
      </c>
      <c r="AZ52" s="164"/>
      <c r="BA52" s="164"/>
      <c r="BB52" s="164"/>
      <c r="BC52" s="164"/>
      <c r="BD52" s="164"/>
      <c r="BE52" s="164"/>
      <c r="BF52" s="164"/>
      <c r="BG52" s="164"/>
      <c r="BH52" s="164"/>
      <c r="BI52" s="164"/>
      <c r="BJ52" s="164"/>
      <c r="BK52" s="164"/>
    </row>
    <row r="53" spans="1:63" x14ac:dyDescent="0.25">
      <c r="A53" s="147" t="s">
        <v>174</v>
      </c>
      <c r="B53" s="147"/>
      <c r="C53" s="147"/>
      <c r="D53" s="147"/>
      <c r="E53" s="160"/>
      <c r="F53" s="147"/>
      <c r="G53" s="147"/>
      <c r="H53" s="147"/>
      <c r="I53" s="160"/>
      <c r="J53" s="147"/>
      <c r="K53" s="147"/>
      <c r="L53" s="147"/>
      <c r="M53" s="160"/>
      <c r="N53" s="147"/>
      <c r="O53" s="147"/>
      <c r="P53" s="147"/>
      <c r="Q53" s="160"/>
      <c r="R53" s="161">
        <f t="shared" si="7"/>
        <v>0</v>
      </c>
      <c r="S53" s="162">
        <f t="shared" si="8"/>
        <v>0</v>
      </c>
      <c r="T53" s="163"/>
      <c r="U53" s="163"/>
      <c r="V53" s="163"/>
      <c r="W53" s="163"/>
      <c r="X53" s="163"/>
      <c r="Y53" s="164"/>
      <c r="Z53" s="164"/>
      <c r="AA53" s="164"/>
      <c r="AB53" s="164"/>
      <c r="AC53" s="164"/>
      <c r="AD53" s="164"/>
      <c r="AE53" s="164"/>
      <c r="AG53" s="147" t="s">
        <v>174</v>
      </c>
      <c r="AH53" s="147"/>
      <c r="AI53" s="147"/>
      <c r="AJ53" s="147"/>
      <c r="AK53" s="160"/>
      <c r="AL53" s="147"/>
      <c r="AM53" s="147"/>
      <c r="AN53" s="147"/>
      <c r="AO53" s="160"/>
      <c r="AP53" s="173">
        <v>1</v>
      </c>
      <c r="AQ53" s="173">
        <v>1</v>
      </c>
      <c r="AR53" s="147"/>
      <c r="AS53" s="334"/>
      <c r="AT53" s="173">
        <v>1</v>
      </c>
      <c r="AU53" s="335"/>
      <c r="AV53" s="147"/>
      <c r="AW53" s="160"/>
      <c r="AX53" s="161">
        <f t="shared" si="10"/>
        <v>3</v>
      </c>
      <c r="AY53" s="162">
        <f>+AK53+AO53+AS53+AW53</f>
        <v>0</v>
      </c>
      <c r="AZ53" s="164"/>
      <c r="BA53" s="164"/>
      <c r="BB53" s="164"/>
      <c r="BC53" s="164"/>
      <c r="BD53" s="164"/>
      <c r="BE53" s="164"/>
      <c r="BF53" s="164"/>
      <c r="BG53" s="164"/>
      <c r="BH53" s="164"/>
      <c r="BI53" s="164"/>
      <c r="BJ53" s="164"/>
      <c r="BK53" s="164"/>
    </row>
    <row r="54" spans="1:63" x14ac:dyDescent="0.25">
      <c r="A54" s="147" t="s">
        <v>175</v>
      </c>
      <c r="B54" s="147"/>
      <c r="C54" s="147"/>
      <c r="D54" s="147"/>
      <c r="E54" s="160"/>
      <c r="F54" s="147"/>
      <c r="G54" s="147"/>
      <c r="H54" s="147"/>
      <c r="I54" s="160"/>
      <c r="J54" s="147"/>
      <c r="K54" s="147"/>
      <c r="L54" s="147"/>
      <c r="M54" s="160"/>
      <c r="N54" s="147"/>
      <c r="O54" s="147"/>
      <c r="P54" s="147"/>
      <c r="Q54" s="160"/>
      <c r="R54" s="161">
        <f t="shared" si="7"/>
        <v>0</v>
      </c>
      <c r="S54" s="162">
        <f t="shared" si="8"/>
        <v>0</v>
      </c>
      <c r="T54" s="163"/>
      <c r="U54" s="163"/>
      <c r="V54" s="163"/>
      <c r="W54" s="163"/>
      <c r="X54" s="163"/>
      <c r="Y54" s="164"/>
      <c r="Z54" s="164"/>
      <c r="AA54" s="164"/>
      <c r="AB54" s="164"/>
      <c r="AC54" s="164"/>
      <c r="AD54" s="164"/>
      <c r="AE54" s="164"/>
      <c r="AG54" s="147" t="s">
        <v>175</v>
      </c>
      <c r="AH54" s="147"/>
      <c r="AI54" s="147">
        <v>1</v>
      </c>
      <c r="AJ54" s="147">
        <v>1</v>
      </c>
      <c r="AK54" s="160"/>
      <c r="AL54" s="147">
        <v>1</v>
      </c>
      <c r="AM54" s="147">
        <v>1</v>
      </c>
      <c r="AN54" s="147"/>
      <c r="AO54" s="160"/>
      <c r="AP54" s="173" t="s">
        <v>162</v>
      </c>
      <c r="AQ54" s="173"/>
      <c r="AR54" s="147"/>
      <c r="AS54" s="334"/>
      <c r="AT54" s="173">
        <v>1</v>
      </c>
      <c r="AU54" s="335"/>
      <c r="AV54" s="147"/>
      <c r="AW54" s="160"/>
      <c r="AX54" s="161">
        <f t="shared" si="10"/>
        <v>5</v>
      </c>
      <c r="AY54" s="162">
        <f t="shared" si="9"/>
        <v>0</v>
      </c>
      <c r="AZ54" s="164"/>
      <c r="BA54" s="164"/>
      <c r="BB54" s="164"/>
      <c r="BC54" s="164"/>
      <c r="BD54" s="164"/>
      <c r="BE54" s="164"/>
      <c r="BF54" s="164"/>
      <c r="BG54" s="164"/>
      <c r="BH54" s="164"/>
      <c r="BI54" s="164"/>
      <c r="BJ54" s="164"/>
      <c r="BK54" s="164"/>
    </row>
    <row r="55" spans="1:63" x14ac:dyDescent="0.25">
      <c r="A55" s="147" t="s">
        <v>176</v>
      </c>
      <c r="B55" s="147"/>
      <c r="C55" s="147"/>
      <c r="D55" s="147"/>
      <c r="E55" s="160"/>
      <c r="F55" s="147"/>
      <c r="G55" s="147"/>
      <c r="H55" s="147"/>
      <c r="I55" s="160"/>
      <c r="J55" s="147"/>
      <c r="K55" s="147"/>
      <c r="L55" s="147"/>
      <c r="M55" s="160"/>
      <c r="N55" s="147"/>
      <c r="O55" s="147"/>
      <c r="P55" s="147"/>
      <c r="Q55" s="160"/>
      <c r="R55" s="161">
        <f t="shared" si="7"/>
        <v>0</v>
      </c>
      <c r="S55" s="162">
        <f t="shared" si="8"/>
        <v>0</v>
      </c>
      <c r="T55" s="163"/>
      <c r="U55" s="163"/>
      <c r="V55" s="163"/>
      <c r="W55" s="163"/>
      <c r="X55" s="163"/>
      <c r="Y55" s="164"/>
      <c r="Z55" s="164"/>
      <c r="AA55" s="164"/>
      <c r="AB55" s="164"/>
      <c r="AC55" s="164"/>
      <c r="AD55" s="164"/>
      <c r="AE55" s="164"/>
      <c r="AG55" s="147" t="s">
        <v>176</v>
      </c>
      <c r="AH55" s="147"/>
      <c r="AI55" s="147">
        <v>1</v>
      </c>
      <c r="AJ55" s="147">
        <v>1</v>
      </c>
      <c r="AK55" s="160"/>
      <c r="AL55" s="147">
        <v>1</v>
      </c>
      <c r="AM55" s="147">
        <v>1</v>
      </c>
      <c r="AN55" s="147">
        <v>1</v>
      </c>
      <c r="AO55" s="160"/>
      <c r="AP55" s="173">
        <v>1</v>
      </c>
      <c r="AQ55" s="173">
        <v>1</v>
      </c>
      <c r="AR55" s="147"/>
      <c r="AS55" s="334"/>
      <c r="AT55" s="173">
        <v>1</v>
      </c>
      <c r="AU55" s="335"/>
      <c r="AV55" s="147"/>
      <c r="AW55" s="160"/>
      <c r="AX55" s="161">
        <f t="shared" si="10"/>
        <v>8</v>
      </c>
      <c r="AY55" s="162">
        <f t="shared" si="9"/>
        <v>0</v>
      </c>
      <c r="AZ55" s="164"/>
      <c r="BA55" s="164"/>
      <c r="BB55" s="164"/>
      <c r="BC55" s="164"/>
      <c r="BD55" s="164"/>
      <c r="BE55" s="164"/>
      <c r="BF55" s="164"/>
      <c r="BG55" s="164"/>
      <c r="BH55" s="164"/>
      <c r="BI55" s="164"/>
      <c r="BJ55" s="164"/>
      <c r="BK55" s="164"/>
    </row>
    <row r="56" spans="1:63" x14ac:dyDescent="0.25">
      <c r="A56" s="147" t="s">
        <v>177</v>
      </c>
      <c r="B56" s="147"/>
      <c r="C56" s="147"/>
      <c r="D56" s="147"/>
      <c r="E56" s="160"/>
      <c r="F56" s="147"/>
      <c r="G56" s="147"/>
      <c r="H56" s="147"/>
      <c r="I56" s="160"/>
      <c r="J56" s="147"/>
      <c r="K56" s="147"/>
      <c r="L56" s="147"/>
      <c r="M56" s="160"/>
      <c r="N56" s="147"/>
      <c r="O56" s="147"/>
      <c r="P56" s="147"/>
      <c r="Q56" s="160"/>
      <c r="R56" s="161">
        <f t="shared" si="7"/>
        <v>0</v>
      </c>
      <c r="S56" s="162">
        <f t="shared" si="8"/>
        <v>0</v>
      </c>
      <c r="T56" s="163"/>
      <c r="U56" s="163"/>
      <c r="V56" s="163"/>
      <c r="W56" s="163"/>
      <c r="X56" s="163"/>
      <c r="Y56" s="164"/>
      <c r="Z56" s="164"/>
      <c r="AA56" s="164"/>
      <c r="AB56" s="164"/>
      <c r="AC56" s="164"/>
      <c r="AD56" s="164"/>
      <c r="AE56" s="164"/>
      <c r="AG56" s="147" t="s">
        <v>177</v>
      </c>
      <c r="AH56" s="147"/>
      <c r="AI56" s="147">
        <v>1</v>
      </c>
      <c r="AJ56" s="147"/>
      <c r="AK56" s="160"/>
      <c r="AL56" s="147"/>
      <c r="AM56" s="147"/>
      <c r="AN56" s="147"/>
      <c r="AO56" s="160"/>
      <c r="AP56" s="173" t="s">
        <v>162</v>
      </c>
      <c r="AQ56" s="173"/>
      <c r="AR56" s="147"/>
      <c r="AS56" s="334"/>
      <c r="AT56" s="173">
        <v>1</v>
      </c>
      <c r="AU56" s="335"/>
      <c r="AV56" s="147"/>
      <c r="AW56" s="160"/>
      <c r="AX56" s="161">
        <f t="shared" si="10"/>
        <v>2</v>
      </c>
      <c r="AY56" s="162">
        <f t="shared" si="9"/>
        <v>0</v>
      </c>
      <c r="AZ56" s="164"/>
      <c r="BA56" s="164"/>
      <c r="BB56" s="164"/>
      <c r="BC56" s="164"/>
      <c r="BD56" s="164"/>
      <c r="BE56" s="164"/>
      <c r="BF56" s="164"/>
      <c r="BG56" s="164"/>
      <c r="BH56" s="164"/>
      <c r="BI56" s="164"/>
      <c r="BJ56" s="164"/>
      <c r="BK56" s="164"/>
    </row>
    <row r="57" spans="1:63" x14ac:dyDescent="0.25">
      <c r="A57" s="147" t="s">
        <v>178</v>
      </c>
      <c r="B57" s="147"/>
      <c r="C57" s="147"/>
      <c r="D57" s="147"/>
      <c r="E57" s="160"/>
      <c r="F57" s="147"/>
      <c r="G57" s="147"/>
      <c r="H57" s="147"/>
      <c r="I57" s="160"/>
      <c r="J57" s="147"/>
      <c r="K57" s="147"/>
      <c r="L57" s="147"/>
      <c r="M57" s="160"/>
      <c r="N57" s="147"/>
      <c r="O57" s="147"/>
      <c r="P57" s="147"/>
      <c r="Q57" s="160"/>
      <c r="R57" s="161">
        <f t="shared" si="7"/>
        <v>0</v>
      </c>
      <c r="S57" s="162">
        <f t="shared" si="8"/>
        <v>0</v>
      </c>
      <c r="T57" s="163"/>
      <c r="U57" s="163"/>
      <c r="V57" s="163"/>
      <c r="W57" s="163"/>
      <c r="X57" s="163"/>
      <c r="Y57" s="164"/>
      <c r="Z57" s="164"/>
      <c r="AA57" s="164"/>
      <c r="AB57" s="164"/>
      <c r="AC57" s="164"/>
      <c r="AD57" s="164"/>
      <c r="AE57" s="164"/>
      <c r="AG57" s="147" t="s">
        <v>178</v>
      </c>
      <c r="AH57" s="147"/>
      <c r="AI57" s="147">
        <v>1</v>
      </c>
      <c r="AJ57" s="147">
        <v>1</v>
      </c>
      <c r="AK57" s="160"/>
      <c r="AL57" s="147"/>
      <c r="AM57" s="147">
        <v>1</v>
      </c>
      <c r="AN57" s="147"/>
      <c r="AO57" s="160"/>
      <c r="AP57" s="173">
        <v>1</v>
      </c>
      <c r="AQ57" s="173">
        <v>1</v>
      </c>
      <c r="AR57" s="147"/>
      <c r="AS57" s="334"/>
      <c r="AT57" s="173">
        <v>1</v>
      </c>
      <c r="AU57" s="335"/>
      <c r="AV57" s="147"/>
      <c r="AW57" s="160"/>
      <c r="AX57" s="161">
        <f t="shared" si="10"/>
        <v>6</v>
      </c>
      <c r="AY57" s="162">
        <f t="shared" si="9"/>
        <v>0</v>
      </c>
      <c r="AZ57" s="164"/>
      <c r="BA57" s="164"/>
      <c r="BB57" s="164"/>
      <c r="BC57" s="164"/>
      <c r="BD57" s="164"/>
      <c r="BE57" s="164"/>
      <c r="BF57" s="164"/>
      <c r="BG57" s="164"/>
      <c r="BH57" s="164"/>
      <c r="BI57" s="164"/>
      <c r="BJ57" s="164"/>
      <c r="BK57" s="164"/>
    </row>
    <row r="58" spans="1:63" x14ac:dyDescent="0.25">
      <c r="A58" s="147" t="s">
        <v>179</v>
      </c>
      <c r="B58" s="147"/>
      <c r="C58" s="147"/>
      <c r="D58" s="147"/>
      <c r="E58" s="160"/>
      <c r="F58" s="147"/>
      <c r="G58" s="147"/>
      <c r="H58" s="147"/>
      <c r="I58" s="160"/>
      <c r="J58" s="147"/>
      <c r="K58" s="147"/>
      <c r="L58" s="147"/>
      <c r="M58" s="160"/>
      <c r="N58" s="147"/>
      <c r="O58" s="147"/>
      <c r="P58" s="147"/>
      <c r="Q58" s="160"/>
      <c r="R58" s="161">
        <f t="shared" si="7"/>
        <v>0</v>
      </c>
      <c r="S58" s="162">
        <f t="shared" si="8"/>
        <v>0</v>
      </c>
      <c r="T58" s="163"/>
      <c r="U58" s="163"/>
      <c r="V58" s="163"/>
      <c r="W58" s="163"/>
      <c r="X58" s="163"/>
      <c r="Y58" s="164"/>
      <c r="Z58" s="164"/>
      <c r="AA58" s="164"/>
      <c r="AB58" s="164"/>
      <c r="AC58" s="164"/>
      <c r="AD58" s="164"/>
      <c r="AE58" s="164"/>
      <c r="AG58" s="147" t="s">
        <v>179</v>
      </c>
      <c r="AH58" s="147"/>
      <c r="AI58" s="147"/>
      <c r="AJ58" s="147"/>
      <c r="AK58" s="160"/>
      <c r="AL58" s="147"/>
      <c r="AM58" s="147"/>
      <c r="AN58" s="147">
        <v>1</v>
      </c>
      <c r="AO58" s="160"/>
      <c r="AP58" s="173">
        <v>1</v>
      </c>
      <c r="AQ58" s="173">
        <v>1</v>
      </c>
      <c r="AR58" s="147">
        <v>1</v>
      </c>
      <c r="AS58" s="334"/>
      <c r="AT58" s="173" t="s">
        <v>162</v>
      </c>
      <c r="AU58" s="335"/>
      <c r="AV58" s="147"/>
      <c r="AW58" s="160"/>
      <c r="AX58" s="161">
        <f t="shared" si="10"/>
        <v>4</v>
      </c>
      <c r="AY58" s="162">
        <f t="shared" si="9"/>
        <v>0</v>
      </c>
      <c r="AZ58" s="164"/>
      <c r="BA58" s="164"/>
      <c r="BB58" s="164"/>
      <c r="BC58" s="164"/>
      <c r="BD58" s="164"/>
      <c r="BE58" s="164"/>
      <c r="BF58" s="164"/>
      <c r="BG58" s="164"/>
      <c r="BH58" s="164"/>
      <c r="BI58" s="164"/>
      <c r="BJ58" s="164"/>
      <c r="BK58" s="164"/>
    </row>
    <row r="59" spans="1:63" x14ac:dyDescent="0.25">
      <c r="A59" s="147" t="s">
        <v>180</v>
      </c>
      <c r="B59" s="147"/>
      <c r="C59" s="147"/>
      <c r="D59" s="147"/>
      <c r="E59" s="160"/>
      <c r="F59" s="147"/>
      <c r="G59" s="147"/>
      <c r="H59" s="147"/>
      <c r="I59" s="160"/>
      <c r="J59" s="147"/>
      <c r="K59" s="147"/>
      <c r="L59" s="147"/>
      <c r="M59" s="160"/>
      <c r="N59" s="147"/>
      <c r="O59" s="147"/>
      <c r="P59" s="147"/>
      <c r="Q59" s="160"/>
      <c r="R59" s="161">
        <f t="shared" si="7"/>
        <v>0</v>
      </c>
      <c r="S59" s="162">
        <f t="shared" si="8"/>
        <v>0</v>
      </c>
      <c r="T59" s="163"/>
      <c r="U59" s="163"/>
      <c r="V59" s="163"/>
      <c r="W59" s="163"/>
      <c r="X59" s="163"/>
      <c r="Y59" s="164"/>
      <c r="Z59" s="164"/>
      <c r="AA59" s="164"/>
      <c r="AB59" s="164"/>
      <c r="AC59" s="164"/>
      <c r="AD59" s="164"/>
      <c r="AE59" s="164"/>
      <c r="AG59" s="147" t="s">
        <v>180</v>
      </c>
      <c r="AH59" s="147"/>
      <c r="AI59" s="147">
        <v>1</v>
      </c>
      <c r="AJ59" s="147">
        <v>1</v>
      </c>
      <c r="AK59" s="160"/>
      <c r="AL59" s="147">
        <v>1</v>
      </c>
      <c r="AM59" s="147">
        <v>1</v>
      </c>
      <c r="AN59" s="147"/>
      <c r="AO59" s="160"/>
      <c r="AP59" s="173" t="s">
        <v>162</v>
      </c>
      <c r="AQ59" s="173"/>
      <c r="AR59" s="147"/>
      <c r="AS59" s="334"/>
      <c r="AT59" s="173">
        <v>1</v>
      </c>
      <c r="AU59" s="335"/>
      <c r="AV59" s="147"/>
      <c r="AW59" s="160"/>
      <c r="AX59" s="161">
        <f t="shared" si="10"/>
        <v>5</v>
      </c>
      <c r="AY59" s="162">
        <f t="shared" si="9"/>
        <v>0</v>
      </c>
      <c r="AZ59" s="164"/>
      <c r="BA59" s="164"/>
      <c r="BB59" s="164"/>
      <c r="BC59" s="164"/>
      <c r="BD59" s="164"/>
      <c r="BE59" s="164"/>
      <c r="BF59" s="164"/>
      <c r="BG59" s="164"/>
      <c r="BH59" s="164"/>
      <c r="BI59" s="164"/>
      <c r="BJ59" s="164"/>
      <c r="BK59" s="164"/>
    </row>
    <row r="60" spans="1:63" x14ac:dyDescent="0.25">
      <c r="A60" s="165" t="s">
        <v>181</v>
      </c>
      <c r="B60" s="166">
        <f t="shared" ref="B60:Q60" si="11">SUM(B39:B59)</f>
        <v>0</v>
      </c>
      <c r="C60" s="166">
        <f t="shared" si="11"/>
        <v>5</v>
      </c>
      <c r="D60" s="166">
        <f t="shared" si="11"/>
        <v>10</v>
      </c>
      <c r="E60" s="167">
        <f t="shared" si="11"/>
        <v>162613000</v>
      </c>
      <c r="F60" s="166">
        <f t="shared" si="11"/>
        <v>10</v>
      </c>
      <c r="G60" s="166">
        <f t="shared" si="11"/>
        <v>10</v>
      </c>
      <c r="H60" s="166">
        <f t="shared" si="11"/>
        <v>5</v>
      </c>
      <c r="I60" s="167">
        <f t="shared" si="11"/>
        <v>0</v>
      </c>
      <c r="J60" s="166">
        <f t="shared" si="11"/>
        <v>5</v>
      </c>
      <c r="K60" s="166">
        <f t="shared" si="11"/>
        <v>10</v>
      </c>
      <c r="L60" s="166">
        <f t="shared" si="11"/>
        <v>15</v>
      </c>
      <c r="M60" s="167">
        <f t="shared" si="11"/>
        <v>0</v>
      </c>
      <c r="N60" s="166">
        <f t="shared" si="11"/>
        <v>10</v>
      </c>
      <c r="O60" s="166">
        <f t="shared" si="11"/>
        <v>10</v>
      </c>
      <c r="P60" s="166">
        <f t="shared" si="11"/>
        <v>5</v>
      </c>
      <c r="Q60" s="167">
        <f t="shared" si="11"/>
        <v>0</v>
      </c>
      <c r="R60" s="166">
        <f t="shared" ref="R60:AE60" si="12">SUM(R39:R59)</f>
        <v>19</v>
      </c>
      <c r="S60" s="162">
        <f t="shared" si="12"/>
        <v>162613000</v>
      </c>
      <c r="T60" s="166">
        <f t="shared" si="12"/>
        <v>0</v>
      </c>
      <c r="U60" s="166">
        <f t="shared" si="12"/>
        <v>0</v>
      </c>
      <c r="V60" s="166">
        <f t="shared" si="12"/>
        <v>0</v>
      </c>
      <c r="W60" s="166">
        <f t="shared" si="12"/>
        <v>0</v>
      </c>
      <c r="X60" s="166">
        <f t="shared" si="12"/>
        <v>0</v>
      </c>
      <c r="Y60" s="166">
        <f t="shared" si="12"/>
        <v>0</v>
      </c>
      <c r="Z60" s="166">
        <f t="shared" si="12"/>
        <v>0</v>
      </c>
      <c r="AA60" s="166">
        <f t="shared" si="12"/>
        <v>0</v>
      </c>
      <c r="AB60" s="166">
        <f t="shared" si="12"/>
        <v>0</v>
      </c>
      <c r="AC60" s="166">
        <f t="shared" si="12"/>
        <v>0</v>
      </c>
      <c r="AD60" s="166">
        <f t="shared" si="12"/>
        <v>0</v>
      </c>
      <c r="AE60" s="166">
        <f t="shared" si="12"/>
        <v>0</v>
      </c>
      <c r="AG60" s="165" t="s">
        <v>181</v>
      </c>
      <c r="AH60" s="166">
        <f t="shared" ref="AH60:AW60" si="13">SUM(AH39:AH59)</f>
        <v>0</v>
      </c>
      <c r="AI60" s="166">
        <f t="shared" si="13"/>
        <v>7</v>
      </c>
      <c r="AJ60" s="166">
        <f t="shared" si="13"/>
        <v>9</v>
      </c>
      <c r="AK60" s="167">
        <f t="shared" si="13"/>
        <v>162613000</v>
      </c>
      <c r="AL60" s="166">
        <f t="shared" si="13"/>
        <v>6</v>
      </c>
      <c r="AM60" s="166">
        <f t="shared" si="13"/>
        <v>10</v>
      </c>
      <c r="AN60" s="166">
        <f t="shared" si="13"/>
        <v>6</v>
      </c>
      <c r="AO60" s="167">
        <f t="shared" si="13"/>
        <v>-16773400</v>
      </c>
      <c r="AP60" s="166">
        <f t="shared" si="13"/>
        <v>9</v>
      </c>
      <c r="AQ60" s="166">
        <f t="shared" si="13"/>
        <v>9</v>
      </c>
      <c r="AR60" s="166">
        <f t="shared" si="13"/>
        <v>3</v>
      </c>
      <c r="AS60" s="167">
        <f t="shared" si="13"/>
        <v>0</v>
      </c>
      <c r="AT60" s="171">
        <f t="shared" si="13"/>
        <v>18</v>
      </c>
      <c r="AU60" s="166">
        <f t="shared" si="13"/>
        <v>1</v>
      </c>
      <c r="AV60" s="166">
        <f t="shared" si="13"/>
        <v>0</v>
      </c>
      <c r="AW60" s="167">
        <f t="shared" si="13"/>
        <v>-4937333</v>
      </c>
      <c r="AX60" s="168">
        <f t="shared" ref="AX60:BK60" si="14">SUM(AX39:AX59)</f>
        <v>78</v>
      </c>
      <c r="AY60" s="169">
        <f t="shared" si="14"/>
        <v>140902267</v>
      </c>
      <c r="AZ60" s="166">
        <f t="shared" si="14"/>
        <v>0</v>
      </c>
      <c r="BA60" s="166">
        <f t="shared" si="14"/>
        <v>0</v>
      </c>
      <c r="BB60" s="166">
        <f t="shared" si="14"/>
        <v>0</v>
      </c>
      <c r="BC60" s="166">
        <f t="shared" si="14"/>
        <v>0</v>
      </c>
      <c r="BD60" s="166">
        <f t="shared" si="14"/>
        <v>0</v>
      </c>
      <c r="BE60" s="166">
        <f t="shared" si="14"/>
        <v>0</v>
      </c>
      <c r="BF60" s="166">
        <f t="shared" si="14"/>
        <v>0</v>
      </c>
      <c r="BG60" s="166">
        <f t="shared" si="14"/>
        <v>0</v>
      </c>
      <c r="BH60" s="166">
        <f t="shared" si="14"/>
        <v>0</v>
      </c>
      <c r="BI60" s="166">
        <f t="shared" si="14"/>
        <v>0</v>
      </c>
      <c r="BJ60" s="166">
        <f t="shared" si="14"/>
        <v>0</v>
      </c>
      <c r="BK60" s="166">
        <f t="shared" si="14"/>
        <v>0</v>
      </c>
    </row>
    <row r="62" spans="1:63" ht="31.5" customHeight="1" x14ac:dyDescent="0.25">
      <c r="A62" s="149" t="s">
        <v>139</v>
      </c>
      <c r="B62" s="792"/>
      <c r="C62" s="792"/>
      <c r="D62" s="792"/>
      <c r="E62" s="792"/>
      <c r="F62" s="792"/>
      <c r="G62" s="792"/>
      <c r="H62" s="792"/>
      <c r="I62" s="792"/>
      <c r="J62" s="792"/>
      <c r="K62" s="792"/>
      <c r="L62" s="792"/>
      <c r="M62" s="792"/>
      <c r="N62" s="792"/>
      <c r="O62" s="792"/>
      <c r="P62" s="792"/>
      <c r="Q62" s="792"/>
      <c r="R62" s="792"/>
      <c r="S62" s="792"/>
      <c r="T62" s="792"/>
      <c r="U62" s="792"/>
      <c r="V62" s="792"/>
      <c r="W62" s="792"/>
      <c r="X62" s="792"/>
      <c r="Y62" s="792"/>
      <c r="Z62" s="792"/>
      <c r="AA62" s="792"/>
      <c r="AB62" s="792"/>
      <c r="AC62" s="792"/>
      <c r="AD62" s="792"/>
      <c r="AE62" s="792"/>
      <c r="AF62" s="792"/>
      <c r="AG62" s="792"/>
      <c r="AH62" s="792"/>
      <c r="AI62" s="792"/>
      <c r="AJ62" s="792"/>
      <c r="AK62" s="792"/>
      <c r="AL62" s="792"/>
      <c r="AM62" s="792"/>
      <c r="AN62" s="792"/>
      <c r="AO62" s="792"/>
      <c r="AP62" s="792"/>
      <c r="AQ62" s="792"/>
      <c r="AR62" s="792"/>
      <c r="AS62" s="792"/>
      <c r="AT62" s="792"/>
      <c r="AU62" s="792"/>
      <c r="AV62" s="792"/>
      <c r="AW62" s="792"/>
      <c r="AX62" s="792"/>
      <c r="AY62" s="792"/>
      <c r="AZ62" s="792"/>
      <c r="BA62" s="792"/>
      <c r="BB62" s="792"/>
      <c r="BC62" s="792"/>
      <c r="BD62" s="792"/>
      <c r="BE62" s="792"/>
      <c r="BF62" s="792"/>
      <c r="BG62" s="792"/>
      <c r="BH62" s="792"/>
      <c r="BI62" s="792"/>
      <c r="BJ62" s="792"/>
      <c r="BK62" s="792"/>
    </row>
    <row r="63" spans="1:63" ht="31.5" customHeight="1" x14ac:dyDescent="0.25">
      <c r="A63" s="150" t="s">
        <v>140</v>
      </c>
      <c r="B63" s="793" t="s">
        <v>122</v>
      </c>
      <c r="C63" s="794"/>
      <c r="D63" s="794"/>
      <c r="E63" s="794"/>
      <c r="F63" s="794"/>
      <c r="G63" s="794"/>
      <c r="H63" s="794"/>
      <c r="I63" s="794"/>
      <c r="J63" s="794"/>
      <c r="K63" s="794"/>
      <c r="L63" s="794"/>
      <c r="M63" s="794"/>
      <c r="N63" s="794"/>
      <c r="O63" s="794"/>
      <c r="P63" s="794"/>
      <c r="Q63" s="794"/>
      <c r="R63" s="794"/>
      <c r="S63" s="794"/>
      <c r="T63" s="794"/>
      <c r="U63" s="794"/>
      <c r="V63" s="794"/>
      <c r="W63" s="794"/>
      <c r="X63" s="794"/>
      <c r="Y63" s="794"/>
      <c r="Z63" s="794"/>
      <c r="AA63" s="794"/>
      <c r="AB63" s="794"/>
      <c r="AC63" s="794"/>
      <c r="AD63" s="794"/>
      <c r="AE63" s="794"/>
      <c r="AF63" s="794"/>
      <c r="AG63" s="794"/>
      <c r="AH63" s="794"/>
      <c r="AI63" s="794"/>
      <c r="AJ63" s="794"/>
      <c r="AK63" s="794"/>
      <c r="AL63" s="794"/>
      <c r="AM63" s="794"/>
      <c r="AN63" s="794"/>
      <c r="AO63" s="794"/>
      <c r="AP63" s="794"/>
      <c r="AQ63" s="794"/>
      <c r="AR63" s="794"/>
      <c r="AS63" s="794"/>
      <c r="AT63" s="794"/>
      <c r="AU63" s="794"/>
      <c r="AV63" s="794"/>
      <c r="AW63" s="794"/>
      <c r="AX63" s="794"/>
      <c r="AY63" s="794"/>
      <c r="AZ63" s="794"/>
      <c r="BA63" s="794"/>
      <c r="BB63" s="794"/>
      <c r="BC63" s="794"/>
      <c r="BD63" s="794"/>
      <c r="BE63" s="794"/>
      <c r="BF63" s="794"/>
      <c r="BG63" s="794"/>
      <c r="BH63" s="794"/>
      <c r="BI63" s="794"/>
      <c r="BJ63" s="794"/>
      <c r="BK63" s="795"/>
    </row>
    <row r="65" spans="1:63" ht="30" customHeight="1" x14ac:dyDescent="0.25">
      <c r="A65" s="796" t="s">
        <v>141</v>
      </c>
      <c r="B65" s="151" t="s">
        <v>35</v>
      </c>
      <c r="C65" s="151" t="s">
        <v>36</v>
      </c>
      <c r="D65" s="793" t="s">
        <v>37</v>
      </c>
      <c r="E65" s="795"/>
      <c r="F65" s="151" t="s">
        <v>38</v>
      </c>
      <c r="G65" s="151" t="s">
        <v>39</v>
      </c>
      <c r="H65" s="793" t="s">
        <v>40</v>
      </c>
      <c r="I65" s="795"/>
      <c r="J65" s="151" t="s">
        <v>41</v>
      </c>
      <c r="K65" s="151" t="s">
        <v>42</v>
      </c>
      <c r="L65" s="793" t="s">
        <v>43</v>
      </c>
      <c r="M65" s="795"/>
      <c r="N65" s="151" t="s">
        <v>44</v>
      </c>
      <c r="O65" s="151" t="s">
        <v>45</v>
      </c>
      <c r="P65" s="793" t="s">
        <v>46</v>
      </c>
      <c r="Q65" s="795"/>
      <c r="R65" s="793" t="s">
        <v>142</v>
      </c>
      <c r="S65" s="795"/>
      <c r="T65" s="793" t="s">
        <v>143</v>
      </c>
      <c r="U65" s="794"/>
      <c r="V65" s="794"/>
      <c r="W65" s="794"/>
      <c r="X65" s="794"/>
      <c r="Y65" s="795"/>
      <c r="Z65" s="793" t="s">
        <v>144</v>
      </c>
      <c r="AA65" s="794"/>
      <c r="AB65" s="794"/>
      <c r="AC65" s="794"/>
      <c r="AD65" s="794"/>
      <c r="AE65" s="795"/>
      <c r="AG65" s="796" t="s">
        <v>141</v>
      </c>
      <c r="AH65" s="151" t="s">
        <v>35</v>
      </c>
      <c r="AI65" s="151" t="s">
        <v>36</v>
      </c>
      <c r="AJ65" s="793" t="s">
        <v>37</v>
      </c>
      <c r="AK65" s="795"/>
      <c r="AL65" s="151" t="s">
        <v>38</v>
      </c>
      <c r="AM65" s="151" t="s">
        <v>39</v>
      </c>
      <c r="AN65" s="793" t="s">
        <v>40</v>
      </c>
      <c r="AO65" s="795"/>
      <c r="AP65" s="151" t="s">
        <v>41</v>
      </c>
      <c r="AQ65" s="151" t="s">
        <v>42</v>
      </c>
      <c r="AR65" s="793" t="s">
        <v>43</v>
      </c>
      <c r="AS65" s="795"/>
      <c r="AT65" s="151" t="s">
        <v>44</v>
      </c>
      <c r="AU65" s="151" t="s">
        <v>45</v>
      </c>
      <c r="AV65" s="793" t="s">
        <v>46</v>
      </c>
      <c r="AW65" s="795"/>
      <c r="AX65" s="793" t="s">
        <v>142</v>
      </c>
      <c r="AY65" s="795"/>
      <c r="AZ65" s="793" t="s">
        <v>143</v>
      </c>
      <c r="BA65" s="794"/>
      <c r="BB65" s="794"/>
      <c r="BC65" s="794"/>
      <c r="BD65" s="794"/>
      <c r="BE65" s="795"/>
      <c r="BF65" s="793" t="s">
        <v>144</v>
      </c>
      <c r="BG65" s="794"/>
      <c r="BH65" s="794"/>
      <c r="BI65" s="794"/>
      <c r="BJ65" s="794"/>
      <c r="BK65" s="795"/>
    </row>
    <row r="66" spans="1:63" ht="36" customHeight="1" x14ac:dyDescent="0.25">
      <c r="A66" s="797"/>
      <c r="B66" s="154" t="s">
        <v>145</v>
      </c>
      <c r="C66" s="154" t="s">
        <v>145</v>
      </c>
      <c r="D66" s="154" t="s">
        <v>145</v>
      </c>
      <c r="E66" s="154" t="s">
        <v>146</v>
      </c>
      <c r="F66" s="154" t="s">
        <v>145</v>
      </c>
      <c r="G66" s="154" t="s">
        <v>145</v>
      </c>
      <c r="H66" s="154" t="s">
        <v>145</v>
      </c>
      <c r="I66" s="154" t="s">
        <v>146</v>
      </c>
      <c r="J66" s="154" t="s">
        <v>145</v>
      </c>
      <c r="K66" s="154" t="s">
        <v>145</v>
      </c>
      <c r="L66" s="154" t="s">
        <v>145</v>
      </c>
      <c r="M66" s="154" t="s">
        <v>146</v>
      </c>
      <c r="N66" s="154" t="s">
        <v>145</v>
      </c>
      <c r="O66" s="154" t="s">
        <v>145</v>
      </c>
      <c r="P66" s="154" t="s">
        <v>145</v>
      </c>
      <c r="Q66" s="154" t="s">
        <v>146</v>
      </c>
      <c r="R66" s="154" t="s">
        <v>145</v>
      </c>
      <c r="S66" s="154" t="s">
        <v>146</v>
      </c>
      <c r="T66" s="155" t="s">
        <v>147</v>
      </c>
      <c r="U66" s="155" t="s">
        <v>148</v>
      </c>
      <c r="V66" s="155" t="s">
        <v>149</v>
      </c>
      <c r="W66" s="155" t="s">
        <v>150</v>
      </c>
      <c r="X66" s="156" t="s">
        <v>151</v>
      </c>
      <c r="Y66" s="155" t="s">
        <v>152</v>
      </c>
      <c r="Z66" s="154" t="s">
        <v>153</v>
      </c>
      <c r="AA66" s="157" t="s">
        <v>154</v>
      </c>
      <c r="AB66" s="154" t="s">
        <v>155</v>
      </c>
      <c r="AC66" s="154" t="s">
        <v>156</v>
      </c>
      <c r="AD66" s="154" t="s">
        <v>157</v>
      </c>
      <c r="AE66" s="154" t="s">
        <v>158</v>
      </c>
      <c r="AG66" s="797"/>
      <c r="AH66" s="154" t="s">
        <v>145</v>
      </c>
      <c r="AI66" s="154" t="s">
        <v>145</v>
      </c>
      <c r="AJ66" s="154" t="s">
        <v>145</v>
      </c>
      <c r="AK66" s="154" t="s">
        <v>146</v>
      </c>
      <c r="AL66" s="154" t="s">
        <v>145</v>
      </c>
      <c r="AM66" s="154" t="s">
        <v>145</v>
      </c>
      <c r="AN66" s="154" t="s">
        <v>145</v>
      </c>
      <c r="AO66" s="154" t="s">
        <v>146</v>
      </c>
      <c r="AP66" s="154" t="s">
        <v>145</v>
      </c>
      <c r="AQ66" s="154" t="s">
        <v>145</v>
      </c>
      <c r="AR66" s="154" t="s">
        <v>145</v>
      </c>
      <c r="AS66" s="154" t="s">
        <v>146</v>
      </c>
      <c r="AT66" s="154" t="s">
        <v>145</v>
      </c>
      <c r="AU66" s="154" t="s">
        <v>145</v>
      </c>
      <c r="AV66" s="154" t="s">
        <v>145</v>
      </c>
      <c r="AW66" s="154" t="s">
        <v>146</v>
      </c>
      <c r="AX66" s="154" t="s">
        <v>145</v>
      </c>
      <c r="AY66" s="154" t="s">
        <v>146</v>
      </c>
      <c r="AZ66" s="155" t="s">
        <v>147</v>
      </c>
      <c r="BA66" s="155" t="s">
        <v>148</v>
      </c>
      <c r="BB66" s="155" t="s">
        <v>149</v>
      </c>
      <c r="BC66" s="155" t="s">
        <v>150</v>
      </c>
      <c r="BD66" s="156" t="s">
        <v>151</v>
      </c>
      <c r="BE66" s="155" t="s">
        <v>152</v>
      </c>
      <c r="BF66" s="158" t="s">
        <v>153</v>
      </c>
      <c r="BG66" s="159" t="s">
        <v>154</v>
      </c>
      <c r="BH66" s="158" t="s">
        <v>155</v>
      </c>
      <c r="BI66" s="158" t="s">
        <v>156</v>
      </c>
      <c r="BJ66" s="158" t="s">
        <v>157</v>
      </c>
      <c r="BK66" s="158" t="s">
        <v>158</v>
      </c>
    </row>
    <row r="67" spans="1:63" x14ac:dyDescent="0.25">
      <c r="A67" s="147" t="s">
        <v>159</v>
      </c>
      <c r="B67" s="147"/>
      <c r="C67" s="147"/>
      <c r="D67" s="147">
        <v>60</v>
      </c>
      <c r="E67" s="160">
        <v>290900000</v>
      </c>
      <c r="F67" s="147"/>
      <c r="G67" s="147"/>
      <c r="H67" s="147">
        <v>60</v>
      </c>
      <c r="I67" s="160"/>
      <c r="J67" s="147"/>
      <c r="K67" s="147"/>
      <c r="L67" s="147">
        <v>60</v>
      </c>
      <c r="M67" s="160"/>
      <c r="N67" s="147"/>
      <c r="O67" s="147"/>
      <c r="P67" s="147">
        <v>60</v>
      </c>
      <c r="Q67" s="160"/>
      <c r="R67" s="161">
        <v>60</v>
      </c>
      <c r="S67" s="162">
        <f>+E67+I67+M67+Q67</f>
        <v>290900000</v>
      </c>
      <c r="T67" s="163"/>
      <c r="U67" s="163"/>
      <c r="V67" s="163"/>
      <c r="W67" s="163"/>
      <c r="X67" s="163"/>
      <c r="Y67" s="164"/>
      <c r="Z67" s="164"/>
      <c r="AA67" s="164"/>
      <c r="AB67" s="164"/>
      <c r="AC67" s="164"/>
      <c r="AD67" s="164"/>
      <c r="AE67" s="148"/>
      <c r="AG67" s="147" t="s">
        <v>159</v>
      </c>
      <c r="AH67" s="147"/>
      <c r="AI67" s="147"/>
      <c r="AJ67" s="147"/>
      <c r="AK67" s="160">
        <v>290900000</v>
      </c>
      <c r="AL67" s="147"/>
      <c r="AM67" s="147"/>
      <c r="AN67" s="147"/>
      <c r="AO67" s="160">
        <v>-10949333</v>
      </c>
      <c r="AP67" s="147"/>
      <c r="AQ67" s="147"/>
      <c r="AR67" s="147"/>
      <c r="AS67" s="320"/>
      <c r="AT67" s="147"/>
      <c r="AU67" s="147"/>
      <c r="AV67" s="147"/>
      <c r="AW67" s="160">
        <v>6058666</v>
      </c>
      <c r="AX67" s="161">
        <f>AH67+AI67+AJ67+AL67+AM67+AN67+AP67+AQ67+AR67+AT67+AU67+AV67</f>
        <v>0</v>
      </c>
      <c r="AY67" s="162">
        <f>+AK67+AO67+AS67+AW67</f>
        <v>286009333</v>
      </c>
      <c r="AZ67" s="164"/>
      <c r="BA67" s="164"/>
      <c r="BB67" s="164"/>
      <c r="BC67" s="164"/>
      <c r="BD67" s="164"/>
      <c r="BE67" s="164"/>
      <c r="BF67" s="164"/>
      <c r="BG67" s="164"/>
      <c r="BH67" s="164"/>
      <c r="BI67" s="164"/>
      <c r="BJ67" s="164"/>
      <c r="BK67" s="148"/>
    </row>
    <row r="68" spans="1:63" x14ac:dyDescent="0.25">
      <c r="A68" s="147" t="s">
        <v>160</v>
      </c>
      <c r="B68" s="147"/>
      <c r="C68" s="147"/>
      <c r="D68" s="147"/>
      <c r="E68" s="160"/>
      <c r="F68" s="147"/>
      <c r="G68" s="147"/>
      <c r="H68" s="147"/>
      <c r="I68" s="160"/>
      <c r="J68" s="147"/>
      <c r="K68" s="147"/>
      <c r="L68" s="147"/>
      <c r="M68" s="160"/>
      <c r="N68" s="147"/>
      <c r="O68" s="147"/>
      <c r="P68" s="147"/>
      <c r="Q68" s="160"/>
      <c r="R68" s="161">
        <f t="shared" ref="R68:R87" si="15">B68+C68+D68+F68+G68+H68+J68+K68+L68+N68+O68+P68</f>
        <v>0</v>
      </c>
      <c r="S68" s="162">
        <f t="shared" ref="S68:S87" si="16">+E68+I68+M68+Q68</f>
        <v>0</v>
      </c>
      <c r="T68" s="163"/>
      <c r="U68" s="163"/>
      <c r="V68" s="163"/>
      <c r="W68" s="163"/>
      <c r="X68" s="163"/>
      <c r="Y68" s="164"/>
      <c r="Z68" s="164"/>
      <c r="AA68" s="164"/>
      <c r="AB68" s="164"/>
      <c r="AC68" s="164"/>
      <c r="AD68" s="164"/>
      <c r="AE68" s="164"/>
      <c r="AG68" s="147" t="s">
        <v>160</v>
      </c>
      <c r="AH68" s="147"/>
      <c r="AI68" s="147">
        <v>1</v>
      </c>
      <c r="AJ68" s="147">
        <v>3</v>
      </c>
      <c r="AK68" s="147"/>
      <c r="AL68" s="147">
        <v>1</v>
      </c>
      <c r="AM68" s="146">
        <v>3</v>
      </c>
      <c r="AN68" s="172">
        <v>3</v>
      </c>
      <c r="AO68" s="160"/>
      <c r="AP68" s="172">
        <v>2</v>
      </c>
      <c r="AQ68" s="172">
        <v>2</v>
      </c>
      <c r="AR68" s="172">
        <v>2</v>
      </c>
      <c r="AS68" s="160"/>
      <c r="AT68" s="172">
        <v>2</v>
      </c>
      <c r="AU68" s="172">
        <v>2</v>
      </c>
      <c r="AV68" s="147"/>
      <c r="AW68" s="160"/>
      <c r="AX68" s="161">
        <f>SUM(AH68,AI68,AJ68,AL68,AM68,AN68,AP68,AQ68,AR68,AT68,AU68,AV68,)</f>
        <v>21</v>
      </c>
      <c r="AY68" s="162">
        <f t="shared" ref="AY68:AY87" si="17">+AK68+AO68+AS68+AW68</f>
        <v>0</v>
      </c>
      <c r="AZ68" s="164"/>
      <c r="BA68" s="164"/>
      <c r="BB68" s="164"/>
      <c r="BC68" s="164"/>
      <c r="BD68" s="164"/>
      <c r="BE68" s="164"/>
      <c r="BF68" s="164"/>
      <c r="BG68" s="164"/>
      <c r="BH68" s="164"/>
      <c r="BI68" s="164"/>
      <c r="BJ68" s="164"/>
      <c r="BK68" s="164"/>
    </row>
    <row r="69" spans="1:63" x14ac:dyDescent="0.25">
      <c r="A69" s="147"/>
      <c r="B69" s="147"/>
      <c r="C69" s="147"/>
      <c r="D69" s="147"/>
      <c r="E69" s="160"/>
      <c r="F69" s="147"/>
      <c r="G69" s="147"/>
      <c r="H69" s="147"/>
      <c r="I69" s="160"/>
      <c r="J69" s="147"/>
      <c r="K69" s="147"/>
      <c r="L69" s="147"/>
      <c r="M69" s="160"/>
      <c r="N69" s="147"/>
      <c r="O69" s="147"/>
      <c r="P69" s="147"/>
      <c r="Q69" s="160"/>
      <c r="R69" s="161">
        <f t="shared" si="15"/>
        <v>0</v>
      </c>
      <c r="S69" s="162">
        <f t="shared" si="16"/>
        <v>0</v>
      </c>
      <c r="T69" s="163"/>
      <c r="U69" s="163"/>
      <c r="V69" s="163"/>
      <c r="W69" s="163"/>
      <c r="X69" s="163"/>
      <c r="Y69" s="164"/>
      <c r="Z69" s="164"/>
      <c r="AA69" s="164"/>
      <c r="AB69" s="164"/>
      <c r="AC69" s="164"/>
      <c r="AD69" s="164"/>
      <c r="AE69" s="164"/>
      <c r="AG69" s="147" t="s">
        <v>161</v>
      </c>
      <c r="AH69" s="147"/>
      <c r="AI69" s="147">
        <v>1</v>
      </c>
      <c r="AJ69" s="147">
        <v>3</v>
      </c>
      <c r="AK69" s="147"/>
      <c r="AL69" s="147">
        <v>2</v>
      </c>
      <c r="AM69" s="147">
        <v>3</v>
      </c>
      <c r="AN69" s="173">
        <v>3</v>
      </c>
      <c r="AO69" s="160"/>
      <c r="AP69" s="173">
        <v>3</v>
      </c>
      <c r="AQ69" s="173">
        <v>3</v>
      </c>
      <c r="AR69" s="173">
        <v>3</v>
      </c>
      <c r="AS69" s="160"/>
      <c r="AT69" s="173">
        <v>3</v>
      </c>
      <c r="AU69" s="173">
        <v>2</v>
      </c>
      <c r="AV69" s="147"/>
      <c r="AW69" s="160"/>
      <c r="AX69" s="161">
        <f t="shared" ref="AX69:AX87" si="18">SUM(AH69,AI69,AJ69,AL69,AM69,AN69,AP69,AQ69,AR69,AT69,AU69,AV69,)</f>
        <v>26</v>
      </c>
      <c r="AY69" s="162">
        <f t="shared" si="17"/>
        <v>0</v>
      </c>
      <c r="AZ69" s="164"/>
      <c r="BA69" s="164"/>
      <c r="BB69" s="164"/>
      <c r="BC69" s="164"/>
      <c r="BD69" s="164"/>
      <c r="BE69" s="164"/>
      <c r="BF69" s="164"/>
      <c r="BG69" s="164"/>
      <c r="BH69" s="164"/>
      <c r="BI69" s="164"/>
      <c r="BJ69" s="164"/>
      <c r="BK69" s="164"/>
    </row>
    <row r="70" spans="1:63" x14ac:dyDescent="0.25">
      <c r="A70" s="147" t="s">
        <v>163</v>
      </c>
      <c r="B70" s="147"/>
      <c r="C70" s="147"/>
      <c r="D70" s="147"/>
      <c r="E70" s="160"/>
      <c r="F70" s="147"/>
      <c r="G70" s="147"/>
      <c r="H70" s="147"/>
      <c r="I70" s="160"/>
      <c r="J70" s="147"/>
      <c r="K70" s="147"/>
      <c r="L70" s="147"/>
      <c r="M70" s="160"/>
      <c r="N70" s="147"/>
      <c r="O70" s="147"/>
      <c r="P70" s="147"/>
      <c r="Q70" s="160"/>
      <c r="R70" s="161">
        <f>B70+C70+D70+F70+G70+H70+J70+K70+L70+N70+O70+P70</f>
        <v>0</v>
      </c>
      <c r="S70" s="162">
        <f>+E70+I70+M70+Q70</f>
        <v>0</v>
      </c>
      <c r="T70" s="163"/>
      <c r="U70" s="163"/>
      <c r="V70" s="163"/>
      <c r="W70" s="163"/>
      <c r="X70" s="163"/>
      <c r="Y70" s="164"/>
      <c r="Z70" s="164"/>
      <c r="AA70" s="164"/>
      <c r="AB70" s="164"/>
      <c r="AC70" s="164"/>
      <c r="AD70" s="164"/>
      <c r="AE70" s="164"/>
      <c r="AG70" s="147" t="s">
        <v>163</v>
      </c>
      <c r="AH70" s="147"/>
      <c r="AI70" s="147">
        <v>1</v>
      </c>
      <c r="AJ70" s="147">
        <v>3</v>
      </c>
      <c r="AK70" s="147"/>
      <c r="AL70" s="147">
        <v>2</v>
      </c>
      <c r="AM70" s="147">
        <v>2</v>
      </c>
      <c r="AN70" s="173">
        <v>3</v>
      </c>
      <c r="AO70" s="160"/>
      <c r="AP70" s="173">
        <v>2</v>
      </c>
      <c r="AQ70" s="173">
        <v>3</v>
      </c>
      <c r="AR70" s="173">
        <v>3</v>
      </c>
      <c r="AS70" s="160"/>
      <c r="AT70" s="173">
        <v>2</v>
      </c>
      <c r="AU70" s="173">
        <v>3</v>
      </c>
      <c r="AV70" s="147"/>
      <c r="AW70" s="160"/>
      <c r="AX70" s="161">
        <f t="shared" si="18"/>
        <v>24</v>
      </c>
      <c r="AY70" s="162">
        <f>+AK70+AO70+AS70+AW70</f>
        <v>0</v>
      </c>
      <c r="AZ70" s="164"/>
      <c r="BA70" s="164"/>
      <c r="BB70" s="164"/>
      <c r="BC70" s="164"/>
      <c r="BD70" s="164"/>
      <c r="BE70" s="164"/>
      <c r="BF70" s="164"/>
      <c r="BG70" s="164"/>
      <c r="BH70" s="164"/>
      <c r="BI70" s="164"/>
      <c r="BJ70" s="164"/>
      <c r="BK70" s="164"/>
    </row>
    <row r="71" spans="1:63" x14ac:dyDescent="0.25">
      <c r="A71" s="147" t="s">
        <v>164</v>
      </c>
      <c r="B71" s="147"/>
      <c r="C71" s="147"/>
      <c r="D71" s="147"/>
      <c r="E71" s="160"/>
      <c r="F71" s="147"/>
      <c r="G71" s="147"/>
      <c r="H71" s="147"/>
      <c r="I71" s="160"/>
      <c r="J71" s="147"/>
      <c r="K71" s="147"/>
      <c r="L71" s="147"/>
      <c r="M71" s="160"/>
      <c r="N71" s="147"/>
      <c r="O71" s="147"/>
      <c r="P71" s="147"/>
      <c r="Q71" s="160"/>
      <c r="R71" s="161">
        <f t="shared" si="15"/>
        <v>0</v>
      </c>
      <c r="S71" s="162">
        <f t="shared" si="16"/>
        <v>0</v>
      </c>
      <c r="T71" s="163"/>
      <c r="U71" s="163"/>
      <c r="V71" s="163"/>
      <c r="W71" s="163"/>
      <c r="X71" s="163"/>
      <c r="Y71" s="164"/>
      <c r="Z71" s="164"/>
      <c r="AA71" s="164"/>
      <c r="AB71" s="164"/>
      <c r="AC71" s="164"/>
      <c r="AD71" s="164"/>
      <c r="AE71" s="164"/>
      <c r="AG71" s="147" t="s">
        <v>164</v>
      </c>
      <c r="AH71" s="147"/>
      <c r="AI71" s="147">
        <v>1</v>
      </c>
      <c r="AJ71" s="147">
        <v>2</v>
      </c>
      <c r="AK71" s="147"/>
      <c r="AL71" s="147">
        <v>1</v>
      </c>
      <c r="AM71" s="147">
        <v>3</v>
      </c>
      <c r="AN71" s="173">
        <v>2</v>
      </c>
      <c r="AO71" s="160"/>
      <c r="AP71" s="173">
        <v>2</v>
      </c>
      <c r="AQ71" s="173">
        <v>3</v>
      </c>
      <c r="AR71" s="173">
        <v>3</v>
      </c>
      <c r="AS71" s="160"/>
      <c r="AT71" s="173">
        <v>3</v>
      </c>
      <c r="AU71" s="173">
        <v>2</v>
      </c>
      <c r="AV71" s="147"/>
      <c r="AW71" s="160"/>
      <c r="AX71" s="161">
        <f t="shared" si="18"/>
        <v>22</v>
      </c>
      <c r="AY71" s="162">
        <f t="shared" si="17"/>
        <v>0</v>
      </c>
      <c r="AZ71" s="164"/>
      <c r="BA71" s="164"/>
      <c r="BB71" s="164"/>
      <c r="BC71" s="164"/>
      <c r="BD71" s="164"/>
      <c r="BE71" s="164"/>
      <c r="BF71" s="164"/>
      <c r="BG71" s="164"/>
      <c r="BH71" s="164"/>
      <c r="BI71" s="164"/>
      <c r="BJ71" s="164"/>
      <c r="BK71" s="164"/>
    </row>
    <row r="72" spans="1:63" x14ac:dyDescent="0.25">
      <c r="A72" s="147" t="s">
        <v>165</v>
      </c>
      <c r="B72" s="147"/>
      <c r="C72" s="147"/>
      <c r="D72" s="147"/>
      <c r="E72" s="160"/>
      <c r="F72" s="147"/>
      <c r="G72" s="147"/>
      <c r="H72" s="147"/>
      <c r="I72" s="160"/>
      <c r="J72" s="147"/>
      <c r="K72" s="147"/>
      <c r="L72" s="147"/>
      <c r="M72" s="160"/>
      <c r="N72" s="147"/>
      <c r="O72" s="147"/>
      <c r="P72" s="147"/>
      <c r="Q72" s="160"/>
      <c r="R72" s="161">
        <f>B72+C72+D72+F72+G72+H72+J72+K72+L72+N72+O72+P72</f>
        <v>0</v>
      </c>
      <c r="S72" s="162">
        <f>+E72+I72+M72+Q72</f>
        <v>0</v>
      </c>
      <c r="T72" s="163"/>
      <c r="U72" s="163"/>
      <c r="V72" s="163"/>
      <c r="W72" s="163"/>
      <c r="X72" s="163"/>
      <c r="Y72" s="164"/>
      <c r="Z72" s="164"/>
      <c r="AA72" s="164"/>
      <c r="AB72" s="164"/>
      <c r="AC72" s="164"/>
      <c r="AD72" s="164"/>
      <c r="AE72" s="164"/>
      <c r="AG72" s="147" t="s">
        <v>165</v>
      </c>
      <c r="AH72" s="147"/>
      <c r="AI72" s="147"/>
      <c r="AJ72" s="147">
        <v>2</v>
      </c>
      <c r="AK72" s="147"/>
      <c r="AL72" s="147">
        <v>1</v>
      </c>
      <c r="AM72" s="147">
        <v>2</v>
      </c>
      <c r="AN72" s="173">
        <v>2</v>
      </c>
      <c r="AO72" s="160"/>
      <c r="AP72" s="173">
        <v>2</v>
      </c>
      <c r="AQ72" s="173">
        <v>2</v>
      </c>
      <c r="AR72" s="173">
        <v>3</v>
      </c>
      <c r="AS72" s="160"/>
      <c r="AT72" s="173">
        <v>3</v>
      </c>
      <c r="AU72" s="173">
        <v>2</v>
      </c>
      <c r="AV72" s="147"/>
      <c r="AW72" s="160"/>
      <c r="AX72" s="161">
        <f t="shared" si="18"/>
        <v>19</v>
      </c>
      <c r="AY72" s="162">
        <f>+AK72+AO72+AS72+AW72</f>
        <v>0</v>
      </c>
      <c r="AZ72" s="164"/>
      <c r="BA72" s="164"/>
      <c r="BB72" s="164"/>
      <c r="BC72" s="164"/>
      <c r="BD72" s="164"/>
      <c r="BE72" s="164"/>
      <c r="BF72" s="164"/>
      <c r="BG72" s="164"/>
      <c r="BH72" s="164"/>
      <c r="BI72" s="164"/>
      <c r="BJ72" s="164"/>
      <c r="BK72" s="164"/>
    </row>
    <row r="73" spans="1:63" x14ac:dyDescent="0.25">
      <c r="A73" s="147" t="s">
        <v>166</v>
      </c>
      <c r="B73" s="147"/>
      <c r="C73" s="147"/>
      <c r="D73" s="147"/>
      <c r="E73" s="160"/>
      <c r="F73" s="147"/>
      <c r="G73" s="147"/>
      <c r="H73" s="147"/>
      <c r="I73" s="160"/>
      <c r="J73" s="147"/>
      <c r="K73" s="147"/>
      <c r="L73" s="147"/>
      <c r="M73" s="160"/>
      <c r="N73" s="147"/>
      <c r="O73" s="147"/>
      <c r="P73" s="147"/>
      <c r="Q73" s="160"/>
      <c r="R73" s="161">
        <f t="shared" si="15"/>
        <v>0</v>
      </c>
      <c r="S73" s="162">
        <f t="shared" si="16"/>
        <v>0</v>
      </c>
      <c r="T73" s="163"/>
      <c r="U73" s="163"/>
      <c r="V73" s="163"/>
      <c r="W73" s="163"/>
      <c r="X73" s="163"/>
      <c r="Y73" s="164"/>
      <c r="Z73" s="164"/>
      <c r="AA73" s="164"/>
      <c r="AB73" s="164"/>
      <c r="AC73" s="164"/>
      <c r="AD73" s="164"/>
      <c r="AE73" s="164"/>
      <c r="AG73" s="147" t="s">
        <v>166</v>
      </c>
      <c r="AH73" s="147"/>
      <c r="AI73" s="147">
        <v>1</v>
      </c>
      <c r="AJ73" s="147">
        <v>3</v>
      </c>
      <c r="AK73" s="147"/>
      <c r="AL73" s="147">
        <v>2</v>
      </c>
      <c r="AM73" s="147">
        <v>3</v>
      </c>
      <c r="AN73" s="173">
        <v>3</v>
      </c>
      <c r="AO73" s="160"/>
      <c r="AP73" s="173">
        <v>3</v>
      </c>
      <c r="AQ73" s="173">
        <v>3</v>
      </c>
      <c r="AR73" s="173">
        <v>3</v>
      </c>
      <c r="AS73" s="160"/>
      <c r="AT73" s="173">
        <v>3</v>
      </c>
      <c r="AU73" s="173">
        <v>2</v>
      </c>
      <c r="AV73" s="147"/>
      <c r="AW73" s="160"/>
      <c r="AX73" s="161">
        <f t="shared" si="18"/>
        <v>26</v>
      </c>
      <c r="AY73" s="162">
        <f t="shared" si="17"/>
        <v>0</v>
      </c>
      <c r="AZ73" s="164"/>
      <c r="BA73" s="164"/>
      <c r="BB73" s="164"/>
      <c r="BC73" s="164"/>
      <c r="BD73" s="164"/>
      <c r="BE73" s="164"/>
      <c r="BF73" s="164"/>
      <c r="BG73" s="164"/>
      <c r="BH73" s="164"/>
      <c r="BI73" s="164"/>
      <c r="BJ73" s="164"/>
      <c r="BK73" s="164"/>
    </row>
    <row r="74" spans="1:63" x14ac:dyDescent="0.25">
      <c r="A74" s="147" t="s">
        <v>167</v>
      </c>
      <c r="B74" s="147"/>
      <c r="C74" s="147"/>
      <c r="D74" s="147"/>
      <c r="E74" s="160"/>
      <c r="F74" s="147"/>
      <c r="G74" s="147"/>
      <c r="H74" s="147"/>
      <c r="I74" s="160"/>
      <c r="J74" s="147"/>
      <c r="K74" s="147"/>
      <c r="L74" s="147"/>
      <c r="M74" s="160"/>
      <c r="N74" s="147"/>
      <c r="O74" s="147"/>
      <c r="P74" s="147"/>
      <c r="Q74" s="160"/>
      <c r="R74" s="161">
        <f>B74+C74+D74+F74+G74+H74+J74+K74+L74+N74+O74+P74</f>
        <v>0</v>
      </c>
      <c r="S74" s="162">
        <f>+E74+I74+M74+Q74</f>
        <v>0</v>
      </c>
      <c r="T74" s="163"/>
      <c r="U74" s="163"/>
      <c r="V74" s="163"/>
      <c r="W74" s="163"/>
      <c r="X74" s="163"/>
      <c r="Y74" s="164"/>
      <c r="Z74" s="164"/>
      <c r="AA74" s="164"/>
      <c r="AB74" s="164"/>
      <c r="AC74" s="164"/>
      <c r="AD74" s="164"/>
      <c r="AE74" s="164"/>
      <c r="AG74" s="147" t="s">
        <v>167</v>
      </c>
      <c r="AH74" s="147"/>
      <c r="AI74" s="147">
        <v>1</v>
      </c>
      <c r="AJ74" s="147">
        <v>2</v>
      </c>
      <c r="AK74" s="147"/>
      <c r="AL74" s="147">
        <v>2</v>
      </c>
      <c r="AM74" s="147">
        <v>3</v>
      </c>
      <c r="AN74" s="173">
        <v>3</v>
      </c>
      <c r="AO74" s="160"/>
      <c r="AP74" s="173">
        <v>2</v>
      </c>
      <c r="AQ74" s="173">
        <v>3</v>
      </c>
      <c r="AR74" s="173">
        <v>3</v>
      </c>
      <c r="AS74" s="160"/>
      <c r="AT74" s="173">
        <v>3</v>
      </c>
      <c r="AU74" s="173">
        <v>2</v>
      </c>
      <c r="AV74" s="147"/>
      <c r="AW74" s="160"/>
      <c r="AX74" s="161">
        <f t="shared" si="18"/>
        <v>24</v>
      </c>
      <c r="AY74" s="162">
        <f>+AK74+AO74+AS74+AW74</f>
        <v>0</v>
      </c>
      <c r="AZ74" s="164"/>
      <c r="BA74" s="164"/>
      <c r="BB74" s="164"/>
      <c r="BC74" s="164"/>
      <c r="BD74" s="164"/>
      <c r="BE74" s="164"/>
      <c r="BF74" s="164"/>
      <c r="BG74" s="164"/>
      <c r="BH74" s="164"/>
      <c r="BI74" s="164"/>
      <c r="BJ74" s="164"/>
      <c r="BK74" s="164"/>
    </row>
    <row r="75" spans="1:63" x14ac:dyDescent="0.25">
      <c r="A75" s="147" t="s">
        <v>168</v>
      </c>
      <c r="B75" s="147"/>
      <c r="C75" s="147"/>
      <c r="D75" s="147"/>
      <c r="E75" s="160"/>
      <c r="F75" s="147"/>
      <c r="G75" s="147"/>
      <c r="H75" s="147"/>
      <c r="I75" s="160"/>
      <c r="J75" s="147"/>
      <c r="K75" s="147"/>
      <c r="L75" s="147"/>
      <c r="M75" s="160"/>
      <c r="N75" s="147"/>
      <c r="O75" s="147"/>
      <c r="P75" s="147"/>
      <c r="Q75" s="160"/>
      <c r="R75" s="161">
        <f t="shared" si="15"/>
        <v>0</v>
      </c>
      <c r="S75" s="162">
        <f t="shared" si="16"/>
        <v>0</v>
      </c>
      <c r="T75" s="163"/>
      <c r="U75" s="163"/>
      <c r="V75" s="163"/>
      <c r="W75" s="163"/>
      <c r="X75" s="163"/>
      <c r="Y75" s="164"/>
      <c r="Z75" s="164"/>
      <c r="AA75" s="164"/>
      <c r="AB75" s="164"/>
      <c r="AC75" s="164"/>
      <c r="AD75" s="164"/>
      <c r="AE75" s="164"/>
      <c r="AG75" s="147" t="s">
        <v>168</v>
      </c>
      <c r="AH75" s="147"/>
      <c r="AI75" s="147">
        <v>1</v>
      </c>
      <c r="AJ75" s="147">
        <v>3</v>
      </c>
      <c r="AK75" s="147"/>
      <c r="AL75" s="147">
        <v>2</v>
      </c>
      <c r="AM75" s="147">
        <v>2</v>
      </c>
      <c r="AN75" s="173">
        <v>3</v>
      </c>
      <c r="AO75" s="160"/>
      <c r="AP75" s="173">
        <v>3</v>
      </c>
      <c r="AQ75" s="173">
        <v>3</v>
      </c>
      <c r="AR75" s="173">
        <v>3</v>
      </c>
      <c r="AS75" s="160"/>
      <c r="AT75" s="173">
        <v>3</v>
      </c>
      <c r="AU75" s="173">
        <v>2</v>
      </c>
      <c r="AV75" s="147"/>
      <c r="AW75" s="160"/>
      <c r="AX75" s="161">
        <f t="shared" si="18"/>
        <v>25</v>
      </c>
      <c r="AY75" s="162">
        <f t="shared" si="17"/>
        <v>0</v>
      </c>
      <c r="AZ75" s="164"/>
      <c r="BA75" s="164"/>
      <c r="BB75" s="164"/>
      <c r="BC75" s="164"/>
      <c r="BD75" s="164"/>
      <c r="BE75" s="164"/>
      <c r="BF75" s="164"/>
      <c r="BG75" s="164"/>
      <c r="BH75" s="164"/>
      <c r="BI75" s="147"/>
      <c r="BJ75" s="147"/>
      <c r="BK75" s="147"/>
    </row>
    <row r="76" spans="1:63" x14ac:dyDescent="0.25">
      <c r="A76" s="147" t="s">
        <v>169</v>
      </c>
      <c r="B76" s="147"/>
      <c r="C76" s="147"/>
      <c r="D76" s="147"/>
      <c r="E76" s="160"/>
      <c r="F76" s="147"/>
      <c r="G76" s="147"/>
      <c r="H76" s="147"/>
      <c r="I76" s="160"/>
      <c r="J76" s="147"/>
      <c r="K76" s="147"/>
      <c r="L76" s="147"/>
      <c r="M76" s="160"/>
      <c r="N76" s="147"/>
      <c r="O76" s="147"/>
      <c r="P76" s="147"/>
      <c r="Q76" s="160"/>
      <c r="R76" s="161">
        <f>B76+C76+D76+F76+G76+H76+J76+K76+L76+N76+O76+P76</f>
        <v>0</v>
      </c>
      <c r="S76" s="162">
        <f>+E76+I76+M76+Q76</f>
        <v>0</v>
      </c>
      <c r="T76" s="163"/>
      <c r="U76" s="163"/>
      <c r="V76" s="163"/>
      <c r="W76" s="163"/>
      <c r="X76" s="163"/>
      <c r="Y76" s="164"/>
      <c r="Z76" s="164"/>
      <c r="AA76" s="164"/>
      <c r="AB76" s="164"/>
      <c r="AC76" s="164"/>
      <c r="AD76" s="164"/>
      <c r="AE76" s="164"/>
      <c r="AG76" s="147" t="s">
        <v>169</v>
      </c>
      <c r="AH76" s="147"/>
      <c r="AI76" s="147"/>
      <c r="AJ76" s="147">
        <v>1</v>
      </c>
      <c r="AK76" s="147"/>
      <c r="AL76" s="147">
        <v>2</v>
      </c>
      <c r="AM76" s="147">
        <v>3</v>
      </c>
      <c r="AN76" s="173">
        <v>2</v>
      </c>
      <c r="AO76" s="160"/>
      <c r="AP76" s="173">
        <v>2</v>
      </c>
      <c r="AQ76" s="173">
        <v>3</v>
      </c>
      <c r="AR76" s="173">
        <v>1</v>
      </c>
      <c r="AS76" s="160"/>
      <c r="AT76" s="173">
        <v>3</v>
      </c>
      <c r="AU76" s="173">
        <v>3</v>
      </c>
      <c r="AV76" s="147"/>
      <c r="AW76" s="160"/>
      <c r="AX76" s="161">
        <f t="shared" si="18"/>
        <v>20</v>
      </c>
      <c r="AY76" s="162">
        <f>+AK76+AO76+AS76+AW76</f>
        <v>0</v>
      </c>
      <c r="AZ76" s="164"/>
      <c r="BA76" s="164"/>
      <c r="BB76" s="164"/>
      <c r="BC76" s="164"/>
      <c r="BD76" s="164"/>
      <c r="BE76" s="164"/>
      <c r="BF76" s="164"/>
      <c r="BG76" s="164"/>
      <c r="BH76" s="164"/>
      <c r="BI76" s="147"/>
      <c r="BJ76" s="147"/>
      <c r="BK76" s="147"/>
    </row>
    <row r="77" spans="1:63" x14ac:dyDescent="0.25">
      <c r="A77" s="147" t="s">
        <v>170</v>
      </c>
      <c r="B77" s="147"/>
      <c r="C77" s="147"/>
      <c r="D77" s="147"/>
      <c r="E77" s="160"/>
      <c r="F77" s="147"/>
      <c r="G77" s="147"/>
      <c r="H77" s="147"/>
      <c r="I77" s="160"/>
      <c r="J77" s="147"/>
      <c r="K77" s="147"/>
      <c r="L77" s="147"/>
      <c r="M77" s="160"/>
      <c r="N77" s="147"/>
      <c r="O77" s="147"/>
      <c r="P77" s="147"/>
      <c r="Q77" s="160"/>
      <c r="R77" s="161">
        <f t="shared" si="15"/>
        <v>0</v>
      </c>
      <c r="S77" s="162">
        <f t="shared" si="16"/>
        <v>0</v>
      </c>
      <c r="T77" s="163"/>
      <c r="U77" s="163"/>
      <c r="V77" s="163"/>
      <c r="W77" s="163"/>
      <c r="X77" s="163"/>
      <c r="Y77" s="164"/>
      <c r="Z77" s="164"/>
      <c r="AA77" s="164"/>
      <c r="AB77" s="164"/>
      <c r="AC77" s="164"/>
      <c r="AD77" s="164"/>
      <c r="AE77" s="164"/>
      <c r="AG77" s="147" t="s">
        <v>170</v>
      </c>
      <c r="AH77" s="147"/>
      <c r="AI77" s="147">
        <v>1</v>
      </c>
      <c r="AJ77" s="147">
        <v>3</v>
      </c>
      <c r="AK77" s="147"/>
      <c r="AL77" s="147">
        <v>2</v>
      </c>
      <c r="AM77" s="147">
        <v>3</v>
      </c>
      <c r="AN77" s="173">
        <v>3</v>
      </c>
      <c r="AO77" s="160"/>
      <c r="AP77" s="173">
        <v>3</v>
      </c>
      <c r="AQ77" s="173">
        <v>2</v>
      </c>
      <c r="AR77" s="173">
        <v>3</v>
      </c>
      <c r="AS77" s="160"/>
      <c r="AT77" s="173">
        <v>3</v>
      </c>
      <c r="AU77" s="173">
        <v>1</v>
      </c>
      <c r="AV77" s="147"/>
      <c r="AW77" s="160"/>
      <c r="AX77" s="161">
        <f t="shared" si="18"/>
        <v>24</v>
      </c>
      <c r="AY77" s="162">
        <f t="shared" si="17"/>
        <v>0</v>
      </c>
      <c r="AZ77" s="164"/>
      <c r="BA77" s="164"/>
      <c r="BB77" s="164"/>
      <c r="BC77" s="164"/>
      <c r="BD77" s="164"/>
      <c r="BE77" s="164"/>
      <c r="BF77" s="164"/>
      <c r="BG77" s="164"/>
      <c r="BH77" s="164"/>
      <c r="BI77" s="147"/>
      <c r="BJ77" s="147"/>
      <c r="BK77" s="147"/>
    </row>
    <row r="78" spans="1:63" x14ac:dyDescent="0.25">
      <c r="A78" s="147" t="s">
        <v>171</v>
      </c>
      <c r="B78" s="147"/>
      <c r="C78" s="147"/>
      <c r="D78" s="147"/>
      <c r="E78" s="160"/>
      <c r="F78" s="147"/>
      <c r="G78" s="147"/>
      <c r="H78" s="147"/>
      <c r="I78" s="160"/>
      <c r="J78" s="147"/>
      <c r="K78" s="147"/>
      <c r="L78" s="147"/>
      <c r="M78" s="160"/>
      <c r="N78" s="147"/>
      <c r="O78" s="147"/>
      <c r="P78" s="147"/>
      <c r="Q78" s="160"/>
      <c r="R78" s="161">
        <f t="shared" si="15"/>
        <v>0</v>
      </c>
      <c r="S78" s="162">
        <f t="shared" si="16"/>
        <v>0</v>
      </c>
      <c r="T78" s="163"/>
      <c r="U78" s="163"/>
      <c r="V78" s="163"/>
      <c r="W78" s="163"/>
      <c r="X78" s="163"/>
      <c r="Y78" s="164"/>
      <c r="Z78" s="164"/>
      <c r="AA78" s="164"/>
      <c r="AB78" s="164"/>
      <c r="AC78" s="164"/>
      <c r="AD78" s="164"/>
      <c r="AE78" s="164"/>
      <c r="AG78" s="147" t="s">
        <v>171</v>
      </c>
      <c r="AH78" s="147"/>
      <c r="AI78" s="147"/>
      <c r="AJ78" s="147">
        <v>2</v>
      </c>
      <c r="AK78" s="147"/>
      <c r="AL78" s="147">
        <v>2</v>
      </c>
      <c r="AM78" s="147">
        <v>2</v>
      </c>
      <c r="AN78" s="173">
        <v>2</v>
      </c>
      <c r="AO78" s="160"/>
      <c r="AP78" s="173">
        <v>2</v>
      </c>
      <c r="AQ78" s="173">
        <v>2</v>
      </c>
      <c r="AR78" s="173">
        <v>2</v>
      </c>
      <c r="AS78" s="160"/>
      <c r="AT78" s="173">
        <v>3</v>
      </c>
      <c r="AU78" s="173">
        <v>2</v>
      </c>
      <c r="AV78" s="147"/>
      <c r="AW78" s="160"/>
      <c r="AX78" s="161">
        <f t="shared" si="18"/>
        <v>19</v>
      </c>
      <c r="AY78" s="162">
        <f t="shared" si="17"/>
        <v>0</v>
      </c>
      <c r="AZ78" s="164"/>
      <c r="BA78" s="164"/>
      <c r="BB78" s="164"/>
      <c r="BC78" s="164"/>
      <c r="BD78" s="164"/>
      <c r="BE78" s="164"/>
      <c r="BF78" s="164"/>
      <c r="BG78" s="164"/>
      <c r="BH78" s="164"/>
      <c r="BI78" s="164"/>
      <c r="BJ78" s="164"/>
      <c r="BK78" s="164"/>
    </row>
    <row r="79" spans="1:63" x14ac:dyDescent="0.25">
      <c r="A79" s="147" t="s">
        <v>172</v>
      </c>
      <c r="B79" s="147"/>
      <c r="C79" s="147"/>
      <c r="D79" s="147"/>
      <c r="E79" s="160"/>
      <c r="F79" s="147"/>
      <c r="G79" s="147"/>
      <c r="H79" s="147"/>
      <c r="I79" s="160"/>
      <c r="J79" s="147"/>
      <c r="K79" s="147"/>
      <c r="L79" s="147"/>
      <c r="M79" s="160"/>
      <c r="N79" s="147"/>
      <c r="O79" s="147"/>
      <c r="P79" s="147"/>
      <c r="Q79" s="160"/>
      <c r="R79" s="161">
        <f t="shared" si="15"/>
        <v>0</v>
      </c>
      <c r="S79" s="162">
        <f t="shared" si="16"/>
        <v>0</v>
      </c>
      <c r="T79" s="163"/>
      <c r="U79" s="163"/>
      <c r="V79" s="163"/>
      <c r="W79" s="163"/>
      <c r="X79" s="163"/>
      <c r="Y79" s="164"/>
      <c r="Z79" s="164"/>
      <c r="AA79" s="164"/>
      <c r="AB79" s="164"/>
      <c r="AC79" s="164"/>
      <c r="AD79" s="164"/>
      <c r="AE79" s="164"/>
      <c r="AG79" s="147" t="s">
        <v>172</v>
      </c>
      <c r="AH79" s="147"/>
      <c r="AI79" s="147">
        <v>1</v>
      </c>
      <c r="AJ79" s="147">
        <v>2</v>
      </c>
      <c r="AK79" s="147"/>
      <c r="AL79" s="147">
        <v>2</v>
      </c>
      <c r="AM79" s="147">
        <v>3</v>
      </c>
      <c r="AN79" s="173">
        <v>2</v>
      </c>
      <c r="AO79" s="160"/>
      <c r="AP79" s="173">
        <v>2</v>
      </c>
      <c r="AQ79" s="173">
        <v>2</v>
      </c>
      <c r="AR79" s="173">
        <v>2</v>
      </c>
      <c r="AS79" s="160"/>
      <c r="AT79" s="173">
        <v>3</v>
      </c>
      <c r="AU79" s="173">
        <v>2</v>
      </c>
      <c r="AV79" s="147"/>
      <c r="AW79" s="160"/>
      <c r="AX79" s="161">
        <f t="shared" si="18"/>
        <v>21</v>
      </c>
      <c r="AY79" s="162">
        <f t="shared" si="17"/>
        <v>0</v>
      </c>
      <c r="AZ79" s="164"/>
      <c r="BA79" s="164"/>
      <c r="BB79" s="164"/>
      <c r="BC79" s="164"/>
      <c r="BD79" s="164"/>
      <c r="BE79" s="164"/>
      <c r="BF79" s="164"/>
      <c r="BG79" s="164"/>
      <c r="BH79" s="164"/>
      <c r="BI79" s="164"/>
      <c r="BJ79" s="164"/>
      <c r="BK79" s="164"/>
    </row>
    <row r="80" spans="1:63" x14ac:dyDescent="0.25">
      <c r="A80" s="147" t="s">
        <v>173</v>
      </c>
      <c r="B80" s="147"/>
      <c r="C80" s="147"/>
      <c r="D80" s="147"/>
      <c r="E80" s="160"/>
      <c r="F80" s="147"/>
      <c r="G80" s="147"/>
      <c r="H80" s="147"/>
      <c r="I80" s="160"/>
      <c r="J80" s="147"/>
      <c r="K80" s="147"/>
      <c r="L80" s="147"/>
      <c r="M80" s="160"/>
      <c r="N80" s="147"/>
      <c r="O80" s="147"/>
      <c r="P80" s="147"/>
      <c r="Q80" s="160"/>
      <c r="R80" s="161">
        <f>B80+C80+D80+F80+G80+H80+J80+K80+L80+N80+O80+P80</f>
        <v>0</v>
      </c>
      <c r="S80" s="162">
        <f>+E80+I80+M80+Q80</f>
        <v>0</v>
      </c>
      <c r="T80" s="163"/>
      <c r="U80" s="163"/>
      <c r="V80" s="163"/>
      <c r="W80" s="163"/>
      <c r="X80" s="163"/>
      <c r="Y80" s="164"/>
      <c r="Z80" s="164"/>
      <c r="AA80" s="164"/>
      <c r="AB80" s="164"/>
      <c r="AC80" s="164"/>
      <c r="AD80" s="164"/>
      <c r="AE80" s="164"/>
      <c r="AG80" s="147" t="s">
        <v>173</v>
      </c>
      <c r="AH80" s="147"/>
      <c r="AI80" s="147">
        <v>1</v>
      </c>
      <c r="AJ80" s="147">
        <v>1</v>
      </c>
      <c r="AK80" s="147"/>
      <c r="AL80" s="147">
        <v>2</v>
      </c>
      <c r="AM80" s="147">
        <v>1</v>
      </c>
      <c r="AN80" s="173">
        <v>2</v>
      </c>
      <c r="AO80" s="160"/>
      <c r="AP80" s="173">
        <v>2</v>
      </c>
      <c r="AQ80" s="173">
        <v>1</v>
      </c>
      <c r="AR80" s="173">
        <v>2</v>
      </c>
      <c r="AS80" s="160"/>
      <c r="AT80" s="173">
        <v>2</v>
      </c>
      <c r="AU80" s="173">
        <v>2</v>
      </c>
      <c r="AV80" s="147"/>
      <c r="AW80" s="160"/>
      <c r="AX80" s="161">
        <f t="shared" si="18"/>
        <v>16</v>
      </c>
      <c r="AY80" s="162">
        <f>+AK80+AO80+AS80+AW80</f>
        <v>0</v>
      </c>
      <c r="AZ80" s="164"/>
      <c r="BA80" s="164"/>
      <c r="BB80" s="164"/>
      <c r="BC80" s="164"/>
      <c r="BD80" s="164"/>
      <c r="BE80" s="164"/>
      <c r="BF80" s="164"/>
      <c r="BG80" s="164"/>
      <c r="BH80" s="164"/>
      <c r="BI80" s="164"/>
      <c r="BJ80" s="164"/>
      <c r="BK80" s="164"/>
    </row>
    <row r="81" spans="1:63" x14ac:dyDescent="0.25">
      <c r="A81" s="147" t="s">
        <v>174</v>
      </c>
      <c r="B81" s="147"/>
      <c r="C81" s="147"/>
      <c r="D81" s="147"/>
      <c r="E81" s="160"/>
      <c r="F81" s="147"/>
      <c r="G81" s="147"/>
      <c r="H81" s="147"/>
      <c r="I81" s="160"/>
      <c r="J81" s="147"/>
      <c r="K81" s="147"/>
      <c r="L81" s="147"/>
      <c r="M81" s="160"/>
      <c r="N81" s="147"/>
      <c r="O81" s="147"/>
      <c r="P81" s="147"/>
      <c r="Q81" s="160"/>
      <c r="R81" s="161">
        <f t="shared" si="15"/>
        <v>0</v>
      </c>
      <c r="S81" s="162">
        <f t="shared" si="16"/>
        <v>0</v>
      </c>
      <c r="T81" s="163"/>
      <c r="U81" s="163"/>
      <c r="V81" s="163"/>
      <c r="W81" s="163"/>
      <c r="X81" s="163"/>
      <c r="Y81" s="164"/>
      <c r="Z81" s="164"/>
      <c r="AA81" s="164"/>
      <c r="AB81" s="164"/>
      <c r="AC81" s="164"/>
      <c r="AD81" s="164"/>
      <c r="AE81" s="164"/>
      <c r="AG81" s="147" t="s">
        <v>174</v>
      </c>
      <c r="AH81" s="147"/>
      <c r="AI81" s="147"/>
      <c r="AJ81" s="147">
        <v>3</v>
      </c>
      <c r="AK81" s="147"/>
      <c r="AL81" s="147">
        <v>2</v>
      </c>
      <c r="AM81" s="147">
        <v>3</v>
      </c>
      <c r="AN81" s="173">
        <v>3</v>
      </c>
      <c r="AO81" s="160"/>
      <c r="AP81" s="173">
        <v>2</v>
      </c>
      <c r="AQ81" s="173">
        <v>2</v>
      </c>
      <c r="AR81" s="173">
        <v>2</v>
      </c>
      <c r="AS81" s="160"/>
      <c r="AT81" s="173">
        <v>3</v>
      </c>
      <c r="AU81" s="173">
        <v>3</v>
      </c>
      <c r="AV81" s="147"/>
      <c r="AW81" s="160"/>
      <c r="AX81" s="161">
        <f t="shared" si="18"/>
        <v>23</v>
      </c>
      <c r="AY81" s="162">
        <f t="shared" si="17"/>
        <v>0</v>
      </c>
      <c r="AZ81" s="164"/>
      <c r="BA81" s="164"/>
      <c r="BB81" s="164"/>
      <c r="BC81" s="164"/>
      <c r="BD81" s="164"/>
      <c r="BE81" s="164"/>
      <c r="BF81" s="164"/>
      <c r="BG81" s="164"/>
      <c r="BH81" s="164"/>
      <c r="BI81" s="164"/>
      <c r="BJ81" s="164"/>
      <c r="BK81" s="164"/>
    </row>
    <row r="82" spans="1:63" x14ac:dyDescent="0.25">
      <c r="A82" s="147" t="s">
        <v>175</v>
      </c>
      <c r="B82" s="147"/>
      <c r="C82" s="147"/>
      <c r="D82" s="147"/>
      <c r="E82" s="160"/>
      <c r="F82" s="147"/>
      <c r="G82" s="147"/>
      <c r="H82" s="147"/>
      <c r="I82" s="160"/>
      <c r="J82" s="147"/>
      <c r="K82" s="147"/>
      <c r="L82" s="147"/>
      <c r="M82" s="160"/>
      <c r="N82" s="147"/>
      <c r="O82" s="147"/>
      <c r="P82" s="147"/>
      <c r="Q82" s="160"/>
      <c r="R82" s="161">
        <f t="shared" si="15"/>
        <v>0</v>
      </c>
      <c r="S82" s="162">
        <f t="shared" si="16"/>
        <v>0</v>
      </c>
      <c r="T82" s="163"/>
      <c r="U82" s="163"/>
      <c r="V82" s="163"/>
      <c r="W82" s="163"/>
      <c r="X82" s="163"/>
      <c r="Y82" s="164"/>
      <c r="Z82" s="164"/>
      <c r="AA82" s="164"/>
      <c r="AB82" s="164"/>
      <c r="AC82" s="164"/>
      <c r="AD82" s="164"/>
      <c r="AE82" s="164"/>
      <c r="AG82" s="147" t="s">
        <v>175</v>
      </c>
      <c r="AH82" s="147"/>
      <c r="AI82" s="147">
        <v>1</v>
      </c>
      <c r="AJ82" s="147">
        <v>2</v>
      </c>
      <c r="AK82" s="147"/>
      <c r="AL82" s="147">
        <v>2</v>
      </c>
      <c r="AM82" s="147">
        <v>3</v>
      </c>
      <c r="AN82" s="173">
        <v>3</v>
      </c>
      <c r="AO82" s="160"/>
      <c r="AP82" s="173">
        <v>3</v>
      </c>
      <c r="AQ82" s="173">
        <v>3</v>
      </c>
      <c r="AR82" s="173">
        <v>3</v>
      </c>
      <c r="AS82" s="160"/>
      <c r="AT82" s="173">
        <v>3</v>
      </c>
      <c r="AU82" s="173">
        <v>2</v>
      </c>
      <c r="AV82" s="147"/>
      <c r="AW82" s="160"/>
      <c r="AX82" s="161">
        <f t="shared" si="18"/>
        <v>25</v>
      </c>
      <c r="AY82" s="162">
        <f t="shared" si="17"/>
        <v>0</v>
      </c>
      <c r="AZ82" s="164"/>
      <c r="BA82" s="164"/>
      <c r="BB82" s="164"/>
      <c r="BC82" s="164"/>
      <c r="BD82" s="164"/>
      <c r="BE82" s="164"/>
      <c r="BF82" s="164"/>
      <c r="BG82" s="164"/>
      <c r="BH82" s="164"/>
      <c r="BI82" s="164"/>
      <c r="BJ82" s="164"/>
      <c r="BK82" s="164"/>
    </row>
    <row r="83" spans="1:63" x14ac:dyDescent="0.25">
      <c r="A83" s="147" t="s">
        <v>176</v>
      </c>
      <c r="B83" s="147"/>
      <c r="C83" s="147"/>
      <c r="D83" s="147"/>
      <c r="E83" s="160"/>
      <c r="F83" s="147"/>
      <c r="G83" s="147"/>
      <c r="H83" s="147"/>
      <c r="I83" s="160"/>
      <c r="J83" s="147"/>
      <c r="K83" s="147"/>
      <c r="L83" s="147"/>
      <c r="M83" s="160"/>
      <c r="N83" s="147"/>
      <c r="O83" s="147"/>
      <c r="P83" s="147"/>
      <c r="Q83" s="160"/>
      <c r="R83" s="161">
        <f t="shared" si="15"/>
        <v>0</v>
      </c>
      <c r="S83" s="162">
        <f t="shared" si="16"/>
        <v>0</v>
      </c>
      <c r="T83" s="163"/>
      <c r="U83" s="163"/>
      <c r="V83" s="163"/>
      <c r="W83" s="163"/>
      <c r="X83" s="163"/>
      <c r="Y83" s="164"/>
      <c r="Z83" s="164"/>
      <c r="AA83" s="164"/>
      <c r="AB83" s="164"/>
      <c r="AC83" s="164"/>
      <c r="AD83" s="164"/>
      <c r="AE83" s="164"/>
      <c r="AG83" s="147" t="s">
        <v>176</v>
      </c>
      <c r="AH83" s="147"/>
      <c r="AI83" s="147">
        <v>1</v>
      </c>
      <c r="AJ83" s="147">
        <v>2</v>
      </c>
      <c r="AK83" s="147"/>
      <c r="AL83" s="147">
        <v>1</v>
      </c>
      <c r="AM83" s="147">
        <v>3</v>
      </c>
      <c r="AN83" s="173">
        <v>3</v>
      </c>
      <c r="AO83" s="160"/>
      <c r="AP83" s="173">
        <v>3</v>
      </c>
      <c r="AQ83" s="173">
        <v>2</v>
      </c>
      <c r="AR83" s="173">
        <v>3</v>
      </c>
      <c r="AS83" s="160"/>
      <c r="AT83" s="173">
        <v>3</v>
      </c>
      <c r="AU83" s="173">
        <v>2</v>
      </c>
      <c r="AV83" s="147"/>
      <c r="AW83" s="160"/>
      <c r="AX83" s="161">
        <f t="shared" si="18"/>
        <v>23</v>
      </c>
      <c r="AY83" s="162">
        <f t="shared" si="17"/>
        <v>0</v>
      </c>
      <c r="AZ83" s="164"/>
      <c r="BA83" s="164"/>
      <c r="BB83" s="164"/>
      <c r="BC83" s="164"/>
      <c r="BD83" s="164"/>
      <c r="BE83" s="164"/>
      <c r="BF83" s="164"/>
      <c r="BG83" s="164"/>
      <c r="BH83" s="164"/>
      <c r="BI83" s="164"/>
      <c r="BJ83" s="164"/>
      <c r="BK83" s="164"/>
    </row>
    <row r="84" spans="1:63" x14ac:dyDescent="0.25">
      <c r="A84" s="147" t="s">
        <v>177</v>
      </c>
      <c r="B84" s="147"/>
      <c r="C84" s="147"/>
      <c r="D84" s="147"/>
      <c r="E84" s="160"/>
      <c r="F84" s="147"/>
      <c r="G84" s="147"/>
      <c r="H84" s="147"/>
      <c r="I84" s="160"/>
      <c r="J84" s="147"/>
      <c r="K84" s="147"/>
      <c r="L84" s="147"/>
      <c r="M84" s="160"/>
      <c r="N84" s="147"/>
      <c r="O84" s="147"/>
      <c r="P84" s="147"/>
      <c r="Q84" s="160"/>
      <c r="R84" s="161">
        <f t="shared" si="15"/>
        <v>0</v>
      </c>
      <c r="S84" s="162">
        <f t="shared" si="16"/>
        <v>0</v>
      </c>
      <c r="T84" s="163"/>
      <c r="U84" s="163"/>
      <c r="V84" s="163"/>
      <c r="W84" s="163"/>
      <c r="X84" s="163"/>
      <c r="Y84" s="164"/>
      <c r="Z84" s="164"/>
      <c r="AA84" s="164"/>
      <c r="AB84" s="164"/>
      <c r="AC84" s="164"/>
      <c r="AD84" s="164"/>
      <c r="AE84" s="164"/>
      <c r="AG84" s="147" t="s">
        <v>177</v>
      </c>
      <c r="AH84" s="147"/>
      <c r="AI84" s="147">
        <v>1</v>
      </c>
      <c r="AJ84" s="147">
        <v>2</v>
      </c>
      <c r="AK84" s="147"/>
      <c r="AL84" s="147">
        <v>1</v>
      </c>
      <c r="AM84" s="147">
        <v>2</v>
      </c>
      <c r="AN84" s="173">
        <v>3</v>
      </c>
      <c r="AO84" s="160"/>
      <c r="AP84" s="173">
        <v>3</v>
      </c>
      <c r="AQ84" s="173">
        <v>2</v>
      </c>
      <c r="AR84" s="173">
        <v>3</v>
      </c>
      <c r="AS84" s="160"/>
      <c r="AT84" s="173">
        <v>2</v>
      </c>
      <c r="AU84" s="173">
        <v>3</v>
      </c>
      <c r="AV84" s="147"/>
      <c r="AW84" s="160"/>
      <c r="AX84" s="161">
        <f t="shared" si="18"/>
        <v>22</v>
      </c>
      <c r="AY84" s="162">
        <f t="shared" si="17"/>
        <v>0</v>
      </c>
      <c r="AZ84" s="164"/>
      <c r="BA84" s="164"/>
      <c r="BB84" s="164"/>
      <c r="BC84" s="164"/>
      <c r="BD84" s="164"/>
      <c r="BE84" s="164"/>
      <c r="BF84" s="164"/>
      <c r="BG84" s="164"/>
      <c r="BH84" s="164"/>
      <c r="BI84" s="164"/>
      <c r="BJ84" s="164"/>
      <c r="BK84" s="164"/>
    </row>
    <row r="85" spans="1:63" x14ac:dyDescent="0.25">
      <c r="A85" s="147" t="s">
        <v>178</v>
      </c>
      <c r="B85" s="147"/>
      <c r="C85" s="147"/>
      <c r="D85" s="147"/>
      <c r="E85" s="160"/>
      <c r="F85" s="147"/>
      <c r="G85" s="147"/>
      <c r="H85" s="147"/>
      <c r="I85" s="160"/>
      <c r="J85" s="147"/>
      <c r="K85" s="147"/>
      <c r="L85" s="147"/>
      <c r="M85" s="160"/>
      <c r="N85" s="147"/>
      <c r="O85" s="147"/>
      <c r="P85" s="147"/>
      <c r="Q85" s="160"/>
      <c r="R85" s="161">
        <f t="shared" si="15"/>
        <v>0</v>
      </c>
      <c r="S85" s="162">
        <f t="shared" si="16"/>
        <v>0</v>
      </c>
      <c r="T85" s="163"/>
      <c r="U85" s="163"/>
      <c r="V85" s="163"/>
      <c r="W85" s="163"/>
      <c r="X85" s="163"/>
      <c r="Y85" s="164"/>
      <c r="Z85" s="164"/>
      <c r="AA85" s="164"/>
      <c r="AB85" s="164"/>
      <c r="AC85" s="164"/>
      <c r="AD85" s="164"/>
      <c r="AE85" s="164"/>
      <c r="AG85" s="147" t="s">
        <v>178</v>
      </c>
      <c r="AH85" s="147"/>
      <c r="AI85" s="147">
        <v>1</v>
      </c>
      <c r="AJ85" s="147">
        <v>2</v>
      </c>
      <c r="AK85" s="147"/>
      <c r="AL85" s="147">
        <v>2</v>
      </c>
      <c r="AM85" s="147">
        <v>3</v>
      </c>
      <c r="AN85" s="173">
        <v>3</v>
      </c>
      <c r="AO85" s="160"/>
      <c r="AP85" s="173">
        <v>3</v>
      </c>
      <c r="AQ85" s="173">
        <v>3</v>
      </c>
      <c r="AR85" s="173">
        <v>3</v>
      </c>
      <c r="AS85" s="160"/>
      <c r="AT85" s="173">
        <v>3</v>
      </c>
      <c r="AU85" s="173">
        <v>2</v>
      </c>
      <c r="AV85" s="147"/>
      <c r="AW85" s="160"/>
      <c r="AX85" s="161">
        <f t="shared" si="18"/>
        <v>25</v>
      </c>
      <c r="AY85" s="162">
        <f t="shared" si="17"/>
        <v>0</v>
      </c>
      <c r="AZ85" s="164"/>
      <c r="BA85" s="164"/>
      <c r="BB85" s="164"/>
      <c r="BC85" s="164"/>
      <c r="BD85" s="164"/>
      <c r="BE85" s="164"/>
      <c r="BF85" s="164"/>
      <c r="BG85" s="164"/>
      <c r="BH85" s="164"/>
      <c r="BI85" s="164"/>
      <c r="BJ85" s="164"/>
      <c r="BK85" s="164"/>
    </row>
    <row r="86" spans="1:63" x14ac:dyDescent="0.25">
      <c r="A86" s="147" t="s">
        <v>179</v>
      </c>
      <c r="B86" s="147"/>
      <c r="C86" s="147"/>
      <c r="D86" s="147"/>
      <c r="E86" s="160"/>
      <c r="F86" s="147"/>
      <c r="G86" s="147"/>
      <c r="H86" s="147"/>
      <c r="I86" s="160"/>
      <c r="J86" s="147"/>
      <c r="K86" s="147"/>
      <c r="L86" s="147"/>
      <c r="M86" s="160"/>
      <c r="N86" s="147"/>
      <c r="O86" s="147"/>
      <c r="P86" s="147"/>
      <c r="Q86" s="160"/>
      <c r="R86" s="161">
        <f t="shared" si="15"/>
        <v>0</v>
      </c>
      <c r="S86" s="162">
        <f t="shared" si="16"/>
        <v>0</v>
      </c>
      <c r="T86" s="163"/>
      <c r="U86" s="163"/>
      <c r="V86" s="163"/>
      <c r="W86" s="163"/>
      <c r="X86" s="163"/>
      <c r="Y86" s="164"/>
      <c r="Z86" s="164"/>
      <c r="AA86" s="164"/>
      <c r="AB86" s="164"/>
      <c r="AC86" s="164"/>
      <c r="AD86" s="164"/>
      <c r="AE86" s="164"/>
      <c r="AG86" s="147" t="s">
        <v>179</v>
      </c>
      <c r="AH86" s="147"/>
      <c r="AI86" s="147"/>
      <c r="AJ86" s="147">
        <v>3</v>
      </c>
      <c r="AK86" s="147"/>
      <c r="AL86" s="147">
        <v>2</v>
      </c>
      <c r="AM86" s="147">
        <v>3</v>
      </c>
      <c r="AN86" s="173">
        <v>3</v>
      </c>
      <c r="AO86" s="160"/>
      <c r="AP86" s="173">
        <v>2</v>
      </c>
      <c r="AQ86" s="173">
        <v>3</v>
      </c>
      <c r="AR86" s="173">
        <v>3</v>
      </c>
      <c r="AS86" s="160"/>
      <c r="AT86" s="173">
        <v>2</v>
      </c>
      <c r="AU86" s="173">
        <v>2</v>
      </c>
      <c r="AV86" s="147"/>
      <c r="AW86" s="160"/>
      <c r="AX86" s="161">
        <f t="shared" si="18"/>
        <v>23</v>
      </c>
      <c r="AY86" s="162">
        <f t="shared" si="17"/>
        <v>0</v>
      </c>
      <c r="AZ86" s="164"/>
      <c r="BA86" s="164"/>
      <c r="BB86" s="164"/>
      <c r="BC86" s="164"/>
      <c r="BD86" s="164"/>
      <c r="BE86" s="164"/>
      <c r="BF86" s="164"/>
      <c r="BG86" s="164"/>
      <c r="BH86" s="164"/>
      <c r="BI86" s="164"/>
      <c r="BJ86" s="164"/>
      <c r="BK86" s="164"/>
    </row>
    <row r="87" spans="1:63" x14ac:dyDescent="0.25">
      <c r="A87" s="147" t="s">
        <v>180</v>
      </c>
      <c r="B87" s="147"/>
      <c r="C87" s="147"/>
      <c r="D87" s="147"/>
      <c r="E87" s="160"/>
      <c r="F87" s="147"/>
      <c r="G87" s="147"/>
      <c r="H87" s="147"/>
      <c r="I87" s="160"/>
      <c r="J87" s="147"/>
      <c r="K87" s="147"/>
      <c r="L87" s="147"/>
      <c r="M87" s="160"/>
      <c r="N87" s="147"/>
      <c r="O87" s="147"/>
      <c r="P87" s="147"/>
      <c r="Q87" s="160"/>
      <c r="R87" s="161">
        <f t="shared" si="15"/>
        <v>0</v>
      </c>
      <c r="S87" s="162">
        <f t="shared" si="16"/>
        <v>0</v>
      </c>
      <c r="T87" s="163"/>
      <c r="U87" s="163"/>
      <c r="V87" s="163"/>
      <c r="W87" s="163"/>
      <c r="X87" s="163"/>
      <c r="Y87" s="164"/>
      <c r="Z87" s="164"/>
      <c r="AA87" s="164"/>
      <c r="AB87" s="164"/>
      <c r="AC87" s="164"/>
      <c r="AD87" s="164"/>
      <c r="AE87" s="164"/>
      <c r="AG87" s="147" t="s">
        <v>180</v>
      </c>
      <c r="AH87" s="147"/>
      <c r="AI87" s="147"/>
      <c r="AJ87" s="147">
        <v>2</v>
      </c>
      <c r="AK87" s="147"/>
      <c r="AL87" s="147">
        <v>1</v>
      </c>
      <c r="AM87" s="147">
        <v>2</v>
      </c>
      <c r="AN87" s="173">
        <v>1</v>
      </c>
      <c r="AO87" s="160"/>
      <c r="AP87" s="173">
        <v>1</v>
      </c>
      <c r="AQ87" s="173"/>
      <c r="AR87" s="173">
        <v>1</v>
      </c>
      <c r="AS87" s="160"/>
      <c r="AT87" s="173">
        <v>1</v>
      </c>
      <c r="AU87" s="173">
        <v>1</v>
      </c>
      <c r="AV87" s="147"/>
      <c r="AW87" s="160"/>
      <c r="AX87" s="161">
        <f t="shared" si="18"/>
        <v>10</v>
      </c>
      <c r="AY87" s="162">
        <f t="shared" si="17"/>
        <v>0</v>
      </c>
      <c r="AZ87" s="164"/>
      <c r="BA87" s="164"/>
      <c r="BB87" s="164"/>
      <c r="BC87" s="164"/>
      <c r="BD87" s="164"/>
      <c r="BE87" s="164"/>
      <c r="BF87" s="164"/>
      <c r="BG87" s="164"/>
      <c r="BH87" s="164"/>
      <c r="BI87" s="164"/>
      <c r="BJ87" s="164"/>
      <c r="BK87" s="164"/>
    </row>
    <row r="88" spans="1:63" x14ac:dyDescent="0.25">
      <c r="A88" s="165" t="s">
        <v>181</v>
      </c>
      <c r="B88" s="166">
        <f t="shared" ref="B88:AE88" si="19">SUM(B67:B87)</f>
        <v>0</v>
      </c>
      <c r="C88" s="166">
        <f t="shared" si="19"/>
        <v>0</v>
      </c>
      <c r="D88" s="166">
        <f t="shared" si="19"/>
        <v>60</v>
      </c>
      <c r="E88" s="167">
        <f t="shared" si="19"/>
        <v>290900000</v>
      </c>
      <c r="F88" s="166">
        <f t="shared" si="19"/>
        <v>0</v>
      </c>
      <c r="G88" s="166">
        <f t="shared" si="19"/>
        <v>0</v>
      </c>
      <c r="H88" s="166">
        <f t="shared" si="19"/>
        <v>60</v>
      </c>
      <c r="I88" s="167">
        <f t="shared" si="19"/>
        <v>0</v>
      </c>
      <c r="J88" s="166">
        <f t="shared" si="19"/>
        <v>0</v>
      </c>
      <c r="K88" s="166">
        <f t="shared" si="19"/>
        <v>0</v>
      </c>
      <c r="L88" s="166">
        <f t="shared" si="19"/>
        <v>60</v>
      </c>
      <c r="M88" s="167">
        <f t="shared" si="19"/>
        <v>0</v>
      </c>
      <c r="N88" s="166">
        <f t="shared" si="19"/>
        <v>0</v>
      </c>
      <c r="O88" s="166">
        <f t="shared" si="19"/>
        <v>0</v>
      </c>
      <c r="P88" s="166">
        <f t="shared" si="19"/>
        <v>60</v>
      </c>
      <c r="Q88" s="167">
        <f t="shared" si="19"/>
        <v>0</v>
      </c>
      <c r="R88" s="166">
        <f t="shared" si="19"/>
        <v>60</v>
      </c>
      <c r="S88" s="162">
        <f t="shared" si="19"/>
        <v>290900000</v>
      </c>
      <c r="T88" s="166">
        <f t="shared" si="19"/>
        <v>0</v>
      </c>
      <c r="U88" s="166">
        <f t="shared" si="19"/>
        <v>0</v>
      </c>
      <c r="V88" s="166">
        <f t="shared" si="19"/>
        <v>0</v>
      </c>
      <c r="W88" s="166">
        <f t="shared" si="19"/>
        <v>0</v>
      </c>
      <c r="X88" s="166">
        <f t="shared" si="19"/>
        <v>0</v>
      </c>
      <c r="Y88" s="166">
        <f t="shared" si="19"/>
        <v>0</v>
      </c>
      <c r="Z88" s="166">
        <f t="shared" si="19"/>
        <v>0</v>
      </c>
      <c r="AA88" s="166">
        <f t="shared" si="19"/>
        <v>0</v>
      </c>
      <c r="AB88" s="166">
        <f t="shared" si="19"/>
        <v>0</v>
      </c>
      <c r="AC88" s="166">
        <f t="shared" si="19"/>
        <v>0</v>
      </c>
      <c r="AD88" s="166">
        <f t="shared" si="19"/>
        <v>0</v>
      </c>
      <c r="AE88" s="166">
        <f t="shared" si="19"/>
        <v>0</v>
      </c>
      <c r="AG88" s="165" t="s">
        <v>181</v>
      </c>
      <c r="AH88" s="166">
        <f>SUM(AH67:AH87)</f>
        <v>0</v>
      </c>
      <c r="AI88" s="166">
        <f t="shared" ref="AI88:BK88" si="20">SUM(AI67:AI87)</f>
        <v>14</v>
      </c>
      <c r="AJ88" s="166">
        <f t="shared" si="20"/>
        <v>46</v>
      </c>
      <c r="AK88" s="167">
        <f t="shared" si="20"/>
        <v>290900000</v>
      </c>
      <c r="AL88" s="166">
        <f t="shared" si="20"/>
        <v>34</v>
      </c>
      <c r="AM88" s="166">
        <f t="shared" si="20"/>
        <v>52</v>
      </c>
      <c r="AN88" s="166">
        <f t="shared" si="20"/>
        <v>52</v>
      </c>
      <c r="AO88" s="167">
        <f t="shared" si="20"/>
        <v>-10949333</v>
      </c>
      <c r="AP88" s="166">
        <f t="shared" si="20"/>
        <v>47</v>
      </c>
      <c r="AQ88" s="166">
        <f t="shared" si="20"/>
        <v>47</v>
      </c>
      <c r="AR88" s="166">
        <f t="shared" si="20"/>
        <v>51</v>
      </c>
      <c r="AS88" s="167">
        <f t="shared" si="20"/>
        <v>0</v>
      </c>
      <c r="AT88" s="166">
        <f t="shared" si="20"/>
        <v>53</v>
      </c>
      <c r="AU88" s="166">
        <f t="shared" si="20"/>
        <v>42</v>
      </c>
      <c r="AV88" s="166">
        <f t="shared" si="20"/>
        <v>0</v>
      </c>
      <c r="AW88" s="167">
        <f t="shared" si="20"/>
        <v>6058666</v>
      </c>
      <c r="AX88" s="168">
        <f t="shared" si="20"/>
        <v>438</v>
      </c>
      <c r="AY88" s="169">
        <f t="shared" si="20"/>
        <v>286009333</v>
      </c>
      <c r="AZ88" s="166">
        <f t="shared" si="20"/>
        <v>0</v>
      </c>
      <c r="BA88" s="166">
        <f t="shared" si="20"/>
        <v>0</v>
      </c>
      <c r="BB88" s="166">
        <f t="shared" si="20"/>
        <v>0</v>
      </c>
      <c r="BC88" s="166">
        <f t="shared" si="20"/>
        <v>0</v>
      </c>
      <c r="BD88" s="166">
        <f t="shared" si="20"/>
        <v>0</v>
      </c>
      <c r="BE88" s="166">
        <f t="shared" si="20"/>
        <v>0</v>
      </c>
      <c r="BF88" s="166">
        <f t="shared" si="20"/>
        <v>0</v>
      </c>
      <c r="BG88" s="166">
        <f t="shared" si="20"/>
        <v>0</v>
      </c>
      <c r="BH88" s="166">
        <f t="shared" si="20"/>
        <v>0</v>
      </c>
      <c r="BI88" s="166">
        <f t="shared" si="20"/>
        <v>0</v>
      </c>
      <c r="BJ88" s="166">
        <f t="shared" si="20"/>
        <v>0</v>
      </c>
      <c r="BK88" s="166">
        <f t="shared" si="20"/>
        <v>0</v>
      </c>
    </row>
  </sheetData>
  <mergeCells count="64">
    <mergeCell ref="H65:I65"/>
    <mergeCell ref="L65:M65"/>
    <mergeCell ref="P65:Q65"/>
    <mergeCell ref="AV65:AW65"/>
    <mergeCell ref="AJ65:AK65"/>
    <mergeCell ref="AN65:AO65"/>
    <mergeCell ref="AR65:AS65"/>
    <mergeCell ref="AG65:AG66"/>
    <mergeCell ref="AX65:AY65"/>
    <mergeCell ref="BI4:BK4"/>
    <mergeCell ref="A4:BH4"/>
    <mergeCell ref="BF9:BK9"/>
    <mergeCell ref="T65:Y65"/>
    <mergeCell ref="A65:A66"/>
    <mergeCell ref="D65:E65"/>
    <mergeCell ref="AZ65:BE65"/>
    <mergeCell ref="BF65:BK65"/>
    <mergeCell ref="B35:BK35"/>
    <mergeCell ref="B62:BK62"/>
    <mergeCell ref="B63:BK63"/>
    <mergeCell ref="R65:S65"/>
    <mergeCell ref="AX37:AY37"/>
    <mergeCell ref="AR37:AS37"/>
    <mergeCell ref="Z65:AE65"/>
    <mergeCell ref="BI1:BK1"/>
    <mergeCell ref="BI2:BK2"/>
    <mergeCell ref="BI3:BK3"/>
    <mergeCell ref="A1:BH1"/>
    <mergeCell ref="A2:BH2"/>
    <mergeCell ref="A3:BH3"/>
    <mergeCell ref="A37:A38"/>
    <mergeCell ref="D37:E37"/>
    <mergeCell ref="H37:I37"/>
    <mergeCell ref="L37:M37"/>
    <mergeCell ref="P37:Q37"/>
    <mergeCell ref="AG5:BK5"/>
    <mergeCell ref="A9:A10"/>
    <mergeCell ref="D9:E9"/>
    <mergeCell ref="B6:BK6"/>
    <mergeCell ref="R9:S9"/>
    <mergeCell ref="H9:I9"/>
    <mergeCell ref="AX9:AY9"/>
    <mergeCell ref="AJ9:AK9"/>
    <mergeCell ref="AN9:AO9"/>
    <mergeCell ref="Z9:AE9"/>
    <mergeCell ref="AG9:AG10"/>
    <mergeCell ref="A5:AE5"/>
    <mergeCell ref="L9:M9"/>
    <mergeCell ref="P9:Q9"/>
    <mergeCell ref="B34:BK34"/>
    <mergeCell ref="AZ37:BE37"/>
    <mergeCell ref="BF37:BK37"/>
    <mergeCell ref="B7:BK7"/>
    <mergeCell ref="T9:Y9"/>
    <mergeCell ref="R37:S37"/>
    <mergeCell ref="T37:Y37"/>
    <mergeCell ref="AZ9:BE9"/>
    <mergeCell ref="Z37:AE37"/>
    <mergeCell ref="AG37:AG38"/>
    <mergeCell ref="AV37:AW37"/>
    <mergeCell ref="AN37:AO37"/>
    <mergeCell ref="AJ37:AK37"/>
    <mergeCell ref="AR9:AS9"/>
    <mergeCell ref="AV9:AW9"/>
  </mergeCells>
  <pageMargins left="0.7" right="0.7" top="0.75" bottom="0.75" header="0.3" footer="0.3"/>
  <pageSetup scale="16"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Y30"/>
  <sheetViews>
    <sheetView topLeftCell="W15" zoomScale="55" zoomScaleNormal="55" workbookViewId="0">
      <selection activeCell="AW16" sqref="AW16"/>
    </sheetView>
  </sheetViews>
  <sheetFormatPr baseColWidth="10" defaultColWidth="11.42578125" defaultRowHeight="70.5" customHeight="1" x14ac:dyDescent="0.25"/>
  <cols>
    <col min="1" max="1" width="10.140625" style="257" customWidth="1"/>
    <col min="2" max="2" width="10" style="257" customWidth="1"/>
    <col min="3" max="3" width="16.42578125" style="257" bestFit="1" customWidth="1"/>
    <col min="4" max="4" width="6" style="257" bestFit="1" customWidth="1"/>
    <col min="5" max="5" width="10.28515625" style="257" customWidth="1"/>
    <col min="6" max="6" width="5.42578125" style="257" bestFit="1" customWidth="1"/>
    <col min="7" max="7" width="23" style="257" customWidth="1"/>
    <col min="8" max="8" width="18.7109375" style="301" customWidth="1"/>
    <col min="9" max="9" width="34" style="301" customWidth="1"/>
    <col min="10" max="10" width="29.28515625" style="301" customWidth="1"/>
    <col min="11" max="11" width="16.85546875" style="301" customWidth="1"/>
    <col min="12" max="13" width="15.28515625" style="301" customWidth="1"/>
    <col min="14" max="14" width="21.140625" style="301" customWidth="1"/>
    <col min="15" max="19" width="8.7109375" style="301" customWidth="1"/>
    <col min="20" max="20" width="22.28515625" style="301" customWidth="1"/>
    <col min="21" max="21" width="28.7109375" style="301" customWidth="1"/>
    <col min="22" max="28" width="5.85546875" style="301" customWidth="1"/>
    <col min="29" max="45" width="5.85546875" style="257" customWidth="1"/>
    <col min="46" max="46" width="17.140625" style="257" customWidth="1"/>
    <col min="47" max="47" width="11.42578125" style="302" customWidth="1"/>
    <col min="48" max="48" width="64.85546875" style="303" customWidth="1"/>
    <col min="49" max="49" width="187.5703125" style="304" customWidth="1"/>
    <col min="50" max="50" width="27.42578125" style="257" customWidth="1"/>
    <col min="51" max="51" width="43.7109375" style="257" customWidth="1"/>
    <col min="52" max="16384" width="11.42578125" style="257"/>
  </cols>
  <sheetData>
    <row r="1" spans="1:51" ht="42.75" customHeight="1" x14ac:dyDescent="0.25">
      <c r="A1" s="839" t="s">
        <v>0</v>
      </c>
      <c r="B1" s="840"/>
      <c r="C1" s="840"/>
      <c r="D1" s="840"/>
      <c r="E1" s="840"/>
      <c r="F1" s="840"/>
      <c r="G1" s="840"/>
      <c r="H1" s="840"/>
      <c r="I1" s="840"/>
      <c r="J1" s="840"/>
      <c r="K1" s="840"/>
      <c r="L1" s="840"/>
      <c r="M1" s="840"/>
      <c r="N1" s="840"/>
      <c r="O1" s="840"/>
      <c r="P1" s="840"/>
      <c r="Q1" s="840"/>
      <c r="R1" s="840"/>
      <c r="S1" s="840"/>
      <c r="T1" s="840"/>
      <c r="U1" s="840"/>
      <c r="V1" s="840"/>
      <c r="W1" s="840"/>
      <c r="X1" s="840"/>
      <c r="Y1" s="840"/>
      <c r="Z1" s="840"/>
      <c r="AA1" s="840"/>
      <c r="AB1" s="840"/>
      <c r="AC1" s="840"/>
      <c r="AD1" s="840"/>
      <c r="AE1" s="840"/>
      <c r="AF1" s="840"/>
      <c r="AG1" s="840"/>
      <c r="AH1" s="840"/>
      <c r="AI1" s="840"/>
      <c r="AJ1" s="840"/>
      <c r="AK1" s="840"/>
      <c r="AL1" s="840"/>
      <c r="AM1" s="840"/>
      <c r="AN1" s="840"/>
      <c r="AO1" s="840"/>
      <c r="AP1" s="840"/>
      <c r="AQ1" s="840"/>
      <c r="AR1" s="840"/>
      <c r="AS1" s="840"/>
      <c r="AT1" s="840"/>
      <c r="AU1" s="840"/>
      <c r="AV1" s="840"/>
      <c r="AW1" s="841"/>
      <c r="AX1" s="835" t="s">
        <v>82</v>
      </c>
      <c r="AY1" s="836"/>
    </row>
    <row r="2" spans="1:51" ht="38.25" customHeight="1" x14ac:dyDescent="0.25">
      <c r="A2" s="842" t="s">
        <v>2</v>
      </c>
      <c r="B2" s="843"/>
      <c r="C2" s="843"/>
      <c r="D2" s="843"/>
      <c r="E2" s="843"/>
      <c r="F2" s="843"/>
      <c r="G2" s="843"/>
      <c r="H2" s="843"/>
      <c r="I2" s="843"/>
      <c r="J2" s="843"/>
      <c r="K2" s="843"/>
      <c r="L2" s="843"/>
      <c r="M2" s="843"/>
      <c r="N2" s="843"/>
      <c r="O2" s="843"/>
      <c r="P2" s="843"/>
      <c r="Q2" s="843"/>
      <c r="R2" s="843"/>
      <c r="S2" s="843"/>
      <c r="T2" s="843"/>
      <c r="U2" s="843"/>
      <c r="V2" s="843"/>
      <c r="W2" s="843"/>
      <c r="X2" s="843"/>
      <c r="Y2" s="843"/>
      <c r="Z2" s="843"/>
      <c r="AA2" s="843"/>
      <c r="AB2" s="843"/>
      <c r="AC2" s="843"/>
      <c r="AD2" s="843"/>
      <c r="AE2" s="843"/>
      <c r="AF2" s="843"/>
      <c r="AG2" s="843"/>
      <c r="AH2" s="843"/>
      <c r="AI2" s="843"/>
      <c r="AJ2" s="843"/>
      <c r="AK2" s="843"/>
      <c r="AL2" s="843"/>
      <c r="AM2" s="843"/>
      <c r="AN2" s="843"/>
      <c r="AO2" s="843"/>
      <c r="AP2" s="843"/>
      <c r="AQ2" s="843"/>
      <c r="AR2" s="843"/>
      <c r="AS2" s="843"/>
      <c r="AT2" s="843"/>
      <c r="AU2" s="843"/>
      <c r="AV2" s="843"/>
      <c r="AW2" s="844"/>
      <c r="AX2" s="837" t="s">
        <v>83</v>
      </c>
      <c r="AY2" s="838"/>
    </row>
    <row r="3" spans="1:51" ht="40.5" customHeight="1" x14ac:dyDescent="0.25">
      <c r="A3" s="845" t="s">
        <v>182</v>
      </c>
      <c r="B3" s="846"/>
      <c r="C3" s="846"/>
      <c r="D3" s="846"/>
      <c r="E3" s="846"/>
      <c r="F3" s="846"/>
      <c r="G3" s="846"/>
      <c r="H3" s="846"/>
      <c r="I3" s="846"/>
      <c r="J3" s="846"/>
      <c r="K3" s="846"/>
      <c r="L3" s="846"/>
      <c r="M3" s="846"/>
      <c r="N3" s="846"/>
      <c r="O3" s="846"/>
      <c r="P3" s="846"/>
      <c r="Q3" s="846"/>
      <c r="R3" s="846"/>
      <c r="S3" s="846"/>
      <c r="T3" s="846"/>
      <c r="U3" s="846"/>
      <c r="V3" s="846"/>
      <c r="W3" s="846"/>
      <c r="X3" s="846"/>
      <c r="Y3" s="846"/>
      <c r="Z3" s="846"/>
      <c r="AA3" s="846"/>
      <c r="AB3" s="846"/>
      <c r="AC3" s="846"/>
      <c r="AD3" s="846"/>
      <c r="AE3" s="846"/>
      <c r="AF3" s="846"/>
      <c r="AG3" s="846"/>
      <c r="AH3" s="846"/>
      <c r="AI3" s="846"/>
      <c r="AJ3" s="846"/>
      <c r="AK3" s="846"/>
      <c r="AL3" s="846"/>
      <c r="AM3" s="846"/>
      <c r="AN3" s="846"/>
      <c r="AO3" s="846"/>
      <c r="AP3" s="846"/>
      <c r="AQ3" s="846"/>
      <c r="AR3" s="846"/>
      <c r="AS3" s="846"/>
      <c r="AT3" s="846"/>
      <c r="AU3" s="846"/>
      <c r="AV3" s="846"/>
      <c r="AW3" s="847"/>
      <c r="AX3" s="837" t="s">
        <v>84</v>
      </c>
      <c r="AY3" s="838"/>
    </row>
    <row r="4" spans="1:51" ht="30" customHeight="1" x14ac:dyDescent="0.25">
      <c r="A4" s="839"/>
      <c r="B4" s="840"/>
      <c r="C4" s="840"/>
      <c r="D4" s="840"/>
      <c r="E4" s="840"/>
      <c r="F4" s="840"/>
      <c r="G4" s="840"/>
      <c r="H4" s="840"/>
      <c r="I4" s="840"/>
      <c r="J4" s="840"/>
      <c r="K4" s="840"/>
      <c r="L4" s="840"/>
      <c r="M4" s="840"/>
      <c r="N4" s="840"/>
      <c r="O4" s="840"/>
      <c r="P4" s="840"/>
      <c r="Q4" s="840"/>
      <c r="R4" s="840"/>
      <c r="S4" s="840"/>
      <c r="T4" s="840"/>
      <c r="U4" s="840"/>
      <c r="V4" s="840"/>
      <c r="W4" s="840"/>
      <c r="X4" s="840"/>
      <c r="Y4" s="840"/>
      <c r="Z4" s="840"/>
      <c r="AA4" s="840"/>
      <c r="AB4" s="840"/>
      <c r="AC4" s="840"/>
      <c r="AD4" s="840"/>
      <c r="AE4" s="840"/>
      <c r="AF4" s="840"/>
      <c r="AG4" s="840"/>
      <c r="AH4" s="840"/>
      <c r="AI4" s="840"/>
      <c r="AJ4" s="840"/>
      <c r="AK4" s="840"/>
      <c r="AL4" s="840"/>
      <c r="AM4" s="840"/>
      <c r="AN4" s="840"/>
      <c r="AO4" s="840"/>
      <c r="AP4" s="840"/>
      <c r="AQ4" s="840"/>
      <c r="AR4" s="840"/>
      <c r="AS4" s="840"/>
      <c r="AT4" s="840"/>
      <c r="AU4" s="840"/>
      <c r="AV4" s="840"/>
      <c r="AW4" s="841"/>
      <c r="AX4" s="838" t="s">
        <v>183</v>
      </c>
      <c r="AY4" s="838"/>
    </row>
    <row r="5" spans="1:51" ht="45.75" customHeight="1" x14ac:dyDescent="0.25">
      <c r="A5" s="825" t="s">
        <v>184</v>
      </c>
      <c r="B5" s="826"/>
      <c r="C5" s="826"/>
      <c r="D5" s="826"/>
      <c r="E5" s="826"/>
      <c r="F5" s="826"/>
      <c r="G5" s="826"/>
      <c r="H5" s="826"/>
      <c r="I5" s="826"/>
      <c r="J5" s="826"/>
      <c r="K5" s="826"/>
      <c r="L5" s="826"/>
      <c r="M5" s="826"/>
      <c r="N5" s="826"/>
      <c r="O5" s="826"/>
      <c r="P5" s="826"/>
      <c r="Q5" s="826"/>
      <c r="R5" s="826"/>
      <c r="S5" s="826"/>
      <c r="T5" s="826"/>
      <c r="U5" s="826"/>
      <c r="V5" s="826"/>
      <c r="W5" s="826"/>
      <c r="X5" s="826"/>
      <c r="Y5" s="826"/>
      <c r="Z5" s="826"/>
      <c r="AA5" s="826"/>
      <c r="AB5" s="826"/>
      <c r="AC5" s="826"/>
      <c r="AD5" s="826"/>
      <c r="AE5" s="826"/>
      <c r="AF5" s="826"/>
      <c r="AG5" s="827"/>
      <c r="AH5" s="815" t="s">
        <v>13</v>
      </c>
      <c r="AI5" s="816"/>
      <c r="AJ5" s="816"/>
      <c r="AK5" s="816"/>
      <c r="AL5" s="816"/>
      <c r="AM5" s="816"/>
      <c r="AN5" s="816"/>
      <c r="AO5" s="816"/>
      <c r="AP5" s="816"/>
      <c r="AQ5" s="816"/>
      <c r="AR5" s="816"/>
      <c r="AS5" s="816"/>
      <c r="AT5" s="816"/>
      <c r="AU5" s="817"/>
      <c r="AV5" s="851" t="s">
        <v>185</v>
      </c>
      <c r="AW5" s="851" t="s">
        <v>186</v>
      </c>
      <c r="AX5" s="805" t="s">
        <v>187</v>
      </c>
      <c r="AY5" s="805" t="s">
        <v>188</v>
      </c>
    </row>
    <row r="6" spans="1:51" ht="15" x14ac:dyDescent="0.25">
      <c r="A6" s="854" t="s">
        <v>8</v>
      </c>
      <c r="B6" s="854"/>
      <c r="C6" s="854"/>
      <c r="D6" s="686">
        <v>45267</v>
      </c>
      <c r="E6" s="687"/>
      <c r="F6" s="815" t="s">
        <v>10</v>
      </c>
      <c r="G6" s="817"/>
      <c r="H6" s="834" t="s">
        <v>11</v>
      </c>
      <c r="I6" s="834"/>
      <c r="J6" s="260"/>
      <c r="K6" s="815"/>
      <c r="L6" s="816"/>
      <c r="M6" s="816"/>
      <c r="N6" s="816"/>
      <c r="O6" s="816"/>
      <c r="P6" s="816"/>
      <c r="Q6" s="816"/>
      <c r="R6" s="816"/>
      <c r="S6" s="816"/>
      <c r="T6" s="816"/>
      <c r="U6" s="816"/>
      <c r="V6" s="258"/>
      <c r="W6" s="258"/>
      <c r="X6" s="258"/>
      <c r="Y6" s="258"/>
      <c r="Z6" s="258"/>
      <c r="AA6" s="258"/>
      <c r="AB6" s="258"/>
      <c r="AC6" s="261"/>
      <c r="AD6" s="261"/>
      <c r="AE6" s="261"/>
      <c r="AF6" s="261"/>
      <c r="AG6" s="262"/>
      <c r="AH6" s="818"/>
      <c r="AI6" s="819"/>
      <c r="AJ6" s="819"/>
      <c r="AK6" s="819"/>
      <c r="AL6" s="819"/>
      <c r="AM6" s="819"/>
      <c r="AN6" s="819"/>
      <c r="AO6" s="819"/>
      <c r="AP6" s="819"/>
      <c r="AQ6" s="819"/>
      <c r="AR6" s="819"/>
      <c r="AS6" s="819"/>
      <c r="AT6" s="819"/>
      <c r="AU6" s="820"/>
      <c r="AV6" s="852"/>
      <c r="AW6" s="852"/>
      <c r="AX6" s="806"/>
      <c r="AY6" s="806"/>
    </row>
    <row r="7" spans="1:51" ht="15" x14ac:dyDescent="0.25">
      <c r="A7" s="854"/>
      <c r="B7" s="854"/>
      <c r="C7" s="854"/>
      <c r="D7" s="688"/>
      <c r="E7" s="689"/>
      <c r="F7" s="818"/>
      <c r="G7" s="820"/>
      <c r="H7" s="834" t="s">
        <v>12</v>
      </c>
      <c r="I7" s="834"/>
      <c r="J7" s="260"/>
      <c r="K7" s="818"/>
      <c r="L7" s="819"/>
      <c r="M7" s="819"/>
      <c r="N7" s="819"/>
      <c r="O7" s="819"/>
      <c r="P7" s="819"/>
      <c r="Q7" s="819"/>
      <c r="R7" s="819"/>
      <c r="S7" s="819"/>
      <c r="T7" s="819"/>
      <c r="U7" s="819"/>
      <c r="V7" s="263"/>
      <c r="W7" s="263"/>
      <c r="X7" s="263"/>
      <c r="Y7" s="263"/>
      <c r="Z7" s="263"/>
      <c r="AA7" s="263"/>
      <c r="AB7" s="263"/>
      <c r="AC7" s="264"/>
      <c r="AD7" s="264"/>
      <c r="AE7" s="264"/>
      <c r="AF7" s="264"/>
      <c r="AG7" s="265"/>
      <c r="AH7" s="818"/>
      <c r="AI7" s="819"/>
      <c r="AJ7" s="819"/>
      <c r="AK7" s="819"/>
      <c r="AL7" s="819"/>
      <c r="AM7" s="819"/>
      <c r="AN7" s="819"/>
      <c r="AO7" s="819"/>
      <c r="AP7" s="819"/>
      <c r="AQ7" s="819"/>
      <c r="AR7" s="819"/>
      <c r="AS7" s="819"/>
      <c r="AT7" s="819"/>
      <c r="AU7" s="820"/>
      <c r="AV7" s="852"/>
      <c r="AW7" s="852"/>
      <c r="AX7" s="806"/>
      <c r="AY7" s="806"/>
    </row>
    <row r="8" spans="1:51" ht="15" x14ac:dyDescent="0.25">
      <c r="A8" s="854"/>
      <c r="B8" s="854"/>
      <c r="C8" s="854"/>
      <c r="D8" s="690"/>
      <c r="E8" s="691"/>
      <c r="F8" s="821"/>
      <c r="G8" s="823"/>
      <c r="H8" s="834" t="s">
        <v>13</v>
      </c>
      <c r="I8" s="834"/>
      <c r="J8" s="260" t="s">
        <v>189</v>
      </c>
      <c r="K8" s="821"/>
      <c r="L8" s="822"/>
      <c r="M8" s="822"/>
      <c r="N8" s="822"/>
      <c r="O8" s="822"/>
      <c r="P8" s="822"/>
      <c r="Q8" s="822"/>
      <c r="R8" s="822"/>
      <c r="S8" s="822"/>
      <c r="T8" s="822"/>
      <c r="U8" s="822"/>
      <c r="V8" s="266"/>
      <c r="W8" s="266"/>
      <c r="X8" s="266"/>
      <c r="Y8" s="266"/>
      <c r="Z8" s="266"/>
      <c r="AA8" s="266"/>
      <c r="AB8" s="266"/>
      <c r="AC8" s="267"/>
      <c r="AD8" s="267"/>
      <c r="AE8" s="267"/>
      <c r="AF8" s="267"/>
      <c r="AG8" s="268"/>
      <c r="AH8" s="818"/>
      <c r="AI8" s="819"/>
      <c r="AJ8" s="819"/>
      <c r="AK8" s="819"/>
      <c r="AL8" s="819"/>
      <c r="AM8" s="819"/>
      <c r="AN8" s="819"/>
      <c r="AO8" s="819"/>
      <c r="AP8" s="819"/>
      <c r="AQ8" s="819"/>
      <c r="AR8" s="819"/>
      <c r="AS8" s="819"/>
      <c r="AT8" s="819"/>
      <c r="AU8" s="820"/>
      <c r="AV8" s="852"/>
      <c r="AW8" s="852"/>
      <c r="AX8" s="806"/>
      <c r="AY8" s="806"/>
    </row>
    <row r="9" spans="1:51" ht="15" x14ac:dyDescent="0.25">
      <c r="A9" s="811" t="s">
        <v>190</v>
      </c>
      <c r="B9" s="812"/>
      <c r="C9" s="813"/>
      <c r="D9" s="848" t="s">
        <v>191</v>
      </c>
      <c r="E9" s="849"/>
      <c r="F9" s="849"/>
      <c r="G9" s="849"/>
      <c r="H9" s="849"/>
      <c r="I9" s="849"/>
      <c r="J9" s="849"/>
      <c r="K9" s="809"/>
      <c r="L9" s="809"/>
      <c r="M9" s="809"/>
      <c r="N9" s="809"/>
      <c r="O9" s="809"/>
      <c r="P9" s="809"/>
      <c r="Q9" s="809"/>
      <c r="R9" s="809"/>
      <c r="S9" s="809"/>
      <c r="T9" s="809"/>
      <c r="U9" s="809"/>
      <c r="V9" s="809"/>
      <c r="W9" s="809"/>
      <c r="X9" s="809"/>
      <c r="Y9" s="809"/>
      <c r="Z9" s="809"/>
      <c r="AA9" s="809"/>
      <c r="AB9" s="809"/>
      <c r="AC9" s="809"/>
      <c r="AD9" s="809"/>
      <c r="AE9" s="809"/>
      <c r="AF9" s="809"/>
      <c r="AG9" s="810"/>
      <c r="AH9" s="818"/>
      <c r="AI9" s="819"/>
      <c r="AJ9" s="819"/>
      <c r="AK9" s="819"/>
      <c r="AL9" s="819"/>
      <c r="AM9" s="819"/>
      <c r="AN9" s="819"/>
      <c r="AO9" s="819"/>
      <c r="AP9" s="819"/>
      <c r="AQ9" s="819"/>
      <c r="AR9" s="819"/>
      <c r="AS9" s="819"/>
      <c r="AT9" s="819"/>
      <c r="AU9" s="820"/>
      <c r="AV9" s="852"/>
      <c r="AW9" s="852"/>
      <c r="AX9" s="806"/>
      <c r="AY9" s="806"/>
    </row>
    <row r="10" spans="1:51" ht="15" x14ac:dyDescent="0.25">
      <c r="A10" s="828" t="s">
        <v>192</v>
      </c>
      <c r="B10" s="829"/>
      <c r="C10" s="830"/>
      <c r="D10" s="808" t="s">
        <v>193</v>
      </c>
      <c r="E10" s="809"/>
      <c r="F10" s="809"/>
      <c r="G10" s="809"/>
      <c r="H10" s="809"/>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10"/>
      <c r="AH10" s="821"/>
      <c r="AI10" s="822"/>
      <c r="AJ10" s="822"/>
      <c r="AK10" s="822"/>
      <c r="AL10" s="822"/>
      <c r="AM10" s="822"/>
      <c r="AN10" s="822"/>
      <c r="AO10" s="822"/>
      <c r="AP10" s="822"/>
      <c r="AQ10" s="822"/>
      <c r="AR10" s="822"/>
      <c r="AS10" s="822"/>
      <c r="AT10" s="822"/>
      <c r="AU10" s="823"/>
      <c r="AV10" s="852"/>
      <c r="AW10" s="852"/>
      <c r="AX10" s="806"/>
      <c r="AY10" s="806"/>
    </row>
    <row r="11" spans="1:51" ht="33.950000000000003" customHeight="1" x14ac:dyDescent="0.25">
      <c r="A11" s="832" t="s">
        <v>194</v>
      </c>
      <c r="B11" s="850"/>
      <c r="C11" s="850"/>
      <c r="D11" s="850"/>
      <c r="E11" s="850"/>
      <c r="F11" s="833"/>
      <c r="G11" s="832" t="s">
        <v>195</v>
      </c>
      <c r="H11" s="833"/>
      <c r="I11" s="805" t="s">
        <v>196</v>
      </c>
      <c r="J11" s="805" t="s">
        <v>197</v>
      </c>
      <c r="K11" s="805" t="s">
        <v>198</v>
      </c>
      <c r="L11" s="805" t="s">
        <v>199</v>
      </c>
      <c r="M11" s="805" t="s">
        <v>200</v>
      </c>
      <c r="N11" s="805" t="s">
        <v>201</v>
      </c>
      <c r="O11" s="832" t="s">
        <v>202</v>
      </c>
      <c r="P11" s="850"/>
      <c r="Q11" s="850"/>
      <c r="R11" s="850"/>
      <c r="S11" s="833"/>
      <c r="T11" s="805" t="s">
        <v>203</v>
      </c>
      <c r="U11" s="805" t="s">
        <v>204</v>
      </c>
      <c r="V11" s="825" t="s">
        <v>205</v>
      </c>
      <c r="W11" s="826"/>
      <c r="X11" s="826"/>
      <c r="Y11" s="826"/>
      <c r="Z11" s="826"/>
      <c r="AA11" s="826"/>
      <c r="AB11" s="826"/>
      <c r="AC11" s="826"/>
      <c r="AD11" s="826"/>
      <c r="AE11" s="826"/>
      <c r="AF11" s="826"/>
      <c r="AG11" s="827"/>
      <c r="AH11" s="825" t="s">
        <v>206</v>
      </c>
      <c r="AI11" s="826"/>
      <c r="AJ11" s="826"/>
      <c r="AK11" s="826"/>
      <c r="AL11" s="826"/>
      <c r="AM11" s="826"/>
      <c r="AN11" s="826"/>
      <c r="AO11" s="826"/>
      <c r="AP11" s="826"/>
      <c r="AQ11" s="826"/>
      <c r="AR11" s="826"/>
      <c r="AS11" s="827"/>
      <c r="AT11" s="832" t="s">
        <v>33</v>
      </c>
      <c r="AU11" s="833"/>
      <c r="AV11" s="852"/>
      <c r="AW11" s="852"/>
      <c r="AX11" s="806"/>
      <c r="AY11" s="806"/>
    </row>
    <row r="12" spans="1:51" ht="57.75" customHeight="1" x14ac:dyDescent="0.25">
      <c r="A12" s="269" t="s">
        <v>207</v>
      </c>
      <c r="B12" s="269" t="s">
        <v>208</v>
      </c>
      <c r="C12" s="269" t="s">
        <v>209</v>
      </c>
      <c r="D12" s="269" t="s">
        <v>210</v>
      </c>
      <c r="E12" s="269" t="s">
        <v>211</v>
      </c>
      <c r="F12" s="269" t="s">
        <v>212</v>
      </c>
      <c r="G12" s="269" t="s">
        <v>213</v>
      </c>
      <c r="H12" s="269" t="s">
        <v>214</v>
      </c>
      <c r="I12" s="807"/>
      <c r="J12" s="807"/>
      <c r="K12" s="807"/>
      <c r="L12" s="807"/>
      <c r="M12" s="807"/>
      <c r="N12" s="807"/>
      <c r="O12" s="269">
        <v>2020</v>
      </c>
      <c r="P12" s="269">
        <v>2021</v>
      </c>
      <c r="Q12" s="269">
        <v>2022</v>
      </c>
      <c r="R12" s="269">
        <v>2023</v>
      </c>
      <c r="S12" s="269">
        <v>2024</v>
      </c>
      <c r="T12" s="807"/>
      <c r="U12" s="807"/>
      <c r="V12" s="259" t="s">
        <v>35</v>
      </c>
      <c r="W12" s="259" t="s">
        <v>36</v>
      </c>
      <c r="X12" s="259" t="s">
        <v>37</v>
      </c>
      <c r="Y12" s="259" t="s">
        <v>38</v>
      </c>
      <c r="Z12" s="259" t="s">
        <v>39</v>
      </c>
      <c r="AA12" s="259" t="s">
        <v>40</v>
      </c>
      <c r="AB12" s="259" t="s">
        <v>41</v>
      </c>
      <c r="AC12" s="259" t="s">
        <v>42</v>
      </c>
      <c r="AD12" s="259" t="s">
        <v>43</v>
      </c>
      <c r="AE12" s="259" t="s">
        <v>44</v>
      </c>
      <c r="AF12" s="259" t="s">
        <v>45</v>
      </c>
      <c r="AG12" s="259" t="s">
        <v>46</v>
      </c>
      <c r="AH12" s="259" t="s">
        <v>35</v>
      </c>
      <c r="AI12" s="270" t="s">
        <v>36</v>
      </c>
      <c r="AJ12" s="259" t="s">
        <v>37</v>
      </c>
      <c r="AK12" s="259" t="s">
        <v>38</v>
      </c>
      <c r="AL12" s="259" t="s">
        <v>39</v>
      </c>
      <c r="AM12" s="259" t="s">
        <v>40</v>
      </c>
      <c r="AN12" s="259" t="s">
        <v>41</v>
      </c>
      <c r="AO12" s="259" t="s">
        <v>42</v>
      </c>
      <c r="AP12" s="259" t="s">
        <v>43</v>
      </c>
      <c r="AQ12" s="259" t="s">
        <v>44</v>
      </c>
      <c r="AR12" s="259" t="s">
        <v>45</v>
      </c>
      <c r="AS12" s="259" t="s">
        <v>46</v>
      </c>
      <c r="AT12" s="271" t="s">
        <v>215</v>
      </c>
      <c r="AU12" s="272" t="s">
        <v>216</v>
      </c>
      <c r="AV12" s="853"/>
      <c r="AW12" s="853"/>
      <c r="AX12" s="807"/>
      <c r="AY12" s="807"/>
    </row>
    <row r="13" spans="1:51" s="279" customFormat="1" ht="277.5" customHeight="1" x14ac:dyDescent="0.25">
      <c r="A13" s="273"/>
      <c r="B13" s="273"/>
      <c r="C13" s="273"/>
      <c r="D13" s="273"/>
      <c r="E13" s="273"/>
      <c r="F13" s="273"/>
      <c r="G13" s="273"/>
      <c r="H13" s="274" t="s">
        <v>217</v>
      </c>
      <c r="I13" s="274" t="s">
        <v>218</v>
      </c>
      <c r="J13" s="274" t="s">
        <v>219</v>
      </c>
      <c r="K13" s="274" t="s">
        <v>220</v>
      </c>
      <c r="L13" s="361">
        <v>20</v>
      </c>
      <c r="M13" s="274" t="s">
        <v>221</v>
      </c>
      <c r="N13" s="274" t="s">
        <v>222</v>
      </c>
      <c r="O13" s="275"/>
      <c r="P13" s="276">
        <v>1</v>
      </c>
      <c r="Q13" s="276">
        <v>1</v>
      </c>
      <c r="R13" s="276">
        <v>1</v>
      </c>
      <c r="S13" s="276">
        <v>1</v>
      </c>
      <c r="T13" s="275"/>
      <c r="U13" s="275" t="s">
        <v>223</v>
      </c>
      <c r="V13" s="274"/>
      <c r="W13" s="274"/>
      <c r="X13" s="276">
        <v>0.25</v>
      </c>
      <c r="Y13" s="276"/>
      <c r="Z13" s="276"/>
      <c r="AA13" s="276">
        <v>0.25</v>
      </c>
      <c r="AB13" s="276"/>
      <c r="AC13" s="276"/>
      <c r="AD13" s="276">
        <v>0.25</v>
      </c>
      <c r="AE13" s="276"/>
      <c r="AF13" s="276"/>
      <c r="AG13" s="276">
        <v>0.25</v>
      </c>
      <c r="AH13" s="276"/>
      <c r="AI13" s="277"/>
      <c r="AJ13" s="276">
        <v>0.25</v>
      </c>
      <c r="AK13" s="276"/>
      <c r="AL13" s="276"/>
      <c r="AM13" s="276">
        <v>0.25</v>
      </c>
      <c r="AN13" s="276"/>
      <c r="AO13" s="276"/>
      <c r="AP13" s="276">
        <v>0.25</v>
      </c>
      <c r="AQ13" s="276"/>
      <c r="AR13" s="276"/>
      <c r="AS13" s="276"/>
      <c r="AT13" s="276">
        <f>+AJ13+AM13+AP13+AS13</f>
        <v>0.75</v>
      </c>
      <c r="AU13" s="278">
        <f>SUM(AH13:AS13)/Q13</f>
        <v>0.75</v>
      </c>
      <c r="AV13" s="323" t="s">
        <v>224</v>
      </c>
      <c r="AW13" s="323" t="s">
        <v>225</v>
      </c>
      <c r="AX13" s="323"/>
      <c r="AY13" s="324"/>
    </row>
    <row r="14" spans="1:51" s="279" customFormat="1" ht="128.1" customHeight="1" x14ac:dyDescent="0.25">
      <c r="A14" s="273"/>
      <c r="B14" s="273"/>
      <c r="C14" s="273"/>
      <c r="D14" s="273"/>
      <c r="E14" s="273"/>
      <c r="F14" s="273"/>
      <c r="G14" s="273"/>
      <c r="H14" s="274" t="s">
        <v>226</v>
      </c>
      <c r="I14" s="274" t="s">
        <v>227</v>
      </c>
      <c r="J14" s="274" t="s">
        <v>228</v>
      </c>
      <c r="K14" s="274" t="s">
        <v>220</v>
      </c>
      <c r="L14" s="274">
        <v>1</v>
      </c>
      <c r="M14" s="274" t="s">
        <v>229</v>
      </c>
      <c r="N14" s="274" t="s">
        <v>230</v>
      </c>
      <c r="O14" s="274"/>
      <c r="P14" s="280">
        <v>1</v>
      </c>
      <c r="Q14" s="280">
        <v>0</v>
      </c>
      <c r="R14" s="280">
        <v>0</v>
      </c>
      <c r="S14" s="280">
        <v>0</v>
      </c>
      <c r="T14" s="274"/>
      <c r="U14" s="274" t="s">
        <v>230</v>
      </c>
      <c r="V14" s="274"/>
      <c r="W14" s="274"/>
      <c r="X14" s="274"/>
      <c r="Y14" s="274"/>
      <c r="Z14" s="274"/>
      <c r="AA14" s="274"/>
      <c r="AB14" s="274"/>
      <c r="AC14" s="273"/>
      <c r="AD14" s="273"/>
      <c r="AE14" s="273"/>
      <c r="AF14" s="273"/>
      <c r="AG14" s="273"/>
      <c r="AI14" s="281"/>
      <c r="AJ14" s="273"/>
      <c r="AK14" s="273"/>
      <c r="AL14" s="273"/>
      <c r="AM14" s="273"/>
      <c r="AN14" s="273"/>
      <c r="AO14" s="273"/>
      <c r="AP14" s="273"/>
      <c r="AQ14" s="273"/>
      <c r="AR14" s="273"/>
      <c r="AS14" s="273"/>
      <c r="AT14" s="274">
        <f>SUM(AG14:AS14)</f>
        <v>0</v>
      </c>
      <c r="AU14" s="282">
        <v>1</v>
      </c>
      <c r="AV14" s="325" t="s">
        <v>231</v>
      </c>
      <c r="AW14" s="323"/>
      <c r="AX14" s="323"/>
      <c r="AY14" s="324"/>
    </row>
    <row r="15" spans="1:51" s="279" customFormat="1" ht="387.95" customHeight="1" x14ac:dyDescent="0.25">
      <c r="A15" s="273"/>
      <c r="B15" s="273"/>
      <c r="C15" s="273"/>
      <c r="D15" s="273"/>
      <c r="E15" s="283" t="s">
        <v>232</v>
      </c>
      <c r="F15" s="283"/>
      <c r="G15" s="284" t="s">
        <v>233</v>
      </c>
      <c r="H15" s="283"/>
      <c r="I15" s="284" t="s">
        <v>234</v>
      </c>
      <c r="J15" s="284" t="s">
        <v>235</v>
      </c>
      <c r="K15" s="284" t="s">
        <v>220</v>
      </c>
      <c r="L15" s="284">
        <v>20</v>
      </c>
      <c r="M15" s="284" t="s">
        <v>236</v>
      </c>
      <c r="N15" s="274" t="s">
        <v>237</v>
      </c>
      <c r="O15" s="284">
        <v>20</v>
      </c>
      <c r="P15" s="284">
        <v>20</v>
      </c>
      <c r="Q15" s="284">
        <v>20</v>
      </c>
      <c r="R15" s="284">
        <v>20</v>
      </c>
      <c r="S15" s="284">
        <v>20</v>
      </c>
      <c r="T15" s="285" t="s">
        <v>238</v>
      </c>
      <c r="U15" s="285" t="s">
        <v>239</v>
      </c>
      <c r="V15" s="274"/>
      <c r="W15" s="286"/>
      <c r="X15" s="286">
        <v>20</v>
      </c>
      <c r="Y15" s="286"/>
      <c r="Z15" s="286"/>
      <c r="AA15" s="286">
        <v>20</v>
      </c>
      <c r="AB15" s="286"/>
      <c r="AC15" s="286"/>
      <c r="AD15" s="286">
        <v>20</v>
      </c>
      <c r="AE15" s="286"/>
      <c r="AF15" s="286"/>
      <c r="AG15" s="286">
        <v>20</v>
      </c>
      <c r="AH15" s="274">
        <v>0</v>
      </c>
      <c r="AI15" s="281">
        <v>4</v>
      </c>
      <c r="AJ15" s="274">
        <v>10</v>
      </c>
      <c r="AK15" s="274">
        <v>13</v>
      </c>
      <c r="AL15" s="274">
        <v>17</v>
      </c>
      <c r="AM15" s="274">
        <v>14</v>
      </c>
      <c r="AN15" s="274">
        <v>17</v>
      </c>
      <c r="AO15" s="274">
        <v>12</v>
      </c>
      <c r="AP15" s="109">
        <v>13</v>
      </c>
      <c r="AQ15" s="274">
        <v>18</v>
      </c>
      <c r="AR15" s="109">
        <v>13</v>
      </c>
      <c r="AS15" s="274"/>
      <c r="AT15" s="284">
        <v>20</v>
      </c>
      <c r="AU15" s="278">
        <f t="shared" ref="AU15:AU20" si="0">+AT15/R15</f>
        <v>1</v>
      </c>
      <c r="AV15" s="344" t="s">
        <v>240</v>
      </c>
      <c r="AW15" s="332" t="s">
        <v>241</v>
      </c>
      <c r="AX15" s="327"/>
      <c r="AY15" s="324"/>
    </row>
    <row r="16" spans="1:51" s="279" customFormat="1" ht="409.5" customHeight="1" x14ac:dyDescent="0.25">
      <c r="A16" s="273"/>
      <c r="B16" s="273"/>
      <c r="C16" s="273"/>
      <c r="D16" s="283">
        <v>33</v>
      </c>
      <c r="E16" s="283" t="s">
        <v>242</v>
      </c>
      <c r="F16" s="283"/>
      <c r="G16" s="284" t="s">
        <v>233</v>
      </c>
      <c r="H16" s="283" t="s">
        <v>243</v>
      </c>
      <c r="I16" s="284" t="s">
        <v>107</v>
      </c>
      <c r="J16" s="284" t="s">
        <v>244</v>
      </c>
      <c r="K16" s="283" t="s">
        <v>245</v>
      </c>
      <c r="L16" s="283">
        <v>4800</v>
      </c>
      <c r="M16" s="283" t="s">
        <v>246</v>
      </c>
      <c r="N16" s="284" t="s">
        <v>247</v>
      </c>
      <c r="O16" s="287">
        <v>0</v>
      </c>
      <c r="P16" s="287">
        <v>1400</v>
      </c>
      <c r="Q16" s="287">
        <v>1239</v>
      </c>
      <c r="R16" s="287">
        <v>1200</v>
      </c>
      <c r="S16" s="287">
        <v>1000</v>
      </c>
      <c r="T16" s="285" t="s">
        <v>238</v>
      </c>
      <c r="U16" s="284" t="s">
        <v>248</v>
      </c>
      <c r="V16" s="274"/>
      <c r="W16" s="274"/>
      <c r="X16" s="286">
        <v>50</v>
      </c>
      <c r="Y16" s="286">
        <v>100</v>
      </c>
      <c r="Z16" s="286">
        <v>200</v>
      </c>
      <c r="AA16" s="286">
        <v>150</v>
      </c>
      <c r="AB16" s="286">
        <v>150</v>
      </c>
      <c r="AC16" s="286">
        <v>150</v>
      </c>
      <c r="AD16" s="286">
        <v>120</v>
      </c>
      <c r="AE16" s="286">
        <v>130</v>
      </c>
      <c r="AF16" s="286">
        <v>150</v>
      </c>
      <c r="AG16" s="286">
        <v>0</v>
      </c>
      <c r="AH16" s="274">
        <v>0</v>
      </c>
      <c r="AI16" s="281">
        <v>0</v>
      </c>
      <c r="AJ16" s="274">
        <v>168</v>
      </c>
      <c r="AK16" s="274">
        <v>178</v>
      </c>
      <c r="AL16" s="274">
        <v>237</v>
      </c>
      <c r="AM16" s="274">
        <v>193</v>
      </c>
      <c r="AN16" s="274">
        <v>223</v>
      </c>
      <c r="AO16" s="109">
        <v>256</v>
      </c>
      <c r="AP16" s="109">
        <v>838</v>
      </c>
      <c r="AQ16" s="109">
        <v>136</v>
      </c>
      <c r="AR16" s="109">
        <v>169</v>
      </c>
      <c r="AS16" s="274"/>
      <c r="AT16" s="109">
        <f>SUM(AH16:AS16)</f>
        <v>2398</v>
      </c>
      <c r="AU16" s="282">
        <f t="shared" si="0"/>
        <v>1.9983333333333333</v>
      </c>
      <c r="AV16" s="344" t="s">
        <v>249</v>
      </c>
      <c r="AW16" s="345" t="s">
        <v>250</v>
      </c>
      <c r="AX16" s="323"/>
      <c r="AY16" s="324"/>
    </row>
    <row r="17" spans="1:51" s="279" customFormat="1" ht="408.75" customHeight="1" x14ac:dyDescent="0.25">
      <c r="A17" s="273"/>
      <c r="B17" s="273"/>
      <c r="C17" s="273"/>
      <c r="D17" s="273"/>
      <c r="E17" s="260" t="s">
        <v>251</v>
      </c>
      <c r="F17" s="260"/>
      <c r="G17" s="274" t="s">
        <v>233</v>
      </c>
      <c r="H17" s="260"/>
      <c r="I17" s="274" t="s">
        <v>114</v>
      </c>
      <c r="J17" s="274" t="s">
        <v>252</v>
      </c>
      <c r="K17" s="260" t="s">
        <v>220</v>
      </c>
      <c r="L17" s="274">
        <v>19</v>
      </c>
      <c r="M17" s="260" t="s">
        <v>221</v>
      </c>
      <c r="N17" s="274" t="s">
        <v>253</v>
      </c>
      <c r="O17" s="288">
        <v>0</v>
      </c>
      <c r="P17" s="288">
        <v>19</v>
      </c>
      <c r="Q17" s="288">
        <v>19</v>
      </c>
      <c r="R17" s="288">
        <v>19</v>
      </c>
      <c r="S17" s="288">
        <v>19</v>
      </c>
      <c r="T17" s="289" t="s">
        <v>238</v>
      </c>
      <c r="U17" s="274" t="s">
        <v>254</v>
      </c>
      <c r="V17" s="274"/>
      <c r="W17" s="274"/>
      <c r="X17" s="274">
        <v>19</v>
      </c>
      <c r="Y17" s="274"/>
      <c r="Z17" s="274"/>
      <c r="AA17" s="274">
        <v>19</v>
      </c>
      <c r="AB17" s="274"/>
      <c r="AC17" s="274"/>
      <c r="AD17" s="274">
        <v>19</v>
      </c>
      <c r="AE17" s="274"/>
      <c r="AF17" s="274"/>
      <c r="AG17" s="274">
        <v>19</v>
      </c>
      <c r="AH17" s="281">
        <v>0</v>
      </c>
      <c r="AI17" s="281">
        <v>7</v>
      </c>
      <c r="AJ17" s="274">
        <v>9</v>
      </c>
      <c r="AK17" s="274">
        <v>6</v>
      </c>
      <c r="AL17" s="281">
        <v>10</v>
      </c>
      <c r="AM17" s="274">
        <v>6</v>
      </c>
      <c r="AN17" s="274">
        <v>9</v>
      </c>
      <c r="AO17" s="109">
        <v>9</v>
      </c>
      <c r="AP17" s="109">
        <v>3</v>
      </c>
      <c r="AQ17" s="281">
        <v>18</v>
      </c>
      <c r="AR17" s="128">
        <v>1</v>
      </c>
      <c r="AS17" s="128"/>
      <c r="AT17" s="284">
        <v>18</v>
      </c>
      <c r="AU17" s="282">
        <f t="shared" si="0"/>
        <v>0.94736842105263153</v>
      </c>
      <c r="AV17" s="346" t="s">
        <v>255</v>
      </c>
      <c r="AW17" s="326" t="s">
        <v>256</v>
      </c>
      <c r="AX17" s="323"/>
      <c r="AY17" s="324"/>
    </row>
    <row r="18" spans="1:51" s="279" customFormat="1" ht="357" customHeight="1" x14ac:dyDescent="0.25">
      <c r="A18" s="273"/>
      <c r="B18" s="273"/>
      <c r="C18" s="273"/>
      <c r="D18" s="273"/>
      <c r="E18" s="260" t="s">
        <v>257</v>
      </c>
      <c r="F18" s="260"/>
      <c r="G18" s="274" t="s">
        <v>233</v>
      </c>
      <c r="H18" s="260"/>
      <c r="I18" s="274" t="s">
        <v>114</v>
      </c>
      <c r="J18" s="274" t="s">
        <v>258</v>
      </c>
      <c r="K18" s="260" t="s">
        <v>220</v>
      </c>
      <c r="L18" s="274">
        <v>4</v>
      </c>
      <c r="M18" s="260" t="s">
        <v>259</v>
      </c>
      <c r="N18" s="274" t="s">
        <v>260</v>
      </c>
      <c r="O18" s="288"/>
      <c r="P18" s="288">
        <v>4</v>
      </c>
      <c r="Q18" s="288">
        <v>4</v>
      </c>
      <c r="R18" s="288">
        <v>4</v>
      </c>
      <c r="S18" s="288">
        <v>4</v>
      </c>
      <c r="T18" s="287"/>
      <c r="U18" s="284" t="s">
        <v>261</v>
      </c>
      <c r="V18" s="274"/>
      <c r="W18" s="274"/>
      <c r="X18" s="274">
        <v>1</v>
      </c>
      <c r="Y18" s="274"/>
      <c r="Z18" s="274"/>
      <c r="AA18" s="274">
        <v>1</v>
      </c>
      <c r="AB18" s="274"/>
      <c r="AC18" s="273"/>
      <c r="AD18" s="274">
        <v>1</v>
      </c>
      <c r="AE18" s="274"/>
      <c r="AF18" s="274"/>
      <c r="AG18" s="274">
        <v>1</v>
      </c>
      <c r="AH18" s="274"/>
      <c r="AI18" s="281">
        <v>0</v>
      </c>
      <c r="AJ18" s="274">
        <v>1</v>
      </c>
      <c r="AK18" s="274">
        <v>1</v>
      </c>
      <c r="AL18" s="274">
        <v>1</v>
      </c>
      <c r="AM18" s="274">
        <v>0</v>
      </c>
      <c r="AN18" s="274">
        <v>0</v>
      </c>
      <c r="AO18" s="274">
        <v>0</v>
      </c>
      <c r="AP18" s="274">
        <v>0</v>
      </c>
      <c r="AQ18" s="274">
        <v>0</v>
      </c>
      <c r="AR18" s="109">
        <v>1</v>
      </c>
      <c r="AS18" s="273"/>
      <c r="AT18" s="274">
        <f>SUM(AH18:AS18)</f>
        <v>4</v>
      </c>
      <c r="AU18" s="282">
        <f t="shared" si="0"/>
        <v>1</v>
      </c>
      <c r="AV18" s="347" t="s">
        <v>533</v>
      </c>
      <c r="AW18" s="362" t="s">
        <v>537</v>
      </c>
      <c r="AX18" s="329" t="s">
        <v>262</v>
      </c>
      <c r="AY18" s="324" t="s">
        <v>263</v>
      </c>
    </row>
    <row r="19" spans="1:51" s="279" customFormat="1" ht="312" customHeight="1" x14ac:dyDescent="0.25">
      <c r="A19" s="273"/>
      <c r="B19" s="273"/>
      <c r="C19" s="273"/>
      <c r="D19" s="273"/>
      <c r="E19" s="260" t="s">
        <v>264</v>
      </c>
      <c r="F19" s="260"/>
      <c r="G19" s="274" t="s">
        <v>233</v>
      </c>
      <c r="H19" s="274" t="s">
        <v>265</v>
      </c>
      <c r="I19" s="274" t="s">
        <v>122</v>
      </c>
      <c r="J19" s="274" t="s">
        <v>266</v>
      </c>
      <c r="K19" s="274" t="s">
        <v>220</v>
      </c>
      <c r="L19" s="274">
        <v>20</v>
      </c>
      <c r="M19" s="274" t="s">
        <v>221</v>
      </c>
      <c r="N19" s="274" t="s">
        <v>267</v>
      </c>
      <c r="O19" s="281">
        <v>20</v>
      </c>
      <c r="P19" s="281">
        <v>20</v>
      </c>
      <c r="Q19" s="281">
        <v>20</v>
      </c>
      <c r="R19" s="281">
        <v>20</v>
      </c>
      <c r="S19" s="281">
        <v>20</v>
      </c>
      <c r="T19" s="290" t="s">
        <v>238</v>
      </c>
      <c r="U19" s="274" t="s">
        <v>268</v>
      </c>
      <c r="V19" s="274"/>
      <c r="W19" s="274"/>
      <c r="X19" s="286">
        <v>20</v>
      </c>
      <c r="Y19" s="286"/>
      <c r="Z19" s="286"/>
      <c r="AA19" s="286">
        <v>20</v>
      </c>
      <c r="AB19" s="286"/>
      <c r="AC19" s="286"/>
      <c r="AD19" s="286">
        <v>20</v>
      </c>
      <c r="AE19" s="286"/>
      <c r="AF19" s="286"/>
      <c r="AG19" s="286">
        <v>20</v>
      </c>
      <c r="AH19" s="273"/>
      <c r="AI19" s="281">
        <v>0</v>
      </c>
      <c r="AJ19" s="274">
        <v>19</v>
      </c>
      <c r="AK19" s="274">
        <v>17</v>
      </c>
      <c r="AL19" s="274">
        <v>15</v>
      </c>
      <c r="AM19" s="274">
        <v>19</v>
      </c>
      <c r="AN19" s="274">
        <v>18</v>
      </c>
      <c r="AO19" s="109">
        <v>17</v>
      </c>
      <c r="AP19" s="109">
        <v>19</v>
      </c>
      <c r="AQ19" s="274">
        <v>18</v>
      </c>
      <c r="AR19" s="274">
        <v>7</v>
      </c>
      <c r="AS19" s="274"/>
      <c r="AT19" s="284">
        <v>19</v>
      </c>
      <c r="AU19" s="282">
        <f t="shared" si="0"/>
        <v>0.95</v>
      </c>
      <c r="AV19" s="348" t="s">
        <v>269</v>
      </c>
      <c r="AW19" s="328" t="s">
        <v>270</v>
      </c>
      <c r="AX19" s="323"/>
      <c r="AY19" s="324"/>
    </row>
    <row r="20" spans="1:51" ht="360" customHeight="1" x14ac:dyDescent="0.25">
      <c r="A20" s="260"/>
      <c r="B20" s="260"/>
      <c r="C20" s="260"/>
      <c r="D20" s="260"/>
      <c r="E20" s="274" t="s">
        <v>271</v>
      </c>
      <c r="F20" s="274"/>
      <c r="G20" s="274" t="s">
        <v>233</v>
      </c>
      <c r="H20" s="274" t="s">
        <v>243</v>
      </c>
      <c r="I20" s="274" t="s">
        <v>122</v>
      </c>
      <c r="J20" s="274" t="s">
        <v>272</v>
      </c>
      <c r="K20" s="274" t="s">
        <v>220</v>
      </c>
      <c r="L20" s="274">
        <v>20</v>
      </c>
      <c r="M20" s="274" t="s">
        <v>221</v>
      </c>
      <c r="N20" s="281"/>
      <c r="O20" s="281">
        <v>20</v>
      </c>
      <c r="P20" s="281">
        <v>20</v>
      </c>
      <c r="Q20" s="281">
        <v>20</v>
      </c>
      <c r="R20" s="281">
        <v>20</v>
      </c>
      <c r="S20" s="281">
        <v>20</v>
      </c>
      <c r="T20" s="281"/>
      <c r="U20" s="274" t="s">
        <v>273</v>
      </c>
      <c r="V20" s="260"/>
      <c r="W20" s="260"/>
      <c r="X20" s="286">
        <v>20</v>
      </c>
      <c r="Y20" s="286"/>
      <c r="Z20" s="286"/>
      <c r="AA20" s="286">
        <v>20</v>
      </c>
      <c r="AB20" s="286"/>
      <c r="AC20" s="286"/>
      <c r="AD20" s="286">
        <v>20</v>
      </c>
      <c r="AE20" s="286"/>
      <c r="AF20" s="286"/>
      <c r="AG20" s="286">
        <v>20</v>
      </c>
      <c r="AH20" s="288"/>
      <c r="AI20" s="288">
        <v>0</v>
      </c>
      <c r="AJ20" s="260">
        <v>9</v>
      </c>
      <c r="AK20" s="260">
        <v>0</v>
      </c>
      <c r="AL20" s="260">
        <v>16</v>
      </c>
      <c r="AM20" s="288">
        <v>14</v>
      </c>
      <c r="AN20" s="288">
        <v>12</v>
      </c>
      <c r="AO20" s="310">
        <v>14</v>
      </c>
      <c r="AP20" s="310">
        <v>14</v>
      </c>
      <c r="AQ20" s="288">
        <v>18</v>
      </c>
      <c r="AR20" s="288">
        <v>17</v>
      </c>
      <c r="AS20" s="288"/>
      <c r="AT20" s="260">
        <v>18</v>
      </c>
      <c r="AU20" s="291">
        <f t="shared" si="0"/>
        <v>0.9</v>
      </c>
      <c r="AV20" s="349" t="s">
        <v>274</v>
      </c>
      <c r="AW20" s="328" t="s">
        <v>275</v>
      </c>
      <c r="AX20" s="323"/>
      <c r="AY20" s="324"/>
    </row>
    <row r="21" spans="1:51" ht="240.95" customHeight="1" x14ac:dyDescent="0.25">
      <c r="A21" s="260"/>
      <c r="B21" s="260"/>
      <c r="C21" s="260"/>
      <c r="D21" s="260"/>
      <c r="E21" s="260" t="s">
        <v>276</v>
      </c>
      <c r="F21" s="260"/>
      <c r="G21" s="274" t="s">
        <v>233</v>
      </c>
      <c r="H21" s="260"/>
      <c r="I21" s="274" t="s">
        <v>122</v>
      </c>
      <c r="J21" s="274" t="s">
        <v>277</v>
      </c>
      <c r="K21" s="274" t="s">
        <v>220</v>
      </c>
      <c r="L21" s="274">
        <v>20</v>
      </c>
      <c r="M21" s="274" t="s">
        <v>221</v>
      </c>
      <c r="N21" s="288"/>
      <c r="O21" s="281">
        <v>20</v>
      </c>
      <c r="P21" s="281">
        <v>20</v>
      </c>
      <c r="Q21" s="281">
        <v>20</v>
      </c>
      <c r="R21" s="281">
        <v>20</v>
      </c>
      <c r="S21" s="281">
        <v>20</v>
      </c>
      <c r="T21" s="288"/>
      <c r="U21" s="274" t="s">
        <v>278</v>
      </c>
      <c r="V21" s="260">
        <v>0</v>
      </c>
      <c r="W21" s="260">
        <v>14</v>
      </c>
      <c r="X21" s="260"/>
      <c r="Y21" s="260"/>
      <c r="Z21" s="260"/>
      <c r="AA21" s="260"/>
      <c r="AB21" s="260"/>
      <c r="AC21" s="288"/>
      <c r="AD21" s="288"/>
      <c r="AE21" s="288"/>
      <c r="AF21" s="288"/>
      <c r="AG21" s="288"/>
      <c r="AH21" s="288"/>
      <c r="AI21" s="288">
        <v>14</v>
      </c>
      <c r="AJ21" s="260">
        <v>18</v>
      </c>
      <c r="AK21" s="260">
        <v>17</v>
      </c>
      <c r="AL21" s="260">
        <v>20</v>
      </c>
      <c r="AM21" s="288">
        <v>19</v>
      </c>
      <c r="AN21" s="288">
        <v>17</v>
      </c>
      <c r="AO21" s="310">
        <v>16</v>
      </c>
      <c r="AP21" s="310">
        <v>17</v>
      </c>
      <c r="AQ21" s="288">
        <v>16</v>
      </c>
      <c r="AR21" s="288">
        <v>18</v>
      </c>
      <c r="AS21" s="288"/>
      <c r="AT21" s="283">
        <v>20</v>
      </c>
      <c r="AU21" s="291">
        <f>+AT21/R21</f>
        <v>1</v>
      </c>
      <c r="AV21" s="350" t="s">
        <v>133</v>
      </c>
      <c r="AW21" s="328" t="s">
        <v>279</v>
      </c>
      <c r="AX21" s="323"/>
      <c r="AY21" s="324"/>
    </row>
    <row r="22" spans="1:51" s="299" customFormat="1" ht="70.5" customHeight="1" x14ac:dyDescent="0.25">
      <c r="A22" s="292"/>
      <c r="B22" s="292"/>
      <c r="C22" s="292"/>
      <c r="D22" s="292"/>
      <c r="E22" s="292" t="s">
        <v>276</v>
      </c>
      <c r="F22" s="292"/>
      <c r="G22" s="293" t="s">
        <v>233</v>
      </c>
      <c r="H22" s="292" t="s">
        <v>243</v>
      </c>
      <c r="I22" s="293" t="s">
        <v>122</v>
      </c>
      <c r="J22" s="293" t="s">
        <v>280</v>
      </c>
      <c r="K22" s="292" t="s">
        <v>245</v>
      </c>
      <c r="L22" s="293">
        <v>20</v>
      </c>
      <c r="M22" s="293"/>
      <c r="N22" s="294"/>
      <c r="O22" s="295"/>
      <c r="P22" s="295"/>
      <c r="Q22" s="295"/>
      <c r="R22" s="295"/>
      <c r="S22" s="295"/>
      <c r="T22" s="296" t="s">
        <v>281</v>
      </c>
      <c r="U22" s="297" t="s">
        <v>282</v>
      </c>
      <c r="V22" s="292">
        <v>0</v>
      </c>
      <c r="W22" s="292">
        <v>55</v>
      </c>
      <c r="X22" s="292"/>
      <c r="Y22" s="292"/>
      <c r="Z22" s="292"/>
      <c r="AA22" s="292"/>
      <c r="AB22" s="292"/>
      <c r="AC22" s="294"/>
      <c r="AD22" s="294"/>
      <c r="AE22" s="294"/>
      <c r="AF22" s="294"/>
      <c r="AG22" s="294"/>
      <c r="AH22" s="294"/>
      <c r="AI22" s="283">
        <v>55</v>
      </c>
      <c r="AJ22" s="283">
        <v>40</v>
      </c>
      <c r="AK22" s="283">
        <v>84</v>
      </c>
      <c r="AL22" s="283">
        <v>70</v>
      </c>
      <c r="AM22" s="283">
        <v>28</v>
      </c>
      <c r="AN22" s="283">
        <v>24</v>
      </c>
      <c r="AO22" s="283">
        <v>0</v>
      </c>
      <c r="AP22" s="318">
        <v>27</v>
      </c>
      <c r="AQ22" s="283">
        <v>55</v>
      </c>
      <c r="AR22" s="283">
        <v>40</v>
      </c>
      <c r="AS22" s="294"/>
      <c r="AT22" s="319">
        <f>SUM(AI22:AS22)</f>
        <v>423</v>
      </c>
      <c r="AU22" s="298"/>
      <c r="AV22" s="347" t="s">
        <v>283</v>
      </c>
      <c r="AW22" s="351" t="s">
        <v>284</v>
      </c>
      <c r="AX22" s="330"/>
      <c r="AY22" s="331"/>
    </row>
    <row r="23" spans="1:51" ht="20.100000000000001" customHeight="1" x14ac:dyDescent="0.25">
      <c r="A23" s="808" t="s">
        <v>81</v>
      </c>
      <c r="B23" s="809"/>
      <c r="C23" s="809"/>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809"/>
      <c r="AM23" s="809"/>
      <c r="AN23" s="809"/>
      <c r="AO23" s="809"/>
      <c r="AP23" s="809"/>
      <c r="AQ23" s="809"/>
      <c r="AR23" s="809"/>
      <c r="AS23" s="809"/>
      <c r="AT23" s="809"/>
      <c r="AU23" s="809"/>
      <c r="AV23" s="809"/>
      <c r="AW23" s="809"/>
      <c r="AX23" s="809"/>
      <c r="AY23" s="810"/>
    </row>
    <row r="24" spans="1:51" ht="70.5" customHeight="1" x14ac:dyDescent="0.25">
      <c r="A24" s="831" t="s">
        <v>285</v>
      </c>
      <c r="B24" s="831"/>
      <c r="C24" s="831"/>
      <c r="D24" s="824" t="s">
        <v>286</v>
      </c>
      <c r="E24" s="824"/>
      <c r="F24" s="824"/>
      <c r="G24" s="824"/>
      <c r="H24" s="824"/>
      <c r="I24" s="824"/>
      <c r="J24" s="831" t="s">
        <v>287</v>
      </c>
      <c r="K24" s="831"/>
      <c r="L24" s="831"/>
      <c r="M24" s="831"/>
      <c r="N24" s="831"/>
      <c r="O24" s="831"/>
      <c r="P24" s="814" t="s">
        <v>288</v>
      </c>
      <c r="Q24" s="814"/>
      <c r="R24" s="814"/>
      <c r="S24" s="814"/>
      <c r="T24" s="814"/>
      <c r="U24" s="814"/>
      <c r="V24" s="814" t="s">
        <v>288</v>
      </c>
      <c r="W24" s="814"/>
      <c r="X24" s="814"/>
      <c r="Y24" s="814"/>
      <c r="Z24" s="814"/>
      <c r="AA24" s="814"/>
      <c r="AB24" s="814"/>
      <c r="AC24" s="814"/>
      <c r="AD24" s="814" t="s">
        <v>288</v>
      </c>
      <c r="AE24" s="814"/>
      <c r="AF24" s="814"/>
      <c r="AG24" s="814"/>
      <c r="AH24" s="814"/>
      <c r="AI24" s="814"/>
      <c r="AJ24" s="814"/>
      <c r="AK24" s="814"/>
      <c r="AL24" s="814"/>
      <c r="AM24" s="814"/>
      <c r="AN24" s="814"/>
      <c r="AO24" s="814"/>
      <c r="AP24" s="831" t="s">
        <v>289</v>
      </c>
      <c r="AQ24" s="831"/>
      <c r="AR24" s="831"/>
      <c r="AS24" s="831"/>
      <c r="AT24" s="814"/>
      <c r="AU24" s="814"/>
      <c r="AV24" s="814"/>
      <c r="AW24" s="814"/>
      <c r="AX24" s="814"/>
      <c r="AY24" s="814"/>
    </row>
    <row r="25" spans="1:51" ht="15.95" customHeight="1" x14ac:dyDescent="0.25">
      <c r="A25" s="831"/>
      <c r="B25" s="831"/>
      <c r="C25" s="831"/>
      <c r="D25" s="814" t="s">
        <v>290</v>
      </c>
      <c r="E25" s="814"/>
      <c r="F25" s="814"/>
      <c r="G25" s="814"/>
      <c r="H25" s="814"/>
      <c r="I25" s="814"/>
      <c r="J25" s="831"/>
      <c r="K25" s="831"/>
      <c r="L25" s="831"/>
      <c r="M25" s="831"/>
      <c r="N25" s="831"/>
      <c r="O25" s="831"/>
      <c r="P25" s="814" t="s">
        <v>291</v>
      </c>
      <c r="Q25" s="814"/>
      <c r="R25" s="814"/>
      <c r="S25" s="814"/>
      <c r="T25" s="814"/>
      <c r="U25" s="814"/>
      <c r="V25" s="814" t="s">
        <v>292</v>
      </c>
      <c r="W25" s="814"/>
      <c r="X25" s="814"/>
      <c r="Y25" s="814"/>
      <c r="Z25" s="814"/>
      <c r="AA25" s="814"/>
      <c r="AB25" s="814"/>
      <c r="AC25" s="814"/>
      <c r="AD25" s="814" t="s">
        <v>293</v>
      </c>
      <c r="AE25" s="814"/>
      <c r="AF25" s="814"/>
      <c r="AG25" s="814"/>
      <c r="AH25" s="814"/>
      <c r="AI25" s="814"/>
      <c r="AJ25" s="814"/>
      <c r="AK25" s="814"/>
      <c r="AL25" s="814"/>
      <c r="AM25" s="814"/>
      <c r="AN25" s="814"/>
      <c r="AO25" s="814"/>
      <c r="AP25" s="831"/>
      <c r="AQ25" s="831"/>
      <c r="AR25" s="831"/>
      <c r="AS25" s="831"/>
      <c r="AT25" s="814" t="s">
        <v>293</v>
      </c>
      <c r="AU25" s="814"/>
      <c r="AV25" s="814"/>
      <c r="AW25" s="814"/>
      <c r="AX25" s="814"/>
      <c r="AY25" s="814"/>
    </row>
    <row r="26" spans="1:51" ht="15.95" customHeight="1" x14ac:dyDescent="0.25">
      <c r="A26" s="831"/>
      <c r="B26" s="831"/>
      <c r="C26" s="831"/>
      <c r="D26" s="814" t="s">
        <v>294</v>
      </c>
      <c r="E26" s="814"/>
      <c r="F26" s="814"/>
      <c r="G26" s="814"/>
      <c r="H26" s="814"/>
      <c r="I26" s="814"/>
      <c r="J26" s="831"/>
      <c r="K26" s="831"/>
      <c r="L26" s="831"/>
      <c r="M26" s="831"/>
      <c r="N26" s="831"/>
      <c r="O26" s="831"/>
      <c r="P26" s="814" t="s">
        <v>295</v>
      </c>
      <c r="Q26" s="814"/>
      <c r="R26" s="814"/>
      <c r="S26" s="814"/>
      <c r="T26" s="814"/>
      <c r="U26" s="814"/>
      <c r="V26" s="814" t="s">
        <v>296</v>
      </c>
      <c r="W26" s="814"/>
      <c r="X26" s="814"/>
      <c r="Y26" s="814"/>
      <c r="Z26" s="814"/>
      <c r="AA26" s="814"/>
      <c r="AB26" s="814"/>
      <c r="AC26" s="814"/>
      <c r="AD26" s="814" t="s">
        <v>297</v>
      </c>
      <c r="AE26" s="814"/>
      <c r="AF26" s="814"/>
      <c r="AG26" s="814"/>
      <c r="AH26" s="814"/>
      <c r="AI26" s="814"/>
      <c r="AJ26" s="814"/>
      <c r="AK26" s="814"/>
      <c r="AL26" s="814"/>
      <c r="AM26" s="814"/>
      <c r="AN26" s="814"/>
      <c r="AO26" s="814"/>
      <c r="AP26" s="831"/>
      <c r="AQ26" s="831"/>
      <c r="AR26" s="831"/>
      <c r="AS26" s="831"/>
      <c r="AT26" s="814" t="s">
        <v>298</v>
      </c>
      <c r="AU26" s="814"/>
      <c r="AV26" s="814"/>
      <c r="AW26" s="814"/>
      <c r="AX26" s="814"/>
      <c r="AY26" s="814"/>
    </row>
    <row r="28" spans="1:51" ht="70.5" customHeight="1" x14ac:dyDescent="0.25">
      <c r="G28" s="300"/>
    </row>
    <row r="29" spans="1:51" ht="70.5" customHeight="1" x14ac:dyDescent="0.25">
      <c r="F29" s="300"/>
      <c r="G29" s="300"/>
    </row>
    <row r="30" spans="1:51" ht="70.5" customHeight="1" x14ac:dyDescent="0.25">
      <c r="G30" s="305"/>
    </row>
  </sheetData>
  <mergeCells count="57">
    <mergeCell ref="AX5:AX12"/>
    <mergeCell ref="H7:I7"/>
    <mergeCell ref="AT11:AU11"/>
    <mergeCell ref="D9:AG9"/>
    <mergeCell ref="F6:G8"/>
    <mergeCell ref="L11:L12"/>
    <mergeCell ref="O11:S11"/>
    <mergeCell ref="H8:I8"/>
    <mergeCell ref="A11:F11"/>
    <mergeCell ref="V11:AG11"/>
    <mergeCell ref="N11:N12"/>
    <mergeCell ref="M11:M12"/>
    <mergeCell ref="AW5:AW12"/>
    <mergeCell ref="AV5:AV12"/>
    <mergeCell ref="A5:AG5"/>
    <mergeCell ref="A6:C8"/>
    <mergeCell ref="AX1:AY1"/>
    <mergeCell ref="AX2:AY2"/>
    <mergeCell ref="AX3:AY3"/>
    <mergeCell ref="AX4:AY4"/>
    <mergeCell ref="A1:AW1"/>
    <mergeCell ref="A2:AW2"/>
    <mergeCell ref="A3:AW4"/>
    <mergeCell ref="D6:E8"/>
    <mergeCell ref="D10:AG10"/>
    <mergeCell ref="G11:H11"/>
    <mergeCell ref="T11:T12"/>
    <mergeCell ref="I11:I12"/>
    <mergeCell ref="H6:I6"/>
    <mergeCell ref="K11:K12"/>
    <mergeCell ref="U11:U12"/>
    <mergeCell ref="A24:C26"/>
    <mergeCell ref="J24:O26"/>
    <mergeCell ref="P25:U25"/>
    <mergeCell ref="P26:U26"/>
    <mergeCell ref="D26:I26"/>
    <mergeCell ref="AT26:AY26"/>
    <mergeCell ref="AT24:AY24"/>
    <mergeCell ref="AP24:AS26"/>
    <mergeCell ref="V26:AC26"/>
    <mergeCell ref="AD26:AO26"/>
    <mergeCell ref="AY5:AY12"/>
    <mergeCell ref="J11:J12"/>
    <mergeCell ref="A23:AY23"/>
    <mergeCell ref="A9:C9"/>
    <mergeCell ref="D25:I25"/>
    <mergeCell ref="AH5:AU10"/>
    <mergeCell ref="K6:U8"/>
    <mergeCell ref="D24:I24"/>
    <mergeCell ref="AH11:AS11"/>
    <mergeCell ref="P24:U24"/>
    <mergeCell ref="V24:AC24"/>
    <mergeCell ref="V25:AC25"/>
    <mergeCell ref="AD25:AO25"/>
    <mergeCell ref="AD24:AO24"/>
    <mergeCell ref="AT25:AY25"/>
    <mergeCell ref="A10:C10"/>
  </mergeCells>
  <pageMargins left="0.7" right="0.7" top="0.75" bottom="0.75" header="0.3" footer="0.3"/>
  <pageSetup scale="15" orientation="landscape"/>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6"/>
  <sheetViews>
    <sheetView topLeftCell="A4" zoomScale="91" workbookViewId="0"/>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24"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2" customFormat="1" x14ac:dyDescent="0.25">
      <c r="A1" s="111" t="s">
        <v>299</v>
      </c>
      <c r="B1" s="111" t="s">
        <v>300</v>
      </c>
      <c r="C1" s="111" t="s">
        <v>301</v>
      </c>
      <c r="D1" s="111" t="s">
        <v>302</v>
      </c>
      <c r="E1" s="111" t="s">
        <v>303</v>
      </c>
      <c r="F1" s="111" t="s">
        <v>304</v>
      </c>
      <c r="G1" s="111" t="s">
        <v>305</v>
      </c>
      <c r="H1" s="111" t="s">
        <v>143</v>
      </c>
      <c r="I1" s="111" t="s">
        <v>306</v>
      </c>
    </row>
    <row r="2" spans="1:9" s="112" customFormat="1" x14ac:dyDescent="0.25">
      <c r="A2" s="113" t="s">
        <v>307</v>
      </c>
      <c r="B2" s="109" t="s">
        <v>308</v>
      </c>
      <c r="C2" s="113" t="s">
        <v>309</v>
      </c>
      <c r="D2" s="114" t="s">
        <v>310</v>
      </c>
      <c r="E2" s="110" t="s">
        <v>311</v>
      </c>
      <c r="F2" s="115" t="s">
        <v>312</v>
      </c>
      <c r="G2" s="116" t="s">
        <v>313</v>
      </c>
      <c r="H2" s="116" t="s">
        <v>314</v>
      </c>
      <c r="I2" s="115" t="s">
        <v>315</v>
      </c>
    </row>
    <row r="3" spans="1:9" x14ac:dyDescent="0.25">
      <c r="A3" s="113" t="s">
        <v>316</v>
      </c>
      <c r="B3" s="109" t="s">
        <v>317</v>
      </c>
      <c r="C3" s="113" t="s">
        <v>318</v>
      </c>
      <c r="D3" s="117" t="s">
        <v>319</v>
      </c>
      <c r="E3" s="110" t="s">
        <v>320</v>
      </c>
      <c r="F3" s="115" t="s">
        <v>321</v>
      </c>
      <c r="G3" s="116" t="s">
        <v>322</v>
      </c>
      <c r="H3" s="116" t="s">
        <v>152</v>
      </c>
      <c r="I3" s="115" t="s">
        <v>323</v>
      </c>
    </row>
    <row r="4" spans="1:9" x14ac:dyDescent="0.25">
      <c r="A4" s="113" t="s">
        <v>324</v>
      </c>
      <c r="B4" s="109" t="s">
        <v>325</v>
      </c>
      <c r="C4" s="113" t="s">
        <v>326</v>
      </c>
      <c r="D4" s="117" t="s">
        <v>327</v>
      </c>
      <c r="E4" s="110" t="s">
        <v>328</v>
      </c>
      <c r="F4" s="115" t="s">
        <v>329</v>
      </c>
      <c r="G4" s="116" t="s">
        <v>330</v>
      </c>
      <c r="H4" s="116" t="s">
        <v>331</v>
      </c>
      <c r="I4" s="115" t="s">
        <v>332</v>
      </c>
    </row>
    <row r="5" spans="1:9" x14ac:dyDescent="0.25">
      <c r="A5" s="113" t="s">
        <v>333</v>
      </c>
      <c r="B5" s="109" t="s">
        <v>334</v>
      </c>
      <c r="C5" s="113" t="s">
        <v>335</v>
      </c>
      <c r="D5" s="117" t="s">
        <v>336</v>
      </c>
      <c r="E5" s="110" t="s">
        <v>337</v>
      </c>
      <c r="F5" s="115" t="s">
        <v>338</v>
      </c>
      <c r="G5" s="116" t="s">
        <v>339</v>
      </c>
      <c r="H5" s="116" t="s">
        <v>148</v>
      </c>
      <c r="I5" s="115" t="s">
        <v>340</v>
      </c>
    </row>
    <row r="6" spans="1:9" ht="30" x14ac:dyDescent="0.25">
      <c r="A6" s="113" t="s">
        <v>341</v>
      </c>
      <c r="B6" s="109" t="s">
        <v>342</v>
      </c>
      <c r="C6" s="113" t="s">
        <v>343</v>
      </c>
      <c r="D6" s="117" t="s">
        <v>344</v>
      </c>
      <c r="E6" s="110" t="s">
        <v>345</v>
      </c>
      <c r="G6" s="116" t="s">
        <v>346</v>
      </c>
      <c r="H6" s="116" t="s">
        <v>149</v>
      </c>
      <c r="I6" s="115" t="s">
        <v>347</v>
      </c>
    </row>
    <row r="7" spans="1:9" ht="30" x14ac:dyDescent="0.25">
      <c r="B7" s="109" t="s">
        <v>348</v>
      </c>
      <c r="C7" s="113" t="s">
        <v>349</v>
      </c>
      <c r="D7" s="117" t="s">
        <v>350</v>
      </c>
      <c r="E7" s="115" t="s">
        <v>351</v>
      </c>
      <c r="G7" s="110" t="s">
        <v>158</v>
      </c>
      <c r="H7" s="116" t="s">
        <v>150</v>
      </c>
      <c r="I7" s="115" t="s">
        <v>352</v>
      </c>
    </row>
    <row r="8" spans="1:9" ht="30" x14ac:dyDescent="0.25">
      <c r="A8" s="118"/>
      <c r="B8" s="109" t="s">
        <v>233</v>
      </c>
      <c r="C8" s="113" t="s">
        <v>86</v>
      </c>
      <c r="D8" s="117" t="s">
        <v>353</v>
      </c>
      <c r="E8" s="115" t="s">
        <v>354</v>
      </c>
      <c r="I8" s="115" t="s">
        <v>355</v>
      </c>
    </row>
    <row r="9" spans="1:9" ht="32.1" customHeight="1" x14ac:dyDescent="0.25">
      <c r="A9" s="118"/>
      <c r="B9" s="109" t="s">
        <v>356</v>
      </c>
      <c r="C9" s="113" t="s">
        <v>357</v>
      </c>
      <c r="D9" s="117" t="s">
        <v>358</v>
      </c>
      <c r="E9" s="115" t="s">
        <v>359</v>
      </c>
      <c r="I9" s="115" t="s">
        <v>360</v>
      </c>
    </row>
    <row r="10" spans="1:9" x14ac:dyDescent="0.25">
      <c r="A10" s="118"/>
      <c r="B10" s="109" t="s">
        <v>361</v>
      </c>
      <c r="C10" s="113" t="s">
        <v>362</v>
      </c>
      <c r="D10" s="117" t="s">
        <v>363</v>
      </c>
      <c r="E10" s="115" t="s">
        <v>364</v>
      </c>
      <c r="I10" s="115" t="s">
        <v>365</v>
      </c>
    </row>
    <row r="11" spans="1:9" x14ac:dyDescent="0.25">
      <c r="A11" s="118"/>
      <c r="B11" s="109" t="s">
        <v>366</v>
      </c>
      <c r="C11" s="113" t="s">
        <v>367</v>
      </c>
      <c r="D11" s="117" t="s">
        <v>368</v>
      </c>
      <c r="E11" s="115" t="s">
        <v>369</v>
      </c>
      <c r="I11" s="115" t="s">
        <v>370</v>
      </c>
    </row>
    <row r="12" spans="1:9" ht="30" x14ac:dyDescent="0.25">
      <c r="A12" s="118"/>
      <c r="B12" s="109" t="s">
        <v>371</v>
      </c>
      <c r="C12" s="113" t="s">
        <v>372</v>
      </c>
      <c r="D12" s="117" t="s">
        <v>373</v>
      </c>
      <c r="E12" s="115" t="s">
        <v>374</v>
      </c>
      <c r="I12" s="115" t="s">
        <v>375</v>
      </c>
    </row>
    <row r="13" spans="1:9" x14ac:dyDescent="0.25">
      <c r="A13" s="118"/>
      <c r="B13" s="145" t="s">
        <v>376</v>
      </c>
      <c r="D13" s="117" t="s">
        <v>377</v>
      </c>
      <c r="E13" s="115" t="s">
        <v>378</v>
      </c>
      <c r="I13" s="115" t="s">
        <v>379</v>
      </c>
    </row>
    <row r="14" spans="1:9" x14ac:dyDescent="0.25">
      <c r="A14" s="118"/>
      <c r="B14" s="109" t="s">
        <v>380</v>
      </c>
      <c r="C14" s="118"/>
      <c r="D14" s="117" t="s">
        <v>381</v>
      </c>
      <c r="E14" s="115" t="s">
        <v>382</v>
      </c>
    </row>
    <row r="15" spans="1:9" x14ac:dyDescent="0.25">
      <c r="A15" s="118"/>
      <c r="B15" s="109" t="s">
        <v>383</v>
      </c>
      <c r="C15" s="118"/>
      <c r="D15" s="117" t="s">
        <v>384</v>
      </c>
      <c r="E15" s="115" t="s">
        <v>385</v>
      </c>
    </row>
    <row r="16" spans="1:9" x14ac:dyDescent="0.25">
      <c r="A16" s="118"/>
      <c r="B16" s="109" t="s">
        <v>386</v>
      </c>
      <c r="C16" s="118"/>
      <c r="D16" s="117" t="s">
        <v>387</v>
      </c>
      <c r="E16" s="119"/>
    </row>
    <row r="17" spans="1:5" x14ac:dyDescent="0.25">
      <c r="A17" s="118"/>
      <c r="B17" s="109" t="s">
        <v>388</v>
      </c>
      <c r="C17" s="118"/>
      <c r="D17" s="117" t="s">
        <v>389</v>
      </c>
      <c r="E17" s="119"/>
    </row>
    <row r="18" spans="1:5" x14ac:dyDescent="0.25">
      <c r="A18" s="118"/>
      <c r="B18" s="109" t="s">
        <v>390</v>
      </c>
      <c r="C18" s="118"/>
      <c r="D18" s="117" t="s">
        <v>391</v>
      </c>
      <c r="E18" s="119"/>
    </row>
    <row r="19" spans="1:5" x14ac:dyDescent="0.25">
      <c r="A19" s="118"/>
      <c r="B19" s="109" t="s">
        <v>392</v>
      </c>
      <c r="C19" s="118"/>
      <c r="D19" s="117" t="s">
        <v>393</v>
      </c>
      <c r="E19" s="119"/>
    </row>
    <row r="20" spans="1:5" x14ac:dyDescent="0.25">
      <c r="A20" s="118"/>
      <c r="B20" s="109" t="s">
        <v>394</v>
      </c>
      <c r="C20" s="118"/>
      <c r="D20" s="117" t="s">
        <v>395</v>
      </c>
      <c r="E20" s="119"/>
    </row>
    <row r="21" spans="1:5" x14ac:dyDescent="0.25">
      <c r="B21" s="109" t="s">
        <v>396</v>
      </c>
      <c r="D21" s="117" t="s">
        <v>397</v>
      </c>
      <c r="E21" s="119"/>
    </row>
    <row r="22" spans="1:5" x14ac:dyDescent="0.25">
      <c r="B22" s="109" t="s">
        <v>398</v>
      </c>
      <c r="D22" s="117" t="s">
        <v>399</v>
      </c>
      <c r="E22" s="119"/>
    </row>
    <row r="23" spans="1:5" x14ac:dyDescent="0.25">
      <c r="B23" s="109" t="s">
        <v>400</v>
      </c>
      <c r="D23" s="117" t="s">
        <v>401</v>
      </c>
      <c r="E23" s="119"/>
    </row>
    <row r="24" spans="1:5" x14ac:dyDescent="0.25">
      <c r="D24" s="120" t="s">
        <v>402</v>
      </c>
      <c r="E24" s="120" t="s">
        <v>403</v>
      </c>
    </row>
    <row r="25" spans="1:5" x14ac:dyDescent="0.25">
      <c r="D25" s="121" t="s">
        <v>404</v>
      </c>
      <c r="E25" s="115" t="s">
        <v>405</v>
      </c>
    </row>
    <row r="26" spans="1:5" x14ac:dyDescent="0.25">
      <c r="D26" s="121" t="s">
        <v>406</v>
      </c>
      <c r="E26" s="115" t="s">
        <v>407</v>
      </c>
    </row>
    <row r="27" spans="1:5" x14ac:dyDescent="0.25">
      <c r="D27" s="855" t="s">
        <v>408</v>
      </c>
      <c r="E27" s="115" t="s">
        <v>409</v>
      </c>
    </row>
    <row r="28" spans="1:5" x14ac:dyDescent="0.25">
      <c r="D28" s="856"/>
      <c r="E28" s="115" t="s">
        <v>410</v>
      </c>
    </row>
    <row r="29" spans="1:5" x14ac:dyDescent="0.25">
      <c r="D29" s="856"/>
      <c r="E29" s="115" t="s">
        <v>411</v>
      </c>
    </row>
    <row r="30" spans="1:5" x14ac:dyDescent="0.25">
      <c r="D30" s="857"/>
      <c r="E30" s="115" t="s">
        <v>412</v>
      </c>
    </row>
    <row r="31" spans="1:5" x14ac:dyDescent="0.25">
      <c r="D31" s="121" t="s">
        <v>413</v>
      </c>
      <c r="E31" s="115" t="s">
        <v>414</v>
      </c>
    </row>
    <row r="32" spans="1:5" x14ac:dyDescent="0.25">
      <c r="D32" s="121" t="s">
        <v>415</v>
      </c>
      <c r="E32" s="115" t="s">
        <v>416</v>
      </c>
    </row>
    <row r="33" spans="4:5" x14ac:dyDescent="0.25">
      <c r="D33" s="121" t="s">
        <v>417</v>
      </c>
      <c r="E33" s="115" t="s">
        <v>418</v>
      </c>
    </row>
    <row r="34" spans="4:5" x14ac:dyDescent="0.25">
      <c r="D34" s="121" t="s">
        <v>419</v>
      </c>
      <c r="E34" s="115" t="s">
        <v>420</v>
      </c>
    </row>
    <row r="35" spans="4:5" x14ac:dyDescent="0.25">
      <c r="D35" s="121" t="s">
        <v>421</v>
      </c>
      <c r="E35" s="115" t="s">
        <v>422</v>
      </c>
    </row>
    <row r="36" spans="4:5" x14ac:dyDescent="0.25">
      <c r="D36" s="121" t="s">
        <v>423</v>
      </c>
      <c r="E36" s="115" t="s">
        <v>424</v>
      </c>
    </row>
    <row r="37" spans="4:5" x14ac:dyDescent="0.25">
      <c r="D37" s="121" t="s">
        <v>425</v>
      </c>
      <c r="E37" s="115" t="s">
        <v>426</v>
      </c>
    </row>
    <row r="38" spans="4:5" x14ac:dyDescent="0.25">
      <c r="D38" s="121" t="s">
        <v>427</v>
      </c>
      <c r="E38" s="115" t="s">
        <v>428</v>
      </c>
    </row>
    <row r="39" spans="4:5" x14ac:dyDescent="0.25">
      <c r="D39" s="122" t="s">
        <v>429</v>
      </c>
      <c r="E39" s="115" t="s">
        <v>430</v>
      </c>
    </row>
    <row r="40" spans="4:5" x14ac:dyDescent="0.25">
      <c r="D40" s="122" t="s">
        <v>431</v>
      </c>
      <c r="E40" s="115" t="s">
        <v>432</v>
      </c>
    </row>
    <row r="41" spans="4:5" x14ac:dyDescent="0.25">
      <c r="D41" s="121" t="s">
        <v>433</v>
      </c>
      <c r="E41" s="115" t="s">
        <v>434</v>
      </c>
    </row>
    <row r="42" spans="4:5" x14ac:dyDescent="0.25">
      <c r="D42" s="121" t="s">
        <v>435</v>
      </c>
      <c r="E42" s="115" t="s">
        <v>436</v>
      </c>
    </row>
    <row r="43" spans="4:5" x14ac:dyDescent="0.25">
      <c r="D43" s="122" t="s">
        <v>437</v>
      </c>
      <c r="E43" s="115" t="s">
        <v>438</v>
      </c>
    </row>
    <row r="44" spans="4:5" x14ac:dyDescent="0.25">
      <c r="D44" s="123" t="s">
        <v>439</v>
      </c>
      <c r="E44" s="115" t="s">
        <v>440</v>
      </c>
    </row>
    <row r="45" spans="4:5" x14ac:dyDescent="0.25">
      <c r="D45" s="117" t="s">
        <v>89</v>
      </c>
      <c r="E45" s="115" t="s">
        <v>441</v>
      </c>
    </row>
    <row r="46" spans="4:5" x14ac:dyDescent="0.25">
      <c r="D46" s="117" t="s">
        <v>442</v>
      </c>
      <c r="E46" s="115" t="s">
        <v>443</v>
      </c>
    </row>
    <row r="47" spans="4:5" x14ac:dyDescent="0.25">
      <c r="D47" s="117" t="s">
        <v>444</v>
      </c>
      <c r="E47" s="115" t="s">
        <v>227</v>
      </c>
    </row>
    <row r="48" spans="4:5" x14ac:dyDescent="0.25">
      <c r="D48" s="117" t="s">
        <v>445</v>
      </c>
      <c r="E48" s="115" t="s">
        <v>446</v>
      </c>
    </row>
    <row r="49" spans="4:4" x14ac:dyDescent="0.25">
      <c r="D49" s="120" t="s">
        <v>447</v>
      </c>
    </row>
    <row r="50" spans="4:4" x14ac:dyDescent="0.25">
      <c r="D50" s="117" t="s">
        <v>448</v>
      </c>
    </row>
    <row r="51" spans="4:4" x14ac:dyDescent="0.25">
      <c r="D51" s="117" t="s">
        <v>449</v>
      </c>
    </row>
    <row r="52" spans="4:4" x14ac:dyDescent="0.25">
      <c r="D52" s="120" t="s">
        <v>450</v>
      </c>
    </row>
    <row r="53" spans="4:4" x14ac:dyDescent="0.25">
      <c r="D53" s="123" t="s">
        <v>451</v>
      </c>
    </row>
    <row r="54" spans="4:4" x14ac:dyDescent="0.25">
      <c r="D54" s="123" t="s">
        <v>452</v>
      </c>
    </row>
    <row r="55" spans="4:4" x14ac:dyDescent="0.25">
      <c r="D55" s="123" t="s">
        <v>453</v>
      </c>
    </row>
    <row r="56" spans="4:4" x14ac:dyDescent="0.25">
      <c r="D56" s="123" t="s">
        <v>454</v>
      </c>
    </row>
  </sheetData>
  <mergeCells count="1">
    <mergeCell ref="D27:D30"/>
  </mergeCells>
  <pageMargins left="0.7" right="0.7" top="0.75" bottom="0.75" header="0.3" footer="0.3"/>
  <pageSetup scale="2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Meta 1..n</vt:lpstr>
      <vt:lpstr>Meta 1_Paridad_Instancias</vt:lpstr>
      <vt:lpstr>Meta 3_Escuela</vt:lpstr>
      <vt:lpstr>Meta 4_Bancadas</vt:lpstr>
      <vt:lpstr>Meta 6_TEG_Instancias</vt:lpstr>
      <vt:lpstr>Territorialización PA</vt:lpstr>
      <vt:lpstr>Indicadores PA</vt:lpstr>
      <vt:lpstr>Generalidades</vt:lpstr>
      <vt:lpstr>Hoja13</vt:lpstr>
      <vt:lpstr>Hoja1</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dcterms:created xsi:type="dcterms:W3CDTF">2011-04-26T22:16:52Z</dcterms:created>
  <dcterms:modified xsi:type="dcterms:W3CDTF">2023-12-07T16:26:48Z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