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0" documentId="8_{C62F4AEE-3FE3-4C10-B0A4-BF3F7ECAE5A3}" xr6:coauthVersionLast="47" xr6:coauthVersionMax="47" xr10:uidLastSave="{00000000-0000-0000-0000-000000000000}"/>
  <bookViews>
    <workbookView xWindow="-120" yWindow="-120" windowWidth="29040" windowHeight="15720" tabRatio="939" firstSheet="4" activeTab="6" xr2:uid="{00000000-000D-0000-FFFF-FFFF00000000}"/>
  </bookViews>
  <sheets>
    <sheet name="Meta 1 ATENCIONES LPD" sheetId="40" r:id="rId1"/>
    <sheet name="Meta 1..n" sheetId="1" state="hidden" r:id="rId2"/>
    <sheet name="Meta 2 SEGUIMIENTO LPD" sheetId="41" r:id="rId3"/>
    <sheet name="Meta 3 OPERAR CR" sheetId="42" r:id="rId4"/>
    <sheet name="Meta 4 ATENCION CR" sheetId="43" r:id="rId5"/>
    <sheet name="Meta 5 FORTALECER SOFIA " sheetId="44" r:id="rId6"/>
    <sheet name="Meta 6 ESTRATEGIA PREVENCION" sheetId="45" r:id="rId7"/>
    <sheet name="Meta 7 CLS" sheetId="46" r:id="rId8"/>
    <sheet name="Meta 8 PROTOCOLO TP" sheetId="47" r:id="rId9"/>
    <sheet name="Meta 9 ATENCIONES DUPLAS" sheetId="48" r:id="rId10"/>
    <sheet name="Indicadores PA" sheetId="36" r:id="rId11"/>
    <sheet name="Territorialización PA" sheetId="37" state="hidden" r:id="rId12"/>
    <sheet name="Instructivo" sheetId="39" state="hidden" r:id="rId13"/>
    <sheet name="Generalidades" sheetId="38" state="hidden" r:id="rId14"/>
    <sheet name="Hoja13" sheetId="32" state="hidden" r:id="rId15"/>
    <sheet name="Hoja1" sheetId="20" state="hidden" r:id="rId16"/>
  </sheets>
  <definedNames>
    <definedName name="_xlnm._FilterDatabase" localSheetId="10" hidden="1">'Indicadores PA'!$A$12:$AZ$63</definedName>
    <definedName name="_xlnm.Print_Area" localSheetId="0">'Meta 1 ATENCIONES LPD'!$A$1:$AD$43</definedName>
    <definedName name="_xlnm.Print_Area" localSheetId="2">'Meta 2 SEGUIMIENTO LPD'!$A$1:$AD$39</definedName>
    <definedName name="_xlnm.Print_Area" localSheetId="3">'Meta 3 OPERAR CR'!$A$1:$AD$41</definedName>
    <definedName name="_xlnm.Print_Area" localSheetId="4">'Meta 4 ATENCION CR'!$A$1:$AD$41</definedName>
    <definedName name="_xlnm.Print_Area" localSheetId="5">'Meta 5 FORTALECER SOFIA '!$A$1:$AD$45</definedName>
    <definedName name="_xlnm.Print_Area" localSheetId="6">'Meta 6 ESTRATEGIA PREVENCION'!$A$1:$AD$45</definedName>
    <definedName name="_xlnm.Print_Area" localSheetId="7">'Meta 7 CLS'!$A$1:$AD$43</definedName>
    <definedName name="_xlnm.Print_Area" localSheetId="8">'Meta 8 PROTOCOLO TP'!$A$1:$AD$41</definedName>
    <definedName name="_xlnm.Print_Area" localSheetId="9">'Meta 9 ATENCIONES DUPLAS'!$A$1:$AD$43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3" i="36" l="1"/>
  <c r="D22" i="47" l="1"/>
  <c r="E22" i="47"/>
  <c r="F22" i="47"/>
  <c r="G22" i="47"/>
  <c r="H22" i="47"/>
  <c r="I22" i="47"/>
  <c r="J22" i="47"/>
  <c r="K22" i="47"/>
  <c r="L22" i="47"/>
  <c r="M22" i="47"/>
  <c r="N22" i="47"/>
  <c r="AT14" i="36" l="1"/>
  <c r="AT58" i="36"/>
  <c r="AT55" i="36" l="1"/>
  <c r="AU55" i="36" s="1"/>
  <c r="AT21" i="36" l="1"/>
  <c r="AT57" i="36" l="1"/>
  <c r="AU57" i="36" s="1"/>
  <c r="AT56" i="36"/>
  <c r="AC22" i="42"/>
  <c r="P35" i="42"/>
  <c r="AT45" i="36" l="1"/>
  <c r="AT24" i="36" l="1"/>
  <c r="AC25" i="41" l="1"/>
  <c r="AT60" i="36" l="1"/>
  <c r="AU60" i="36" s="1"/>
  <c r="AU14" i="36"/>
  <c r="L21" i="36" l="1"/>
  <c r="L20" i="36"/>
  <c r="L16" i="36"/>
  <c r="AC22" i="43"/>
  <c r="F3" i="20"/>
  <c r="J3" i="20"/>
  <c r="N3" i="20"/>
  <c r="F4" i="20"/>
  <c r="J4" i="20"/>
  <c r="N4" i="20"/>
  <c r="F5" i="20"/>
  <c r="J5" i="20"/>
  <c r="F6" i="20"/>
  <c r="J6" i="20"/>
  <c r="F7" i="20"/>
  <c r="J7" i="20"/>
  <c r="F8" i="20"/>
  <c r="S11" i="37"/>
  <c r="AX32" i="37"/>
  <c r="AY11" i="37"/>
  <c r="S12" i="37"/>
  <c r="AY12" i="37"/>
  <c r="S13" i="37"/>
  <c r="AY13" i="37"/>
  <c r="S14" i="37"/>
  <c r="AY14" i="37"/>
  <c r="S15" i="37"/>
  <c r="AY15" i="37"/>
  <c r="S16" i="37"/>
  <c r="AY16" i="37"/>
  <c r="S17" i="37"/>
  <c r="AY17" i="37"/>
  <c r="S18" i="37"/>
  <c r="AY18" i="37"/>
  <c r="S19" i="37"/>
  <c r="AY19" i="37"/>
  <c r="S20" i="37"/>
  <c r="AY20" i="37"/>
  <c r="S21" i="37"/>
  <c r="AY21" i="37"/>
  <c r="S22" i="37"/>
  <c r="AY22" i="37"/>
  <c r="S23" i="37"/>
  <c r="AY23" i="37"/>
  <c r="S24" i="37"/>
  <c r="AY24" i="37"/>
  <c r="S25" i="37"/>
  <c r="AY25" i="37"/>
  <c r="S26" i="37"/>
  <c r="AY26" i="37"/>
  <c r="S27" i="37"/>
  <c r="AY27" i="37"/>
  <c r="S28" i="37"/>
  <c r="AY28" i="37"/>
  <c r="S29" i="37"/>
  <c r="AY29" i="37"/>
  <c r="S30" i="37"/>
  <c r="AY30" i="37"/>
  <c r="S31" i="37"/>
  <c r="AY31" i="37"/>
  <c r="B32" i="37"/>
  <c r="C32" i="37"/>
  <c r="D32" i="37"/>
  <c r="E32" i="37"/>
  <c r="F32" i="37"/>
  <c r="G32" i="37"/>
  <c r="H32" i="37"/>
  <c r="I32" i="37"/>
  <c r="J32" i="37"/>
  <c r="K32" i="37"/>
  <c r="L32" i="37"/>
  <c r="M32" i="37"/>
  <c r="N32" i="37"/>
  <c r="O32" i="37"/>
  <c r="P32" i="37"/>
  <c r="Q32" i="37"/>
  <c r="R32" i="37"/>
  <c r="T32" i="37"/>
  <c r="U32" i="37"/>
  <c r="V32" i="37"/>
  <c r="W32" i="37"/>
  <c r="X32" i="37"/>
  <c r="Y32" i="37"/>
  <c r="Z32" i="37"/>
  <c r="AA32" i="37"/>
  <c r="AB32" i="37"/>
  <c r="AC32" i="37"/>
  <c r="AD32" i="37"/>
  <c r="AE32" i="37"/>
  <c r="AH32" i="37"/>
  <c r="AI32" i="37"/>
  <c r="AJ32" i="37"/>
  <c r="AK32" i="37"/>
  <c r="AL32" i="37"/>
  <c r="AM32" i="37"/>
  <c r="AN32" i="37"/>
  <c r="AO32" i="37"/>
  <c r="AP32" i="37"/>
  <c r="AQ32" i="37"/>
  <c r="AR32" i="37"/>
  <c r="AS32" i="37"/>
  <c r="AT32" i="37"/>
  <c r="AU32" i="37"/>
  <c r="AV32" i="37"/>
  <c r="AW32" i="37"/>
  <c r="AZ32" i="37"/>
  <c r="BA32" i="37"/>
  <c r="BB32" i="37"/>
  <c r="BC32" i="37"/>
  <c r="BD32" i="37"/>
  <c r="BE32" i="37"/>
  <c r="BF32" i="37"/>
  <c r="BG32" i="37"/>
  <c r="BH32" i="37"/>
  <c r="BI32" i="37"/>
  <c r="BJ32" i="37"/>
  <c r="BK32" i="37"/>
  <c r="R37" i="37"/>
  <c r="S37" i="37"/>
  <c r="AX37" i="37"/>
  <c r="AY37" i="37"/>
  <c r="R38" i="37"/>
  <c r="S38" i="37"/>
  <c r="AX38" i="37"/>
  <c r="AY38" i="37"/>
  <c r="R39" i="37"/>
  <c r="R58" i="37" s="1"/>
  <c r="S39" i="37"/>
  <c r="AX39" i="37"/>
  <c r="AY39" i="37"/>
  <c r="R40" i="37"/>
  <c r="S40" i="37"/>
  <c r="AX40" i="37"/>
  <c r="AY40" i="37"/>
  <c r="R41" i="37"/>
  <c r="S41" i="37"/>
  <c r="AX41" i="37"/>
  <c r="AY41" i="37"/>
  <c r="R42" i="37"/>
  <c r="S42" i="37"/>
  <c r="AX42" i="37"/>
  <c r="AY42" i="37"/>
  <c r="R43" i="37"/>
  <c r="S43" i="37"/>
  <c r="AX43" i="37"/>
  <c r="AY43" i="37"/>
  <c r="R44" i="37"/>
  <c r="S44" i="37"/>
  <c r="AX44" i="37"/>
  <c r="AY44" i="37"/>
  <c r="R45" i="37"/>
  <c r="S45" i="37"/>
  <c r="AX45" i="37"/>
  <c r="AY45" i="37"/>
  <c r="R46" i="37"/>
  <c r="S46" i="37"/>
  <c r="AX46" i="37"/>
  <c r="AY46" i="37"/>
  <c r="R47" i="37"/>
  <c r="S47" i="37"/>
  <c r="AX47" i="37"/>
  <c r="AY47" i="37"/>
  <c r="R48" i="37"/>
  <c r="S48" i="37"/>
  <c r="AX48" i="37"/>
  <c r="AY48" i="37"/>
  <c r="R49" i="37"/>
  <c r="S49" i="37"/>
  <c r="AX49" i="37"/>
  <c r="AY49" i="37"/>
  <c r="R50" i="37"/>
  <c r="S50" i="37"/>
  <c r="AX50" i="37"/>
  <c r="AY50" i="37"/>
  <c r="R51" i="37"/>
  <c r="S51" i="37"/>
  <c r="AX51" i="37"/>
  <c r="AY51" i="37"/>
  <c r="R52" i="37"/>
  <c r="S52" i="37"/>
  <c r="AX52" i="37"/>
  <c r="AY52" i="37"/>
  <c r="R53" i="37"/>
  <c r="S53" i="37"/>
  <c r="AX53" i="37"/>
  <c r="AY53" i="37"/>
  <c r="R54" i="37"/>
  <c r="S54" i="37"/>
  <c r="AX54" i="37"/>
  <c r="AY54" i="37"/>
  <c r="R55" i="37"/>
  <c r="S55" i="37"/>
  <c r="AX55" i="37"/>
  <c r="AY55" i="37"/>
  <c r="R56" i="37"/>
  <c r="S56" i="37"/>
  <c r="AX56" i="37"/>
  <c r="AY56" i="37"/>
  <c r="R57" i="37"/>
  <c r="S57" i="37"/>
  <c r="AX57" i="37"/>
  <c r="AY57" i="37"/>
  <c r="B58" i="37"/>
  <c r="C58" i="37"/>
  <c r="D58" i="37"/>
  <c r="E58" i="37"/>
  <c r="F58" i="37"/>
  <c r="G58" i="37"/>
  <c r="H58" i="37"/>
  <c r="I58" i="37"/>
  <c r="J58" i="37"/>
  <c r="K58" i="37"/>
  <c r="L58" i="37"/>
  <c r="M58" i="37"/>
  <c r="N58" i="37"/>
  <c r="O58" i="37"/>
  <c r="P58" i="37"/>
  <c r="Q58" i="37"/>
  <c r="T58" i="37"/>
  <c r="U58" i="37"/>
  <c r="V58" i="37"/>
  <c r="W58" i="37"/>
  <c r="X58" i="37"/>
  <c r="Y58" i="37"/>
  <c r="Z58" i="37"/>
  <c r="AA58" i="37"/>
  <c r="AB58" i="37"/>
  <c r="AC58" i="37"/>
  <c r="AD58" i="37"/>
  <c r="AE58" i="37"/>
  <c r="AH58" i="37"/>
  <c r="AI58" i="37"/>
  <c r="AJ58" i="37"/>
  <c r="AK58" i="37"/>
  <c r="AL58" i="37"/>
  <c r="AM58" i="37"/>
  <c r="AN58" i="37"/>
  <c r="AO58" i="37"/>
  <c r="AP58" i="37"/>
  <c r="AQ58" i="37"/>
  <c r="AR58" i="37"/>
  <c r="AS58" i="37"/>
  <c r="AT58" i="37"/>
  <c r="AU58" i="37"/>
  <c r="AV58" i="37"/>
  <c r="AW58" i="37"/>
  <c r="AZ58" i="37"/>
  <c r="BA58" i="37"/>
  <c r="BB58" i="37"/>
  <c r="BC58" i="37"/>
  <c r="BD58" i="37"/>
  <c r="BE58" i="37"/>
  <c r="BF58" i="37"/>
  <c r="BG58" i="37"/>
  <c r="BH58" i="37"/>
  <c r="BI58" i="37"/>
  <c r="BJ58" i="37"/>
  <c r="BK58" i="37"/>
  <c r="AU13" i="36"/>
  <c r="AT15" i="36"/>
  <c r="AU15" i="36" s="1"/>
  <c r="AT16" i="36"/>
  <c r="AU16" i="36" s="1"/>
  <c r="AT17" i="36"/>
  <c r="AU17" i="36" s="1"/>
  <c r="AT18" i="36"/>
  <c r="AU18" i="36" s="1"/>
  <c r="AT19" i="36"/>
  <c r="AU19" i="36" s="1"/>
  <c r="AT20" i="36"/>
  <c r="AU20" i="36" s="1"/>
  <c r="AU21" i="36"/>
  <c r="AT22" i="36"/>
  <c r="AT23" i="36"/>
  <c r="AT25" i="36"/>
  <c r="AT26" i="36"/>
  <c r="AT27" i="36"/>
  <c r="AH28" i="36"/>
  <c r="AT28" i="36" s="1"/>
  <c r="AT29" i="36"/>
  <c r="AT30" i="36"/>
  <c r="AT31" i="36"/>
  <c r="AT32" i="36"/>
  <c r="AT33" i="36"/>
  <c r="AT34" i="36"/>
  <c r="AT35" i="36"/>
  <c r="AT36" i="36"/>
  <c r="AT37" i="36"/>
  <c r="AT38" i="36"/>
  <c r="AT39" i="36"/>
  <c r="AT40" i="36"/>
  <c r="AT41" i="36"/>
  <c r="AT42" i="36"/>
  <c r="AT43" i="36"/>
  <c r="AT44" i="36"/>
  <c r="AT46" i="36"/>
  <c r="AT47" i="36"/>
  <c r="AT48" i="36"/>
  <c r="AT49" i="36"/>
  <c r="AT50" i="36"/>
  <c r="AT51" i="36"/>
  <c r="AT52" i="36"/>
  <c r="AT53" i="36"/>
  <c r="AT54" i="36"/>
  <c r="AU56" i="36"/>
  <c r="AU58" i="36"/>
  <c r="AT59" i="36"/>
  <c r="AU59" i="36" s="1"/>
  <c r="O22" i="48"/>
  <c r="AC22" i="48"/>
  <c r="C23" i="48"/>
  <c r="O23" i="48" s="1"/>
  <c r="AC23" i="48"/>
  <c r="O24" i="48"/>
  <c r="AC24" i="48"/>
  <c r="O25" i="48"/>
  <c r="AC25" i="48"/>
  <c r="P30" i="48"/>
  <c r="P34" i="48"/>
  <c r="P35" i="48"/>
  <c r="P38" i="48"/>
  <c r="P39" i="48"/>
  <c r="P40" i="48"/>
  <c r="P41" i="48"/>
  <c r="P42" i="48"/>
  <c r="P43" i="48"/>
  <c r="C22" i="47"/>
  <c r="O22" i="47"/>
  <c r="AC22" i="47"/>
  <c r="C23" i="47"/>
  <c r="O23" i="47" s="1"/>
  <c r="AC23" i="47"/>
  <c r="O24" i="47"/>
  <c r="AC24" i="47"/>
  <c r="C25" i="47"/>
  <c r="O25" i="47" s="1"/>
  <c r="AC25" i="47"/>
  <c r="P30" i="47"/>
  <c r="P35" i="47"/>
  <c r="P38" i="47"/>
  <c r="P39" i="47"/>
  <c r="P40" i="47"/>
  <c r="P41" i="47"/>
  <c r="O22" i="46"/>
  <c r="AC22" i="46"/>
  <c r="C23" i="46"/>
  <c r="O23" i="46"/>
  <c r="AC23" i="46"/>
  <c r="O24" i="46"/>
  <c r="AC24" i="46"/>
  <c r="O25" i="46"/>
  <c r="AC25" i="46"/>
  <c r="P30" i="46"/>
  <c r="P38" i="46"/>
  <c r="P39" i="46"/>
  <c r="P40" i="46"/>
  <c r="P41" i="46"/>
  <c r="P42" i="46"/>
  <c r="P43" i="46"/>
  <c r="O22" i="45"/>
  <c r="AC22" i="45"/>
  <c r="C23" i="45"/>
  <c r="O23" i="45" s="1"/>
  <c r="AC23" i="45"/>
  <c r="O24" i="45"/>
  <c r="AC24" i="45"/>
  <c r="O25" i="45"/>
  <c r="AC25" i="45"/>
  <c r="P30" i="45"/>
  <c r="P35" i="45"/>
  <c r="P38" i="45"/>
  <c r="P39" i="45"/>
  <c r="P40" i="45"/>
  <c r="P41" i="45"/>
  <c r="P42" i="45"/>
  <c r="P43" i="45"/>
  <c r="P44" i="45"/>
  <c r="P45" i="45"/>
  <c r="O22" i="44"/>
  <c r="AC22" i="44"/>
  <c r="C23" i="44"/>
  <c r="O23" i="44" s="1"/>
  <c r="AC23" i="44"/>
  <c r="O24" i="44"/>
  <c r="AC24" i="44"/>
  <c r="O25" i="44"/>
  <c r="AC25" i="44"/>
  <c r="P30" i="44"/>
  <c r="P35" i="44"/>
  <c r="P38" i="44"/>
  <c r="P39" i="44"/>
  <c r="P40" i="44"/>
  <c r="P41" i="44"/>
  <c r="P42" i="44"/>
  <c r="P43" i="44"/>
  <c r="P44" i="44"/>
  <c r="P45" i="44"/>
  <c r="O22" i="43"/>
  <c r="C23" i="43"/>
  <c r="O23" i="43" s="1"/>
  <c r="AC23" i="43"/>
  <c r="O24" i="43"/>
  <c r="AC24" i="43"/>
  <c r="O25" i="43"/>
  <c r="AC25" i="43"/>
  <c r="P30" i="43"/>
  <c r="P34" i="43"/>
  <c r="P35" i="43"/>
  <c r="P38" i="43"/>
  <c r="P39" i="43"/>
  <c r="P40" i="43"/>
  <c r="P41" i="43"/>
  <c r="O22" i="42"/>
  <c r="C23" i="42"/>
  <c r="O23" i="42" s="1"/>
  <c r="AC23" i="42"/>
  <c r="O24" i="42"/>
  <c r="AC24" i="42"/>
  <c r="O25" i="42"/>
  <c r="AC25" i="42"/>
  <c r="P30" i="42"/>
  <c r="P38" i="42"/>
  <c r="P39" i="42"/>
  <c r="P40" i="42"/>
  <c r="P41" i="42"/>
  <c r="O22" i="41"/>
  <c r="AC22" i="41"/>
  <c r="C23" i="41"/>
  <c r="O23" i="41" s="1"/>
  <c r="O24" i="41"/>
  <c r="AC24" i="41"/>
  <c r="O25" i="41"/>
  <c r="P30" i="41"/>
  <c r="P34" i="41"/>
  <c r="P35" i="41"/>
  <c r="P38" i="41"/>
  <c r="P39" i="41"/>
  <c r="P24" i="1"/>
  <c r="P28" i="1"/>
  <c r="P29" i="1"/>
  <c r="P32" i="1"/>
  <c r="P33" i="1"/>
  <c r="P34" i="1"/>
  <c r="P35" i="1"/>
  <c r="P36" i="1"/>
  <c r="P37" i="1"/>
  <c r="P38" i="1"/>
  <c r="P39" i="1"/>
  <c r="O22" i="40"/>
  <c r="AC22" i="40"/>
  <c r="C23" i="40"/>
  <c r="O23" i="40"/>
  <c r="AC23" i="40"/>
  <c r="O24" i="40"/>
  <c r="AC24" i="40"/>
  <c r="O25" i="40"/>
  <c r="AC25" i="40"/>
  <c r="P30" i="40"/>
  <c r="P34" i="40"/>
  <c r="P35" i="40"/>
  <c r="P38" i="40"/>
  <c r="P39" i="40"/>
  <c r="P40" i="40"/>
  <c r="P41" i="40"/>
  <c r="P42" i="40"/>
  <c r="P43" i="40"/>
  <c r="AX58" i="37" l="1"/>
  <c r="S58" i="37"/>
  <c r="AH24" i="40"/>
  <c r="AY58" i="37"/>
  <c r="S32" i="37"/>
  <c r="AD23" i="48"/>
  <c r="P25" i="48"/>
  <c r="P23" i="48"/>
  <c r="AD23" i="47"/>
  <c r="AD23" i="46"/>
  <c r="P25" i="46"/>
  <c r="P23" i="46"/>
  <c r="P25" i="45"/>
  <c r="AD23" i="44"/>
  <c r="P25" i="44"/>
  <c r="P23" i="44"/>
  <c r="P25" i="42"/>
  <c r="P23" i="42"/>
  <c r="P23" i="40"/>
  <c r="P23" i="41"/>
  <c r="AG22" i="40"/>
  <c r="P25" i="41"/>
  <c r="AD23" i="40"/>
  <c r="AH25" i="40"/>
  <c r="AD23" i="43"/>
  <c r="AH22" i="40"/>
  <c r="AG25" i="40"/>
  <c r="P23" i="45"/>
  <c r="AG24" i="40"/>
  <c r="AD25" i="40"/>
  <c r="AD23" i="45"/>
  <c r="AD25" i="44"/>
  <c r="AY32" i="37"/>
  <c r="AD25" i="48"/>
  <c r="AD25" i="47"/>
  <c r="AD25" i="46"/>
  <c r="AD25" i="45"/>
  <c r="AD25" i="43"/>
  <c r="AD23" i="42"/>
  <c r="AD25" i="42"/>
  <c r="AD25" i="41"/>
  <c r="P25" i="40"/>
  <c r="AG23" i="40"/>
  <c r="AC23" i="41"/>
  <c r="AD23" i="41" s="1"/>
  <c r="AH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9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9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9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A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A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A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A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A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A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A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A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A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A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medicación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6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6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6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<sst xmlns="http://schemas.openxmlformats.org/spreadsheetml/2006/main" count="2595" uniqueCount="770">
  <si>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</si>
  <si>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</si>
  <si>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</si>
  <si>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</si>
  <si>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</si>
  <si>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</si>
  <si>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</si>
  <si>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</si>
  <si>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SEP</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</si>
  <si>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</si>
  <si>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</si>
  <si>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</si>
  <si>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</si>
  <si>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</si>
  <si>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</si>
  <si>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</si>
  <si>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</si>
  <si>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</si>
  <si>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</si>
  <si>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</si>
  <si>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</si>
  <si>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</si>
  <si>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</si>
  <si>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</si>
  <si>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</si>
  <si>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</si>
  <si>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</si>
  <si>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</si>
  <si>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</si>
  <si>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</si>
  <si>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</si>
  <si>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</si>
  <si>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</si>
  <si>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</si>
  <si>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</si>
  <si>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</si>
  <si>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</si>
  <si>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</si>
  <si>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</si>
  <si>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</si>
  <si>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</si>
  <si>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</si>
  <si>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</si>
  <si>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Total reporte 
Reserva</t>
  </si>
  <si>
    <t>Total reporte 
Vigencia</t>
  </si>
  <si>
    <t>PROGRAMACION DE COMPROMISOS</t>
  </si>
  <si>
    <t>Prog Compromisos</t>
  </si>
  <si>
    <t>COMPROMISOS</t>
  </si>
  <si>
    <t>Ejec Compromisos</t>
  </si>
  <si>
    <t>PROGRAMACION DE GIROS</t>
  </si>
  <si>
    <t>Prog Giros</t>
  </si>
  <si>
    <t>GIROS</t>
  </si>
  <si>
    <t>Ejec 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</si>
  <si>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</si>
  <si>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</si>
  <si>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</si>
  <si>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</si>
  <si>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</si>
  <si>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</si>
  <si>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</si>
  <si>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</si>
  <si>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</si>
  <si>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</si>
  <si>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</si>
  <si>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</si>
  <si>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</si>
  <si>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</si>
  <si>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</si>
  <si>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</si>
  <si>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</si>
  <si>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</si>
  <si>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</si>
  <si>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</si>
  <si>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</si>
  <si>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</si>
  <si>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</si>
  <si>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</si>
  <si>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</si>
  <si>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</si>
  <si>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</si>
  <si>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</si>
  <si>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</si>
  <si>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</si>
  <si>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</si>
  <si>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</si>
  <si>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</si>
  <si>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</si>
  <si>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</si>
  <si>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</si>
  <si>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</si>
  <si>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Brindar orientación psicosocial y con elementos socio jurídicos, así como información en la ruta de atención a mujeres víctimas de violencias a través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</si>
  <si>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</si>
  <si>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</si>
  <si>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</si>
  <si>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</si>
  <si>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</si>
  <si>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</si>
  <si>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</si>
  <si>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</si>
  <si>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</si>
  <si>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</si>
  <si>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</si>
  <si>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</si>
  <si>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</si>
  <si>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</si>
  <si>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</si>
  <si>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</si>
  <si>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</si>
  <si>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</si>
  <si>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</si>
  <si>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</si>
  <si>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</si>
  <si>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</si>
  <si>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Realizar seguimiento al 100% de los casos reportados en la Línea Purpura Distrital</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</si>
  <si>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</si>
  <si>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</si>
  <si>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</si>
  <si>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 xml:space="preserve"> Operar 6 casas refugio para mujeres víctimas de violencia y personas a cargo </t>
  </si>
  <si>
    <t xml:space="preserve">No se presentaron retrasos </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</si>
  <si>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</si>
  <si>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</si>
  <si>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</si>
  <si>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</si>
  <si>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Realizar atención al 100% de personas (mujeres víctimas de violencia y personas a cargo) acogidas en las Casas Refugio.</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</si>
  <si>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</si>
  <si>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</si>
  <si>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</si>
  <si>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</si>
  <si>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Fortalecer los 4 componentes del Sistema SOFIA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</si>
  <si>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</si>
  <si>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</si>
  <si>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</si>
  <si>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</si>
  <si>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</si>
  <si>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</si>
  <si>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</si>
  <si>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</si>
  <si>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</si>
  <si>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</si>
  <si>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</si>
  <si>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</si>
  <si>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</si>
  <si>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</si>
  <si>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</si>
  <si>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</si>
  <si>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</si>
  <si>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</si>
  <si>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</si>
  <si>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Realizar 11.983 atenciones a mujeres víctimas de violencias, a través de las duplas de atención psicosocial</t>
  </si>
  <si>
    <t>El proceso de atención psicosocial facilitado por las Duplas permitió:                                      
- Promover espacios de conversación empática y reflexiva con las mujeres víctimas de violencias. 
- Promover prácticas de autocuidado en las mujeres y sus redes de apoyo. 
- Identificar sus recursos de afrontamiento. 
- Acercar la institucionalidad a las mujeres a través de la orientación de procesos, y aclaración de competencias de las entidades que hacen parte de la ruta de atención a mujeres víctimas de violencias. 
- Brindar atención integral a familiares de mujeres víctimas de feminicidio.</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</si>
  <si>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</si>
  <si>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</si>
  <si>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</si>
  <si>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</si>
  <si>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</si>
  <si>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</si>
  <si>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</si>
  <si>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</si>
  <si>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</si>
  <si>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</si>
  <si>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</si>
  <si>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1. Vida libre de Violencias y justicia con enfoque de género para las mujeres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</si>
  <si>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</si>
  <si>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</si>
  <si>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</si>
  <si>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</si>
  <si>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</si>
  <si>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</si>
  <si>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</si>
  <si>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</si>
  <si>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</si>
  <si>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</si>
  <si>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</si>
  <si>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</si>
  <si>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</si>
  <si>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</si>
  <si>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</si>
  <si>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</si>
  <si>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</si>
  <si>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</si>
  <si>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</si>
  <si>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</si>
  <si>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</si>
  <si>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</si>
  <si>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</si>
  <si>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</si>
  <si>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</si>
  <si>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Alcanzar al menos el 80% de efectividad (respuesta inmediata, llamadas devueltas y contactos por chat) en la atención de la línea purpura  “Mujeres escuchan mujeres” integrando un equipo de la misma a la línea de emergencias 123</t>
  </si>
  <si>
    <t>324. Efectividad en la atención de la Línea Púrpura</t>
  </si>
  <si>
    <t>CONSTANTE</t>
  </si>
  <si>
    <t>Porcentaje</t>
  </si>
  <si>
    <t>(Llamadas contestadas + llamadas buzón)/
Llamadas efectivas</t>
  </si>
  <si>
    <t>Trimestral</t>
  </si>
  <si>
    <t>Matriz de efectividad LPD</t>
  </si>
  <si>
    <t>No aplica</t>
  </si>
  <si>
    <t>Ampliar a 6 el modelo de operación de Casa refugio priorizando la ruralidad (Acuerdo 631/2015) y modalidad intermedia.</t>
  </si>
  <si>
    <t>325. Número de Casas Refugio en operación</t>
  </si>
  <si>
    <t>CRECIENTE</t>
  </si>
  <si>
    <t>Casas</t>
  </si>
  <si>
    <t>Sumatoria del número de casas refugio en operación, tomando como operación aquellas que cuentan con contrato suscrito</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</si>
  <si>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</si>
  <si>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</si>
  <si>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</si>
  <si>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Número</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</si>
  <si>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</si>
  <si>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Reportes mensuales de plan de acción del proyecto de inversión 7734</t>
  </si>
  <si>
    <t>36.Número de mujeres víctimas de violencias y su sistema familiar, acogidas y atendidas a través del modelo de Casas Refugio incluyendo modalidad intermedia de acogida y ruralidad</t>
  </si>
  <si>
    <t>SUMA</t>
  </si>
  <si>
    <t>Mujeres, hijos e hijas</t>
  </si>
  <si>
    <t xml:space="preserve">Sumatoria del número de mujeres víctimas de violencias y su sistema familiar, acogidas y atendidas a través del modelo de Casas Refugio incluyendo modalidad intermedia de acogida y ruralidad </t>
  </si>
  <si>
    <t>Mensual</t>
  </si>
  <si>
    <t>Simisional</t>
  </si>
  <si>
    <t>37.Número de atenciones a mujeres víctimas de violencias, a través de las Duplas de atención psicosocial</t>
  </si>
  <si>
    <t>Atenciones</t>
  </si>
  <si>
    <t>Sumatoria del número de atenciones a mujeres víctimas de violencias, a través de las Duplas de atención psicosocial</t>
  </si>
  <si>
    <t>De manera permanente las profesionales trabajan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psicosocial, acompañado de la flexibilización de los horarios que permita reducir las cancelaciones y/o atenciones fallidas</t>
  </si>
  <si>
    <t xml:space="preserve">18.Número de mujeres participantes en las actividades implementadas en el marco de los Planes Locales de Seguridad para las Mujeres </t>
  </si>
  <si>
    <t>Mujeres</t>
  </si>
  <si>
    <t xml:space="preserve">Sumatoria del número de mujeres participantes en las actividades implementadas en el marco de los Planes Locales de Seguridad para las Mujeres </t>
  </si>
  <si>
    <t>Reportes equipo Sofía Local</t>
  </si>
  <si>
    <t>32.Atenciones efectivas a través de la Línea Púrpura Distrital</t>
  </si>
  <si>
    <t>Sumatoria del número de atenciones efectivas a través de la Línea Púrpura Distrital</t>
  </si>
  <si>
    <t>47.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</si>
  <si>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</si>
  <si>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N.A.</t>
  </si>
  <si>
    <t>Reportes equipo Sistema articulado de alertas tempranas -SAAT- para la prevención del riesgo de feminicidio en Bogotá</t>
  </si>
  <si>
    <t xml:space="preserve">Como alternativa de solución se reiterará a las coordinaciones de los equipos la importancia de registrar en instrumentos SAAT las atenciones y seguimientos de todos los casos asignados. </t>
  </si>
  <si>
    <t>48.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</si>
  <si>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</si>
  <si>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</si>
  <si>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</si>
  <si>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</si>
  <si>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2. Número de incidentes contestados, analizados o gestionados</t>
  </si>
  <si>
    <t>Sumatoria del número de incidentes analizados o gestionados</t>
  </si>
  <si>
    <t>2. Número de incidentes direccionados para atención postemergencia</t>
  </si>
  <si>
    <t>Sumatoria del número de incidentes direccionados para atención postemergencia</t>
  </si>
  <si>
    <t xml:space="preserve">3. Número de casos recepcionados y gestionados </t>
  </si>
  <si>
    <t xml:space="preserve">Sumatoria del número  de casos recepcionados y gestionados </t>
  </si>
  <si>
    <t>3. Número total de orientaciones psico-jurídicas efectivas</t>
  </si>
  <si>
    <t>Sumatoria del número total de orientaciones psico-jurídicas efectivas</t>
  </si>
  <si>
    <t>3. Número de casos gestionados con intento fallido de contacto</t>
  </si>
  <si>
    <t>Sumatoria del número de casos gestionados con intento fallido de contacto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</si>
  <si>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</si>
  <si>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</si>
  <si>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</si>
  <si>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4. Número de seguimientos a llamadas desde la LPD realizados</t>
  </si>
  <si>
    <t>Sumatoria del número de seguimientos a llamadas desde la LPD realizados</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</si>
  <si>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</si>
  <si>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</si>
  <si>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</si>
  <si>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Reportes equipo Casa Refugio</t>
  </si>
  <si>
    <t>6. Número de reuniones de supervisión técnica con los operadores de Casa Refugio</t>
  </si>
  <si>
    <t>Sumatoria del número de reuniones de supervisión técnica con los operadores de Casa Refugio</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</si>
  <si>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</si>
  <si>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</si>
  <si>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</si>
  <si>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7. Número de solicitudes de cupo tramitadas que cumplieron criterios de ingreso a Casa Refugio</t>
  </si>
  <si>
    <t>Sumatoria del número de solicitudes de cupo tramitadas que cumplieron criterios de ingreso a Casa Refugio</t>
  </si>
  <si>
    <t>8. Número de personas acogidas en la modalidad tradicional de Casa  Refugio que cumplen criterios de ingreso</t>
  </si>
  <si>
    <t>Sumatoria del número de personas  acogidas en la modalidad tradicional de Casa  Refugio que cumplen criterios de ingreso</t>
  </si>
  <si>
    <t>8. Número de personas acogidas en la modalidad intermedia de Casa  Refugio que cumplen criterios de ingreso</t>
  </si>
  <si>
    <t>Sumatoria del número de personas  acogidas en la modalidad intermedia de Casa  Refugio que cumplen criterios de ingreso</t>
  </si>
  <si>
    <t>8. Número de personas acogidas en la modalidad rural de Casa  Refugio que cumplen criterios de ingreso</t>
  </si>
  <si>
    <t>Sumatoria del número de personas  acogidas en la modalidad rural de Casa  Refugio que cumplen criterios de ingreso</t>
  </si>
  <si>
    <t>8. Número total de personas acogidas en las tres modalidades de Casa Refugio</t>
  </si>
  <si>
    <t>Sumatoria del número total de personas acogidas en las tres modalidades de Casa Refugio</t>
  </si>
  <si>
    <t>5. Fortalecer los 4 componentes del Sistema SOFIA</t>
  </si>
  <si>
    <t xml:space="preserve">9. Número de servidores (as) sensibilizados </t>
  </si>
  <si>
    <t>Sumatoria del número de servidores (as) sensibilizados</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</si>
  <si>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</si>
  <si>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</si>
  <si>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</si>
  <si>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11. Número de acciones de divulgación y visibilización realizadas</t>
  </si>
  <si>
    <t>Sumatoria del número de acciones de divulgación y visibilización realizada</t>
  </si>
  <si>
    <t>12. Número de asistencias técnicas realizadas</t>
  </si>
  <si>
    <t>Sumatoria del número de asistencias técnicas realizadas</t>
  </si>
  <si>
    <t>En septiembre se realizaron seis (6) asistencias técnicas para el desarrollo de acciones de fortalecimiento de los componentes del Sistema SOFIA:  (1) 3er encuentro de co-creación con el equipo Código de convivencia de la SDSCJ y la Dirección Técnica de Seguridad de TM sobre las metodologías para el programa de sensibilización sobre el PPASETP. (2) Asistencia técnica Plan de Acción Mesa SOFIA 2023 - Secretaría Distrital de Movilidad.(3) Seguimiento Compromisos - Plan de Acción Mesa SOFIA – Secretaría de Hábitat (4) 1a Jornada de Formación a formadores del personal de conducción de TM sobre el PPASETP (5)  Seguimiento compromisos Plan de Acción 2023 Secretaría de Desarrollo Económico (6) Asistencia técnica a Estrategia hospitales</t>
  </si>
  <si>
    <t>6. Implementar una estrategia de Prevención de Riesgo de feminicidio</t>
  </si>
  <si>
    <t xml:space="preserve">13. Número de mujeres en riesgo de feminicidio con seguimiento jurídico y/o psicosocial 	</t>
  </si>
  <si>
    <t xml:space="preserve">Sumatoria del número de mujeres en riesgo de feminicidio con seguimiento jurídico y/o psicosocial </t>
  </si>
  <si>
    <t>14.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</si>
  <si>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</si>
  <si>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</si>
  <si>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</si>
  <si>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</si>
  <si>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Sumatoria del número de sesiones/espacios de trabajo realizados con el sector salud.</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</si>
  <si>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</si>
  <si>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</si>
  <si>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17. Número de Consejos Locales de Seguridad para las Mujeres realizados </t>
  </si>
  <si>
    <t xml:space="preserve">Sumatoria del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</si>
  <si>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</si>
  <si>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</si>
  <si>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</si>
  <si>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Sumatoria del número de actividades de prevención de violencias realizadas en las localidades de Bogotá</t>
  </si>
  <si>
    <t>8. Implementar un protocolo de prevención, atención y segui-miento a casos de violencia en el transporte público</t>
  </si>
  <si>
    <t>20.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</si>
  <si>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</si>
  <si>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En el marco de la gestión para la atención durante el mes de septiembre se registraron un total de  cuarenta y dos (42) seguimientos fallidos, los cuales se deben a la imposibilidad de contacto con las ciudadanas, el incumplimiento de los acuerdos de corresponsabilidad y la falta de voluntad para continuar con el acompañamiento.</t>
  </si>
  <si>
    <t>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</si>
  <si>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21.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</si>
  <si>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</si>
  <si>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9. Realizar 11.983 atenciones a mujeres víctimas de violencias, a través de las duplas de atención psicosocial</t>
  </si>
  <si>
    <t>22. Número de remisiones recibidas por el equipo de Duplas de atención psicosocial</t>
  </si>
  <si>
    <t>Sumatoria del número de remisiones recibidas por el equipo de Duplas de atención psicosocial</t>
  </si>
  <si>
    <t>Reportes equipo Duplas</t>
  </si>
  <si>
    <t>22. Número de casos nuevos atendidos de manera efectiva,  a través de las duplas de atención psicosocial</t>
  </si>
  <si>
    <t>Sumatoria del número de casos nuevos atendidos de manera efectiva,  a través de las duplas de atención psicosocial</t>
  </si>
  <si>
    <t xml:space="preserve">23. Número de seguimientos realizados a través de las duplas de atención psicosocial </t>
  </si>
  <si>
    <t>Sumatoria del número de seguimientos realizados a través de las duplas de atención psicosocial</t>
  </si>
  <si>
    <t>El equipo trabaja permanentemente en el fortalecimiento de los procesos psicosociales que permitan el adecuado cierre y la priorización de seguimientos para casos enlos que se identifique riesgo de feminicidio.</t>
  </si>
  <si>
    <t>24. Número total de atenciones realizadas (primeras atenciones y seguimientos)  a través de las duplas de atención psicosocial</t>
  </si>
  <si>
    <t>Sumatoria del número total de atenciones realizadas (primeras atenciones y seguimientos)  a través de las duplas de atención psicosocial</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</si>
  <si>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</si>
  <si>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</si>
  <si>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</si>
  <si>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</si>
  <si>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</si>
  <si>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Durante los meses de enero y septiembre se desarrollaron cuarenta y dos (42) asistencias técnicas para el fortalecimiento del Sistema SOFIA </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</si>
  <si>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</si>
  <si>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</si>
  <si>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</si>
  <si>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Entre abril y septiembre, en el marco de la estrategia de prevención del feminicidio (desde la Estrategia Intersectorial para la Prevención y Atención de Víctimas de Violencia de Género con Énfasis en Violencia Sexual y Feminicidio (Estrategia en hospitales), se llevaron a cabo 74 sesiones o espacios con el sector salud, de las cuales 64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10 fueron jornadas de trabajo para la articulación con los nuevos servicios que desde el sector salud se están prestando, y balances de cierre de la vigencia 2022 y avance de la vigencia 2023.</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</si>
  <si>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</si>
  <si>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</si>
  <si>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</si>
  <si>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</si>
  <si>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</si>
  <si>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 xml:space="preserve">En el tercer trimestre del año, julio a septiembre, se realizaron 9 jornadas de sensibilización y socialización sobre las tres Modalidades de Atención de Casas Refugio (Tradicional, Intermedia y Rural) para mujeres víctimas de violencias, durante las cuales se socializaron los criterios de ingreso a las Casas Refugio, las características de los servicios prestados, los acompañamientos que se brindan y los procedimientos de solicitud de cupo, para garantizar la integralidad y oportunidad del proceso de solicitid de acogida por parte de las autoridades competentes. </t>
  </si>
  <si>
    <t>En el periodo de enero a septiembre se han realizado 23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</si>
  <si>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</si>
  <si>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</si>
  <si>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</si>
  <si>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</si>
  <si>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</si>
  <si>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Durante el tercer trimestre del año se brindo asistencia técnica relacionada con el abordaje del derecho de las mujeres a una vida libre de violencias con entidades con presencia local como las Alcaldías Locales, MEBOG, Comisarías de Familia, Personerías Locales, la Secretaría Distrital de Educación, la Secretaría Distrital de Seguridad, Convivencia y Justicia, Secretaría Distrital de Salud, Secretaría Distrital de Movilidad, Secretaría Distrital de Cultura, y lideresas, a partir de las reuniones y mesas técnicas y de trabajo, y los Consejos Locales de Seguridad para las Mujeres, donde se logró la concertación y puesta en marcha de los Planes Locales de Seguridad para las Mujeres, así como también su evaluación y seguimiento. En el marco de la implementación de los Planes Locales de Seguridad para las Mujeres se destacan las siguientes estrategias: 1. Identificación, georreferenciación y priorización de lugares de ocurrencia de hechos de violencia y percepciones de inseguridad para las mujeres, 2. Intervención y recuperación física y simbólica de lugares identificados como inseguros para las mujeres, 3. Formación y cualificación en el derecho de las mujeres a una vida libre de violencias  con servidores/as con presencia en el territorio local, 4. Diseño e implementación de procesos para el reconocimiento del derecho a una vida libre de violencias por parte de las ciudadanas y actividades para promoción de la ruta de atención y oferta de servicios local, 5. Diseño y gestión de las acciones de conmemoración de fechas emblemáticas (25 de noviembre y 4 de diciembre.), y 6. Análisis y seguimiento del riesgo de feminicidio en el ámbito local, en el marco de las Mesas técnicas de los Consejos Locales de Seguridad para las Mujeres. Estas estrategias contempladas en las líneas de acción de los Planes Locales de Seguridad para las Mujeres fueron evaluadas con las entidades responsables en las instancias señaladas con base en las fortalezas, logros y retos que se presentan en su desarrollo.</t>
  </si>
  <si>
    <t xml:space="preserve">En el periodo de enero a septiembre se brindó acompañamiento y asistencia técnica sobre el derecho de las mujeres a una vida libre de violencias a las entidades locales con competencias en la prevención, atención y sanción de las violencias contra las mujeres, a través de mesas de trabajo  y encuentros bilaterales, dando como resultado la realización de la primera y segunda ronda de Consejos Locales de Seguridad para las Mujeres del año, y el avance en el desarrollo de las terceras sesiones de esta instancia, en las veinte localidades del Distrito Capital. Así mismo, se logró el diseño y puesta en marcha de los Planes Locales de Seguridad para las Mujeres donde se recogieron estrategias para la prevención de las violencias contra las mujeres en el espacio público, el ámbito privado y para la prevención del delito de feminicidio. Estas estrategias con monitoreadas y retroalimentadas en su ejecución en el marco de los Consejos Locales de Seguridad para las Mujeres. </t>
  </si>
  <si>
    <t>No se presentan retrasos</t>
  </si>
  <si>
    <t>N/A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</si>
  <si>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</si>
  <si>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</si>
  <si>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</si>
  <si>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Durante el tercer trimestre de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</si>
  <si>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Durante la vigencia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</si>
  <si>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Durante el trimestre reportado no se presentaron retrasos en la asignación de los casos. </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</si>
  <si>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</si>
  <si>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</si>
  <si>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</si>
  <si>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 xml:space="preserve">Durante el tercer trimestre de 2023, el SAAT hizo seguimiento jurídico y psicosocial al 100% por ciento de los casos de mujeres valoradas en riesgo de feminicidio por el Instituto Nacional de Medicina Legal y Ciencias Forenses e identificadas por equipos internos de la Secretaría Distrital de la Mujer. </t>
  </si>
  <si>
    <t xml:space="preserve">Durante la vigencia 2023, el SAAT hizo seguimiento jurídico y psicosocial al 89% por ciento de los casos de mujeres valoradas en riesgo de feminicidio por el Instituto Nacional de Medicina Legal y Ciencias Forenses e identificadas por equipos internos de la Secretaría Distrital de la Mujer. </t>
  </si>
  <si>
    <t xml:space="preserve">Durante el trimestre reportado no se presentaron retrasos en el seguimiento de los casos. </t>
  </si>
  <si>
    <t>ELABORÓ</t>
  </si>
  <si>
    <t>Firma:</t>
  </si>
  <si>
    <t>APROBÓ (Según aplique Gerenta de proyecto, Líder técnica y responsable de proceso)</t>
  </si>
  <si>
    <t>REVISÓ OFICINA ASESORA DE PLANEACIÓN</t>
  </si>
  <si>
    <t xml:space="preserve">VoBo. </t>
  </si>
  <si>
    <t xml:space="preserve">Nombre: Diana Maldonado Martínez </t>
  </si>
  <si>
    <t>Nombre: Alexandra Quintero Benavides</t>
  </si>
  <si>
    <t xml:space="preserve">Nombre: Lisa Cristina Gómez Camargo </t>
  </si>
  <si>
    <t>Nombre:</t>
  </si>
  <si>
    <t>Cargo: Contratista Dirección de Eliminación de Violencias contra las Mujeres y Acceso a la Justicia</t>
  </si>
  <si>
    <t>Cargo:  Lideresa Proyecto</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</si>
  <si>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</si>
  <si>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</si>
  <si>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</si>
  <si>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</si>
  <si>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</si>
  <si>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</si>
  <si>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</si>
  <si>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</si>
  <si>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</si>
  <si>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</si>
  <si>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</si>
  <si>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</si>
  <si>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</si>
  <si>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</si>
  <si>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</si>
  <si>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</si>
  <si>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</si>
  <si>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</si>
  <si>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</si>
  <si>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</si>
  <si>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</si>
  <si>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</si>
  <si>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</si>
  <si>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</si>
  <si>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</si>
  <si>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</si>
  <si>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</si>
  <si>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</si>
  <si>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</si>
  <si>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</si>
  <si>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</si>
  <si>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</si>
  <si>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</si>
  <si>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</si>
  <si>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</si>
  <si>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</si>
  <si>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</si>
  <si>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</si>
  <si>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</si>
  <si>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</si>
  <si>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</si>
  <si>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</si>
  <si>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</si>
  <si>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</si>
  <si>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</si>
  <si>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</si>
  <si>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</si>
  <si>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</si>
  <si>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</si>
  <si>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</si>
  <si>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</si>
  <si>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</si>
  <si>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</si>
  <si>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</si>
  <si>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</si>
  <si>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</si>
  <si>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</si>
  <si>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</si>
  <si>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</si>
  <si>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</si>
  <si>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</si>
  <si>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</si>
  <si>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</si>
  <si>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</si>
  <si>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</si>
  <si>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</si>
  <si>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</si>
  <si>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</si>
  <si>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</si>
  <si>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</si>
  <si>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</si>
  <si>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</si>
  <si>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</si>
  <si>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</si>
  <si>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</si>
  <si>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</si>
  <si>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</si>
  <si>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</si>
  <si>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</si>
  <si>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</si>
  <si>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</si>
  <si>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</si>
  <si>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</si>
  <si>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</si>
  <si>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</si>
  <si>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</si>
  <si>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</si>
  <si>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</si>
  <si>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</si>
  <si>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</si>
  <si>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</si>
  <si>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</si>
  <si>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</si>
  <si>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</si>
  <si>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</si>
  <si>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</si>
  <si>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</si>
  <si>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</si>
  <si>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</si>
  <si>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</si>
  <si>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</si>
  <si>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</si>
  <si>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</si>
  <si>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</si>
  <si>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</si>
  <si>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</si>
  <si>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</si>
  <si>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</si>
  <si>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</si>
  <si>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</si>
  <si>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</si>
  <si>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</si>
  <si>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</si>
  <si>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</si>
  <si>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</si>
  <si>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</si>
  <si>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</si>
  <si>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</si>
  <si>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</si>
  <si>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</si>
  <si>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</si>
  <si>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</si>
  <si>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</si>
  <si>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</si>
  <si>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</si>
  <si>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</si>
  <si>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</si>
  <si>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</si>
  <si>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</si>
  <si>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</si>
  <si>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</si>
  <si>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</si>
  <si>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</si>
  <si>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</si>
  <si>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</si>
  <si>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</si>
  <si>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</si>
  <si>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</si>
  <si>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</si>
  <si>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</si>
  <si>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</si>
  <si>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</si>
  <si>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</si>
  <si>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</si>
  <si>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</si>
  <si>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</si>
  <si>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</si>
  <si>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</si>
  <si>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</si>
  <si>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</si>
  <si>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</si>
  <si>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</si>
  <si>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</si>
  <si>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</si>
  <si>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</si>
  <si>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</si>
  <si>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</si>
  <si>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</si>
  <si>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</si>
  <si>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</si>
  <si>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</si>
  <si>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</si>
  <si>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</si>
  <si>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</si>
  <si>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</si>
  <si>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</si>
  <si>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</si>
  <si>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</si>
  <si>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</si>
  <si>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</si>
  <si>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</si>
  <si>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</si>
  <si>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</si>
  <si>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</si>
  <si>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</si>
  <si>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</si>
  <si>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</si>
  <si>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</si>
  <si>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</si>
  <si>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</si>
  <si>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</si>
  <si>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</si>
  <si>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</si>
  <si>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</si>
  <si>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</si>
  <si>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</si>
  <si>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</si>
  <si>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</si>
  <si>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</si>
  <si>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</si>
  <si>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</si>
  <si>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</si>
  <si>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</si>
  <si>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</si>
  <si>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</si>
  <si>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</si>
  <si>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</si>
  <si>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</si>
  <si>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</si>
  <si>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</si>
  <si>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</si>
  <si>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</si>
  <si>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</si>
  <si>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</si>
  <si>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</si>
  <si>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</si>
  <si>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</si>
  <si>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</si>
  <si>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</si>
  <si>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</si>
  <si>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</si>
  <si>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</si>
  <si>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</si>
  <si>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</si>
  <si>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</si>
  <si>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</si>
  <si>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</si>
  <si>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</si>
  <si>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</si>
  <si>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</si>
  <si>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</si>
  <si>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</si>
  <si>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</si>
  <si>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</si>
  <si>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</si>
  <si>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</si>
  <si>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</si>
  <si>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</si>
  <si>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</si>
  <si>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</si>
  <si>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</si>
  <si>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</si>
  <si>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</si>
  <si>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</si>
  <si>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</si>
  <si>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</si>
  <si>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</si>
  <si>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</si>
  <si>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</si>
  <si>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</si>
  <si>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</si>
  <si>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</si>
  <si>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</si>
  <si>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</si>
  <si>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</si>
  <si>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</si>
  <si>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</si>
  <si>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</si>
  <si>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</si>
  <si>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</si>
  <si>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</si>
  <si>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</si>
  <si>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</si>
  <si>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</si>
  <si>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</si>
  <si>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</si>
  <si>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</si>
  <si>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</si>
  <si>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</si>
  <si>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</si>
  <si>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</si>
  <si>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</si>
  <si>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</si>
  <si>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</si>
  <si>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</si>
  <si>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</si>
  <si>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</si>
  <si>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</si>
  <si>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</si>
  <si>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</si>
  <si>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</si>
  <si>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</si>
  <si>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</si>
  <si>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</si>
  <si>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</si>
  <si>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</si>
  <si>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</si>
  <si>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</si>
  <si>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Logros: En octubre, en el marco de la estrategia de prevención del feminicidio se operó en 8 IPS en el marco de las 4 subredes públicas y en articulación con la red privada, a través de los cuales se realizaron 649 atenciones de las cuales 558 corresponden a asesorías y 91 a orientaciones. Teniendo en cuenta la depuración de la información en SIMISIONAL de los periodos anteriores, se ajustan 2 atenciones reportadas  
Entre abril y octubre,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3.632 atenciones de las cuales 2.653  corresponden a asesorías y 979 a orientaciones. 
Beneficios: Las mujeres que llegaron a los servicios de salud de las 8 IPS en las que se operó en el marco de las 4 subredes públicas y en articulación con la red privada,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</si>
  <si>
    <t>Logros: En el  mes de octubre  se llevaron a cabo 15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2 sesiones de trabajo con el sector salud, donde se presentaron  los avances de la vigencia 2023.
Entre abril y octubre, en el marco de la estrategia de prevención del feminicidio (desde la Estrategia Intersectorial para la Prevención y Atención de Víctimas de Violencia de Género con Énfasis en Violencia Sexual y Feminicidio (Estrategia en hospitales), se llevaron a cabo 91 sesiones o espacios con el sector salud, de las cuales 79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12 fueron jornadas de trabajo para la articulación con los nuevos servicios que desde el sector salud se están prestando, y balances de cierre de la vigencia 2022 y avance de la vigencia 2023.
Beneficios: La asistencia técnica legal brindada al personal de salud contribuyó en la cualificación de la atención brindada a las ciudadanas víctimas de VBG que acuden a los servicios de urgencias de las IPS Priorizadas. 
No se presentaron retrasos</t>
  </si>
  <si>
    <t xml:space="preserve">Con corte al mes de octubre,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3.632 atenciones de las cuales 2.653  corresponden a asesorías y 979 a orientaciones. </t>
  </si>
  <si>
    <t>En octubre, en el marco de la estrategia de prevención del feminicidio (desde la Estrategia Intersectorial para la Prevención y Atención de Víctimas de Violencia de Género con Énfasis en Violencia Sexual y Feminicidio (Estrategia en hospitales), se llevaron a cabo 15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2 sesiones de trabajo con el sector salud, donde se presentaron el cierre de la vigencia 2022 y los avances de la vigencia 2023</t>
  </si>
  <si>
    <t>Con corte al mes de octubre, en el marco de la estrategia de prevención del feminicidio (desde la Estrategia Intersectorial para la Prevención y Atención de Víctimas de Violencia de Género con Énfasis en Violencia Sexual y Feminicidio (Estrategia en hospitales), se llevaron a cabo 91 sesiones o espacios con el sector salud, de las cuales 79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12 fueron jornadas de trabajo para la articulación con los nuevos servicios que desde el sector salud se están prestando, y balances de cierre de la vigencia 2022 y avance de la vigencia 2023.</t>
  </si>
  <si>
    <t>Con corte al mes de octubre se dio cumplimiento a la operación de la Estrategia Casas Refugio a través del funcionamiento de 6 casas, 4 en la Modalidad de Atención Tradicional, 1 de la Modalidad Intermedia y 1 de la Modalidad Rural.</t>
  </si>
  <si>
    <t>En los meses de enero a octubre se dio cumplimiento a la operación de la Estrategia Casas Refugio a través del funcionamiento de 6 casas, 4 en la Modalidad de Atención Tradicional, 1 de la Modalidad Intermedia y 1 de la Modalidad Rural.</t>
  </si>
  <si>
    <t xml:space="preserve">Durante el mes de octubre ingresaron un total de 123 personas nuevas en las Casas Refugio, de las cuales 58 fueron mujeres adultas víctimas de violencia y 65 niños, niñas, adolescentes y personas de sus sistemas familiares dependientes. </t>
  </si>
  <si>
    <t>Durante el mes de octubre se llevaron a cabo 64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</si>
  <si>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enero a octubre se llevaron a cabo 591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</si>
  <si>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 xml:space="preserve">Durante el mes de octubre se realizaron 55 reuniones de supervisión técnica en las 6 Casas Refugio que operaron durante el mes, de las cuales 5 se relacionaron con el área de trabajo social, 6 con nutrición, 6 con psicología, 6 con pedagogía,7 con jurídica, 7 con primeros auxilios,  y 18 actividades de revisión del proceso de atención que se brinda a las mujeres acogidas y lineamientos. </t>
  </si>
  <si>
    <t>En los meses de enero a octubre se realizaron 462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</si>
  <si>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Durante el mes de octubre se recibieron 67 solicitudes de cupo en el correo institucional de Casas Refugio, reportadas por los equipos de atención de la Secretaría Distrital de la Mujer y por las demás entidades que remiten mujeres victimas de violencia.</t>
  </si>
  <si>
    <t>En los meses de enero a octubre se recibieron 638 solicitudes de cupo en el correo institucional de Casas Refugio, reportadas por los equipos de atención de la Secretaría Distrital de la Mujer y por las demás entidades que remiten mujeres victimas de violencia.</t>
  </si>
  <si>
    <t xml:space="preserve">Durante el mes de octubre se aceptaron y se realizaron los trámites de ingreso para 59 solicitudes de cupo de mujeres víctimas de violencia que fueron recibidas en el correo institucional de Casas Refugio, al evidenciar que cumplían con los criterios de ingreso. </t>
  </si>
  <si>
    <t>En los meses de enero a octubre se aceptaron y se realizaron los trámites de ingreso para 527 solicitudes de cupo de mujeres víctimas de violencia que fueron recibidas en el correo institucional de Casas Refugio, al evidenciar que cumplían con los criterios de ingreso.</t>
  </si>
  <si>
    <t>En el mes de octubre se acogieron un total de 95 personas nuevas en la Modalidad Tradicional de las Casas Refugio, de las cuales 41 fueron mujeres adultas víctimas de violencia y 54 niños, niñas y adolescentes.</t>
  </si>
  <si>
    <t>En los meses de enero a octubre se acogieron un total de 757 personas nuevas en la Modalidad Tradicional de las Casas Refugio, de las cuales 339 fueron mujeres adultas víctimas de violencia y 417 niños, niñas, adolescentes y personas de su sistema familiar dependiente.</t>
  </si>
  <si>
    <t>En el mes de octubre se acogieron un total de 23 personas nuevas en la Modalidad Intermedia de las Casas Refugio, de las cuales 14 fueron mujeres adultas víctimas de violencia y 9 niños, niñas y adolescentes.</t>
  </si>
  <si>
    <t>En los meses de enero a octubre se acogieron un total de 281 personas nuevas en la Modalidad Intermedia de las Casas Refugio, de las cuales 146 fueron mujeres adultas víctimas de violencia y 135 niños, niñas y adolescentes. La operación de la Casa Rerugio de Modalidad Intermedia corresponde a la ampliación de la oferta entre el año 2021 y el 2023.</t>
  </si>
  <si>
    <t xml:space="preserve">En el mes de octubre se acogieron un total de 5 personas nuevas en la Modalidad Rural de las Casas Refugio, de las cuales 3 fueron mujeres adultas víctimas de violencia y 2 niños, niñas y adolescentes. </t>
  </si>
  <si>
    <t>En los meses de enero a octubre se acogieron un total de 110 personas nuevas en la Modalidad Rural de las Casas Refugio, de las cuales 47 fueron mujeres adultas víctimas de violencia y 63 niños, niñas y adolescentes. La operación de la Casa Rerugio de Modalidad Rural corresponde a la ampliación de la oferta entre el año 2021 y el 2023.</t>
  </si>
  <si>
    <t xml:space="preserve">Durante el mes de octubre ingresaron un total de 123 personas nuevas en las Casas Refugio, de las cuales 58 fueron mujeres adultas víctimas de violencia y 65 niños, niñas, adolescentes. </t>
  </si>
  <si>
    <t>Durante el mes de octubre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</si>
  <si>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Entre los meses de enero a octubre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</si>
  <si>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octubre se llevaron a cabo 64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octubre se llevaron a cabo 591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</si>
  <si>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octubre se realizaron 55 reuniones de supervisión técnica en las 6 Casas Refugio que operaron durante el mes, de las cuales 5 se relacionaron con el área de trabajo social, 6 con nutrición, 6 con psicología, 6 con pedagogía,7 con jurídica, 7 con primeros auxilios,  y 18 actividades de revisión del proceso de atención que se brinda a las mujeres acogidas y lineamientos, garantizando una adecuada prestación del servicio. 
En el periodo de enero a octubre se desarrollaron 462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</si>
  <si>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 xml:space="preserve">Durante el mes de octubre se recibieron 67 solicitudes de cupo (mujeres víctimas de violencia y personas a cargo) en el correo institucional de Casas Refugio, de las cuales se aceptaron y se realizaron los trámites de ingreso para 59 solicitudes al evidenciar que cumplían con los criterios, 7 resultaron en desistimiento de cupo y 1  no cumplió con los criterios para el ingreso a Casa Refugio. 
Las 59 solicitudes de cupo que cumplieron con los criterios de ingreso, conllevaron la acogida de 123 personas nuevas, entre las cuales se encontraban 58 mujeres adultas víctimas de violencia y 65 niños, niñas y adolescentes. Durante el mes de octubre estuvieron acogidas un total de 301 personas (mujeres víctimas de violencia y personas a cargo) en las Casas Refugio. </t>
  </si>
  <si>
    <t>Logros: Durante el mes de octubre se recibieron 67 solicitudes de cupo (mujeres víctimas de violencia y personas a cargo) en el correo institucional de Casas Refugio, de las cuales se aceptaron y se realizaron los trámites de ingreso para 59 solicitudes al evidenciar que cumplían con los criterios, 7 resultaron en desistimiento de cupo y 1 no cumplió con los criterios para el ingreso a Casa Refugio.
En el periodo de enero a octubre se recibieron 638 solicitudes de cupo (mujeres víctimas de violencia y personas a cargo) en el correo institucional de Casas Refugio, de las cuales se aceptaron y se realizaron los trámites de ingreso para 527 solicitudes al evidenciar que cumplían con los criterios, a través de 6 Casas Refugio; 89 resultaron en desistimiento de cupo para el ingreso a Casa Refugio y 22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</si>
  <si>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En el mes de octubre se brindó acogida a 123 personas nuevas (mujeres víctimas de violencia y personas a cargo) que cumplieron los criterios de ingreso a las Casas Refugio, de las cuales 58 fueron mujeres adultas y adultas mayores, 6 adolescentes, 45 niñas y niños y 14 bebés. Bajo ese marco, en octubre estuvieron acogidas un total de 301 personas en la Estrategia de Casas Refugio en sus tres Modalidades: Tradicional, Intermedia y Rural. 
En el periodo de enero a octubre se brindó acogida a 1.148 personas nuevas (mujeres víctimas de violencia y personas a cargo) que cumplieron los criterios de ingreso a las Casas Refugio, de las cuales 532 son mujeres y mujeres adultas mayores, 56 adolescentes, 419 niñas y niños, 140 bebés y 1 hombre adulto dependiente del cuidado de su madre. 
Beneficios: La acogida a mujeres víctimas de violencia y los miembros de sus sistemas familiares aportó a salvaguardar su vida e integridad personal y garantizó un proceso de atención integral que fomenta sus capacidades y oportunidades.
No se presentaron retrasos.</t>
  </si>
  <si>
    <t xml:space="preserve">
Durante el mes de octubre se realizaron 3.631 atenciones efectivas a través de la Línea Púrpura Distrital "Mujeres que Escuchan Mujeres", de las cuales 2.429  fueron primeras atenciones y 1.202  seguimientos telefónicos
De los 895 incidentes contestados, gestionados y analizados por la AgenciaMuj en el mes de octubre de acuerdo a sus características y criterios, 599 fueron direccionados a equipos de la Secretaría Distrital de la Mujer para atención post-evento (302 direccionados específicamente a la Línea Púrpura Distrital)  y en urgencia-emergencia a través de la móvil mujer, recurso de despacho de la Agencia MUJ .
Durante el mes de octubre se recepcionaron y gestionaron 94 incidentes con código de tipificación 204-Tentativa de Feminicidio priorizado para la atención en urgencia/emergencia a través de la móvil mujer de la AgenciaMuj bajo un esquema de duplas psico jurídicas. Asimismo se realizaron 52 orientaciones psico-jurídicas efectivas (incluye el estado Derivado a otras estrategias) y se gestionaron 42 incidentes como intento fallido de contacto (por desplazamiento fallido, rechaza atención o contacto inicial fallido, contacto inicial fallido alertante).</t>
  </si>
  <si>
    <t>Con corte al mes de octubre se realizaron 31.308 atenciones efectivas a través de la Línea Púrpura Distrital "Mujeres que Escuchan Mujeres", de las cuales  20.970 fueron primeras atenciones y 10.338 seguimientos telefónicos. 
De los 9.338 incidentes contestados, gestionados y analizados por la AgenciaMuj, 6.233 fueron direccionados a equipos de la Secretaría Distrital de la Mujer para atención post-evento (3.358 direccionados específicamente a la Línea Púrpura Distrital)  y en urgencia-emergencia a través de la móvil mujer, recurso de despacho de la AgenciaMuj. 
Con corte al mes de octubre se recepcionaron y gestionaron 1.230 incidentes con código de tipificación 204-Tentativa de Feminicidio priorizado para la atención en urgencia/emergencia a través de la móvil mujer de la AgenciaMuj bajo un esquema de duplas psico jurídicas.</t>
  </si>
  <si>
    <t>Durante el mes de octubre se realizaron 1.974  intervenciones de las cuales  824 fueron orientaciones sobre la ruta de atención, 927 atenciones psicosociales y 223 orientaciones sociojuridicas a mujeres de acuerdo con las necesidades y demandas de las mujeres, así como los hechos victimizantes. 
Con corte al mes de octubre se realizaron 17.019 intervenciones de las cuales 6.916 fueron orientaciones sobre la ruta de atención, 7.913 atenciones psicosociales y 2.190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</si>
  <si>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Logros: Durante el mes de octubre fueron contestados, analizados o gestionados 895 incidentes recepcionados por la AgenciaMuj de los códigos de tipificación priorizados. De estos, 296 incidentes fueron no procedentes y 599 fueron direccionados a equipos de la Secretaría de la Mujer para atención post-evento y en emergencia (302 direccionados específicamente a la Línea Púrpura Distrital). Se desarrollaron 12 espacios de construcción y articulación conjunta con el C4, en el cual se adelantó seguimiento al plan de trabajo semanal, reuniones semanales de seguimiento a la operación y se retomó cronograma propuesto para el inicio y aprovisionamiento de la heramienta VESTA para dar paso a la Tranferencia de Voz para AgenciaMuj en el año 2023 (código 611- Maltrato con circunstancia modificadora Violencia en contexto de pareja y expareja). Adicionalmente, se enviaron vía correo electrónico alertas para promover y articular en la atención de diferentes incidentes y notificaciones de errores de asociación, clonación y registro en diferentes incidentes. 
De los 9.338 incidentes contestados, gestionados y analizados entre los meses de enero a octubre de acuerdo a sus características y criterios, 3.105 fueron no procedentes y 6.233 fueron direccionados a equipos de la Secretaría Distrital de la Mujer para atención post-evento y en urgencia-emergencia a través de la móvil mujer, recurso de despacho de la AgenciaMuj (3.358 direccionados específicamente a la Línea Púrpura Distrital). 
Beneficios: Se ha posibilitado dar una respuesta oportuna e integral bajo los principios de no revictimización, debida diligencia, oficiosidad, coordinación y acción sin daño.   
No se presentaron retrasos</t>
  </si>
  <si>
    <t>Logros: Durante el mes de octubre se recepcionaron y gestionaron 94 incidentes con código de tipificación 204-Tentativa de Feminicidio priorizado para la atención en urgencia/emergencia a través de la móvil mujer bajo un esquema de duplas psico jurídicas. Frente a estos incidentes, se realizaron 52 orientaciones psico-jurídicas efectivas (incluye el estado "Derivado a otras estrategias") y 42 incidentes con intento fallido de contacto (por desplazamiento fallido, rechaza atención o contacto inicial fallido, contacto inicial fallido alertante). Adicionalmente, se retomó el balance de la móvil mujer en el espacio de reunión entre la AgenciaMuj y C4, se realizó seguimiento a acciones conjuntas para el aprovisionamiento del recurso de despacho en la plataforma PremierOne para el año 2023.
Durante los meses de enero a octubre se recepcionaron y gestionaron 1.230 incidentes priorizados para la atención en urgencia/emergencia a través de la móvil mujer de la AgenciaMuj, se realizaron 760 orientaciones psico-jurídicas efectivas (incluye el estado Derivado a otras estrategias) y se gestionaros 470 incidentes como intento fallido de contacto o desplazamiento.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</si>
  <si>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 xml:space="preserve">Durante el mes de octubre se realizaron un total de 1.198 seguimiento, de los cuales 937 fueron seguimientos efectivos, (911 son de Bogotá y 26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261 fueron seguimientos fallidos (seguimientos en Bogotá y Alertantes) </t>
  </si>
  <si>
    <t xml:space="preserve">Con corte al mes de octubre se realizaron un total de 10.262 seguimientos, de los cuales 8.061 seguimientos fueron efectivos (7.754 son de Bogotá y  307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2.201 fueron seguimientos fallidos (Bogotá y Alertantes)
 </t>
  </si>
  <si>
    <t>Logros:  Durante el mes de octubre se realizaron un total de 1.198 seguimiento, de los cuales 937 fueron seguimientos efectivos, (911 son de Bogotá y 26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261 fueron seguimientos fallidos (seguimientos en Bogotá y Alertantes) 
Con corte al mes de octubre se realizaron un total de 10.262 seguimientos, de los cuales 8.061 seguimientos fueron efectivos (7.754 son de Bogotá y  307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2.201 fueron seguimientos fallidos (Bogotá y Alertantes)  .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</si>
  <si>
    <t>Para el mes de octubre, la efectividad de la Línea Púrpura Distrital fue de 92%, teniendo para el mes un total de 2.601  llamadas contestadas y llamadas que ingresan a buzón y un total de 2.827 llamadas efectivas (llamadas contestadas + llamadas abandonadas + llamadas que ingresan a buzón).</t>
  </si>
  <si>
    <t>Con corte al mes de octubre se alcanzó una efectividad acumulada de 94% en la atención de la Línea Púrpura Distrital, teniendo para el período un total de 23.257  llamadas contestadas y llamadas que ingresan a buzón y un total de 24.877  llamadas efectivas (llamadas contestadas + llamadas abandonadas + llamadas que ingresan a buzón).</t>
  </si>
  <si>
    <t xml:space="preserve">Con corte al mes de octubre se realizaron 31.308 atenciones efectivas a través de la Línea Púrpura Distrital "Mujeres que Escuchan Mujeres", de las cuales  20.970 fueron primeras atenciones y 10.338 seguimientos telefónicos. </t>
  </si>
  <si>
    <t xml:space="preserve">Durante el mes de octubre se realizaron 3.631 atenciones efectivas a través de la Línea Púrpura Distrital "Mujeres que Escuchan Mujeres", de las cuales 2.429  fueron primeras atenciones y 1.202  seguimientos telefónicos. </t>
  </si>
  <si>
    <t xml:space="preserve">Durante el mes de octubre se realizaron 1.974  intervenciones de las cuales  824 fueron orientaciones sobre la ruta de atención, 927 atenciones psicosociales y 223 orientaciones sociojuridicas a mujeres de acuerdo con las necesidades y demandas de las mujeres, así como los hechos victimizantes. </t>
  </si>
  <si>
    <t>Con corte al mes de octubre se realizaron 17.019 intervenciones de las cuales 6.916 fueron orientaciones sobre la ruta de atención, 7.913 atenciones psicosociales y 2.190 orientaciones sociojuridicas a mujeres de acuerdo con las necesidades y demandas de las mujeres, así como los hechos victimizantes.</t>
  </si>
  <si>
    <t xml:space="preserve">Durante el mes de octubre fueron contestados, analizados o gestionados 895 incidentes recepcionados por la AgenciaMuj de los códigos de tipificación priorizados. </t>
  </si>
  <si>
    <t xml:space="preserve">Con corte al mes de octubre fueron contestados, analizados o gestionados 9.338 incidentes recepcionados por la AgenciaMuj de los códigos de tipificación priorizados. </t>
  </si>
  <si>
    <t>Durante el mes octubre de los 895 incidentes contestados, gestionados y analizados por la AgenciaMuj, 599 fueron direccionados a equipos de la Secretaría Distrital de la Mujer para atención post-evento (302 direccionados específicamente a la Línea Púrpura Distrital)  y en urgencia-emergencia a través de la móvil mujer, recurso de despacho de la AgenciaMuj.</t>
  </si>
  <si>
    <t xml:space="preserve">Con corte al mes de octubre de los 9.338 incidentes contestados, gestionados y analizados por la AgenciaMuj, 6.233 fueron direccionados a equipos de la Secretaría Distrital de la Mujer para atención post-evento (3.358 direccionados específicamente a la Línea Púrpura Distrital)  y en urgencia-emergencia a través de la móvil mujer, recurso de despacho de la AgenciaMuj. </t>
  </si>
  <si>
    <t>Durante el mes de octubre se recepcionaron y gestionaron 94 incidentes con código de tipificación 204-Tentativa de Feminicidio priorizado para la atención en urgencia/emergencia a través de la móvil mujer de la AgenciaMuj bajo un esquema de duplas psico jurídicas.</t>
  </si>
  <si>
    <t>Con corte al mes de  octubre se recepcionaron y gestionaron 1.230 incidentes con código de tipificación 204-Tentativa de Feminicidio priorizado para la atención en urgencia/emergencia a través de la móvil mujer de la AgenciaMuj bajo un esquema de duplas psico jurídicas.</t>
  </si>
  <si>
    <t>Durante el mes de octubre se realizaron 52 orientaciones psico-jurídicas efectivas (incluye el estado Derivado a otras estrategias) por parte de la móvil mujer de la AgenciaMuj</t>
  </si>
  <si>
    <t>Con corte al mes de octubre se realizaron 760 orientaciones psico-jurídicas efectivas (incluye el estado Derivado a otras estrategias) por parte de la móvil mujer de la AgenciaMuj</t>
  </si>
  <si>
    <t>Durante el mes de octubre gestionaros 42  incidentes como intento fallido de contacto (por desplazamiento fallido, rechaza atención o contacto inicial fallido, contacto inicial fallido alertante), en el marco de la atención de la móvil mujer de la AgenciaMuj</t>
  </si>
  <si>
    <t>Con corte al mes de octubre se gestionaros 470 incidentes como intento fallido de contacto (por desplazamiento fallido, rechaza atención o contacto inicial fallido, contacto inicial fallido alertante), en el marco de la atención de la móvil mujer de la AgenciaMuj</t>
  </si>
  <si>
    <t>Durante el mes de octubre se realizaron un total de 937 seguimientos efectivos, de los cuales 911 son de Bogota y 26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</si>
  <si>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Con corte al mes de octubre se realizaron un total de 8.061 seguimientos efectivos, de los cuales 7.754 son de Bogota y  307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</si>
  <si>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octubre se realizaron un total de 675 seguimientos a mujeres desde la Línea Púrpura Distrital.</t>
  </si>
  <si>
    <t>Con corte al mes de octubre se realizaron un total de 5.762 seguimientos a mujeres desde la Línea Púrpura Distrital.</t>
  </si>
  <si>
    <t>En octubre se realizaron 6 sesiones de los Consejos Locales de Seguridad para las Mujeres de  Santa Fe, Engativá, Suba, Puente Aranda, La Candelaria y C. Bolívar .</t>
  </si>
  <si>
    <t xml:space="preserve">Con corte al mes de octubre se han realizado las primeras, segundas y terceras rondas de sesiones de los  Consejos Locales de Seguridad para las Mujeres en las 20 localidades del Distrito Capital. </t>
  </si>
  <si>
    <t>Se encuentra pendiente la realización de la tercera sesión del Consejo de Antonio Nariño el cual estaba programado para octubre pero por temas de agenda de la alcaldesa local.</t>
  </si>
  <si>
    <t xml:space="preserve">Se reliza comunicación el despacho de la Alcaldía Local de Antonio Nariño y se programa el Consejo para el 9 de noviembre.  </t>
  </si>
  <si>
    <t>En octubre se realizaron 14 encuentros con las entidades locales para la concertación y definición de los compromisos y estrategias de prevención de violencias contra las mujeres de los Planes Locales de Seguridad para las Mujeres de  Usaquén, Chapinero, San Cristóbal, Tunjuelito, Bosa, Kennedy, Fontibón, Suba, Barrios Unidos, Los Mártires, Antonio Nariño, Puente Aranda, Ciudad Bolívar y Sumapaz.</t>
  </si>
  <si>
    <t>Con corte al mes de octubre, se han realizado 151 mesas para la concertación y seguimiento de los Planes Locales de Seguridad para las Mujeres.</t>
  </si>
  <si>
    <t xml:space="preserve">En octubre se avanzó en el desarrollo de 46 acciones de prevención de violencias contra las mujeres tanto en el espacio público como en el espacio privado y para la prevención del delito de feminicidio en las localidades. </t>
  </si>
  <si>
    <t xml:space="preserve">Con corte al mes de septiembre, se han realizado 474 acciones para la prevención de las violencias contra las mujeres tanto en el espacio público como en el espacio privado y para la prevención del delito de feminicidio en las localidades. </t>
  </si>
  <si>
    <t>Durante el mes de octubre se adelantaron las siguientes acciones de prevención en el marco de la implementación del Sistema Sofia en las localidades:
Recorridos diurnos y nocturnos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Jornadas territoriales de prevención de violencias en las UPZ priorizadas por delitos de alto impacto contra las mujeres y participación en jornadas Contigo en tu barrio. 
Jornadas para la prevención de violencias contra las mujeres en el espacio y transporte público (Recorridos y sensibilización sectores de comercio y centros comerciales). 
Sensibilizaciones sobre el derecho de las mujeres a una vida libre de violencias con mujeres vendedoras informales y jornadas de cuidado con mujeres en condición de habitabilidad en calle.
Jornadas de prevención de violencias, violencia sexual y el acoso callejo contra las mujeres
Ciclo rutas y ciclopaseos para la apropiación del espacio público por parte de las mujeres y niñas.
Jornadas de sensibilización sobre el derecho a una vida libre de violencias con la comunidad educativa (docentes, padres y madres de familia, y estudiantes).
Cine Foros para la sensibilización sobre el derecho a una vida libre de violencias.  
Jornadas de muralismo e intervención del espacio público para la prevención de las violencias contra las mujeres.
Ejercicios de sensibilización con candidatas a ediles, redes de mujeres, organizaciones sociales y colectivas.
Jornada de trabajo con las ciudadanas en el marco de la estrategia local de Presupuestos Participativos
Reuniones con las ciudadanas y los COLMYEG para la concertación y gestión de la programación para la conmemoración del 25 de noviembre y 4 de diciembre.</t>
  </si>
  <si>
    <t>Con corte al mes de octubre, el equipo de Enlaces Sofía en el marco de la implementación del sistema Sofia en las localidades, adelantó las siguientes acciones en las que participaron 27.836 mujeres: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Mesa de trabajo sobre seguridad y el derecho de las mujeres a una vida libre de violencias; Velatón y difusión de la Ruta de atención para mujeres víctimas de violencias y en riesgo de feminicidio; Jornadas  Mujer, contigo en tu barrio.
Sensibilizaciones sobre el derecho a una vida libre de violencias en las IED y IES; Festival de prevención de violencias basadas en género en articulación con la Alcaldía Local de Barrios Unidos; Festival diverso, para la promoción y el goce de los derechos de las personas de los sectores sociales LGBTI en articulación con la Alcaldía Local de Barrios Unidos; Actividades para el reconocimiento del derecho a una vida libre de violencias con usuarias de los servicios y estrategias de las Manzanas de Cuidado; Jornadas para la prevención de violencias contra las mujeres en el espacio públic; Elaboración de diagnósticos y reconocimiento de problemáticas de seguridad y violencias contra las mujeres; Sensibilizaciones sobre el derecho de las mujeres a una vida libre de violencias con empleadas de empresa privada, mujeres lideresas, mujeres LBT, mujeres mayores y mujeres rurales y campesinas, mujeres que realizan ASP, madres usuarias de servicios de jardines infantiles, mujeres cuidadoras, mujeres en procesos de reincorporación, entre otras; Actividades de prevención de violencias y el reconocimiento del derecho de las mujeres a una vida libre de violencias en el marco de la conmemoración del 8 de marzo; Jornadas de prevención y denuncia de las violencias contra las mujeres.
Jornadas de prevención de violencias en entornos escolares; Acciones de rechazo y prevención del delito de feminicidio; Jornadas de conmemoración del día de las madres y el día de las familias
Sensibilización sobre el derecho a una vida libre de violencias con ciudadanas pertenecientes a escuelas deportivas; Jornadas de conmemoración del derecho de las mujeres a la salud plena; Jornadas territoriales de prevención de violencias en las UPZ priorizadas por delitos de alto impacto contra las mujeres y participación en jornadas Contigo en tu barrio y en las Manzanas de Cuidado; Jornadas para la prevención de violencias contra las mujeres en el espacio y transporte público (Recorridos y sensibilización sectores de comercio) ; Festivales para la promoción de derechos como el Fiestón Lesbiarte y la Jornada "Yo Marcho Trans"; Sensibilizaciones sobre el derecho de las mujeres a una vida libre de violencias con empleadas de empresa privada, mujeres que realizan ASP, mujeres en procesos de reincorporación; Recorrido nocturno de identificación y oferta de servicios para la eliminación de las violencias a mujeres que realizan ASP; Pre laboratorios para la construcción de iniciativas ciudadanas para la prevención de las violencias contra las mujeres y el feminicidio; Ejercicios de sensibilización y difusión de la Ruta de atención a mujeres víctimas de violencias y en riesgo de feminicidio con Juntas de Acción Comunal y Organizaciones Juveniles; Jornadas de conmemoración del día mundial contra la trata de personas; Jornadas de prevención de violencias en Centros Comerciales.
Cine Foro – Cine Mujer – Proyección de cortos para el reconocimiento del derecho a una vida libre de violencias.  
Jornadas de muralismo e intervención del espacio público para la prevención de las violencias contra las mujeres. 
Ejercicios de sensibilización con candidatas a ediles, redes de mujeres, organizaciones sociales y colectivas.
Jornada de trabajo con las ciudadanas en el marco de la estrategia local de Presupuestos Participativos
Reuniones con las ciudadanas y los COLMYEG para la concertación y gestión de la programación para la conmemoración del 25 de noviembre y 4 de diciembre.</t>
  </si>
  <si>
    <t>Entre enero y  octubre se brindó acompañamiento técnico a las Alcaldías Locales a través de reuniones y mesas de trabajo a partir de las cuales se logró desarrollar las primeras, segundas y terceras sesiones del año de los Consejos Locales de Seguridad para las Mujeres, donde se adoptó la propuesta de agenda y temas estratégicos para la prevención de violencias contra las mujeres propuestos por la secretaría técnica a cargo de la SDMujer. Así mismo,  se realizaron 151 mesas para la concertación y seguimiento de los Planes Locales de Seguridad para las Mujeres dando como resultado su retroalimentación , su puesta en marcha y seguimiento a la ejecución. Y se desarrollaron 474 acciones para la prevención de las violencias contra las mujeres tanto en el espacio público como en el espacio privado, y para la prevención del delito de feminicidio en las localidades.</t>
  </si>
  <si>
    <t xml:space="preserve">Se encuentra pendiente la realización de la tercera sesión del Consejo de Antonio Nariño el cual estaba programado para octubre pero por temas de agenda de la alcaldesa local se debió reprogramar para el 9 de novuiembre.  </t>
  </si>
  <si>
    <t>Logros: En octubre se realizaron 12 espacios técnicos con las Alcaldías Locales de: Usaquén, San Cristóbal, Tunjuelito, Bosa, Kennedy, Engativá, Suba, Barrios Unidos, Los Mártires, Antonio Nariño, Puente Aranda y Sumapaz  donde se hizo seguimiento a los compromisos establecidos en las sesiones de los Consejos Locales de Seguridad para las Mujeres, y se discutieron los temas para las terceras sesiones del año las cuales se programaron para septiembre y octubre con base en la agenda propuesta desde la SDMujer.
De enero a octubre se realizaron mesas de trabajo y reuniones con las Alcaldías Locales donde se brindaron elementos técnicos, operativos y estratégicos para el funcionamiento de los Consejos Locales de Seguridad para las Mujer y la concertación , puesta en marcha y seguimiento de los Planes Locales de Seguridad para las Mujeres. 
Beneficios: Se realizó la retroalimentación y puesta en marcha de la ejecución de las estrategias de los Planes Locales de Seguridad para las Mujeres con las Alcaldías y entidades Locales.
 No se presentaron retrasos.</t>
  </si>
  <si>
    <t>Logros: En octubre se realizaron 14 encuentros con las entidades locales para la retroalimentación de los compromisos y estrategias de prevención de violencias contra las mujeres de los Planes Locales de Seguridad para las Mujeres de Usaquén, Chapinero, San Cristóbal, Tunjuelito, Bosa, Kennedy, Fontibón, Suba, Barrios Unidos, Los Mártires, Antonio Nariño, Puente Aranda, Ciudad Bolívar y Sumapaz.
De enero a octubre se realizaron 151 reuniones con las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la puesta en marcha de éstos.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</si>
  <si>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Logros: En octubre se avanzó en el desarrollo de 46 acciones de prevención de violencias contra las mujeres tanto en el espacio público como en el espacio privado, y para la prevención del delito de feminicidio en las localidades. 
De enero a octubre se realizaron 474 acciones de prevención de violencias contra las mujeres en las 20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</si>
  <si>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Entre enero y octubre las Duplas han recibido un total de 1.129 solicitudes de atención psicosocial. De esta cifra se ha logrado iniciar el proceso de orientación en 1.010 casos.</t>
  </si>
  <si>
    <t xml:space="preserve">Durante el mes de octubre a través de las Duplas de atención psicosocial, se atendieron 142 casos nuevos. </t>
  </si>
  <si>
    <t>Con corte al mes de octubre, las Duplas de Atención Psicosocial han atendido un total de 1.010 casos nuevos.</t>
  </si>
  <si>
    <t>Con corte al mes de octubre, las profesionales han realizado 3.018 seguimientos efectivos. A través de los seguimientos se reforzaron elementos para robustecer la capacidad de toma de decisiones de las mujeres y el reconocimiento de sus recursos de afrontamiento; acceso a la justicia y garantía del derecho a una vida libre de violencias.</t>
  </si>
  <si>
    <t>En el marco de la gestión para la atención, durante el mes de octubre se registraron un total de 142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t>
  </si>
  <si>
    <t>Durante el mes de octubre, las Duplas de Atención Psicosocial realizaron un total de 533 atenciones, de las cuales 142 corresponden a primeras atenciones y 391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</si>
  <si>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De enero a octubre de 2023, las profesionales de las Duplas de Atención Psicosocial han realizado un total de 4.028 atenciones psicosociales,  de las cuales 1.010 corresponden a primeras atenciones y 3.018 a seguimientos efectivos. Estas atenciones incluyen primer contacto con las ciudadanas, primera atención, concertación de citas para el seguimiento y seguimientos efectivos. El proceso de orientación, atención y acompañamiento psicosocial facilitado por las profesionales aportó al reconocimiento de las violencias y a la garantía del derecho de las mujeres a una vida libre de las mismas.</t>
  </si>
  <si>
    <t xml:space="preserve">Durante el mes de octubre, las profesionales realizaron un total de 391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
  </si>
  <si>
    <t xml:space="preserve">En el marco de la gestión para la atención, durante el mes de octubre se registraron un total de 142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</si>
  <si>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Logros: Durante el mes de octubre las Duplas de Atención Psicosocial realizaron atención inicial a 142 casos nuevos; de estos, 121 casos corresponden a casos recibidos durante el mismo mes y 21 a casos pendientes por atención en meses anteriores.  Se dio tramite oportuno a las 160 remisiones del mes de octubre, garantizando la gestión para la atención a las mujeres con las que se logró contacto efectivo y quienes expresaron interés y voluntad en inciar el proceso de acompañamiento. Se evidenció un aumento en los casos nuevos recibidos, en comparación del mes inmediatamente anterior; lo anterior se debe, posiblemente, a la ampliación de algunos servicios como la Estrategia de Hospitales y la solicitud de atención integral en casos remitidos por entidades del sector salud, Fiscalía y/o Comisarías de Familia.
Entre enero y octubre las Duplas han recibido un total de 1.129 solicitudes de atención psicosocial. De esta cifra se ha logrado iniciar el proceso de orientación en 1.010 casos.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Se destaca la capacidad móvil del equipo lo que permitó para las mujeres escoger entre recibir la atención de manera telefonica, virtual o presencial. 
No se presentaron retrasos</t>
  </si>
  <si>
    <t xml:space="preserve">Logros: Durante el mes de octubre, las profesionales realizaron un total de 391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Entre enero y octubre las profesionales han realizado 3.018 seguimientos efectivos.
Beneficios: A través de los seguimientos se reforzaron elementos para robustecer la capacidad de toma de decisiones de las mujeres y el reconocimiento de sus recursos de afrontamiento; acceso a la justicia y garantía del derecho a una vida libre de violencias.
Retrasos: En el marco de la gestión para la atención, durante el mes de octubre se registraron un total de 142 seguimientos fallidos los cuales corresponden a acciones de seguimiento que son gestionadas por las profesionales y acordadas con las ciudadanas.                                                                                                                                                                                                                 
Alternativa de solución: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</si>
  <si>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Logros: Durante el mes de octubre se dio continuidad al fortalecimiento de la articulación con las abogadas de la Estrategia de Justicia de Género en los niveles de orientación y asesoría  de tal manera que el plan de acompañamiento con cada mujer contempla  la atención interdisciplinaria e integral. Asimismo, fue posible generar acciones estrategicas para la prevención del feminicido a través de la articulación con el Sistema Articulador de Alertas Tempranas -SAAT-, y la Estrategia de prevención y atención para los delitos de ataque con agentes quimicos y trata de personas. Se destacó también, el proceso de fortalecimiento para las herramientas de atención a mujeres negras. Este fortalecimieto ha estado liderado por la Dirección de Enfoque Diferencial.
Desde enero y hasta octubre se ha fortalecido la articulación y trabajo conjunto entre las Duplas y los equipos de la Estrategia de Justicia de Género, SAAT, Casa Refugio, Sistema de Cuidado, la Estrategia de prevención y atención para los delitos de ataque con agentes quimicos y trata de personas, y los equipos SOFIA distrital y local.
Beneficios: Como parte del proceso de acompañamiento psicosocial, las profesionales de las Duplas aportaron al proceso de activación de rutas para la garantía de derechos como la salud integral, el acceso a la justicia, educación, acceso a oportunidades laborales, entre otras. 
No se presentaron retrasos</t>
  </si>
  <si>
    <t>En octubre se fortalecieron las capacidades de 1000 servidoras y servidores, con diferentes modalidades de vinculación, para el reconocimiento y garantía del derecho de las mujeres a una vida libre de violencias. De estas, 935 servidoras y servidores fueron fortalecidos en sus capacidades a través de 46 jornadas y 65 a través del curso virtual "El derecho de las mujeres a una vida libre de violencias: Herramientas prácticas".</t>
  </si>
  <si>
    <t>Entre enero y octubre se fortalecieron las capacidades de 7535 servidoras y servidores, con diferentes modalidades de vinculación, para el reconocimiento y garantía del derecho de las mujeres a una vida libre de violencias. De estas, 6871 servidoras y servidores fueron fortalecidos en sus capacidades a través de 316  jornadas y 664 a través del curso virtual "El derecho de las mujeres a una vida libre de violencias: Herramientas prácticas".</t>
  </si>
  <si>
    <t>En octubre se participó en 14 espacios de articulación: (1) Quinta mesa de diálogo para la prevención y atención de violencias de género – violencia sexual – en las instituciones de educación superior- SED. (2) Séptima mesa de Prevención del Comité Distrital de Lucha contra la trata de personas (3) Sexta mesa de Asistencia y protección del Comité Distrital de Lucha contra la trata de personas (4) Cuarta mesa técnica de Investigación y Judicialización del Comité Distrital de Lucha contra la trata de personas (5) Tercera Sesión Directiva Mesa SOFIA (6) Articulación Ruta de Empleabilidad - Grupo GELSA (7) Seguimiento compromisos Casas Refugio - Secretaría de Desarrollo Económico(8) Articulación Semana del Buen Trato Enlace SOFIA Localidad Bosa (9) Planeación “Semana del Buen Trato” N4 – Mesa de Prevención de Violencias – Secretaría de Integración Social (10) Planeación “Semana del Buen Trato” N5 – Mesa de Prevención de Violencias – Secretaría de Integración Social (11) Planeación “Semana del Buen Trato” N6 – Mesa de Prevención de Violencias – Secretaría de Integración Social (12) II sesión de fortalecimiento sobre el enfoque diferencial afro, dirigido al equipo de las duplas de atención psicosocial (13) Articulación con enlaces SOFIA local para 4o encuentro interlocal de saberes de mujeres negras y afrocolombianas sobre violencias (14) III sesión de fortalecimiento sobre el enfoque diferencial afro, dirigido al equipo de las duplas de atención psicosocial</t>
  </si>
  <si>
    <t>Durante enero - octubre, se participó en (87) espacios de articulación y coordinación de acciones estratégicas para la prevención, atención y sanción de las violencias contra las mujeres en el Distrito Capital.</t>
  </si>
  <si>
    <t>En octubre se realizaron 17 acciones de divulgación descritas a continuación: 
1. Post acompañamiento y representación jurídica 
2. Post Reel casas de Justicia 
3. Carrusel 4 Cosas que no sabías de nuestra atención en las Casas de Justicia
4. Video testimonio de violencias
5. Video de visita de ONU Mujeres a Kennedy 
6. Video tipo Tik tok de visita de ONU Mujeres a Kennedy 
7. Post con Cubrimiento visita de ONU Mujeres a Kennedy 
8. Carrusel Día internacional de la niña
9. Comunicado de prensa La Línea Púrpura Distrital ha atendido más de 238 mil llamadas 
10. Post a comunicado de prensa, Línea Púrpura ha atendido más de 238 mil llamadas 
11. Post con información de Línea Púrpura 
12. Hilo con Cubrimiento del debate de control político 
13. Hilo con Cubrimiento Encuentro Interinstitucional "La prueba anticipada en procesos de violencia intrafamiliar" de la FiscaliaCol
14. Hilo con Cubrimiento el Intercambio de Conocimiento Col-Col en Medellín.
15. Post con información de Línea Púrpura 
16. Hilo con cubrimiento jornada de prevención de violencias enmarcada en Bosa
17. Hilo con Cubrimiento de Conversatorio Nacional de Género</t>
  </si>
  <si>
    <t>Entre enero y octubre se desarrollaron 146 acciones de divulgación orientadas a la prevención de las violencias contra las mujeres, así como a la sensibilización de la sociedad en general para el reconocimiento del derecho de las mujeres a una vida libre de violencias.</t>
  </si>
  <si>
    <t xml:space="preserve">En octubre se realizaron siete (7) asistencias técnicas para el desarrollo de acciones de fortalecimiento de los componentes del Sistema SOFIA:  (1) Fortalecimiento técnico  de la Estrategia contra los delitos de trata de personas y ataques con agentes químicos, hacia equipo de profesionales Sistema Distrital de Cuidado  (2) Fortalecimiento técnico de la ruta por trata de personas con equipo de Salud Pública (3) Mesa de trabajo Seguimiento al Plan de Acción Mesa SOFIA 2023 - Secretaría Distrital de Desarrollo Económico (4) Mesa de trabajo Seguimiento al Plan de Acción Mesa SOFIA 2023 - Secretaría Distrital de Hábitat (5) Evaluación primera jornada de formación a formadoras/es de TM sobre el PPASETP  (6) Asistencia Técnica a la Secretaría Distrital de Movilidad (7) Asistencia Técnica a la Secretaría Distrital de Seguridad, Convivencia y Justicia
</t>
  </si>
  <si>
    <t>Con corte al mes de septiembre, se desarrollaron cuarenta y nueve (49) asistencias técnicas para el fortalecimiento del Sistema SOFIA</t>
  </si>
  <si>
    <t>Durante el mes de octubre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</si>
  <si>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Con corte al mes de octubre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</si>
  <si>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En octubre para el fortalecimiento de los componentes del Sistema SOFIA, se desarrollaron las siguientes acciones: 
- El fortalecimiento de las capacidades de mil (1000) servidoras y servidores sobre el derecho de las mujeres a una vida libre de violencias
-Participación en catorce (14) espacios de articulación y coordinación de acciones estratégicas para la prevención, atención y sanción de las violencias contra las mujeres en el Distrito Capital.
 - La implementación de diecisiete (17) acciones de divulgación orientadas a la prevención de las violencias contra las mujeres, así como a la sensibilización de la sociedad en general para el reconocimiento del derecho de las mujeres a una vida libre de violencias.
- El desarrollo de siete (7) asistencias técnicas para el desarrollo de acciones de fortalecimiento de los componentes del Sistema SOFIA</t>
  </si>
  <si>
    <t xml:space="preserve">Entre los meses de enero y octubre para el fortalecimiento de los componentes del Sistema SOFIA, se desarrollaron las siguientes acciones: 
- El fortalecimiento de las capacidades de siete mil quinientos treinta y cinco (7535) servidoras y servidores sobre el derecho de las mujeres a una vida libre de violencias
- Participación en ochenta y siete (87) espacios de articulación y coordinación de acciones estratégicas para la prevención, atención y sanción de las violencias contra las mujeres en el Distrito Capital.
- La implementación de ciento cuarenta y seis (146) acciones de divulgación orientadas a la prevención de las violencias contra las mujeres, así como a la sensibilización de la sociedad en general para el reconocimiento del derecho de las mujeres a una vida libre de violencias.
- El desarrollo de cuarenta y nueve (49) asistencias técnicas para el desarrollo de acciones de fortalecimiento de los componentes del Sistema SOFIA
</t>
  </si>
  <si>
    <t>Logros: En octubre se participó en 14 espacios de articulación: (1) 5a mesa de diálogo para la prevención y atención de violencias de género – violencia sexual – en las IES- SED. (2) 7a mesa de Prevención del Comité Distrital de Lucha contra la trata de personas CDLTP (3) 6a mesa de Asistencia y protección del CDLTP  (4) 4a mesa técnica de Investigación y Judicialización del CDLTP  (5) 3a Sesión Directiva Mesa SOFIA (6) Articulación Ruta de Empleabilidad - GELSA (7) Compromisos Casas Refugio - SDDE(8) Articulación Semana del Buen Trato Enlace SOFIA Localidad Bosa (9) Planeación “Semana del Buen Trato” N4 – Mesa de Prevención de Violencias – SDIS (10) Planeación “Semana del Buen Trato” N5 – Mesa de Prevención de Violencias – SDIS (11) Planeación “Semana del Buen Trato” N6 – Mesa de Prevención de Violencias – SDIS (12) 2a sesión fortalecimiento enfoque diferencial afro al equipo de las duplas de atención psicosocial DAP (13) Articulación enlaces SOFIA local - 4o encuentro interlocal mujeres negras y afrocolombianas (14) 3a sesión fortalecimiento enfoque diferencial afro al equipo  DAP
Durante enero - octubre, se participó en (87)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avanzar en la planeación de la Semana del buen trato; fortalecer la articulación interinstitucional para el abordaje de casos de trata de personas que ingresan a la ruta distrital, de manera más efectiva en la proyección de acciones, tanto desde la mesa de asistencia y protección, como de la mesa de investigación y judicialización; fortalecer la ruta de empleabilidad y desarrollar la última sesión directiva 2023 de la mesa SOFIA
No se presentaron retrasos</t>
  </si>
  <si>
    <t xml:space="preserve">En octubre se realizaron 17 acciones de divulgación descritas a continuación: :
1. Post acompañamiento y representación jurídica 
2. Post  Reel casas de Justicia 
3. Carrusel 4 Cosas que no sabías de nuestra atención en las Casas de Justicia
4. Video testimonio de violencias
5. Video de visita de ONU Mujeres a Kennedy 
6. Video tipo Tik tok de visita de ONU Mujeres a Kennedy 
7. Post con Cubrimiento visita de ONU Mujeres a Kennedy 
8. Carrusel Día internacional de la niña
9. Comunicado de prensa La Línea Púrpura Distrital ha atendido más de 238 mil llamadas 
10. Post a comunicado de prensa, Línea Púrpura ha atendido más de 238 mil llamadas 
11. Post con información de Línea Púrpura 
12. Hilo con Cubrimiento del debate de control político 
13. Hilo con Cubrimiento Encuentro Interinstitucional "La prueba anticipada en procesos de violencia intrafamiliar" de la FiscaliaCol
14. Hilo con Cubrimiento el Intercambio de Conocimiento Col-Col en Medellín.
15. Post con información de Línea Púrpura 
16. Hilo con cubrimiento jornada de prevención de violencias enmarcada en Bosa
17. Hilo con Cubrimiento de Conversatorio Nacional de Género
Entre enero y octubre se desarrollaron 146 acciones de divulgación orientadas a la prevención de las violencias contra las mujeres, así como a la sensibilización de la sociedad en general para el reconocimiento del derecho de las mujeres a una vida libre de violencias.
Beneficios: Se hace divulgación de contenido para que las mujeres conozcan la ruta de atención a mujeres víctimas de violencia, asi como contenido edu pedagógico que permita cuestionar las actitudes machistas que normalizan las violencias contra las mujeres. 
No se presentaron retrasos.	</t>
  </si>
  <si>
    <t>Logros: En octubre se fortalecieron las capacidades de 1.000 servidoras y servidores, con diferentes modalidades de vinculación, para el reconocimiento y garantía del derecho de las mujeres a una vida libre de violencias. Al respecto, se realizaron en primer lugar 46 jornadas, fortaleciendo las capacidades a 935 servidoras y servidores. Los contenidos abarcaron el derecho a una vida libre de violencias, la Ruta única de atención a mujeres víctimas de violencias y en riesgo de feminicidio, Presentación Estrategia en Hospitales, Feminicidio Ley 1761 de 2015. Las jornadas fueron lideradas por el equipo SOFIA Local, Estrategia en contra de los delitos de trata y ataque con agentes químicos y la Estrategia de hospitales; se destaca la participación de las secretarías de Salud, Integración Social, Educación,  así como Policía Metropolitana, Alcaldías Locales,  entre otras, tanto de orden nacional, distrital y local. En segundo lugar, a través del curso virtual "El derecho de las mujeres a una vida libre de violencias: Herramientas prácticas", se capacitaron 65 funcionarios(as) y 40 ciudadanas(os) a través de los 4 módulos y las 9 unidades temáticas.
Durante enero - octubre se han fortalecido un total de 7.535 servidoras(es), 6.871 a través de 316 jornadas y 664 a través del curso virtual.
Beneficios: Realizar la capacitación a servidores y servidoras permite el fortalecimiento de capacidades en materia de respuestas integrales a las mujeres víctimas de violencia, y hacer el proceso formativo con taxistas permite generar espacios seguros para las mujeres
No se presentaron retrasos.</t>
  </si>
  <si>
    <t>Logros: En octubre se realizaron siete (7) asistencias técnicas para el desarrollo de acciones de fortalecimiento de los componentes del Sistema SOFIA:  (1) Fortalecimiento técnico  de la Estrategia contra los delitos de trata de personas y ataques con agentes químicos, hacia equipo de profesionales Sistema Distrital de Cuidado  (2) Fortalecimiento técnico de la ruta por trata de personas con equipo de Salud Pública (3) Mesa de trabajo Seguimiento al Plan de Acción Mesa SOFIA 2023 - Secretaría Distrital de Desarrollo Económico (4) Mesa de trabajo Seguimiento al Plan de Acción Mesa SOFIA 2023 - Secretaría Distrital de Hábitat (5) Evaluación primera jornada de formación a formadoras/es de TM sobre el PPASETP  (6) Asistencia Técnica a la Secretaría Distrital de Movilidad (7) Asistencia Técnica a la Secretaría Distrital de Seguridad, Convivencia y Justicia
Durante los meses de enero y octubre se desarrollaron cuarenta y nueve (49) asistencias técnicas para el fortalecimiento del Sistema SOFIA 
Beneficios: Las entidades cuentan con lineamientos para prevenir y atender las violencias contra las mujeres e insumos para políticas públicas que aportan a la transversalización del derecho de las mujeres a una vida libre de violencia
No se presentaron retrasos</t>
  </si>
  <si>
    <t xml:space="preserve">En octubre, para la implementación del protocolo de prevención, atención y seguimiento a casos de violencia en el transporte público, se realizaron las siguientes acciones:
- Se brindaron ciento cuarenta y tres (143) atenciones psico-jurídicas en dupla a mujeres víctimas de violencias en el espacio y el transporte público. Dichas atenciones incluyeron primeros acercamientos, orientaciones y seguimientos a los casos de mujeres que requirieron acompañamiento integral
- Se realizaron cuatro (4) acciones de acompañamiento técnico para el impulso de acciones de prevención, atención y sanción de las violencias contra las mujeres en el espacio y el transporte público
</t>
  </si>
  <si>
    <t>Entre febrero y octubre, para la implementación del protocolo de prevención, atención y seguimiento a casos de violencia en el transporte público, se realizaron las siguientes acciones:
- Se brindaron mil nueve (1009)  atenciones psico-jurídicas en dupla a mujeres víctimas de violencias en el espacio y el transporte público, de las cuales cuatrocientos ocho (408) fueron primera atenciones y cuatrocientos seiscientos un (601) seguimientos efectivos. Dichas atenciones incluyeron primeros acercamientos, orientaciones y seguimientos a los casos de mujeres que requirieron acompañamiento integral.
- Se realizaron 35 espacios de acompañamiento técnico para el impulso de acciones de prevención, atención y sanción de las violencias contra las mujeres en el espacio y el transporte público</t>
  </si>
  <si>
    <t>En el marco de la gestión para la atención durante el mes de octubre se registraron un total de ciento dos (102) seguimientos fallidos, los cuales se deben a la imposibilidad de contacto con las ciudadanas, el incumplimiento de los acuerdos de corresponsabilidad y la falta de voluntad para continuar con el acompañamiento.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</si>
  <si>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Logros: Durante el mes de octubre la estrategia Duplas Psico-Jurídicas de atención a mujeres víctimas en el espacio y el transporte público realizó un total de (143) atenciones psico-jurídicas, de las cuales (41) fueron primeras atenciones y (102) seguimientos efectivos. Dichas atenciones incluyeron primeros acercamientos, orientaciones y seguimientos a los casos de mujeres que requirieron acompañamiento integral.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Las Duplas han realizado un total de mil nueve (1009) atenciones psico-jurídicas en dupla a mujeres víctimas de violencias en el espacio y el transporte público, desde febrero hasta el 31 de octubre de 2023.
Retrasos: En el marco de la gestión para la atención durante el mes de octubre se registraron un total de ciento dos (102) seguimientos fallidos, los cuales se deben a la imposibilidad de contacto con las ciudadanas, el incumplimiento de los acuerdos de corresponsabilidad y la falta de voluntad para continuar con el acompañamiento.
Alternativas de solución: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
</t>
  </si>
  <si>
    <t>Logros: En octubre se realizaron cuatro (4) acciones de acompañamiento técnico:  (1) Capacitación para la identificación y atención de violencias Centro Comercial Parque La Colina . (2) Evaluación primera jornada de formación a formadoras/es de TM sobre el PPASETP  (3) Asistencia Técnica a la Secretaría Distrital de Movilidad (4) Asistencia Técnica a la Secretaría Distrital de Seguridad, Convivencia y Justicia
Durante enero y octubre, se desarrollaron treinta y cinco (35)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transporte público
No se presentaron retrasos</t>
  </si>
  <si>
    <t>En octubre se realizaron cuatro (4) acciones de acompañamiento técnico:  (1) Capacitación para la identificación y atención de violencias Centro Comercial Parque La Colina . (2) Evaluación primera jornada de formación a formadoras/es de TM sobre el PPASETP  (3) Asistencia Técnica a la Secretaría Distrital de Movilidad (4) Asistencia Técnica a la Secretaría Distrital de Seguridad, Convivencia y Justicia</t>
  </si>
  <si>
    <t>Con corte al mes de octubre, se desarrollaron treinta y cinco (35) acciones de acompañamiento técnico para el impulso de acciones de prevención, atención y sanción de las violencias contra las mujeres en el espacio y el transporte público.</t>
  </si>
  <si>
    <t>Durante el mes de octubre la estrategia Duplas Psico-Jurídicas de atención a mujeres víctimas en el espacio y el transporte público realizó un total de (143) atenciones psico-jurídicas, de las cuales (41) fueron primeras atenciones y (102) seguimientos efectivos. Dichas atenciones incluyeron primeros acercamientos, orientaciones y seguimientos a los casos de mujeres que requirieron acompañamiento integral.</t>
  </si>
  <si>
    <t>En octubre,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los cuales se realizaron 649 atenciones de las cuales 558  corresponden a asesorías y 91 a orientaciones.</t>
  </si>
  <si>
    <t>Durante el mes de octubre las Duplas de Atención Psicosocial realizaron atención inicial a 142 casos nuevos; de estos, 121 casos corresponden a casos recibidos durante el mismo mes y 21 a casos pendientes por atención en meses anteriores.  Se dio tramite oportuno a las 160 remisiones del mes de octubre, garantizando la gestión para la atención a las mujeres con las que se logró contacto efectivo y quienes expresaron interés y voluntad en inciar el proceso de acompañamiento. Se evidenció un aumento en los casos nuevos recibidos, en comparación del mes inmediatamente anterior; lo anterior se debe, posiblemente, a la ampliación de algunos servicios como la Estrategia de Hospitales y la solicitud de atención integral en casos remitidos por entidades del sector salud, Fiscalía y/o Comisarías de Familia.</t>
  </si>
  <si>
    <t xml:space="preserve">En octubre en el marco de la estrategia de prevención del feminicidio (desde la Estrategia Intersectorial para la Prevención y Atención de Víctimas de Violencia de Género con Énfasis en Violencia Sexual y Feminicidio (Estrategia en hospitales)) se realizaron 3.182  atenciones, de las cuales 558  corresponden a asesorías, 91 a  orientaciones y  2.533 a seguimientos de ciudadanas que ya habían sido atendidas con anterioridad por la Estrategia en Hospitales. 
</t>
  </si>
  <si>
    <t>Con corte al mes de octubre, en el marco de la estrategia de prevención del feminicidio (desde la Estrategia Intersectorial para la Prevención y Atención de Víctimas de Violencia de Género con Énfasis en Violencia Sexual y Feminicidio (Estrategia en hospitales)) se realizaron 14.692 atenciones, de las cuales 2.624 corresponden a asesorías, 979 a orientaciones y 11.089  a seguimientos de ciudadanas que ya habían sido atendidas con anterioridad por la Estrategia en Hospitales.</t>
  </si>
  <si>
    <t>Con corte al mes de octubre,se realizaron mil nueve (1009)  atenciones psico-jurídicas en dupla a mujeres víctimas de violencias en el espacio y el transporte público, de las cuales cuatrocientos ocho (408) fueron primera atenciones y cuatrocientos seiscientos un (601) seguimientos efectivos. Dichas atenciones incluyeron primeros acercamientos, orientaciones y seguimientos a los casos de mujeres que requirieron acompañamiento integral.</t>
  </si>
  <si>
    <t xml:space="preserve">En los meses de enero a octubre ingresaron un total de 1.148 personas nuevas en las Casas Refugio, de las cuales 532 fueron mujeres adultas víctimas de violencia y 616 niños, niñas, adolescentes y personas de sus sistemas familiares dependientes. </t>
  </si>
  <si>
    <t xml:space="preserve">En los meses de enero a octubre ingresaron un total de 1.148 personas nuevas en las Casas Refugio, de las cuales de las cuales 532 fueron mujeres adultas víctimas de violencia y 616 niños, niñas, adolescentes y personas de sus sistemas familiares dependientes. </t>
  </si>
  <si>
    <t xml:space="preserve">Entre los meses de enero y octubre se recibieron 638 solicitudes de cupo (mujeres víctimas de violencia y personas a cargo) en el correo institucional de Casas Refugio, de las cuales se aceptaron y se realizaron los trámites de ingreso para 527 solicitudes al evidenciar que cumplían con los criterios, 89 resultaron en desistimiento de cupo y 22 no cumplieron criterios para el ingreso a Casa Refugio.
Las 527 solicitudes de cupo que cumplieron con los criterios de ingreso, conllevaron la acogida de 1.148 personas nuevas, entre las cuales se encontraban 532 mujeres adultas víctimas de violencia y 616 niños, niñas, adolescentes y personas de sus grupos familiares. </t>
  </si>
  <si>
    <t>En octubre se llevaron a cabo 12 espacios técnicos con las Alcaldías Locales donde se avanzó en el seguimiento de los temas estratégicos y compromisos de las terceras sesiones del año de los Consejos Locales de Seguridad para las Mujeres y  se realizó la retroalimentación a la ejecución de los Planes Locales de Seguridad para las Mujeres. De esta manera, se realizaron 6  sesiones del Consejo en las localidades de: Santa Fe, Engativá, Suba, Puente Aranda, La Candelaria y C. Bolívar donde se posicionó la agenda concertada previamente relacionada con: i. Revisión de cifras de delitos de alto impacto contra las mujeres, ii. Acuerdos para la implementación y seguimiento al Plan de Seguridad para las Mujeres, iii. Seguimiento a acciones de prevención de violencias y riesgo de feminicidio en el marco de los proyectos de inversión local, iv. Balance de la gestión de casos en algún riesgo de feminicidio, v. Seguimiento a casos en riesgo de feminicidio, y vi. Acuerdos para la conmemoración del 25N y 4D.  Así mismo, se realizaron 14 encuentros con las entidades locales para la retroalimentación de las estrategias de prevención de violencias contra las mujeres de los Planes Locales de Seguridad para las Mujeres, y se realizaron  46 acciones de prevención de violencias contra las mujeres tanto en el espacio público como en el espacio privado, y para la prevención del delito de feminicidio en las localidades.</t>
  </si>
  <si>
    <t xml:space="preserve">En octubre de 2023 se hizo seguimiento socio jurídico y psicosocial a 218 casos de mujeres en riesgo de feminicidio, según remisiones externas del Instituto Nacional de Medicina Legal y Ciencias Forenses, y remisiones internas de equipos de atención de la Secretaría Distrital de la Mujer. </t>
  </si>
  <si>
    <t xml:space="preserve">La estrategia de prevención del riesgo de feminicidio (Sistema Articulado de Alertas Tempranas-SAAT) entre enero y octubre de 2023 hizo seguimiento socio jurídico y psicosocial a 1778 casos de mujeres en riesgo de feminicidio, según remisiones externas del Instituto Nacional de Medicina Legal y Ciencias Forenses, y remisiones internas de equipos de atención de la Secretaría Distrital de la Mujer. </t>
  </si>
  <si>
    <t xml:space="preserve">En octubre 24 casos asignados a los equipos de atención de la entidad no registraron seguimiento. </t>
  </si>
  <si>
    <t>En octubre de 2023, se articularon 9 espacios de coordinación interinstitucional a nivel local y distrital para la prevención del feminicidio en el marco de los Consejos de Seguridad.</t>
  </si>
  <si>
    <t>Entre enero y octubre de 2023, se articularon 96 espacios de coordinación interinstitucional para la prevención del feminicidio en el marco de los Consejos de Seguridad a nivel local y distrital.</t>
  </si>
  <si>
    <t xml:space="preserve">En este periodo no se realizó la sesión directiva del Grupo de género y prevención del feminicidio del Consejo Distrital de Seguridad a cargo de la Secretaría Distrital de Seguridad, Convivencia y Justicia, quien lleva la secretaría técnica del espacio. </t>
  </si>
  <si>
    <t>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</si>
  <si>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En octubre 24 casos asignados a los equipos de atención de la entidad no registraron seguimiento. Como alternativa de solución se reiterará a las coordinaciones de los equipos la importancia de registrar en instrumentos SAAT las atenciones y seguimientos de todos los casos asignados. 
Así mismo, en este mes no se realizó sesión directiva del Grupo de género y prevención del feminicidio del Consejo Distrital de Seguridad a cargo de la Secretaría Distrital de Seguridad, Convivencia y Justicia, quien lleva la secretaría técnica del espacio. 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</si>
  <si>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t>
  </si>
  <si>
    <t xml:space="preserve">La estrategia de prevención del riesgo de feminicidio (Sistema Articulado de Alertas Tempranas-SAAT) entre enero y octubre de 2023 hizo seguimiento socio jurídico y psicosocial a 1778 casos de mujeres en riesgo de feminicidio, según remisiones externas del Instituto Nacional de Medicina Legal y Ciencias Forenses, y remisiones internas de equipos de atención de la Secretaría Distrital de la Mujer. 
Logros:
(i) La estrategia de prevención del riesgo de feminicidio (SAAT) recibió del Instituto Nacional de Medicina Legal y Ciencias Forenses 207 casos de mujeres valoradas en riesgo de muerte con datos de contacto correspondientes a agosto y septiembre de 2023.
(ii) La estrategia de prevención del riesgo de feminicidio (SAAT) asignó a los equipos sociojurídicos y psicosociales de la entidad 212 casos de mujeres con datos de contacto en riesgo de muerte para hacer seguimiento, correspondientes a 207 casos de agosto y septiembre 2023 y 5 que estaban sin datos de contacto pero que se consiguieron en el marco del monitoreo:
- CASA REFUGIO: 32
- DUPLAS DE ATENCIÓN PSICOSOCIAL: 4
- EJG CIOM: 50
- EJG-CAF (CAPIV-CAIVAS): 5
- EJG-CASA JUSTICIA CON RUTA INTEGRAL: 27
- EJG-CASA JUSTICIA SIN RUTA INTEGRAL: 9
- EJG-URI: 13
- ESTRATEGIA DE HOSPITALES: 11
- PSICOSOCIAL CIOM: 40
- SAAT: 21
(iii) Los equipos de atención sociojurídica y psicosocial de la entidad hicieron el seguimiento a 188 mujeres en riesgo de muerte según valoración del INMLCF, de los cuales 174 corresponden a valoraciones de agosto y septiembre, y 14 a valoraciones de periodos anteriores:
- Casa Refugio: 32
- Duplas de Atención Psicosocial: 3
- Estrategia Justicia de Género - CIOM: 45
- Estrategia Justicia de Género - CAF (CAIVAS-CAPIV): 2
- Estrategia Justicia de Género - CASAS DE JUSTICIA CON RUTA INTEGRAL: 19
- Estrategia Justicia de Género - CASAS DE JUSTICIA SIN RUTA INTEGRAL: 9
- Estrategia Justicia de Género - URI: 6
- Estrategia de Hospitales: 8
- Psicosocial - CIOM: 43
- Sistema Articulado de Alertas Tempranas-SAAT: 21
(iv) La estrategia de prevención del riesgo de feminicidio (SAAT) hizo acompañamiento y seguimiento sociojurídico y psicosocial, a través de sus profesionales de atención a 30 mujeres en posible riesgo de feminicidio, según la remisión de los siguientes equipos de la entidad:
- Atención DEVAJ: 2
- Casa Refugio: 1
- Directiva de la entidad: 2
- Duplas de Atención Psicosocial: 8
- Estrategia de Hospitales: 5
- Estrategia Justicia de Género - CASAS DE JUSTICIA: 2
- Estrategia Justicia de Género - CIOM: 2
- Estrategia Justicia de Género - URI: 3
- Línea Púrpura Distrital: 2
- Psicosocial - CIOM: 2
- Psicosocial - Subsecretaría Fortalecimiento de Capacidades y Oportunidades: 1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en este periodo 24 casos asignados a los equipos de atención de la entidad no registraron seguimiento.
Alternativas: se reiterará a las coordinaciones de los equipos la importancia de registrar en instrumentos SAAT las atenciones y seguimientos de todos los casos asignados. </t>
  </si>
  <si>
    <t>Entre enero y octubre de 2023, se articularon 96 espacios de coordinación interinstitucional para la prevención del feminicidio en el marco de los Consejos Distritales de Seguridad a nivel local y distrital.
Logros: en octubre de 2023, se articularon 9 espacios de coordinación interinstitucional para la prevención del feminicidio en el marco de los Consejos Locales de Seguridad como se describe a continuación:
(i) En octubre de 2023, se articularon 9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93 casos de mujeres en riesgo de feminicidio y víctimas de violencias, en las localidades de: 
10. Engativá
11. Suba
12. Barrios Unidos
14. Los Mártires
2. Chapinero
5. Usme
7. Bosa
9. Fontibón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en este periodo no se realizó sesión directiva del Grupo de género y prevención del feminicidio del Consejo Distrital de Seguridad a cargo de la Secretaría Distrital de Seguridad, Convivencia y Justicia, quien lleva la secretaría técnica del espacio.
Alternativas: fortalecer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</si>
  <si>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r>
      <rPr>
        <sz val="11"/>
        <rFont val="Times New Roman"/>
        <family val="1"/>
      </rPr>
      <t>En octubre en el marco de la estrategia de prevención del riesgo de feminicidio, el Sistema Articulado de Alertas Tempranas-SAAT hizo seguimiento socio jurídico y psicosocial a 218 casos de mujeres en riesgo de feminicidio, según remisiones externas del Instituto Nacional de Medicina Legal y Ciencias Forenses, y remisiones internas de equipos de atención de la Secretaría Distrital de la Mujer. Así mismo, se articularon 9 espacios de coordinación interinstitucional para la prevención del feminicidio en el marco de los Consejos Distritales y Locales de Seguridad..</t>
    </r>
    <r>
      <rPr>
        <sz val="11"/>
        <color rgb="FFFF0000"/>
        <rFont val="Times New Roman"/>
        <family val="1"/>
      </rPr>
      <t xml:space="preserve">
</t>
    </r>
    <r>
      <rPr>
        <sz val="11"/>
        <rFont val="Times New Roman"/>
        <family val="1"/>
      </rPr>
      <t xml:space="preserve">Desde la Estrategia Intersectorial para la Prevención y Atención de Víctimas de Violencia de Género con Énfasis en Violencia Sexual y Feminicidio -Estrategia en Hospitales en octubre se operó en 8 IPS en el marco de las 4 subredes públicas y en articulación con la red privada, a través de los cuales se realizaron 649 atenciones de las cuales 558 corresponden a asesorías y 91 a orientaciones. Así mismo,  se llevaron a cabo 15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t>
    </r>
  </si>
  <si>
    <t>En 2023 en el marco de la estrategia de prevención del riesgo de feminicidio, el Sistema Articulado de Alertas Tempranas-SAAT hizo seguimiento socio jurídico y psicosocial a 1778 casos de mujeres en riesgo de feminicidio, según remisiones externas del Instituto Nacional de Medicina Legal y Ciencias Forenses, y remisiones internas de equipos de atención de la Secretaría Distrital de la Mujer. 
Así mismo, se articularon 96 espacios de coordinación interinstitucional para la prevención del feminicidio en el marco de los Consejos Distritales y Locales de Seguridad.
Desde la Estrategia Intersectorial para la Prevención y Atención de Víctimas de Violencia de Género con Énfasis en Violencia Sexual y Feminicidio -Estrategia en Hospitales entre abril y octubre se operó en 8 IPS en el marco de las 4 subredes públicas y en articulación con la red privada, a través de los cuales se han realizado 3.632 atenciones de las cuales 2.653  corresponden a asesorías y 979 a orientaciones. Así mismo, se han adelantado 8 reuniones con la Secretaría Distrital de Salud con el fin de articular la Estrategia Intersectorial para la Prevención y Atención de Víctimas de Violencia de Género con Énfasis en Violencia Sexual y Feminicidio - Estrategia en Hospitales, con los nuevos servicios que desde el sector salud se están prestando; y se han llevado a cabo 74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</si>
</sst>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0.000%"/>
    <numFmt numFmtId="181" formatCode="#,###\ &quot;COP&quot;"/>
    <numFmt numFmtId="182" formatCode="#,##0.00\ \€"/>
    <numFmt numFmtId="183" formatCode="_-&quot;$&quot;* #,##0_-;\-&quot;$&quot;* #,##0_-;_-&quot;$&quot;* &quot;-&quot;_-;_-@_-"/>
  </numFmts>
  <fonts count="5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002060"/>
      <name val="Times New Roman"/>
      <family val="1"/>
    </font>
    <font>
      <sz val="11"/>
      <color rgb="FFFF0000"/>
      <name val="Calibri"/>
      <family val="2"/>
      <scheme val="minor"/>
    </font>
    <font>
      <sz val="10"/>
      <color theme="1"/>
      <name val="Arial"/>
      <family val="2"/>
    </font>
    <font>
      <b/>
      <sz val="14"/>
      <color theme="1"/>
      <name val="Verdana"/>
      <family val="2"/>
    </font>
    <font>
      <sz val="12"/>
      <color theme="1"/>
      <name val="Calibri"/>
      <family val="2"/>
      <scheme val="minor"/>
    </font>
    <font>
      <u/>
      <sz val="11"/>
      <color theme="10"/>
      <name val="Calibri"/>
      <family val="2"/>
      <scheme val="minor"/>
    </font>
    <font>
      <b/>
      <sz val="11"/>
      <color rgb="FFFF0000"/>
      <name val="Arial Narrow"/>
      <family val="2"/>
    </font>
    <font>
      <b/>
      <sz val="11"/>
      <color rgb="FFFF0000"/>
      <name val="Calibri"/>
      <family val="2"/>
      <scheme val="minor"/>
    </font>
    <font>
      <b/>
      <sz val="11"/>
      <color rgb="FFFF0000"/>
      <name val="Times New Roman"/>
      <family val="1"/>
    </font>
  </fonts>
  <fills count="4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patternFill>
    </fill>
    <fill>
      <patternFill patternType="solid">
        <fgColor theme="9" tint="0.79998168889431442"/>
        <bgColor theme="9" tint="0.79998168889431442"/>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right style="thin">
        <color rgb="FF000000"/>
      </right>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s>
  <cellStyleXfs count="170">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5" borderId="67" applyNumberFormat="0" applyFont="0" applyFill="0" applyAlignment="0"/>
    <xf numFmtId="0" fontId="23" fillId="5" borderId="68" applyNumberFormat="0" applyFont="0" applyFill="0" applyAlignment="0"/>
    <xf numFmtId="169" fontId="20" fillId="0" borderId="0" applyFont="0" applyFill="0" applyBorder="0" applyAlignment="0" applyProtection="0"/>
    <xf numFmtId="168"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5" fillId="6" borderId="0" applyNumberFormat="0" applyProtection="0">
      <alignment horizontal="left" wrapText="1" indent="4"/>
    </xf>
    <xf numFmtId="0" fontId="26" fillId="6" borderId="0" applyNumberFormat="0" applyProtection="0">
      <alignment horizontal="left" wrapText="1" indent="4"/>
    </xf>
    <xf numFmtId="0" fontId="24" fillId="4"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1" fontId="20" fillId="0" borderId="0" applyFont="0" applyFill="0" applyBorder="0" applyAlignment="0" applyProtection="0"/>
    <xf numFmtId="169" fontId="5" fillId="0" borderId="0" applyFont="0" applyFill="0" applyBorder="0" applyAlignment="0" applyProtection="0"/>
    <xf numFmtId="167"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7"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6" borderId="0" applyNumberFormat="0" applyBorder="0" applyProtection="0">
      <alignment horizontal="left" indent="1"/>
    </xf>
    <xf numFmtId="0" fontId="43" fillId="0" borderId="0"/>
    <xf numFmtId="43" fontId="43" fillId="0" borderId="0" applyFont="0" applyFill="0" applyBorder="0" applyAlignment="0" applyProtection="0"/>
    <xf numFmtId="44" fontId="43" fillId="0" borderId="0" applyFont="0" applyFill="0" applyBorder="0" applyAlignment="0" applyProtection="0"/>
    <xf numFmtId="9" fontId="43" fillId="0" borderId="0" applyFont="0" applyFill="0" applyBorder="0" applyAlignment="0" applyProtection="0"/>
    <xf numFmtId="44" fontId="43" fillId="0" borderId="0" applyFont="0" applyFill="0" applyBorder="0" applyAlignment="0" applyProtection="0"/>
    <xf numFmtId="181" fontId="43" fillId="0" borderId="0" applyFont="0" applyFill="0" applyBorder="0" applyAlignment="0" applyProtection="0"/>
    <xf numFmtId="9" fontId="20" fillId="0" borderId="0" applyFont="0" applyFill="0" applyBorder="0" applyAlignment="0" applyProtection="0"/>
    <xf numFmtId="0" fontId="20" fillId="0" borderId="0">
      <alignment horizontal="justify"/>
    </xf>
    <xf numFmtId="0" fontId="20" fillId="26" borderId="0" applyNumberFormat="0" applyBorder="0" applyAlignment="0" applyProtection="0"/>
    <xf numFmtId="0" fontId="20" fillId="28"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4"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8" fillId="0" borderId="0" applyNumberFormat="0" applyFill="0" applyBorder="0" applyProtection="0">
      <alignment horizontal="left" vertical="center"/>
    </xf>
    <xf numFmtId="0" fontId="28" fillId="0" borderId="0" applyNumberFormat="0" applyFill="0" applyBorder="0" applyProtection="0">
      <alignment horizontal="right" vertical="center"/>
    </xf>
    <xf numFmtId="0" fontId="22" fillId="0" borderId="1" applyNumberFormat="0" applyFill="0" applyProtection="0">
      <alignment horizontal="left" vertical="center"/>
    </xf>
    <xf numFmtId="0" fontId="43" fillId="0" borderId="1" applyNumberFormat="0" applyFont="0" applyFill="0" applyAlignment="0" applyProtection="0"/>
    <xf numFmtId="43" fontId="43" fillId="0" borderId="0" applyFont="0" applyFill="0" applyBorder="0" applyAlignment="0" applyProtection="0"/>
    <xf numFmtId="41" fontId="43" fillId="0" borderId="0" applyFont="0" applyFill="0" applyBorder="0" applyAlignment="0" applyProtection="0"/>
    <xf numFmtId="42" fontId="43" fillId="0" borderId="0" applyFont="0" applyFill="0" applyBorder="0" applyAlignment="0" applyProtection="0"/>
    <xf numFmtId="14" fontId="22" fillId="0" borderId="0" applyFill="0" applyBorder="0" applyProtection="0">
      <alignment horizontal="right" vertical="center"/>
    </xf>
    <xf numFmtId="22" fontId="22" fillId="0" borderId="0" applyFill="0" applyBorder="0" applyProtection="0">
      <alignment horizontal="right" vertical="center"/>
    </xf>
    <xf numFmtId="4" fontId="22" fillId="0" borderId="0" applyFill="0" applyBorder="0" applyProtection="0">
      <alignment horizontal="right" vertical="center"/>
    </xf>
    <xf numFmtId="4" fontId="22" fillId="0" borderId="1" applyFill="0" applyProtection="0">
      <alignment horizontal="right" vertical="center"/>
    </xf>
    <xf numFmtId="182" fontId="22" fillId="0" borderId="0" applyFill="0" applyBorder="0" applyProtection="0">
      <alignment horizontal="right" vertical="center"/>
    </xf>
    <xf numFmtId="182" fontId="22" fillId="0" borderId="1" applyFill="0" applyProtection="0">
      <alignment horizontal="right" vertical="center"/>
    </xf>
    <xf numFmtId="0" fontId="28" fillId="37" borderId="0" applyNumberFormat="0" applyBorder="0" applyProtection="0">
      <alignment horizontal="center" vertical="center" wrapText="1"/>
    </xf>
    <xf numFmtId="0" fontId="22" fillId="37" borderId="0" applyNumberFormat="0" applyBorder="0" applyProtection="0">
      <alignment horizontal="right" vertical="center" wrapText="1"/>
    </xf>
    <xf numFmtId="0" fontId="28" fillId="38" borderId="0" applyNumberFormat="0" applyBorder="0" applyProtection="0">
      <alignment horizontal="center" vertical="center"/>
    </xf>
    <xf numFmtId="0" fontId="28" fillId="39" borderId="0" applyNumberFormat="0" applyBorder="0" applyProtection="0">
      <alignment horizontal="center" vertical="center" wrapText="1"/>
    </xf>
    <xf numFmtId="0" fontId="28" fillId="39" borderId="0" applyNumberFormat="0" applyBorder="0" applyProtection="0">
      <alignment horizontal="right" vertical="center" wrapText="1"/>
    </xf>
    <xf numFmtId="0" fontId="44" fillId="39" borderId="1" applyNumberFormat="0" applyProtection="0">
      <alignment horizontal="left" vertical="center"/>
    </xf>
    <xf numFmtId="43" fontId="43" fillId="0" borderId="0" applyFont="0" applyFill="0" applyBorder="0" applyAlignment="0" applyProtection="0"/>
    <xf numFmtId="43" fontId="4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44" fontId="20" fillId="0" borderId="0" applyFont="0" applyFill="0" applyBorder="0" applyAlignment="0" applyProtection="0"/>
    <xf numFmtId="0" fontId="20" fillId="0" borderId="0"/>
    <xf numFmtId="0" fontId="2" fillId="0" borderId="0"/>
    <xf numFmtId="0" fontId="20" fillId="0" borderId="0"/>
    <xf numFmtId="0" fontId="2" fillId="0" borderId="0"/>
    <xf numFmtId="0" fontId="20" fillId="0" borderId="0">
      <alignment horizontal="justify"/>
    </xf>
    <xf numFmtId="0" fontId="45" fillId="0" borderId="0"/>
    <xf numFmtId="0" fontId="20" fillId="0" borderId="0">
      <alignment horizontal="justify"/>
    </xf>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25" borderId="84" applyNumberFormat="0" applyFont="0" applyAlignment="0" applyProtection="0"/>
    <xf numFmtId="0" fontId="20" fillId="25" borderId="84" applyNumberFormat="0" applyFont="0" applyAlignment="0" applyProtection="0"/>
    <xf numFmtId="3" fontId="22" fillId="0" borderId="0" applyFill="0" applyBorder="0" applyProtection="0">
      <alignment horizontal="right" vertical="center"/>
    </xf>
    <xf numFmtId="3" fontId="22" fillId="0" borderId="1" applyFill="0" applyProtection="0">
      <alignment horizontal="right" vertical="center"/>
    </xf>
    <xf numFmtId="9" fontId="43" fillId="0" borderId="0" applyFont="0" applyFill="0" applyBorder="0" applyAlignment="0" applyProtection="0"/>
    <xf numFmtId="9" fontId="20" fillId="0" borderId="0" applyFont="0" applyFill="0" applyBorder="0" applyAlignment="0" applyProtection="0"/>
    <xf numFmtId="9" fontId="45"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42" fontId="2" fillId="0" borderId="0" applyFont="0" applyFill="0" applyBorder="0" applyAlignment="0" applyProtection="0"/>
    <xf numFmtId="0" fontId="2" fillId="0" borderId="0"/>
    <xf numFmtId="0" fontId="2" fillId="0" borderId="0"/>
    <xf numFmtId="43" fontId="43" fillId="0" borderId="0" applyFont="0" applyFill="0" applyBorder="0" applyAlignment="0" applyProtection="0"/>
    <xf numFmtId="43" fontId="43" fillId="0" borderId="0" applyFont="0" applyFill="0" applyBorder="0" applyAlignment="0" applyProtection="0"/>
    <xf numFmtId="41" fontId="20" fillId="0" borderId="0" applyFont="0" applyFill="0" applyBorder="0" applyAlignment="0" applyProtection="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43" fontId="20" fillId="0" borderId="0" applyFont="0" applyFill="0" applyBorder="0" applyAlignment="0" applyProtection="0"/>
    <xf numFmtId="41" fontId="20" fillId="0" borderId="0" applyFont="0" applyFill="0" applyBorder="0" applyAlignment="0" applyProtection="0"/>
    <xf numFmtId="183"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0" fontId="46" fillId="0" borderId="0" applyNumberFormat="0" applyFill="0" applyBorder="0" applyAlignment="0" applyProtection="0"/>
    <xf numFmtId="43" fontId="20"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41" fontId="43" fillId="0" borderId="0" applyFont="0" applyFill="0" applyBorder="0" applyAlignment="0" applyProtection="0"/>
    <xf numFmtId="0" fontId="20" fillId="0" borderId="0"/>
    <xf numFmtId="41"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1" fontId="20" fillId="0" borderId="0" applyFont="0" applyFill="0" applyBorder="0" applyAlignment="0" applyProtection="0"/>
    <xf numFmtId="0" fontId="2" fillId="0" borderId="0"/>
    <xf numFmtId="44" fontId="43" fillId="0" borderId="0" applyFont="0" applyFill="0" applyBorder="0" applyAlignment="0" applyProtection="0"/>
    <xf numFmtId="43" fontId="43" fillId="0" borderId="0" applyFont="0" applyFill="0" applyBorder="0" applyAlignment="0" applyProtection="0"/>
    <xf numFmtId="44" fontId="43" fillId="0" borderId="0" applyFont="0" applyFill="0" applyBorder="0" applyAlignment="0" applyProtection="0"/>
    <xf numFmtId="43" fontId="43" fillId="0" borderId="0" applyFont="0" applyFill="0" applyBorder="0" applyAlignment="0" applyProtection="0"/>
  </cellStyleXfs>
  <cellXfs count="69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6" applyFont="1" applyFill="1" applyBorder="1" applyAlignment="1" applyProtection="1">
      <alignment horizontal="center" vertical="center" wrapText="1"/>
    </xf>
    <xf numFmtId="165" fontId="20" fillId="0" borderId="0" xfId="8"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8"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4"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4" applyFont="1" applyFill="1" applyBorder="1" applyAlignment="1">
      <alignment vertical="center"/>
    </xf>
    <xf numFmtId="49" fontId="32" fillId="0" borderId="2" xfId="14" applyNumberFormat="1" applyFont="1" applyFill="1" applyBorder="1" applyAlignment="1">
      <alignment vertical="center"/>
    </xf>
    <xf numFmtId="49" fontId="32" fillId="0" borderId="1" xfId="14"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8"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5" applyNumberFormat="1" applyFont="1" applyBorder="1" applyAlignment="1">
      <alignment vertical="center"/>
    </xf>
    <xf numFmtId="173" fontId="20" fillId="0" borderId="8" xfId="5" applyNumberFormat="1" applyFont="1" applyBorder="1" applyAlignment="1">
      <alignment vertical="center"/>
    </xf>
    <xf numFmtId="173" fontId="20" fillId="0" borderId="31" xfId="5" applyNumberFormat="1" applyFont="1" applyBorder="1" applyAlignment="1">
      <alignment vertical="center"/>
    </xf>
    <xf numFmtId="173" fontId="20" fillId="0" borderId="19" xfId="5" applyNumberFormat="1" applyFont="1" applyBorder="1" applyAlignment="1">
      <alignment vertical="center"/>
    </xf>
    <xf numFmtId="173" fontId="20" fillId="0" borderId="4" xfId="5" applyNumberFormat="1" applyFont="1" applyBorder="1" applyAlignment="1">
      <alignment vertical="center"/>
    </xf>
    <xf numFmtId="173" fontId="20" fillId="0" borderId="32" xfId="5" applyNumberFormat="1" applyFont="1" applyBorder="1" applyAlignment="1">
      <alignment vertical="center"/>
    </xf>
    <xf numFmtId="173" fontId="20" fillId="0" borderId="20" xfId="5"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8"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7" applyNumberFormat="1" applyFont="1" applyBorder="1" applyAlignment="1">
      <alignment vertical="center"/>
    </xf>
    <xf numFmtId="178" fontId="13" fillId="22" borderId="1" xfId="7"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173" fontId="12" fillId="0" borderId="10" xfId="5" applyNumberFormat="1" applyFont="1" applyFill="1" applyBorder="1" applyAlignment="1" applyProtection="1">
      <alignment horizontal="center" vertical="center" wrapText="1"/>
    </xf>
    <xf numFmtId="174" fontId="12" fillId="0" borderId="4" xfId="29" applyNumberFormat="1" applyFont="1" applyFill="1" applyBorder="1" applyAlignment="1" applyProtection="1">
      <alignment horizontal="center" vertical="center" wrapText="1"/>
      <protection locked="0"/>
    </xf>
    <xf numFmtId="174" fontId="12" fillId="0" borderId="10" xfId="28" applyNumberFormat="1" applyFont="1" applyFill="1" applyBorder="1" applyAlignment="1" applyProtection="1">
      <alignment horizontal="center" vertical="center" wrapText="1"/>
    </xf>
    <xf numFmtId="174" fontId="12" fillId="0" borderId="1" xfId="29" applyNumberFormat="1" applyFont="1" applyFill="1" applyBorder="1" applyAlignment="1" applyProtection="1">
      <alignment horizontal="center" vertical="center" wrapText="1"/>
      <protection locked="0"/>
    </xf>
    <xf numFmtId="9" fontId="32" fillId="0" borderId="1" xfId="0" applyNumberFormat="1" applyFont="1" applyBorder="1" applyAlignment="1">
      <alignment horizontal="center" vertical="center" wrapText="1"/>
    </xf>
    <xf numFmtId="9" fontId="32" fillId="0" borderId="1" xfId="0" applyNumberFormat="1" applyFont="1" applyBorder="1" applyAlignment="1">
      <alignment vertical="center" wrapText="1"/>
    </xf>
    <xf numFmtId="0" fontId="17" fillId="0" borderId="1" xfId="0" applyFont="1" applyBorder="1" applyAlignment="1">
      <alignment horizontal="center" vertical="center"/>
    </xf>
    <xf numFmtId="172" fontId="17" fillId="0" borderId="1" xfId="7" applyNumberFormat="1" applyFont="1" applyBorder="1" applyAlignment="1">
      <alignment vertical="center"/>
    </xf>
    <xf numFmtId="179" fontId="13" fillId="22" borderId="1" xfId="8" applyNumberFormat="1" applyFont="1" applyFill="1" applyBorder="1" applyAlignment="1">
      <alignment horizontal="center" vertical="center"/>
    </xf>
    <xf numFmtId="9" fontId="12" fillId="0" borderId="1" xfId="22" applyNumberFormat="1" applyFont="1" applyBorder="1" applyAlignment="1">
      <alignment horizontal="center" vertical="center" wrapText="1"/>
    </xf>
    <xf numFmtId="174" fontId="11" fillId="9" borderId="1" xfId="28" applyNumberFormat="1" applyFont="1" applyFill="1" applyBorder="1" applyAlignment="1" applyProtection="1">
      <alignment horizontal="center" vertical="center" wrapText="1"/>
      <protection locked="0"/>
    </xf>
    <xf numFmtId="174" fontId="11" fillId="9" borderId="2" xfId="28" applyNumberFormat="1" applyFont="1" applyFill="1" applyBorder="1" applyAlignment="1" applyProtection="1">
      <alignment horizontal="center" vertical="center" wrapText="1"/>
      <protection locked="0"/>
    </xf>
    <xf numFmtId="174" fontId="11" fillId="9" borderId="19" xfId="28" applyNumberFormat="1" applyFont="1" applyFill="1" applyBorder="1" applyAlignment="1" applyProtection="1">
      <alignment horizontal="center" vertical="center" wrapText="1"/>
      <protection locked="0"/>
    </xf>
    <xf numFmtId="174" fontId="11" fillId="9" borderId="21" xfId="28" applyNumberFormat="1" applyFont="1" applyFill="1" applyBorder="1" applyAlignment="1" applyProtection="1">
      <alignment horizontal="center" vertical="center" wrapText="1"/>
      <protection locked="0"/>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vertical="center" wrapText="1"/>
    </xf>
    <xf numFmtId="174" fontId="12" fillId="0" borderId="2" xfId="22" applyNumberFormat="1" applyFont="1" applyBorder="1" applyAlignment="1">
      <alignment horizontal="center" vertical="center" wrapText="1"/>
    </xf>
    <xf numFmtId="174" fontId="12" fillId="0" borderId="21" xfId="22" applyNumberFormat="1" applyFont="1" applyBorder="1" applyAlignment="1">
      <alignment horizontal="center" vertical="center" wrapText="1"/>
    </xf>
    <xf numFmtId="174" fontId="11" fillId="9" borderId="19" xfId="30"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horizontal="center" vertical="center" wrapText="1"/>
    </xf>
    <xf numFmtId="173" fontId="12" fillId="9" borderId="19" xfId="5" applyNumberFormat="1" applyFont="1" applyFill="1" applyBorder="1" applyAlignment="1" applyProtection="1">
      <alignment horizontal="center" vertical="center" wrapText="1"/>
    </xf>
    <xf numFmtId="174" fontId="12" fillId="0" borderId="19" xfId="22" applyNumberFormat="1" applyFont="1" applyBorder="1" applyAlignment="1">
      <alignment horizontal="center" vertical="center" wrapText="1"/>
    </xf>
    <xf numFmtId="173" fontId="12" fillId="9" borderId="19" xfId="28" applyNumberFormat="1" applyFont="1" applyFill="1" applyBorder="1" applyAlignment="1" applyProtection="1">
      <alignment horizontal="center" vertical="center" wrapText="1"/>
    </xf>
    <xf numFmtId="9" fontId="32" fillId="0" borderId="1" xfId="0" applyNumberFormat="1" applyFont="1" applyBorder="1" applyAlignment="1">
      <alignment horizontal="center" vertical="center"/>
    </xf>
    <xf numFmtId="9" fontId="32" fillId="0" borderId="1" xfId="28" applyFont="1" applyBorder="1" applyAlignment="1">
      <alignment horizontal="center" vertical="center"/>
    </xf>
    <xf numFmtId="9" fontId="32" fillId="0" borderId="0" xfId="28" applyFont="1" applyAlignment="1">
      <alignment horizontal="center" vertical="center"/>
    </xf>
    <xf numFmtId="0" fontId="11" fillId="0" borderId="1" xfId="0" applyFont="1" applyBorder="1" applyAlignment="1">
      <alignment vertical="center" wrapText="1"/>
    </xf>
    <xf numFmtId="173" fontId="20" fillId="0" borderId="8" xfId="5" applyNumberFormat="1" applyFont="1" applyFill="1" applyBorder="1" applyAlignment="1">
      <alignment vertical="center"/>
    </xf>
    <xf numFmtId="168" fontId="32" fillId="0" borderId="1" xfId="6" applyFont="1" applyFill="1" applyBorder="1" applyAlignment="1">
      <alignment horizontal="center" vertical="center" wrapText="1"/>
    </xf>
    <xf numFmtId="9" fontId="32" fillId="0" borderId="1" xfId="28" applyFont="1" applyFill="1" applyBorder="1" applyAlignment="1">
      <alignment horizontal="center" vertical="center"/>
    </xf>
    <xf numFmtId="9" fontId="11" fillId="0" borderId="1" xfId="28" applyFont="1" applyFill="1" applyBorder="1" applyAlignment="1">
      <alignment horizontal="center" vertical="center"/>
    </xf>
    <xf numFmtId="173" fontId="20" fillId="0" borderId="4" xfId="5" applyNumberFormat="1" applyFont="1" applyFill="1" applyBorder="1" applyAlignment="1">
      <alignment vertical="center"/>
    </xf>
    <xf numFmtId="173" fontId="20" fillId="0" borderId="32" xfId="5" applyNumberFormat="1" applyFont="1" applyFill="1" applyBorder="1" applyAlignment="1">
      <alignment vertical="center"/>
    </xf>
    <xf numFmtId="173" fontId="20" fillId="0" borderId="1" xfId="5" applyNumberFormat="1" applyFont="1" applyFill="1" applyBorder="1" applyAlignment="1">
      <alignment vertical="center"/>
    </xf>
    <xf numFmtId="173" fontId="20" fillId="0" borderId="19" xfId="5" applyNumberFormat="1" applyFont="1" applyFill="1" applyBorder="1" applyAlignment="1">
      <alignment vertical="center"/>
    </xf>
    <xf numFmtId="173" fontId="20" fillId="0" borderId="31" xfId="5" applyNumberFormat="1" applyFont="1" applyFill="1" applyBorder="1" applyAlignment="1">
      <alignment vertical="center"/>
    </xf>
    <xf numFmtId="0" fontId="20" fillId="0" borderId="9" xfId="28" applyNumberFormat="1" applyFont="1" applyBorder="1" applyAlignment="1">
      <alignment vertical="center"/>
    </xf>
    <xf numFmtId="0" fontId="17" fillId="0" borderId="1" xfId="0" applyFont="1" applyBorder="1" applyAlignment="1">
      <alignment horizontal="center" vertical="center" wrapText="1"/>
    </xf>
    <xf numFmtId="9" fontId="11" fillId="0" borderId="1" xfId="28" applyFont="1" applyFill="1" applyBorder="1" applyAlignment="1">
      <alignment vertical="center" wrapText="1"/>
    </xf>
    <xf numFmtId="0" fontId="11" fillId="0" borderId="1" xfId="0" applyFont="1" applyBorder="1" applyAlignment="1">
      <alignment horizontal="center" vertical="center"/>
    </xf>
    <xf numFmtId="9" fontId="32" fillId="0" borderId="1" xfId="28" applyFont="1" applyFill="1" applyBorder="1" applyAlignment="1">
      <alignment vertical="center" wrapText="1"/>
    </xf>
    <xf numFmtId="179" fontId="32" fillId="0" borderId="0" xfId="0" applyNumberFormat="1" applyFont="1" applyAlignment="1">
      <alignment vertical="center"/>
    </xf>
    <xf numFmtId="6" fontId="32" fillId="0" borderId="0" xfId="0" applyNumberFormat="1" applyFont="1" applyAlignment="1">
      <alignment vertical="center"/>
    </xf>
    <xf numFmtId="180" fontId="20" fillId="0" borderId="0" xfId="28" applyNumberFormat="1" applyFont="1" applyBorder="1" applyAlignment="1">
      <alignment vertical="center"/>
    </xf>
    <xf numFmtId="169" fontId="32" fillId="0" borderId="0" xfId="5" applyFont="1" applyAlignment="1">
      <alignment vertical="center"/>
    </xf>
    <xf numFmtId="173" fontId="32" fillId="0" borderId="32" xfId="5" applyNumberFormat="1" applyFont="1" applyBorder="1" applyAlignment="1">
      <alignment vertical="center"/>
    </xf>
    <xf numFmtId="173" fontId="32" fillId="0" borderId="4" xfId="5" applyNumberFormat="1" applyFont="1" applyBorder="1" applyAlignment="1">
      <alignment vertical="center"/>
    </xf>
    <xf numFmtId="173" fontId="32" fillId="0" borderId="1" xfId="5" applyNumberFormat="1" applyFont="1" applyFill="1" applyBorder="1" applyAlignment="1">
      <alignment vertical="center"/>
    </xf>
    <xf numFmtId="173" fontId="32" fillId="0" borderId="4" xfId="5" applyNumberFormat="1" applyFont="1" applyFill="1" applyBorder="1" applyAlignment="1">
      <alignment vertical="center"/>
    </xf>
    <xf numFmtId="173" fontId="32" fillId="0" borderId="20" xfId="5" applyNumberFormat="1" applyFont="1" applyBorder="1" applyAlignment="1">
      <alignment vertical="center"/>
    </xf>
    <xf numFmtId="173" fontId="32" fillId="0" borderId="32" xfId="5" applyNumberFormat="1" applyFont="1" applyFill="1" applyBorder="1" applyAlignment="1">
      <alignment vertical="center"/>
    </xf>
    <xf numFmtId="9" fontId="32" fillId="0" borderId="34" xfId="28" applyFont="1" applyBorder="1" applyAlignment="1">
      <alignment vertical="center"/>
    </xf>
    <xf numFmtId="173" fontId="32" fillId="0" borderId="8" xfId="5" applyNumberFormat="1" applyFont="1" applyBorder="1" applyAlignment="1">
      <alignment vertical="center"/>
    </xf>
    <xf numFmtId="173" fontId="32" fillId="0" borderId="1" xfId="5" applyNumberFormat="1" applyFont="1" applyBorder="1" applyAlignment="1">
      <alignment vertical="center"/>
    </xf>
    <xf numFmtId="9" fontId="32" fillId="0" borderId="9" xfId="28" applyFont="1" applyBorder="1" applyAlignment="1">
      <alignment vertical="center"/>
    </xf>
    <xf numFmtId="173" fontId="32" fillId="0" borderId="8" xfId="5" applyNumberFormat="1" applyFont="1" applyFill="1" applyBorder="1" applyAlignment="1">
      <alignment vertical="center"/>
    </xf>
    <xf numFmtId="173" fontId="32" fillId="0" borderId="31" xfId="5" applyNumberFormat="1" applyFont="1" applyBorder="1" applyAlignment="1">
      <alignment vertical="center"/>
    </xf>
    <xf numFmtId="173" fontId="32" fillId="0" borderId="19" xfId="5" applyNumberFormat="1" applyFont="1" applyBorder="1" applyAlignment="1">
      <alignment vertical="center"/>
    </xf>
    <xf numFmtId="173" fontId="32" fillId="0" borderId="19" xfId="5" applyNumberFormat="1" applyFont="1" applyFill="1" applyBorder="1" applyAlignment="1">
      <alignment vertical="center"/>
    </xf>
    <xf numFmtId="9" fontId="32" fillId="0" borderId="21" xfId="28" applyFont="1" applyBorder="1" applyAlignment="1">
      <alignment vertical="center"/>
    </xf>
    <xf numFmtId="173" fontId="32" fillId="0" borderId="31" xfId="5" applyNumberFormat="1" applyFont="1" applyFill="1" applyBorder="1" applyAlignment="1">
      <alignment vertical="center"/>
    </xf>
    <xf numFmtId="9" fontId="32" fillId="0" borderId="33" xfId="28" applyFont="1" applyBorder="1" applyAlignment="1">
      <alignment vertical="center"/>
    </xf>
    <xf numFmtId="9" fontId="0" fillId="0" borderId="0" xfId="28" applyFont="1" applyAlignment="1">
      <alignment vertical="center"/>
    </xf>
    <xf numFmtId="0" fontId="42" fillId="0" borderId="0" xfId="0" applyFont="1" applyAlignment="1">
      <alignment vertical="center"/>
    </xf>
    <xf numFmtId="173" fontId="0" fillId="0" borderId="0" xfId="0" applyNumberFormat="1" applyAlignment="1">
      <alignment vertical="center"/>
    </xf>
    <xf numFmtId="0" fontId="11" fillId="0" borderId="1" xfId="28" applyNumberFormat="1" applyFont="1" applyFill="1" applyBorder="1" applyAlignment="1">
      <alignment vertical="center" wrapText="1"/>
    </xf>
    <xf numFmtId="9" fontId="11" fillId="0" borderId="1" xfId="28" applyFont="1" applyFill="1" applyBorder="1" applyAlignment="1">
      <alignment horizontal="justify" vertical="center" wrapText="1"/>
    </xf>
    <xf numFmtId="0" fontId="12" fillId="0" borderId="10" xfId="0" applyFont="1" applyBorder="1" applyAlignment="1">
      <alignment horizontal="center" vertical="center" wrapText="1"/>
    </xf>
    <xf numFmtId="0" fontId="11" fillId="0" borderId="0" xfId="0" applyFont="1" applyAlignment="1">
      <alignment vertical="center" wrapText="1"/>
    </xf>
    <xf numFmtId="0" fontId="11" fillId="0" borderId="1" xfId="0" applyFont="1" applyBorder="1" applyAlignment="1">
      <alignment wrapText="1"/>
    </xf>
    <xf numFmtId="0" fontId="41" fillId="0" borderId="1" xfId="0" applyFont="1" applyBorder="1" applyAlignment="1">
      <alignment vertical="center" wrapText="1"/>
    </xf>
    <xf numFmtId="0" fontId="42" fillId="0" borderId="0" xfId="0" applyFont="1"/>
    <xf numFmtId="0" fontId="47" fillId="0" borderId="0" xfId="22" applyFont="1" applyAlignment="1">
      <alignment vertical="center" wrapText="1"/>
    </xf>
    <xf numFmtId="0" fontId="47" fillId="2" borderId="0" xfId="22" applyFont="1" applyFill="1" applyAlignment="1">
      <alignment vertical="center" wrapText="1"/>
    </xf>
    <xf numFmtId="176" fontId="42" fillId="0" borderId="0" xfId="0" applyNumberFormat="1" applyFont="1" applyAlignment="1">
      <alignment vertical="center"/>
    </xf>
    <xf numFmtId="176" fontId="42" fillId="0" borderId="0" xfId="0" applyNumberFormat="1" applyFont="1" applyAlignment="1">
      <alignment horizontal="center" vertical="center"/>
    </xf>
    <xf numFmtId="0" fontId="42" fillId="0" borderId="0" xfId="0" applyFont="1" applyAlignment="1">
      <alignment horizontal="center" vertical="center"/>
    </xf>
    <xf numFmtId="176" fontId="42" fillId="0" borderId="0" xfId="7" applyNumberFormat="1" applyFont="1" applyFill="1" applyBorder="1" applyAlignment="1">
      <alignment horizontal="center" vertical="center"/>
    </xf>
    <xf numFmtId="176" fontId="42" fillId="0" borderId="0" xfId="7" applyNumberFormat="1" applyFont="1" applyFill="1" applyBorder="1" applyAlignment="1">
      <alignment horizontal="center" vertical="center" wrapText="1"/>
    </xf>
    <xf numFmtId="0" fontId="42" fillId="0" borderId="0" xfId="0" applyFont="1" applyAlignment="1">
      <alignment horizontal="center" vertical="center" wrapText="1"/>
    </xf>
    <xf numFmtId="173" fontId="42" fillId="0" borderId="0" xfId="0" applyNumberFormat="1" applyFont="1" applyAlignment="1">
      <alignment horizontal="center" vertical="center"/>
    </xf>
    <xf numFmtId="165" fontId="42" fillId="0" borderId="0" xfId="8" applyFont="1" applyFill="1" applyAlignment="1">
      <alignment vertical="center"/>
    </xf>
    <xf numFmtId="165" fontId="42" fillId="0" borderId="0" xfId="8" applyFont="1" applyAlignment="1">
      <alignment vertical="center"/>
    </xf>
    <xf numFmtId="9" fontId="48" fillId="0" borderId="0" xfId="28" applyFont="1" applyFill="1" applyBorder="1" applyAlignment="1">
      <alignment horizontal="center" vertical="center"/>
    </xf>
    <xf numFmtId="165" fontId="48" fillId="0" borderId="0" xfId="8" applyFont="1" applyFill="1" applyAlignment="1">
      <alignment vertical="center"/>
    </xf>
    <xf numFmtId="165" fontId="48" fillId="0" borderId="0" xfId="8" applyFont="1" applyAlignment="1">
      <alignment vertical="center"/>
    </xf>
    <xf numFmtId="9" fontId="49" fillId="0" borderId="0" xfId="22" applyNumberFormat="1" applyFont="1" applyAlignment="1">
      <alignment vertical="center" wrapText="1"/>
    </xf>
    <xf numFmtId="0" fontId="48" fillId="0" borderId="0" xfId="0" applyFont="1" applyAlignment="1">
      <alignment vertical="center"/>
    </xf>
    <xf numFmtId="173" fontId="42" fillId="0" borderId="0" xfId="0" applyNumberFormat="1" applyFont="1"/>
    <xf numFmtId="0" fontId="12" fillId="19" borderId="44"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62"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39" fillId="0" borderId="63"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2" fillId="20" borderId="5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4" xfId="22" applyFont="1" applyFill="1" applyBorder="1" applyAlignment="1">
      <alignment horizontal="left" vertical="center" wrapText="1"/>
    </xf>
    <xf numFmtId="0" fontId="12" fillId="20" borderId="57" xfId="22" applyFont="1" applyFill="1" applyBorder="1" applyAlignment="1">
      <alignment horizontal="left" vertical="center" wrapText="1"/>
    </xf>
    <xf numFmtId="0" fontId="12" fillId="20" borderId="15" xfId="22" applyFont="1" applyFill="1" applyBorder="1" applyAlignment="1">
      <alignment horizontal="left" vertical="center" wrapText="1"/>
    </xf>
    <xf numFmtId="0" fontId="12" fillId="20" borderId="16" xfId="22" applyFont="1" applyFill="1" applyBorder="1" applyAlignment="1">
      <alignment horizontal="left" vertical="center" wrapText="1"/>
    </xf>
    <xf numFmtId="14" fontId="37" fillId="0" borderId="56"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7" xfId="0" applyFont="1" applyBorder="1" applyAlignment="1">
      <alignment horizontal="center" vertical="center"/>
    </xf>
    <xf numFmtId="0" fontId="37" fillId="0" borderId="16" xfId="0" applyFont="1" applyBorder="1" applyAlignment="1">
      <alignment horizontal="center" vertical="center"/>
    </xf>
    <xf numFmtId="0" fontId="0" fillId="0" borderId="64" xfId="0" applyBorder="1" applyAlignment="1">
      <alignment horizontal="center" vertical="center"/>
    </xf>
    <xf numFmtId="0" fontId="0" fillId="0" borderId="49" xfId="0" applyBorder="1" applyAlignment="1">
      <alignment horizontal="center" vertical="center"/>
    </xf>
    <xf numFmtId="0" fontId="31" fillId="0" borderId="53" xfId="0" applyFont="1" applyBorder="1" applyAlignment="1">
      <alignment horizontal="center" vertical="center" wrapText="1"/>
    </xf>
    <xf numFmtId="0" fontId="31" fillId="0" borderId="26" xfId="0" applyFont="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0"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1" xfId="22" applyFont="1" applyBorder="1" applyAlignment="1">
      <alignment horizontal="center" vertical="center" wrapText="1"/>
    </xf>
    <xf numFmtId="0" fontId="31" fillId="0" borderId="64" xfId="0" applyFont="1" applyBorder="1" applyAlignment="1">
      <alignment horizontal="center" vertical="center" wrapText="1"/>
    </xf>
    <xf numFmtId="0" fontId="31" fillId="0" borderId="49" xfId="0" applyFont="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1" fillId="0" borderId="5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2" xfId="0" applyFont="1" applyBorder="1" applyAlignment="1">
      <alignment horizontal="left"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0" fillId="0" borderId="53" xfId="0" applyBorder="1" applyAlignment="1">
      <alignment horizontal="center" vertical="center"/>
    </xf>
    <xf numFmtId="0" fontId="0" fillId="0" borderId="26"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12" fillId="20" borderId="50" xfId="22" applyFont="1" applyFill="1" applyBorder="1" applyAlignment="1">
      <alignment horizontal="left" vertical="center" wrapText="1"/>
    </xf>
    <xf numFmtId="0" fontId="12" fillId="20" borderId="51" xfId="22" applyFont="1" applyFill="1" applyBorder="1" applyAlignment="1">
      <alignment horizontal="left" vertical="center" wrapTex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12" fillId="0" borderId="5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52" xfId="22" applyFont="1" applyBorder="1" applyAlignment="1">
      <alignment horizontal="center" vertical="center" wrapText="1"/>
    </xf>
    <xf numFmtId="0" fontId="15" fillId="0" borderId="51"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2" xfId="22" applyFont="1" applyBorder="1" applyAlignment="1">
      <alignment horizontal="center" vertical="center" wrapText="1"/>
    </xf>
    <xf numFmtId="0" fontId="11" fillId="0" borderId="51"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9" fontId="12" fillId="0" borderId="50" xfId="22" applyNumberFormat="1" applyFont="1" applyBorder="1" applyAlignment="1">
      <alignment horizontal="center" vertical="center" wrapText="1"/>
    </xf>
    <xf numFmtId="9" fontId="12" fillId="0" borderId="51" xfId="22" applyNumberFormat="1" applyFont="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173" fontId="12" fillId="0" borderId="50" xfId="5" applyNumberFormat="1" applyFont="1" applyFill="1" applyBorder="1" applyAlignment="1" applyProtection="1">
      <alignment horizontal="center" vertical="center" wrapText="1"/>
    </xf>
    <xf numFmtId="173" fontId="12" fillId="0" borderId="51" xfId="5" applyNumberFormat="1" applyFont="1" applyFill="1" applyBorder="1" applyAlignment="1" applyProtection="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20" borderId="45"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left" vertical="center" wrapText="1"/>
    </xf>
    <xf numFmtId="0" fontId="12" fillId="0" borderId="41" xfId="22" applyFont="1" applyBorder="1" applyAlignment="1">
      <alignment horizontal="left" vertical="center" wrapText="1"/>
    </xf>
    <xf numFmtId="9" fontId="12" fillId="0" borderId="10" xfId="22" applyNumberFormat="1" applyFont="1" applyBorder="1" applyAlignment="1">
      <alignment horizontal="center" vertical="center" wrapText="1"/>
    </xf>
    <xf numFmtId="0" fontId="12" fillId="0" borderId="42" xfId="22" applyFont="1" applyBorder="1" applyAlignment="1">
      <alignment horizontal="center" vertical="center" wrapText="1"/>
    </xf>
    <xf numFmtId="9" fontId="11" fillId="0" borderId="38" xfId="30" applyFont="1" applyFill="1" applyBorder="1" applyAlignment="1" applyProtection="1">
      <alignment vertical="center" wrapText="1"/>
    </xf>
    <xf numFmtId="9" fontId="11" fillId="0" borderId="0" xfId="30" applyFont="1" applyFill="1" applyBorder="1" applyAlignment="1" applyProtection="1">
      <alignment vertical="center" wrapText="1"/>
    </xf>
    <xf numFmtId="9" fontId="11" fillId="0" borderId="24" xfId="30" applyFont="1" applyFill="1" applyBorder="1" applyAlignment="1" applyProtection="1">
      <alignment vertical="center" wrapText="1"/>
    </xf>
    <xf numFmtId="9" fontId="11" fillId="0" borderId="39" xfId="30" applyFont="1" applyFill="1" applyBorder="1" applyAlignment="1" applyProtection="1">
      <alignment vertical="center" wrapText="1"/>
    </xf>
    <xf numFmtId="9" fontId="11" fillId="0" borderId="15" xfId="30" applyFont="1" applyFill="1" applyBorder="1" applyAlignment="1" applyProtection="1">
      <alignment vertical="center" wrapText="1"/>
    </xf>
    <xf numFmtId="9" fontId="11" fillId="0" borderId="40" xfId="30" applyFont="1" applyFill="1" applyBorder="1" applyAlignment="1" applyProtection="1">
      <alignment vertical="center" wrapText="1"/>
    </xf>
    <xf numFmtId="9" fontId="11" fillId="0" borderId="36" xfId="30" applyFont="1" applyFill="1" applyBorder="1" applyAlignment="1" applyProtection="1">
      <alignment vertical="center" wrapText="1"/>
    </xf>
    <xf numFmtId="9" fontId="11" fillId="0" borderId="22" xfId="30" applyFont="1" applyFill="1" applyBorder="1" applyAlignment="1" applyProtection="1">
      <alignment vertical="center" wrapText="1"/>
    </xf>
    <xf numFmtId="9" fontId="11" fillId="0" borderId="23" xfId="30" applyFont="1" applyFill="1" applyBorder="1" applyAlignment="1" applyProtection="1">
      <alignment vertical="center" wrapText="1"/>
    </xf>
    <xf numFmtId="9" fontId="11" fillId="0" borderId="14" xfId="30" applyFont="1" applyFill="1" applyBorder="1" applyAlignment="1" applyProtection="1">
      <alignment vertical="center" wrapText="1"/>
    </xf>
    <xf numFmtId="9" fontId="11" fillId="0" borderId="16" xfId="30" applyFont="1" applyFill="1" applyBorder="1" applyAlignment="1" applyProtection="1">
      <alignmen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41" xfId="22" applyNumberFormat="1" applyFont="1"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42" xfId="28" applyFont="1" applyFill="1" applyBorder="1" applyAlignment="1" applyProtection="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3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0" xfId="30" applyFont="1" applyFill="1" applyBorder="1" applyAlignment="1" applyProtection="1">
      <alignment horizontal="center" vertical="center" wrapText="1"/>
    </xf>
    <xf numFmtId="0" fontId="12" fillId="20" borderId="3"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2"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63"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4" fillId="0" borderId="63"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5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6" xfId="0" applyFont="1" applyBorder="1" applyAlignment="1">
      <alignment horizontal="center" vertical="center"/>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54" xfId="17" applyNumberFormat="1" applyFont="1" applyFill="1" applyBorder="1" applyAlignment="1" applyProtection="1">
      <alignment horizontal="center" vertical="center" wrapText="1"/>
    </xf>
    <xf numFmtId="0" fontId="12" fillId="19" borderId="53"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12" fillId="0" borderId="50" xfId="28" applyFont="1" applyFill="1" applyBorder="1" applyAlignment="1" applyProtection="1">
      <alignment horizontal="center" vertical="center" wrapText="1"/>
    </xf>
    <xf numFmtId="9" fontId="12" fillId="0" borderId="51" xfId="28" applyFont="1" applyFill="1" applyBorder="1" applyAlignment="1" applyProtection="1">
      <alignment horizontal="center" vertical="center" wrapText="1"/>
    </xf>
    <xf numFmtId="9" fontId="11" fillId="0" borderId="36" xfId="30" applyFont="1" applyFill="1" applyBorder="1" applyAlignment="1" applyProtection="1">
      <alignment horizontal="left" vertical="center" wrapText="1"/>
    </xf>
    <xf numFmtId="9" fontId="33" fillId="0" borderId="22" xfId="30" applyFont="1" applyFill="1" applyBorder="1" applyAlignment="1" applyProtection="1">
      <alignment horizontal="left" vertical="center" wrapText="1"/>
    </xf>
    <xf numFmtId="9" fontId="33" fillId="0" borderId="23" xfId="30" applyFont="1" applyFill="1" applyBorder="1" applyAlignment="1" applyProtection="1">
      <alignment horizontal="left" vertical="center" wrapText="1"/>
    </xf>
    <xf numFmtId="9" fontId="33" fillId="0" borderId="39" xfId="30" applyFont="1" applyFill="1" applyBorder="1" applyAlignment="1" applyProtection="1">
      <alignment horizontal="left" vertical="center" wrapText="1"/>
    </xf>
    <xf numFmtId="9" fontId="33" fillId="0" borderId="15" xfId="30" applyFont="1" applyFill="1" applyBorder="1" applyAlignment="1" applyProtection="1">
      <alignment horizontal="left" vertical="center" wrapText="1"/>
    </xf>
    <xf numFmtId="9" fontId="33"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0" xfId="30" applyFont="1" applyFill="1" applyBorder="1" applyAlignment="1" applyProtection="1">
      <alignment horizontal="left" vertical="center" wrapText="1"/>
    </xf>
    <xf numFmtId="9" fontId="11" fillId="0" borderId="3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37" xfId="30" applyFont="1" applyFill="1" applyBorder="1" applyAlignment="1" applyProtection="1">
      <alignment horizontal="left" vertical="center" wrapText="1"/>
    </xf>
    <xf numFmtId="9" fontId="11" fillId="0" borderId="16" xfId="30" applyFont="1" applyFill="1" applyBorder="1" applyAlignment="1" applyProtection="1">
      <alignment horizontal="left" vertical="center" wrapText="1"/>
    </xf>
    <xf numFmtId="2" fontId="11" fillId="0" borderId="31" xfId="22" applyNumberFormat="1" applyFont="1" applyBorder="1" applyAlignment="1">
      <alignment vertical="center" wrapText="1"/>
    </xf>
    <xf numFmtId="9" fontId="11" fillId="0" borderId="0" xfId="30" applyFont="1" applyFill="1" applyBorder="1" applyAlignment="1" applyProtection="1">
      <alignment horizontal="left" vertical="center"/>
    </xf>
    <xf numFmtId="9" fontId="11" fillId="0" borderId="24" xfId="30" applyFont="1" applyFill="1" applyBorder="1" applyAlignment="1" applyProtection="1">
      <alignment horizontal="left" vertical="center"/>
    </xf>
    <xf numFmtId="9" fontId="11" fillId="0" borderId="39" xfId="30" applyFont="1" applyFill="1" applyBorder="1" applyAlignment="1" applyProtection="1">
      <alignment horizontal="left" vertical="center"/>
    </xf>
    <xf numFmtId="9" fontId="11" fillId="0" borderId="15" xfId="30" applyFont="1" applyFill="1" applyBorder="1" applyAlignment="1" applyProtection="1">
      <alignment horizontal="left" vertical="center"/>
    </xf>
    <xf numFmtId="9" fontId="11" fillId="0" borderId="40" xfId="30" applyFont="1" applyFill="1" applyBorder="1" applyAlignment="1" applyProtection="1">
      <alignment horizontal="left" vertical="center"/>
    </xf>
    <xf numFmtId="9" fontId="11" fillId="0" borderId="36" xfId="22" applyNumberFormat="1" applyFont="1" applyBorder="1" applyAlignment="1">
      <alignment vertical="center" wrapText="1"/>
    </xf>
    <xf numFmtId="9" fontId="11" fillId="0" borderId="22" xfId="22" applyNumberFormat="1" applyFont="1" applyBorder="1" applyAlignment="1">
      <alignment vertical="center" wrapText="1"/>
    </xf>
    <xf numFmtId="9" fontId="11" fillId="0" borderId="37" xfId="22" applyNumberFormat="1" applyFont="1" applyBorder="1" applyAlignment="1">
      <alignment vertical="center" wrapText="1"/>
    </xf>
    <xf numFmtId="9" fontId="11" fillId="0" borderId="39" xfId="22" applyNumberFormat="1" applyFont="1" applyBorder="1" applyAlignment="1">
      <alignment vertical="center" wrapText="1"/>
    </xf>
    <xf numFmtId="9" fontId="11" fillId="0" borderId="15" xfId="22" applyNumberFormat="1" applyFont="1" applyBorder="1" applyAlignment="1">
      <alignment vertical="center" wrapText="1"/>
    </xf>
    <xf numFmtId="9" fontId="11" fillId="0" borderId="16" xfId="22" applyNumberFormat="1" applyFont="1" applyBorder="1" applyAlignment="1">
      <alignment vertical="center" wrapText="1"/>
    </xf>
    <xf numFmtId="9" fontId="11" fillId="0" borderId="38" xfId="22" applyNumberFormat="1" applyFont="1" applyBorder="1" applyAlignment="1">
      <alignment vertical="center" wrapText="1"/>
    </xf>
    <xf numFmtId="9" fontId="11" fillId="0" borderId="0" xfId="22" applyNumberFormat="1" applyFont="1" applyAlignment="1">
      <alignment vertical="center" wrapText="1"/>
    </xf>
    <xf numFmtId="9" fontId="11" fillId="0" borderId="14" xfId="22" applyNumberFormat="1" applyFont="1" applyBorder="1" applyAlignment="1">
      <alignment vertical="center" wrapText="1"/>
    </xf>
    <xf numFmtId="0" fontId="27" fillId="0" borderId="41" xfId="0" applyFont="1" applyBorder="1" applyAlignment="1">
      <alignment vertical="center" wrapText="1"/>
    </xf>
    <xf numFmtId="9" fontId="33" fillId="0" borderId="1" xfId="30" applyFont="1" applyFill="1" applyBorder="1" applyAlignment="1" applyProtection="1">
      <alignment horizontal="left" vertical="center" wrapText="1"/>
    </xf>
    <xf numFmtId="9" fontId="11" fillId="0" borderId="1" xfId="30" applyFont="1" applyFill="1" applyBorder="1" applyAlignment="1" applyProtection="1">
      <alignment horizontal="left" vertical="center" wrapText="1"/>
    </xf>
    <xf numFmtId="0" fontId="11" fillId="0" borderId="2" xfId="22" applyFont="1" applyBorder="1" applyAlignment="1">
      <alignment horizontal="left" vertical="center" wrapText="1"/>
    </xf>
    <xf numFmtId="0" fontId="11" fillId="0" borderId="43" xfId="22" applyFont="1" applyBorder="1" applyAlignment="1">
      <alignment horizontal="left" vertical="center" wrapText="1"/>
    </xf>
    <xf numFmtId="0" fontId="11" fillId="0" borderId="26" xfId="22" applyFont="1" applyBorder="1" applyAlignment="1">
      <alignment horizontal="left" vertical="center" wrapText="1"/>
    </xf>
    <xf numFmtId="0" fontId="0" fillId="0" borderId="41" xfId="0" applyBorder="1" applyAlignment="1">
      <alignment horizontal="left" vertical="center" wrapText="1"/>
    </xf>
    <xf numFmtId="0" fontId="11" fillId="0" borderId="2" xfId="0" applyFont="1" applyBorder="1" applyAlignment="1">
      <alignment horizontal="left" vertical="center" wrapText="1"/>
    </xf>
    <xf numFmtId="0" fontId="11" fillId="0" borderId="43" xfId="0" applyFont="1" applyBorder="1" applyAlignment="1">
      <alignment horizontal="left" vertical="center" wrapText="1"/>
    </xf>
    <xf numFmtId="0" fontId="11" fillId="0" borderId="26" xfId="0" applyFont="1" applyBorder="1" applyAlignment="1">
      <alignment horizontal="left" vertical="center" wrapText="1"/>
    </xf>
    <xf numFmtId="0" fontId="11" fillId="20" borderId="47" xfId="22" applyFont="1" applyFill="1" applyBorder="1" applyAlignment="1">
      <alignment horizontal="center" vertical="center" wrapText="1"/>
    </xf>
    <xf numFmtId="0" fontId="11" fillId="20" borderId="48" xfId="22" applyFont="1" applyFill="1" applyBorder="1" applyAlignment="1">
      <alignment horizontal="center" vertical="center" wrapText="1"/>
    </xf>
    <xf numFmtId="0" fontId="11" fillId="20" borderId="49" xfId="22" applyFont="1" applyFill="1" applyBorder="1" applyAlignment="1">
      <alignment horizontal="center" vertical="center" wrapText="1"/>
    </xf>
    <xf numFmtId="0" fontId="11" fillId="20" borderId="2" xfId="22" applyFont="1" applyFill="1" applyBorder="1" applyAlignment="1">
      <alignment horizontal="center" vertical="center" wrapText="1"/>
    </xf>
    <xf numFmtId="0" fontId="11" fillId="20" borderId="43" xfId="22" applyFont="1" applyFill="1" applyBorder="1" applyAlignment="1">
      <alignment horizontal="center" vertical="center" wrapText="1"/>
    </xf>
    <xf numFmtId="0" fontId="11" fillId="20" borderId="26" xfId="22" applyFont="1" applyFill="1" applyBorder="1" applyAlignment="1">
      <alignment horizontal="center" vertical="center" wrapText="1"/>
    </xf>
    <xf numFmtId="9" fontId="32" fillId="0" borderId="38" xfId="30" applyFont="1" applyFill="1" applyBorder="1" applyAlignment="1" applyProtection="1">
      <alignment horizontal="left" vertical="center" wrapText="1"/>
    </xf>
    <xf numFmtId="9" fontId="32" fillId="0" borderId="0" xfId="30" applyFont="1" applyFill="1" applyBorder="1" applyAlignment="1" applyProtection="1">
      <alignment horizontal="left" vertical="center" wrapText="1"/>
    </xf>
    <xf numFmtId="9" fontId="32" fillId="0" borderId="24" xfId="30" applyFont="1" applyFill="1" applyBorder="1" applyAlignment="1" applyProtection="1">
      <alignment horizontal="left" vertical="center" wrapText="1"/>
    </xf>
    <xf numFmtId="9" fontId="32" fillId="0" borderId="39" xfId="30" applyFont="1" applyFill="1" applyBorder="1" applyAlignment="1" applyProtection="1">
      <alignment horizontal="left" vertical="center" wrapText="1"/>
    </xf>
    <xf numFmtId="9" fontId="32" fillId="0" borderId="15" xfId="30" applyFont="1" applyFill="1" applyBorder="1" applyAlignment="1" applyProtection="1">
      <alignment horizontal="left" vertical="center" wrapText="1"/>
    </xf>
    <xf numFmtId="9" fontId="32" fillId="0" borderId="40" xfId="30" applyFont="1" applyFill="1" applyBorder="1" applyAlignment="1" applyProtection="1">
      <alignment horizontal="left" vertical="center" wrapText="1"/>
    </xf>
    <xf numFmtId="9" fontId="32" fillId="0" borderId="36" xfId="22" applyNumberFormat="1" applyFont="1" applyBorder="1" applyAlignment="1">
      <alignment horizontal="left" vertical="center" wrapText="1"/>
    </xf>
    <xf numFmtId="9" fontId="32" fillId="0" borderId="22" xfId="22" applyNumberFormat="1" applyFont="1" applyBorder="1" applyAlignment="1">
      <alignment horizontal="left" vertical="center" wrapText="1"/>
    </xf>
    <xf numFmtId="9" fontId="32" fillId="0" borderId="37" xfId="22" applyNumberFormat="1" applyFont="1" applyBorder="1" applyAlignment="1">
      <alignment horizontal="left" vertical="center" wrapText="1"/>
    </xf>
    <xf numFmtId="9" fontId="32" fillId="0" borderId="39" xfId="22" applyNumberFormat="1" applyFont="1" applyBorder="1" applyAlignment="1">
      <alignment horizontal="left" vertical="center" wrapText="1"/>
    </xf>
    <xf numFmtId="9" fontId="32" fillId="0" borderId="15" xfId="22" applyNumberFormat="1" applyFont="1" applyBorder="1" applyAlignment="1">
      <alignment horizontal="left" vertical="center" wrapText="1"/>
    </xf>
    <xf numFmtId="9" fontId="32" fillId="0" borderId="16" xfId="22" applyNumberFormat="1" applyFont="1" applyBorder="1" applyAlignment="1">
      <alignment horizontal="left" vertical="center" wrapText="1"/>
    </xf>
    <xf numFmtId="9" fontId="32" fillId="0" borderId="38" xfId="22" applyNumberFormat="1" applyFont="1" applyBorder="1" applyAlignment="1">
      <alignment horizontal="left" vertical="center" wrapText="1"/>
    </xf>
    <xf numFmtId="9" fontId="32" fillId="0" borderId="0" xfId="22" applyNumberFormat="1" applyFont="1" applyAlignment="1">
      <alignment horizontal="left" vertical="center" wrapText="1"/>
    </xf>
    <xf numFmtId="9" fontId="32" fillId="0" borderId="14" xfId="22" applyNumberFormat="1" applyFont="1" applyBorder="1" applyAlignment="1">
      <alignment horizontal="left" vertical="center" wrapText="1"/>
    </xf>
    <xf numFmtId="0" fontId="11" fillId="0" borderId="38" xfId="0" applyFont="1" applyBorder="1" applyAlignment="1">
      <alignment vertical="center" wrapText="1"/>
    </xf>
    <xf numFmtId="0" fontId="11" fillId="0" borderId="0" xfId="0" applyFont="1" applyAlignment="1">
      <alignment vertical="center" wrapText="1"/>
    </xf>
    <xf numFmtId="0" fontId="11" fillId="0" borderId="78" xfId="0" applyFont="1" applyBorder="1" applyAlignment="1">
      <alignment vertical="center" wrapText="1"/>
    </xf>
    <xf numFmtId="0" fontId="11" fillId="0" borderId="79" xfId="0" applyFont="1" applyBorder="1" applyAlignment="1">
      <alignment vertical="center" wrapText="1"/>
    </xf>
    <xf numFmtId="0" fontId="11" fillId="0" borderId="80" xfId="0" applyFont="1" applyBorder="1" applyAlignment="1">
      <alignment vertical="center" wrapText="1"/>
    </xf>
    <xf numFmtId="0" fontId="11" fillId="0" borderId="81" xfId="0" applyFont="1" applyBorder="1" applyAlignment="1">
      <alignment vertical="center" wrapText="1"/>
    </xf>
    <xf numFmtId="0" fontId="11" fillId="0" borderId="36" xfId="0" applyFont="1" applyBorder="1" applyAlignment="1">
      <alignment vertical="center" wrapText="1"/>
    </xf>
    <xf numFmtId="0" fontId="11" fillId="0" borderId="22" xfId="0" applyFont="1" applyBorder="1" applyAlignment="1">
      <alignment vertical="center" wrapText="1"/>
    </xf>
    <xf numFmtId="0" fontId="11" fillId="0" borderId="82" xfId="0" applyFont="1" applyBorder="1" applyAlignment="1">
      <alignment vertical="center" wrapText="1"/>
    </xf>
    <xf numFmtId="0" fontId="11" fillId="0" borderId="83" xfId="0" applyFont="1" applyBorder="1" applyAlignment="1">
      <alignment vertical="center" wrapText="1"/>
    </xf>
    <xf numFmtId="9" fontId="11" fillId="0" borderId="20" xfId="22" applyNumberFormat="1" applyFont="1" applyBorder="1" applyAlignment="1">
      <alignment vertical="center" wrapText="1"/>
    </xf>
    <xf numFmtId="9" fontId="11" fillId="0" borderId="3" xfId="22" applyNumberFormat="1" applyFont="1" applyBorder="1" applyAlignment="1">
      <alignment vertical="center" wrapText="1"/>
    </xf>
    <xf numFmtId="9" fontId="11" fillId="0" borderId="7"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17"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17"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9" borderId="25"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9" borderId="43" xfId="0" applyFont="1" applyFill="1" applyBorder="1" applyAlignment="1">
      <alignment horizontal="center" vertical="center"/>
    </xf>
    <xf numFmtId="0" fontId="34" fillId="17" borderId="43"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34" fillId="23" borderId="1" xfId="22" applyFont="1" applyFill="1" applyBorder="1" applyAlignment="1">
      <alignment horizontal="center" vertical="center" wrapText="1"/>
    </xf>
    <xf numFmtId="0" fontId="34" fillId="9" borderId="43" xfId="0" applyFont="1" applyFill="1" applyBorder="1" applyAlignment="1">
      <alignment horizontal="center" vertical="center" wrapText="1"/>
    </xf>
    <xf numFmtId="0" fontId="34" fillId="9" borderId="2" xfId="0" applyFont="1" applyFill="1" applyBorder="1" applyAlignment="1">
      <alignment horizontal="left" vertical="center"/>
    </xf>
    <xf numFmtId="0" fontId="34" fillId="9" borderId="43"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5" xfId="0" applyFont="1" applyBorder="1" applyAlignment="1">
      <alignment horizontal="center" vertical="center"/>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2" fillId="0" borderId="2"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2" fillId="23" borderId="1" xfId="2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4" applyFont="1" applyFill="1" applyBorder="1" applyAlignment="1">
      <alignment horizontal="left" vertical="center"/>
    </xf>
    <xf numFmtId="41" fontId="32" fillId="0" borderId="38" xfId="14" applyFont="1" applyFill="1" applyBorder="1" applyAlignment="1">
      <alignment horizontal="left" vertical="center"/>
    </xf>
    <xf numFmtId="41" fontId="32" fillId="0" borderId="20" xfId="14"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170">
    <cellStyle name="20% - Énfasis1 2" xfId="42" xr:uid="{38537B33-ABE0-47CC-9600-B75093132077}"/>
    <cellStyle name="20% - Énfasis2 2" xfId="43" xr:uid="{FC99FF5B-F7AB-44B3-8C00-11EEC39885E8}"/>
    <cellStyle name="20% - Énfasis3 2" xfId="44" xr:uid="{0A22DBAD-A476-4EF8-9A98-A071E9D95329}"/>
    <cellStyle name="20% - Énfasis4 2" xfId="45" xr:uid="{BA10F88D-3296-45E2-B216-21C95E152485}"/>
    <cellStyle name="20% - Énfasis5 2" xfId="46" xr:uid="{5699E185-1FDE-4C11-95D6-8DE021E307A3}"/>
    <cellStyle name="20% - Énfasis6 2" xfId="1" xr:uid="{00000000-0005-0000-0000-000000000000}"/>
    <cellStyle name="20% - Énfasis6 2 2" xfId="47" xr:uid="{E8458015-DCDE-4FAA-A602-8430F46E31EA}"/>
    <cellStyle name="40% - Énfasis1 2" xfId="48" xr:uid="{67502AED-0EB0-49DE-9C19-A5C8315AF767}"/>
    <cellStyle name="40% - Énfasis2 2" xfId="49" xr:uid="{A103925E-E878-4C7C-AFBA-DC7C013C6FA1}"/>
    <cellStyle name="40% - Énfasis3 2" xfId="50" xr:uid="{40417030-35CA-4A0A-B641-780677B49BB9}"/>
    <cellStyle name="40% - Énfasis4 2" xfId="51" xr:uid="{E848AC25-067F-4C81-9340-B837C322F7F6}"/>
    <cellStyle name="40% - Énfasis5 2" xfId="52" xr:uid="{A588907E-87F8-4FE1-9179-B14C7DCB8C3A}"/>
    <cellStyle name="40% - Énfasis6 2" xfId="53" xr:uid="{F07C5D73-5CF8-4E5D-9E0F-BF0C66D55C81}"/>
    <cellStyle name="BodyStyle" xfId="2" xr:uid="{00000000-0005-0000-0000-000001000000}"/>
    <cellStyle name="BodyStyleBold" xfId="54" xr:uid="{D80875EE-3BCA-461F-A4B4-73E0E7D6A330}"/>
    <cellStyle name="BodyStyleBoldRight" xfId="55" xr:uid="{58111641-DD36-48BF-B678-D34A9D21164A}"/>
    <cellStyle name="BodyStyleWithBorder" xfId="56" xr:uid="{ECBE143B-04C6-42D7-9FC1-1737C9117859}"/>
    <cellStyle name="Borde de la tabla derecha" xfId="3" xr:uid="{00000000-0005-0000-0000-000002000000}"/>
    <cellStyle name="Borde de la tabla izquierda" xfId="4" xr:uid="{00000000-0005-0000-0000-000003000000}"/>
    <cellStyle name="BorderThinBlack" xfId="57" xr:uid="{FDDF25A9-CD18-43EB-8566-866A3440F06D}"/>
    <cellStyle name="Comma" xfId="58" xr:uid="{F7F14B6A-2B51-4B54-8535-28F92909FBD0}"/>
    <cellStyle name="Comma [0]" xfId="59" xr:uid="{043F38A5-FFE3-4781-8A78-49A4FF7A96CA}"/>
    <cellStyle name="Currency" xfId="39" xr:uid="{9182DB73-BF8D-41E2-BA4D-E7838652B176}"/>
    <cellStyle name="Currency [0]" xfId="60" xr:uid="{BEA5FD62-BE3B-41FD-AB33-BF3EC45E392B}"/>
    <cellStyle name="DateStyle" xfId="61" xr:uid="{87D6F861-43FB-465A-9B50-72FB10A7C478}"/>
    <cellStyle name="DateTimeStyle" xfId="62" xr:uid="{9EF2C488-FC7A-4C3B-A7DC-C3BC3CFAEF93}"/>
    <cellStyle name="Decimal" xfId="63" xr:uid="{E174E979-C076-4B6F-93AC-4DB20098AA28}"/>
    <cellStyle name="DecimalWithBorder" xfId="64" xr:uid="{97FA77A5-BA05-47EC-B1C0-C33F80A89306}"/>
    <cellStyle name="Encabezado 1 2" xfId="9" xr:uid="{00000000-0005-0000-0000-000008000000}"/>
    <cellStyle name="Encabezado 2" xfId="10" xr:uid="{00000000-0005-0000-0000-000009000000}"/>
    <cellStyle name="Énfasis6 2" xfId="11" xr:uid="{00000000-0005-0000-0000-00000A000000}"/>
    <cellStyle name="EuroCurrency" xfId="65" xr:uid="{5093EF14-CE5D-4B84-9E30-BD0E14C05BAB}"/>
    <cellStyle name="EuroCurrencyWithBorder" xfId="66" xr:uid="{3D7D1740-E4CD-4830-A427-C4609D13BE9F}"/>
    <cellStyle name="Fecha" xfId="12" xr:uid="{00000000-0005-0000-0000-00000B000000}"/>
    <cellStyle name="HeaderStyle" xfId="13" xr:uid="{00000000-0005-0000-0000-00000C000000}"/>
    <cellStyle name="HeaderSubTop" xfId="67" xr:uid="{258530DF-0DA9-49E1-9556-72064B7CAA72}"/>
    <cellStyle name="HeaderSubTopNoBold" xfId="68" xr:uid="{1CB8272E-0F51-4231-9F28-610A8FFE11F8}"/>
    <cellStyle name="HeaderTopBuyer" xfId="69" xr:uid="{C5251387-885B-4BB3-AE42-60C25A965596}"/>
    <cellStyle name="HeaderTopStyle" xfId="70" xr:uid="{EB4CB9C8-AD44-4393-85C7-6A5B71F0197C}"/>
    <cellStyle name="HeaderTopStyleAlignRight" xfId="71" xr:uid="{37BBBAE5-7C07-42EA-9E53-987E947D117E}"/>
    <cellStyle name="Hyperlink" xfId="138" xr:uid="{4DBE6F96-7CE7-41F7-9923-28401360FF9A}"/>
    <cellStyle name="MainTitle" xfId="72" xr:uid="{31F4B9AD-5801-4593-939C-2ABA3EB68ECC}"/>
    <cellStyle name="Millares" xfId="5" builtinId="3"/>
    <cellStyle name="Millares [0]" xfId="6" builtinId="6"/>
    <cellStyle name="Millares [0] 2" xfId="14" xr:uid="{00000000-0005-0000-0000-00000D000000}"/>
    <cellStyle name="Millares [0] 2 2" xfId="126" xr:uid="{937AFBB3-2881-49AD-BF14-8A3C409C128A}"/>
    <cellStyle name="Millares [0] 3" xfId="110" xr:uid="{66C79FE5-5EFF-4673-AC88-1B8F30928557}"/>
    <cellStyle name="Millares [0] 3 2" xfId="129" xr:uid="{90F959DD-4060-4E13-B86A-9B74837EB1D9}"/>
    <cellStyle name="Millares [0] 4" xfId="121" xr:uid="{45DE4741-2242-42D2-9593-17703EA1EB68}"/>
    <cellStyle name="Millares [0] 5" xfId="155" xr:uid="{8C04B2C7-EB12-44DA-B5F2-9172CFCC678B}"/>
    <cellStyle name="Millares [0] 6" xfId="164" xr:uid="{FC2C42AA-8795-4C58-8EB3-C9BA2FF32CCE}"/>
    <cellStyle name="Millares [0] 7" xfId="153" xr:uid="{D28A56AD-D84F-46A9-A50D-DCD574EF8BBF}"/>
    <cellStyle name="Millares 10" xfId="136" xr:uid="{AF1731A2-A692-4C40-BBB1-020D9B1EAB15}"/>
    <cellStyle name="Millares 11" xfId="127" xr:uid="{7325FA77-8EF6-4E27-9446-CEB12A73A83B}"/>
    <cellStyle name="Millares 12" xfId="145" xr:uid="{5C837C45-2B19-4F09-B991-E7E1508E4BFD}"/>
    <cellStyle name="Millares 13" xfId="149" xr:uid="{A67114A3-15AB-4552-A057-8B0C6B5B50A8}"/>
    <cellStyle name="Millares 14" xfId="139" xr:uid="{DA057DE4-1CE4-4E1F-A712-8D6102EAE660}"/>
    <cellStyle name="Millares 15" xfId="150" xr:uid="{69E00914-B72E-4238-BDD7-1C640F271E02}"/>
    <cellStyle name="Millares 16" xfId="144" xr:uid="{02DE5854-7253-498E-B1E6-F5FBE3245495}"/>
    <cellStyle name="Millares 17" xfId="124" xr:uid="{8E072927-6FC4-45BE-8AA1-DAE3DEC1EA85}"/>
    <cellStyle name="Millares 18" xfId="148" xr:uid="{6086EFA2-E0F5-4CE4-8FB3-89ADA8482478}"/>
    <cellStyle name="Millares 19" xfId="128" xr:uid="{223C5A06-7BF4-4D5E-B5EE-213F4745ABD4}"/>
    <cellStyle name="Millares 2" xfId="15" xr:uid="{00000000-0005-0000-0000-00000E000000}"/>
    <cellStyle name="Millares 2 2" xfId="125" xr:uid="{C46A9FAB-CC19-4F3B-9424-AD50C82F6620}"/>
    <cellStyle name="Millares 2 3" xfId="74" xr:uid="{71ADB7BB-210A-4033-8C7D-52E68576FB22}"/>
    <cellStyle name="Millares 20" xfId="151" xr:uid="{F9EBC0AB-AF22-4DC7-9414-6A5063079C08}"/>
    <cellStyle name="Millares 21" xfId="146" xr:uid="{17ED591C-F32B-4F8E-961F-E925C4E4AAC6}"/>
    <cellStyle name="Millares 22" xfId="35" xr:uid="{6D37EBDC-318D-460C-B7C4-926AD917EB2D}"/>
    <cellStyle name="Millares 23" xfId="73" xr:uid="{A1C005F7-7EAB-4DAF-B191-3D1C6F21755F}"/>
    <cellStyle name="Millares 24" xfId="167" xr:uid="{D982E9AE-891D-491D-ACED-A75A590A1DC6}"/>
    <cellStyle name="Millares 25" xfId="169" xr:uid="{3484717F-D188-4106-BE9A-68227243367A}"/>
    <cellStyle name="Millares 3" xfId="75" xr:uid="{5B217230-D041-4625-8613-AEF0C17BA90A}"/>
    <cellStyle name="Millares 3 2" xfId="135" xr:uid="{68F7D5F1-A54D-4C50-9861-7CAD32105EEF}"/>
    <cellStyle name="Millares 4" xfId="76" xr:uid="{705844CD-FEBA-400A-BFCE-F88CA033113D}"/>
    <cellStyle name="Millares 4 2" xfId="141" xr:uid="{0649BBCB-0BB5-446D-B8A6-8B66BDEEF8E4}"/>
    <cellStyle name="Millares 44" xfId="108" xr:uid="{FE22FC11-C108-4329-BA7B-0C4EC73792ED}"/>
    <cellStyle name="Millares 46" xfId="109" xr:uid="{77CF42E2-219C-49E7-BD47-A5CF67863712}"/>
    <cellStyle name="Millares 5" xfId="77" xr:uid="{5D1A441A-A382-463F-AFDF-40D583EB6281}"/>
    <cellStyle name="Millares 6" xfId="78" xr:uid="{4EA95083-71F0-43CD-8274-C8FB90F71216}"/>
    <cellStyle name="Millares 7" xfId="120" xr:uid="{1CD57120-8C84-42EC-B2D6-67E6E8A8E117}"/>
    <cellStyle name="Millares 8" xfId="133" xr:uid="{81C84D9A-EBAD-45C7-8719-6A15B0D77EA1}"/>
    <cellStyle name="Millares 9" xfId="147" xr:uid="{0380886C-F55C-4A72-A4A9-2F1CFB2DBC9A}"/>
    <cellStyle name="Moneda" xfId="7" builtinId="4"/>
    <cellStyle name="Moneda [0]" xfId="8" builtinId="7"/>
    <cellStyle name="Moneda [0] 2" xfId="79" xr:uid="{3FF38332-CC8E-49CB-A8FE-82C1A395E841}"/>
    <cellStyle name="Moneda [0] 2 2" xfId="137" xr:uid="{32C9C83D-04D5-4814-913F-F727B85546FA}"/>
    <cellStyle name="Moneda [0] 3" xfId="105" xr:uid="{51976FFC-7ECA-493A-8679-74E9B36EA45C}"/>
    <cellStyle name="Moneda [0] 4" xfId="122" xr:uid="{9449621F-9A5C-44E0-8FAA-02B1F0B47FD6}"/>
    <cellStyle name="Moneda 130" xfId="16" xr:uid="{00000000-0005-0000-0000-00000F000000}"/>
    <cellStyle name="Moneda 2" xfId="17" xr:uid="{00000000-0005-0000-0000-000010000000}"/>
    <cellStyle name="Moneda 2 2" xfId="18" xr:uid="{00000000-0005-0000-0000-000011000000}"/>
    <cellStyle name="Moneda 2 2 2" xfId="134" xr:uid="{231A8135-7C0E-45F4-811A-FC156C641C5F}"/>
    <cellStyle name="Moneda 2 3" xfId="81" xr:uid="{15C3FF66-9CC8-4FA6-837E-EA446947F333}"/>
    <cellStyle name="Moneda 2 4" xfId="80" xr:uid="{819D9ECD-A502-4856-819A-2CB7D41C5B1A}"/>
    <cellStyle name="Moneda 23" xfId="19" xr:uid="{00000000-0005-0000-0000-000012000000}"/>
    <cellStyle name="Moneda 3" xfId="20" xr:uid="{00000000-0005-0000-0000-000013000000}"/>
    <cellStyle name="Moneda 4" xfId="36" xr:uid="{ECD1627D-E8D8-42D5-A672-206C93ED45B9}"/>
    <cellStyle name="Moneda 5" xfId="38" xr:uid="{2E0C1F4A-F267-4BDD-8C9F-13C1EDFE80DC}"/>
    <cellStyle name="Moneda 6" xfId="166" xr:uid="{08D8B34E-1932-4F61-82F3-91864D18D7CB}"/>
    <cellStyle name="Moneda 7" xfId="168" xr:uid="{8FD26127-16CA-48D1-84F7-AB8B569842A9}"/>
    <cellStyle name="Neutral 2" xfId="21" xr:uid="{00000000-0005-0000-0000-000014000000}"/>
    <cellStyle name="Normal" xfId="0" builtinId="0"/>
    <cellStyle name="Normal 10" xfId="82" xr:uid="{5FEB6281-6226-4D83-9649-B2F6625218C8}"/>
    <cellStyle name="Normal 10 2" xfId="117" xr:uid="{D9536037-9594-49D1-B292-5BDA31EB0806}"/>
    <cellStyle name="Normal 11" xfId="83" xr:uid="{CBEB87B4-3B19-4046-9EB6-E3FB9D71EA0F}"/>
    <cellStyle name="Normal 12" xfId="84" xr:uid="{32EAAB2D-A557-4D9D-B7FE-88338C26BA50}"/>
    <cellStyle name="Normal 12 2" xfId="112" xr:uid="{1451EFDD-7FBE-45A2-8A50-E7E155205435}"/>
    <cellStyle name="Normal 13" xfId="85" xr:uid="{03F8F4F5-43F3-4D6B-BC39-A01B86C7A5C8}"/>
    <cellStyle name="Normal 14" xfId="107" xr:uid="{97038C20-9796-4445-A3D7-C30F3A100722}"/>
    <cellStyle name="Normal 14 2" xfId="113" xr:uid="{B392D122-6BCF-44BA-9141-9009BABB33A0}"/>
    <cellStyle name="Normal 15" xfId="114" xr:uid="{240A5284-9C3A-4CE1-8AD2-DA71D9A6D3E1}"/>
    <cellStyle name="Normal 15 2" xfId="140" xr:uid="{3B1F227F-3904-47FB-9A8C-20E9684B38F8}"/>
    <cellStyle name="Normal 16" xfId="115" xr:uid="{07825E7D-0C9F-420C-8C0C-9CF28D5CC1CE}"/>
    <cellStyle name="Normal 16 2" xfId="142" xr:uid="{6DB01C6A-11B4-4392-AB8F-7CF41A7CEE2E}"/>
    <cellStyle name="Normal 17" xfId="143" xr:uid="{927856EE-0C52-468B-9B57-DEE3D19281F9}"/>
    <cellStyle name="Normal 18" xfId="116" xr:uid="{EC5CA798-8540-4432-AB11-6BE3E94C9AAC}"/>
    <cellStyle name="Normal 19" xfId="118" xr:uid="{51840D9F-C5E4-419C-9159-CBE10A848D20}"/>
    <cellStyle name="Normal 2" xfId="22" xr:uid="{00000000-0005-0000-0000-000016000000}"/>
    <cellStyle name="Normal 2 2" xfId="23" xr:uid="{00000000-0005-0000-0000-000017000000}"/>
    <cellStyle name="Normal 2 2 2" xfId="157" xr:uid="{6D636344-303D-4CB3-8D16-6B292BBD36AD}"/>
    <cellStyle name="Normal 2 2 3" xfId="87" xr:uid="{0BADCA18-FBA0-42FF-AF8C-A2DDABDAC9CF}"/>
    <cellStyle name="Normal 2 3" xfId="24" xr:uid="{00000000-0005-0000-0000-000018000000}"/>
    <cellStyle name="Normal 2 3 2" xfId="88" xr:uid="{9C35E1CF-219A-4E0C-8A08-67CFF9315F7B}"/>
    <cellStyle name="Normal 2 4" xfId="41" xr:uid="{64912EF4-AB8C-44ED-B44E-4B487B1D9E91}"/>
    <cellStyle name="Normal 2 5" xfId="106" xr:uid="{97FD69E7-D589-4F66-AC4E-E9149AEF2D83}"/>
    <cellStyle name="Normal 2 6" xfId="86" xr:uid="{52A2F8CA-0836-4B1E-B585-01BE4C4976D1}"/>
    <cellStyle name="Normal 20" xfId="119" xr:uid="{59869450-0816-477C-8963-3E4705FA47A7}"/>
    <cellStyle name="Normal 20 2" xfId="152" xr:uid="{67C570E0-BC84-46B1-BED6-8C66B91953D2}"/>
    <cellStyle name="Normal 21" xfId="154" xr:uid="{4EE92816-267F-4656-82AF-6864AF27FADB}"/>
    <cellStyle name="Normal 22" xfId="156" xr:uid="{84D1DE49-18C3-4A0B-8DA9-534FCF6B621B}"/>
    <cellStyle name="Normal 23" xfId="158" xr:uid="{62FEFC6F-ACFA-457E-86EC-F1DD59ECCA29}"/>
    <cellStyle name="Normal 24" xfId="161" xr:uid="{F5A1DE21-F34A-44FC-BCD8-46E11D101ECE}"/>
    <cellStyle name="Normal 25" xfId="162" xr:uid="{D1A6B666-4DBC-4332-B0F5-26245D3D74FA}"/>
    <cellStyle name="Normal 26" xfId="165" xr:uid="{3668D852-B9DB-43B1-9F93-23ED1CC38AEE}"/>
    <cellStyle name="Normal 27" xfId="34" xr:uid="{15997C0A-129D-4676-BF8C-A2A34649ED2E}"/>
    <cellStyle name="Normal 3" xfId="25" xr:uid="{00000000-0005-0000-0000-000019000000}"/>
    <cellStyle name="Normal 3 2" xfId="26" xr:uid="{00000000-0005-0000-0000-00001A000000}"/>
    <cellStyle name="Normal 3 2 2" xfId="130" xr:uid="{E1A63717-79CF-4E74-BA7B-95B7E0544B12}"/>
    <cellStyle name="Normal 3 3" xfId="89" xr:uid="{D42A1DD7-DF47-4DE5-A2B3-4FC9C22BA0FD}"/>
    <cellStyle name="Normal 4" xfId="90" xr:uid="{EAAF02C0-C2C9-4D23-9709-1B6E4129D9CC}"/>
    <cellStyle name="Normal 4 2" xfId="131" xr:uid="{090C23AE-FEA9-49F5-BD43-A49880FE006B}"/>
    <cellStyle name="Normal 4 3" xfId="159" xr:uid="{A5112D0A-2DA8-4A6D-B987-6FE4FCB00C89}"/>
    <cellStyle name="Normal 5" xfId="91" xr:uid="{60BAD50D-49B5-49E5-BDBE-24F28AB459F7}"/>
    <cellStyle name="Normal 5 2" xfId="111" xr:uid="{0DDD5910-2E2A-49DA-8185-7DD70DAE468A}"/>
    <cellStyle name="Normal 6" xfId="92" xr:uid="{30980229-B585-4914-8EF3-717FC152AE70}"/>
    <cellStyle name="Normal 6 2" xfId="27" xr:uid="{00000000-0005-0000-0000-00001B000000}"/>
    <cellStyle name="Normal 6 3" xfId="160" xr:uid="{D3FBD4E1-7730-4C51-A72C-E7A8096C5DB9}"/>
    <cellStyle name="Normal 7" xfId="93" xr:uid="{16FC8788-36C2-42B8-83BB-B729244CF606}"/>
    <cellStyle name="Normal 7 2" xfId="132" xr:uid="{A5A62EC5-5DF3-4DAD-B85A-A1A53FB71C41}"/>
    <cellStyle name="Normal 8" xfId="94" xr:uid="{A66C3C56-3155-459E-A833-578930915FA0}"/>
    <cellStyle name="Normal 9" xfId="95" xr:uid="{EE94A474-C731-4FA7-B611-504AE51F36F3}"/>
    <cellStyle name="Normal 9 2" xfId="163" xr:uid="{ABA6233F-61CB-4117-BEF9-8C7405D9F2B3}"/>
    <cellStyle name="Notas 2" xfId="96" xr:uid="{E9FD8CE6-6CC5-4C61-AC0D-3DFB147F671F}"/>
    <cellStyle name="Notas 3" xfId="97" xr:uid="{15C60F5C-E432-4B9A-B70F-7FD3B3438F3B}"/>
    <cellStyle name="Numeric" xfId="98" xr:uid="{D64A7922-2E9A-45C2-A08B-EA535444ADF8}"/>
    <cellStyle name="NumericWithBorder" xfId="99" xr:uid="{25BF8EAE-5291-42BB-9B86-0E9748FB42CB}"/>
    <cellStyle name="Percent" xfId="100" xr:uid="{556E84D3-B1DF-436A-85E0-7BB600B81931}"/>
    <cellStyle name="Porcentaje" xfId="28" builtinId="5"/>
    <cellStyle name="Porcentaje 2" xfId="29" xr:uid="{00000000-0005-0000-0000-00001D000000}"/>
    <cellStyle name="Porcentaje 2 2" xfId="102" xr:uid="{EF1E73A4-114D-4AFC-966C-682D9F354ECA}"/>
    <cellStyle name="Porcentaje 2 3" xfId="40" xr:uid="{682834D1-2F28-4A2A-8770-4898D9133CB3}"/>
    <cellStyle name="Porcentaje 2 4" xfId="101" xr:uid="{F57491A3-E3CE-4D5D-B85D-D10F7214B2FF}"/>
    <cellStyle name="Porcentaje 3" xfId="103" xr:uid="{A5049F10-E605-4BCC-B434-C6C1C4ABAA42}"/>
    <cellStyle name="Porcentaje 4" xfId="104" xr:uid="{3271BD0E-053C-4204-B3C1-681E49E1594F}"/>
    <cellStyle name="Porcentaje 5" xfId="123" xr:uid="{649025DA-0E04-4CFD-89D0-2487F98A8B32}"/>
    <cellStyle name="Porcentaje 6" xfId="37" xr:uid="{AC582374-1954-4DEE-80F2-B6570C4FDCF2}"/>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2869" name="Picture 47">
          <a:extLst>
            <a:ext uri="{FF2B5EF4-FFF2-40B4-BE49-F238E27FC236}">
              <a16:creationId xmlns:a16="http://schemas.microsoft.com/office/drawing/2014/main" id="{00F5EBA7-F5EC-E5A9-8E07-FFCB1A29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0857" name="Picture 47">
          <a:extLst>
            <a:ext uri="{FF2B5EF4-FFF2-40B4-BE49-F238E27FC236}">
              <a16:creationId xmlns:a16="http://schemas.microsoft.com/office/drawing/2014/main" id="{28A1ABED-3CB2-39AE-8093-34CFA565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1638" name="Picture 47">
          <a:extLst>
            <a:ext uri="{FF2B5EF4-FFF2-40B4-BE49-F238E27FC236}">
              <a16:creationId xmlns:a16="http://schemas.microsoft.com/office/drawing/2014/main" id="{2568BBF4-A4B3-30A1-8F7B-B545E6DAE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3692" name="Picture 47">
          <a:extLst>
            <a:ext uri="{FF2B5EF4-FFF2-40B4-BE49-F238E27FC236}">
              <a16:creationId xmlns:a16="http://schemas.microsoft.com/office/drawing/2014/main" id="{94201F8C-54EE-72BE-02B4-33D76889B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4712" name="Picture 47">
          <a:extLst>
            <a:ext uri="{FF2B5EF4-FFF2-40B4-BE49-F238E27FC236}">
              <a16:creationId xmlns:a16="http://schemas.microsoft.com/office/drawing/2014/main" id="{AF6E9887-ACAE-7184-EA13-23AD1CB7D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5743" name="Picture 47">
          <a:extLst>
            <a:ext uri="{FF2B5EF4-FFF2-40B4-BE49-F238E27FC236}">
              <a16:creationId xmlns:a16="http://schemas.microsoft.com/office/drawing/2014/main" id="{51C7C842-4716-7EDA-B470-38BDF740A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6762" name="Picture 47">
          <a:extLst>
            <a:ext uri="{FF2B5EF4-FFF2-40B4-BE49-F238E27FC236}">
              <a16:creationId xmlns:a16="http://schemas.microsoft.com/office/drawing/2014/main" id="{C1B39E8F-D9F6-60B2-21BC-B5CCE074A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7785" name="Picture 47">
          <a:extLst>
            <a:ext uri="{FF2B5EF4-FFF2-40B4-BE49-F238E27FC236}">
              <a16:creationId xmlns:a16="http://schemas.microsoft.com/office/drawing/2014/main" id="{8DF82718-81D6-FD8B-B79E-EC50EE5C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8811" name="Picture 47">
          <a:extLst>
            <a:ext uri="{FF2B5EF4-FFF2-40B4-BE49-F238E27FC236}">
              <a16:creationId xmlns:a16="http://schemas.microsoft.com/office/drawing/2014/main" id="{B54D5C5F-222E-0C85-B43E-6F6136A50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9834" name="Picture 47">
          <a:extLst>
            <a:ext uri="{FF2B5EF4-FFF2-40B4-BE49-F238E27FC236}">
              <a16:creationId xmlns:a16="http://schemas.microsoft.com/office/drawing/2014/main" id="{9DBC0B76-0F92-11D8-475E-7AF97B047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P43"/>
  <sheetViews>
    <sheetView showGridLines="0" zoomScale="60" zoomScaleNormal="60" workbookViewId="0">
      <selection activeCell="AJ27" sqref="AJ27"/>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4.28515625" style="50" customWidth="1"/>
    <col min="16" max="16" width="26.28515625" style="50" customWidth="1"/>
    <col min="17" max="19" width="18.140625" style="50" customWidth="1"/>
    <col min="20" max="20" width="20.5703125" style="50" customWidth="1"/>
    <col min="21" max="21" width="20.85546875" style="50" customWidth="1"/>
    <col min="22" max="27" width="18.140625" style="50" customWidth="1"/>
    <col min="28" max="28" width="22.7109375" style="50" customWidth="1"/>
    <col min="29" max="29" width="19" style="50" customWidth="1"/>
    <col min="30" max="30" width="19.42578125" style="50" customWidth="1"/>
    <col min="31" max="31" width="19.42578125" style="275" customWidth="1"/>
    <col min="32" max="32" width="24.5703125" style="267" hidden="1" customWidth="1"/>
    <col min="33" max="33" width="22.85546875" style="267" hidden="1" customWidth="1"/>
    <col min="34" max="34" width="31.7109375" style="267" hidden="1" customWidth="1"/>
    <col min="35" max="35" width="8.42578125" style="267" customWidth="1"/>
    <col min="36" max="36" width="18.42578125" style="267" bestFit="1" customWidth="1"/>
    <col min="37" max="37" width="5.7109375" style="50" customWidth="1"/>
    <col min="38" max="38" width="18.42578125" style="50" bestFit="1" customWidth="1"/>
    <col min="39" max="39" width="4.7109375" style="50" customWidth="1"/>
    <col min="40" max="40" width="23" style="50" bestFit="1" customWidth="1"/>
    <col min="41" max="41" width="10.85546875" style="50"/>
    <col min="42" max="42" width="18.42578125" style="50" bestFit="1" customWidth="1"/>
    <col min="43" max="43" width="16.140625" style="50" customWidth="1"/>
    <col min="44"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2" s="76" customFormat="1" ht="37.5" customHeight="1" thickBot="1" x14ac:dyDescent="0.3">
      <c r="A17" s="368" t="s">
        <v>23</v>
      </c>
      <c r="B17" s="369"/>
      <c r="C17" s="388" t="s">
        <v>24</v>
      </c>
      <c r="D17" s="389"/>
      <c r="E17" s="389"/>
      <c r="F17" s="389"/>
      <c r="G17" s="389"/>
      <c r="H17" s="389"/>
      <c r="I17" s="389"/>
      <c r="J17" s="389"/>
      <c r="K17" s="389"/>
      <c r="L17" s="389"/>
      <c r="M17" s="389"/>
      <c r="N17" s="389"/>
      <c r="O17" s="389"/>
      <c r="P17" s="389"/>
      <c r="Q17" s="390"/>
      <c r="R17" s="337" t="s">
        <v>25</v>
      </c>
      <c r="S17" s="338"/>
      <c r="T17" s="338"/>
      <c r="U17" s="338"/>
      <c r="V17" s="339"/>
      <c r="W17" s="398">
        <v>28000</v>
      </c>
      <c r="X17" s="399"/>
      <c r="Y17" s="338" t="s">
        <v>26</v>
      </c>
      <c r="Z17" s="338"/>
      <c r="AA17" s="338"/>
      <c r="AB17" s="339"/>
      <c r="AC17" s="393">
        <v>0.1</v>
      </c>
      <c r="AD17" s="394"/>
      <c r="AE17" s="275"/>
      <c r="AF17" s="276"/>
      <c r="AG17" s="276"/>
      <c r="AH17" s="276"/>
      <c r="AI17" s="277"/>
      <c r="AJ17" s="277"/>
    </row>
    <row r="18" spans="1:42"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2"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F19" s="278"/>
      <c r="AG19" s="278"/>
    </row>
    <row r="20" spans="1:42"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F20" s="279"/>
      <c r="AG20" s="279"/>
      <c r="AH20" s="280"/>
    </row>
    <row r="21" spans="1:42"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F21" s="281"/>
      <c r="AG21" s="282" t="s">
        <v>43</v>
      </c>
      <c r="AH21" s="283" t="s">
        <v>44</v>
      </c>
    </row>
    <row r="22" spans="1:42" ht="32.1" customHeight="1" x14ac:dyDescent="0.25">
      <c r="A22" s="391" t="s">
        <v>45</v>
      </c>
      <c r="B22" s="392"/>
      <c r="C22" s="179">
        <v>2830340561</v>
      </c>
      <c r="D22" s="174">
        <v>0</v>
      </c>
      <c r="E22" s="174">
        <v>0</v>
      </c>
      <c r="F22" s="174">
        <v>0</v>
      </c>
      <c r="G22" s="174">
        <v>0</v>
      </c>
      <c r="H22" s="174">
        <v>0</v>
      </c>
      <c r="I22" s="174">
        <v>0</v>
      </c>
      <c r="J22" s="174">
        <v>0</v>
      </c>
      <c r="K22" s="174">
        <v>0</v>
      </c>
      <c r="L22" s="174">
        <v>0</v>
      </c>
      <c r="M22" s="174">
        <v>0</v>
      </c>
      <c r="N22" s="174">
        <v>0</v>
      </c>
      <c r="O22" s="235">
        <f>SUM(C22:N22)</f>
        <v>2830340561</v>
      </c>
      <c r="P22" s="180"/>
      <c r="Q22" s="179"/>
      <c r="R22" s="178"/>
      <c r="S22" s="178"/>
      <c r="T22" s="178">
        <v>7060000000</v>
      </c>
      <c r="U22" s="178">
        <v>1566535781</v>
      </c>
      <c r="V22" s="178"/>
      <c r="W22" s="178"/>
      <c r="X22" s="178"/>
      <c r="Y22" s="178"/>
      <c r="Z22" s="178"/>
      <c r="AA22" s="178"/>
      <c r="AB22" s="178"/>
      <c r="AC22" s="235">
        <f>SUM(Q22:AB22)</f>
        <v>8626535781</v>
      </c>
      <c r="AD22" s="184"/>
      <c r="AE22" s="292"/>
      <c r="AF22" s="281" t="s">
        <v>46</v>
      </c>
      <c r="AG22" s="281">
        <f>+O22+'Meta 2 SEGUIMIENTO LPD'!O22+'Meta 3 OPERAR CR'!O22+'Meta 4 ATENCION CR'!O22+'Meta 5 FORTALECER SOFIA '!O22+'Meta 6 ESTRATEGIA PREVENCION'!O22+'Meta 7 CLS'!O22+'Meta 8 PROTOCOLO TP'!O22+'Meta 9 ATENCIONES DUPLAS'!O22</f>
        <v>5839231591.1445255</v>
      </c>
      <c r="AH22" s="284">
        <f>+AC22+'Meta 2 SEGUIMIENTO LPD'!AC22+'Meta 3 OPERAR CR'!AC22+'Meta 4 ATENCION CR'!AC22+'Meta 5 FORTALECER SOFIA '!AC22+'Meta 6 ESTRATEGIA PREVENCION'!AC22+'Meta 7 CLS'!AC22+'Meta 8 PROTOCOLO TP'!AC22+'Meta 9 ATENCIONES DUPLAS'!AC22</f>
        <v>30660658000.125</v>
      </c>
    </row>
    <row r="23" spans="1:42" ht="32.1" customHeight="1" x14ac:dyDescent="0.25">
      <c r="A23" s="297" t="s">
        <v>47</v>
      </c>
      <c r="B23" s="298"/>
      <c r="C23" s="175">
        <f>+C22</f>
        <v>2830340561</v>
      </c>
      <c r="D23" s="174">
        <v>0</v>
      </c>
      <c r="E23" s="174">
        <v>0</v>
      </c>
      <c r="F23" s="174">
        <v>0</v>
      </c>
      <c r="G23" s="174">
        <v>0</v>
      </c>
      <c r="H23" s="174">
        <v>0</v>
      </c>
      <c r="I23" s="174">
        <v>0</v>
      </c>
      <c r="J23" s="174">
        <v>0</v>
      </c>
      <c r="K23" s="174">
        <v>0</v>
      </c>
      <c r="L23" s="174"/>
      <c r="M23" s="174"/>
      <c r="N23" s="174"/>
      <c r="O23" s="237">
        <f>SUM(C23:N23)</f>
        <v>2830340561</v>
      </c>
      <c r="P23" s="182">
        <f>+O23/O22</f>
        <v>1</v>
      </c>
      <c r="Q23" s="175">
        <v>0</v>
      </c>
      <c r="R23" s="174">
        <v>0</v>
      </c>
      <c r="S23" s="174">
        <v>1566499115</v>
      </c>
      <c r="T23" s="174">
        <v>0</v>
      </c>
      <c r="U23" s="174">
        <v>7060036666</v>
      </c>
      <c r="V23" s="174">
        <v>0</v>
      </c>
      <c r="W23" s="174">
        <v>0</v>
      </c>
      <c r="X23" s="174">
        <v>0</v>
      </c>
      <c r="Y23" s="174">
        <v>0</v>
      </c>
      <c r="Z23" s="174"/>
      <c r="AA23" s="174"/>
      <c r="AB23" s="174"/>
      <c r="AC23" s="237">
        <f>SUM(Q23:AB23)</f>
        <v>8626535781</v>
      </c>
      <c r="AD23" s="182">
        <f>+AC23/AC22</f>
        <v>1</v>
      </c>
      <c r="AF23" s="281" t="s">
        <v>48</v>
      </c>
      <c r="AG23" s="281">
        <f>+O23+'Meta 2 SEGUIMIENTO LPD'!O23+'Meta 3 OPERAR CR'!O23+'Meta 4 ATENCION CR'!O23+'Meta 5 FORTALECER SOFIA '!O23+'Meta 6 ESTRATEGIA PREVENCION'!O23+'Meta 7 CLS'!O23+'Meta 8 PROTOCOLO TP'!O23+'Meta 9 ATENCIONES DUPLAS'!O23</f>
        <v>5839231591.1445255</v>
      </c>
      <c r="AH23" s="284">
        <f>+AC23+'Meta 2 SEGUIMIENTO LPD'!AC23+'Meta 3 OPERAR CR'!AC23+'Meta 4 ATENCION CR'!AC23+'Meta 5 FORTALECER SOFIA '!AC23+'Meta 6 ESTRATEGIA PREVENCION'!AC23+'Meta 7 CLS'!AC23+'Meta 8 PROTOCOLO TP'!AC23+'Meta 9 ATENCIONES DUPLAS'!AC23</f>
        <v>29555320843</v>
      </c>
    </row>
    <row r="24" spans="1:42" ht="32.1" customHeight="1" x14ac:dyDescent="0.25">
      <c r="A24" s="297" t="s">
        <v>49</v>
      </c>
      <c r="B24" s="298"/>
      <c r="C24" s="175">
        <v>0</v>
      </c>
      <c r="D24" s="174">
        <v>1380100934</v>
      </c>
      <c r="E24" s="174">
        <v>690050467</v>
      </c>
      <c r="F24" s="174">
        <v>754810980</v>
      </c>
      <c r="G24" s="174">
        <v>0</v>
      </c>
      <c r="H24" s="174">
        <v>0</v>
      </c>
      <c r="I24" s="174">
        <v>0</v>
      </c>
      <c r="J24" s="174">
        <v>0</v>
      </c>
      <c r="K24" s="174">
        <v>5378180</v>
      </c>
      <c r="L24" s="174">
        <v>0</v>
      </c>
      <c r="M24" s="174">
        <v>0</v>
      </c>
      <c r="N24" s="174">
        <v>0</v>
      </c>
      <c r="O24" s="237">
        <f>SUM(C24:N24)</f>
        <v>2830340561</v>
      </c>
      <c r="P24" s="180"/>
      <c r="Q24" s="175"/>
      <c r="R24" s="174"/>
      <c r="S24" s="174"/>
      <c r="T24" s="174">
        <v>760000000</v>
      </c>
      <c r="U24" s="174">
        <v>895816973</v>
      </c>
      <c r="V24" s="174">
        <v>895816973</v>
      </c>
      <c r="W24" s="174">
        <v>895816973</v>
      </c>
      <c r="X24" s="174">
        <v>895816973</v>
      </c>
      <c r="Y24" s="174">
        <v>895816973</v>
      </c>
      <c r="Z24" s="174">
        <v>895816973</v>
      </c>
      <c r="AA24" s="174">
        <v>895816973</v>
      </c>
      <c r="AB24" s="174">
        <v>1595816970</v>
      </c>
      <c r="AC24" s="237">
        <f>SUM(Q24:AB24)</f>
        <v>8626535781</v>
      </c>
      <c r="AD24" s="182"/>
      <c r="AF24" s="281" t="s">
        <v>50</v>
      </c>
      <c r="AG24" s="281">
        <f>+O24+'Meta 2 SEGUIMIENTO LPD'!O24+'Meta 3 OPERAR CR'!O24+'Meta 4 ATENCION CR'!O24+'Meta 5 FORTALECER SOFIA '!O24+'Meta 6 ESTRATEGIA PREVENCION'!O24+'Meta 7 CLS'!O24+'Meta 8 PROTOCOLO TP'!O24+'Meta 9 ATENCIONES DUPLAS'!O24</f>
        <v>5839231591.1445255</v>
      </c>
      <c r="AH24" s="284">
        <f>+AC24+'Meta 2 SEGUIMIENTO LPD'!AC24+'Meta 3 OPERAR CR'!AC24+'Meta 4 ATENCION CR'!AC24+'Meta 5 FORTALECER SOFIA '!AC24+'Meta 6 ESTRATEGIA PREVENCION'!AC24+'Meta 7 CLS'!AC24+'Meta 8 PROTOCOLO TP'!AC24+'Meta 9 ATENCIONES DUPLAS'!AC24</f>
        <v>30660658000.200001</v>
      </c>
    </row>
    <row r="25" spans="1:42" ht="32.1" customHeight="1" thickBot="1" x14ac:dyDescent="0.3">
      <c r="A25" s="330" t="s">
        <v>51</v>
      </c>
      <c r="B25" s="331"/>
      <c r="C25" s="176">
        <v>0</v>
      </c>
      <c r="D25" s="177">
        <v>0</v>
      </c>
      <c r="E25" s="238">
        <v>0</v>
      </c>
      <c r="F25" s="177">
        <v>0</v>
      </c>
      <c r="G25" s="177">
        <v>1380100934</v>
      </c>
      <c r="H25" s="177">
        <v>1379215276</v>
      </c>
      <c r="I25" s="177">
        <v>65646171</v>
      </c>
      <c r="J25" s="177">
        <v>0</v>
      </c>
      <c r="K25" s="177">
        <v>0</v>
      </c>
      <c r="L25" s="177"/>
      <c r="M25" s="177"/>
      <c r="N25" s="177"/>
      <c r="O25" s="238">
        <f>SUM(C25:N25)</f>
        <v>2824962381</v>
      </c>
      <c r="P25" s="181">
        <f>+O25/O24</f>
        <v>0.99809981170672268</v>
      </c>
      <c r="Q25" s="176">
        <v>0</v>
      </c>
      <c r="R25" s="177">
        <v>0</v>
      </c>
      <c r="S25" s="177">
        <v>0</v>
      </c>
      <c r="T25" s="177">
        <v>0</v>
      </c>
      <c r="U25" s="177">
        <v>0</v>
      </c>
      <c r="V25" s="177">
        <v>0</v>
      </c>
      <c r="W25" s="177">
        <v>750426472</v>
      </c>
      <c r="X25" s="177">
        <v>0</v>
      </c>
      <c r="Y25" s="177">
        <v>0</v>
      </c>
      <c r="Z25" s="177">
        <v>2465138586</v>
      </c>
      <c r="AA25" s="177"/>
      <c r="AB25" s="177"/>
      <c r="AC25" s="238">
        <f>SUM(Q25:AB25)</f>
        <v>3215565058</v>
      </c>
      <c r="AD25" s="183">
        <f>+AC25/AC24</f>
        <v>0.37275276421878439</v>
      </c>
      <c r="AF25" s="281" t="s">
        <v>52</v>
      </c>
      <c r="AG25" s="281">
        <f>+O25+'Meta 2 SEGUIMIENTO LPD'!O25+'Meta 3 OPERAR CR'!O25+'Meta 4 ATENCION CR'!O25+'Meta 5 FORTALECER SOFIA '!O25+'Meta 6 ESTRATEGIA PREVENCION'!O25+'Meta 7 CLS'!O25+'Meta 8 PROTOCOLO TP'!O25+'Meta 9 ATENCIONES DUPLAS'!O25</f>
        <v>5833853411</v>
      </c>
      <c r="AH25" s="284">
        <f>+AC25+'Meta 2 SEGUIMIENTO LPD'!AC25+'Meta 3 OPERAR CR'!AC25+'Meta 4 ATENCION CR'!AC25+'Meta 5 FORTALECER SOFIA '!AC25+'Meta 6 ESTRATEGIA PREVENCION'!AC25+'Meta 7 CLS'!AC25+'Meta 8 PROTOCOLO TP'!AC25+'Meta 9 ATENCIONES DUPLAS'!AC25</f>
        <v>15786527871</v>
      </c>
    </row>
    <row r="26" spans="1:42"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2"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2"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2"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2" ht="42" customHeight="1" thickBot="1" x14ac:dyDescent="0.3">
      <c r="A30" s="85" t="s">
        <v>24</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2"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2"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H32" s="285"/>
      <c r="AI32" s="286"/>
      <c r="AJ32" s="286"/>
      <c r="AK32" s="87"/>
      <c r="AL32" s="87"/>
      <c r="AM32" s="87"/>
      <c r="AN32" s="87"/>
      <c r="AO32" s="87"/>
      <c r="AP32" s="87"/>
    </row>
    <row r="33" spans="1:42"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358" t="s">
        <v>64</v>
      </c>
      <c r="V33" s="358"/>
      <c r="W33" s="358"/>
      <c r="X33" s="359"/>
      <c r="Y33" s="298" t="s">
        <v>65</v>
      </c>
      <c r="Z33" s="358"/>
      <c r="AA33" s="359"/>
      <c r="AB33" s="298" t="s">
        <v>66</v>
      </c>
      <c r="AC33" s="358"/>
      <c r="AD33" s="409"/>
      <c r="AH33" s="285"/>
      <c r="AI33" s="286"/>
      <c r="AJ33" s="286"/>
      <c r="AK33" s="87"/>
      <c r="AL33" s="87"/>
      <c r="AM33" s="87"/>
      <c r="AN33" s="87"/>
      <c r="AO33" s="87"/>
      <c r="AP33" s="87"/>
    </row>
    <row r="34" spans="1:42" ht="186" customHeight="1" x14ac:dyDescent="0.25">
      <c r="A34" s="410" t="s">
        <v>24</v>
      </c>
      <c r="B34" s="412">
        <v>0.1</v>
      </c>
      <c r="C34" s="90" t="s">
        <v>67</v>
      </c>
      <c r="D34" s="202">
        <v>2333</v>
      </c>
      <c r="E34" s="202">
        <v>2333</v>
      </c>
      <c r="F34" s="202">
        <v>2333</v>
      </c>
      <c r="G34" s="202">
        <v>2333</v>
      </c>
      <c r="H34" s="202">
        <v>2333</v>
      </c>
      <c r="I34" s="202">
        <v>2333</v>
      </c>
      <c r="J34" s="202">
        <v>2333</v>
      </c>
      <c r="K34" s="202">
        <v>2333</v>
      </c>
      <c r="L34" s="202">
        <v>2334</v>
      </c>
      <c r="M34" s="202">
        <v>2334</v>
      </c>
      <c r="N34" s="202">
        <v>2334</v>
      </c>
      <c r="O34" s="202">
        <v>2334</v>
      </c>
      <c r="P34" s="202">
        <f>SUM(D34:O34)</f>
        <v>28000</v>
      </c>
      <c r="Q34" s="414" t="s">
        <v>669</v>
      </c>
      <c r="R34" s="415"/>
      <c r="S34" s="415"/>
      <c r="T34" s="416"/>
      <c r="U34" s="414" t="s">
        <v>670</v>
      </c>
      <c r="V34" s="415"/>
      <c r="W34" s="415"/>
      <c r="X34" s="416"/>
      <c r="Y34" s="420" t="s">
        <v>68</v>
      </c>
      <c r="Z34" s="421"/>
      <c r="AA34" s="422"/>
      <c r="AB34" s="415" t="s">
        <v>69</v>
      </c>
      <c r="AC34" s="415"/>
      <c r="AD34" s="423"/>
      <c r="AH34" s="285"/>
      <c r="AI34" s="286"/>
      <c r="AJ34" s="286"/>
      <c r="AK34" s="87"/>
      <c r="AL34" s="87"/>
      <c r="AM34" s="87"/>
      <c r="AN34" s="87"/>
      <c r="AO34" s="87"/>
      <c r="AP34" s="87"/>
    </row>
    <row r="35" spans="1:42" ht="186" customHeight="1" thickBot="1" x14ac:dyDescent="0.3">
      <c r="A35" s="411"/>
      <c r="B35" s="413"/>
      <c r="C35" s="91" t="s">
        <v>70</v>
      </c>
      <c r="D35" s="218">
        <v>2598</v>
      </c>
      <c r="E35" s="218">
        <v>2901</v>
      </c>
      <c r="F35" s="218">
        <v>3087</v>
      </c>
      <c r="G35" s="218">
        <v>2780</v>
      </c>
      <c r="H35" s="218">
        <v>3311</v>
      </c>
      <c r="I35" s="218">
        <v>3212</v>
      </c>
      <c r="J35" s="218">
        <v>3101</v>
      </c>
      <c r="K35" s="218">
        <v>3367</v>
      </c>
      <c r="L35" s="218">
        <v>3320</v>
      </c>
      <c r="M35" s="218">
        <v>3631</v>
      </c>
      <c r="N35" s="218"/>
      <c r="O35" s="218"/>
      <c r="P35" s="224">
        <f>SUM(D35:O35)</f>
        <v>31308</v>
      </c>
      <c r="Q35" s="417"/>
      <c r="R35" s="418"/>
      <c r="S35" s="418"/>
      <c r="T35" s="419"/>
      <c r="U35" s="417"/>
      <c r="V35" s="418"/>
      <c r="W35" s="418"/>
      <c r="X35" s="419"/>
      <c r="Y35" s="417"/>
      <c r="Z35" s="418"/>
      <c r="AA35" s="419"/>
      <c r="AB35" s="418"/>
      <c r="AC35" s="418"/>
      <c r="AD35" s="424"/>
      <c r="AF35" s="287"/>
      <c r="AH35" s="285"/>
      <c r="AI35" s="286"/>
      <c r="AJ35" s="286"/>
      <c r="AK35" s="87"/>
      <c r="AL35" s="87"/>
      <c r="AM35" s="87"/>
      <c r="AN35" s="87"/>
      <c r="AO35" s="87"/>
      <c r="AP35" s="87"/>
    </row>
    <row r="36" spans="1:42" ht="26.1"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H36" s="285"/>
      <c r="AI36" s="286"/>
      <c r="AJ36" s="286"/>
      <c r="AK36" s="87"/>
      <c r="AL36" s="87"/>
      <c r="AM36" s="87"/>
      <c r="AN36" s="87"/>
      <c r="AO36" s="87"/>
      <c r="AP36" s="87"/>
    </row>
    <row r="37" spans="1:42"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H37" s="288"/>
      <c r="AI37" s="289"/>
      <c r="AJ37" s="289"/>
      <c r="AK37" s="94"/>
      <c r="AL37" s="94"/>
      <c r="AM37" s="94"/>
      <c r="AN37" s="94"/>
      <c r="AO37" s="94"/>
      <c r="AP37" s="94"/>
    </row>
    <row r="38" spans="1:42" ht="87" customHeight="1" x14ac:dyDescent="0.25">
      <c r="A38" s="437" t="s">
        <v>90</v>
      </c>
      <c r="B38" s="439">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3" si="0">SUM(D38:O38)</f>
        <v>1</v>
      </c>
      <c r="Q38" s="431" t="s">
        <v>671</v>
      </c>
      <c r="R38" s="432"/>
      <c r="S38" s="432"/>
      <c r="T38" s="432"/>
      <c r="U38" s="432"/>
      <c r="V38" s="432"/>
      <c r="W38" s="432"/>
      <c r="X38" s="432"/>
      <c r="Y38" s="432"/>
      <c r="Z38" s="432"/>
      <c r="AA38" s="432"/>
      <c r="AB38" s="432"/>
      <c r="AC38" s="432"/>
      <c r="AD38" s="433"/>
      <c r="AF38" s="290"/>
      <c r="AH38" s="291"/>
      <c r="AI38" s="291"/>
      <c r="AJ38" s="291"/>
      <c r="AK38" s="98"/>
      <c r="AL38" s="98"/>
      <c r="AM38" s="98"/>
      <c r="AN38" s="98"/>
      <c r="AO38" s="98"/>
      <c r="AP38" s="98"/>
    </row>
    <row r="39" spans="1:42" ht="87" customHeight="1" x14ac:dyDescent="0.25">
      <c r="A39" s="438"/>
      <c r="B39" s="440"/>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c r="O39" s="212"/>
      <c r="P39" s="219">
        <f t="shared" si="0"/>
        <v>0.83149999999999991</v>
      </c>
      <c r="Q39" s="441"/>
      <c r="R39" s="442"/>
      <c r="S39" s="442"/>
      <c r="T39" s="442"/>
      <c r="U39" s="442"/>
      <c r="V39" s="442"/>
      <c r="W39" s="442"/>
      <c r="X39" s="442"/>
      <c r="Y39" s="442"/>
      <c r="Z39" s="442"/>
      <c r="AA39" s="442"/>
      <c r="AB39" s="442"/>
      <c r="AC39" s="442"/>
      <c r="AD39" s="443"/>
      <c r="AF39" s="290"/>
    </row>
    <row r="40" spans="1:42" ht="105.75" customHeight="1" x14ac:dyDescent="0.25">
      <c r="A40" s="427" t="s">
        <v>91</v>
      </c>
      <c r="B40" s="429">
        <v>0.04</v>
      </c>
      <c r="C40" s="102" t="s">
        <v>67</v>
      </c>
      <c r="D40" s="203">
        <v>8.3299999999999999E-2</v>
      </c>
      <c r="E40" s="203">
        <v>8.3299999999999999E-2</v>
      </c>
      <c r="F40" s="203">
        <v>8.3299999999999999E-2</v>
      </c>
      <c r="G40" s="203">
        <v>8.3299999999999999E-2</v>
      </c>
      <c r="H40" s="203">
        <v>8.3299999999999999E-2</v>
      </c>
      <c r="I40" s="203">
        <v>8.3299999999999999E-2</v>
      </c>
      <c r="J40" s="203">
        <v>8.3299999999999999E-2</v>
      </c>
      <c r="K40" s="203">
        <v>8.3299999999999999E-2</v>
      </c>
      <c r="L40" s="203">
        <v>8.3400000000000002E-2</v>
      </c>
      <c r="M40" s="203">
        <v>8.3400000000000002E-2</v>
      </c>
      <c r="N40" s="203">
        <v>8.3400000000000002E-2</v>
      </c>
      <c r="O40" s="203">
        <v>8.3400000000000002E-2</v>
      </c>
      <c r="P40" s="101">
        <f t="shared" si="0"/>
        <v>1</v>
      </c>
      <c r="Q40" s="431" t="s">
        <v>672</v>
      </c>
      <c r="R40" s="432"/>
      <c r="S40" s="432"/>
      <c r="T40" s="432"/>
      <c r="U40" s="432"/>
      <c r="V40" s="432"/>
      <c r="W40" s="432"/>
      <c r="X40" s="432"/>
      <c r="Y40" s="432"/>
      <c r="Z40" s="432"/>
      <c r="AA40" s="432"/>
      <c r="AB40" s="432"/>
      <c r="AC40" s="432"/>
      <c r="AD40" s="433"/>
      <c r="AF40" s="290"/>
    </row>
    <row r="41" spans="1:42" ht="105.75" customHeight="1" x14ac:dyDescent="0.25">
      <c r="A41" s="437"/>
      <c r="B41" s="440"/>
      <c r="C41" s="99" t="s">
        <v>70</v>
      </c>
      <c r="D41" s="212">
        <v>8.3299999999999999E-2</v>
      </c>
      <c r="E41" s="212">
        <v>8.3299999999999999E-2</v>
      </c>
      <c r="F41" s="212">
        <v>8.3299999999999999E-2</v>
      </c>
      <c r="G41" s="212">
        <v>8.3299999999999999E-2</v>
      </c>
      <c r="H41" s="212">
        <v>8.3299999999999999E-2</v>
      </c>
      <c r="I41" s="212">
        <v>8.3000000000000004E-2</v>
      </c>
      <c r="J41" s="212">
        <v>8.3000000000000004E-2</v>
      </c>
      <c r="K41" s="212">
        <v>8.3000000000000004E-2</v>
      </c>
      <c r="L41" s="212">
        <v>8.3000000000000004E-2</v>
      </c>
      <c r="M41" s="212">
        <v>8.3000000000000004E-2</v>
      </c>
      <c r="N41" s="213"/>
      <c r="O41" s="213"/>
      <c r="P41" s="219">
        <f t="shared" si="0"/>
        <v>0.83149999999999991</v>
      </c>
      <c r="Q41" s="441"/>
      <c r="R41" s="442"/>
      <c r="S41" s="442"/>
      <c r="T41" s="442"/>
      <c r="U41" s="442"/>
      <c r="V41" s="442"/>
      <c r="W41" s="442"/>
      <c r="X41" s="442"/>
      <c r="Y41" s="442"/>
      <c r="Z41" s="442"/>
      <c r="AA41" s="442"/>
      <c r="AB41" s="442"/>
      <c r="AC41" s="442"/>
      <c r="AD41" s="443"/>
      <c r="AF41" s="290"/>
    </row>
    <row r="42" spans="1:42" ht="93" customHeight="1" x14ac:dyDescent="0.25">
      <c r="A42" s="427" t="s">
        <v>92</v>
      </c>
      <c r="B42" s="429">
        <v>0.03</v>
      </c>
      <c r="C42" s="102" t="s">
        <v>67</v>
      </c>
      <c r="D42" s="205">
        <v>8.3299999999999999E-2</v>
      </c>
      <c r="E42" s="205">
        <v>8.3299999999999999E-2</v>
      </c>
      <c r="F42" s="205">
        <v>8.3299999999999999E-2</v>
      </c>
      <c r="G42" s="205">
        <v>8.3299999999999999E-2</v>
      </c>
      <c r="H42" s="205">
        <v>8.3299999999999999E-2</v>
      </c>
      <c r="I42" s="205">
        <v>8.3299999999999999E-2</v>
      </c>
      <c r="J42" s="205">
        <v>8.3299999999999999E-2</v>
      </c>
      <c r="K42" s="205">
        <v>8.3299999999999999E-2</v>
      </c>
      <c r="L42" s="205">
        <v>8.3400000000000002E-2</v>
      </c>
      <c r="M42" s="205">
        <v>8.3400000000000002E-2</v>
      </c>
      <c r="N42" s="205">
        <v>8.3400000000000002E-2</v>
      </c>
      <c r="O42" s="205">
        <v>8.3400000000000002E-2</v>
      </c>
      <c r="P42" s="211">
        <f t="shared" si="0"/>
        <v>1</v>
      </c>
      <c r="Q42" s="431" t="s">
        <v>673</v>
      </c>
      <c r="R42" s="432"/>
      <c r="S42" s="432"/>
      <c r="T42" s="432"/>
      <c r="U42" s="432"/>
      <c r="V42" s="432"/>
      <c r="W42" s="432"/>
      <c r="X42" s="432"/>
      <c r="Y42" s="432"/>
      <c r="Z42" s="432"/>
      <c r="AA42" s="432"/>
      <c r="AB42" s="432"/>
      <c r="AC42" s="432"/>
      <c r="AD42" s="433"/>
      <c r="AF42" s="290"/>
    </row>
    <row r="43" spans="1:42" ht="93" customHeight="1" thickBot="1" x14ac:dyDescent="0.3">
      <c r="A43" s="428"/>
      <c r="B43" s="430"/>
      <c r="C43" s="91" t="s">
        <v>70</v>
      </c>
      <c r="D43" s="214">
        <v>8.3299999999999999E-2</v>
      </c>
      <c r="E43" s="214">
        <v>8.3299999999999999E-2</v>
      </c>
      <c r="F43" s="214">
        <v>8.3299999999999999E-2</v>
      </c>
      <c r="G43" s="214">
        <v>8.3299999999999999E-2</v>
      </c>
      <c r="H43" s="214">
        <v>8.3299999999999999E-2</v>
      </c>
      <c r="I43" s="214">
        <v>8.3000000000000004E-2</v>
      </c>
      <c r="J43" s="214">
        <v>8.3000000000000004E-2</v>
      </c>
      <c r="K43" s="214">
        <v>8.3000000000000004E-2</v>
      </c>
      <c r="L43" s="214">
        <v>8.3000000000000004E-2</v>
      </c>
      <c r="M43" s="214">
        <v>8.3000000000000004E-2</v>
      </c>
      <c r="N43" s="215"/>
      <c r="O43" s="215"/>
      <c r="P43" s="225">
        <f t="shared" si="0"/>
        <v>0.83149999999999991</v>
      </c>
      <c r="Q43" s="434"/>
      <c r="R43" s="435"/>
      <c r="S43" s="435"/>
      <c r="T43" s="435"/>
      <c r="U43" s="435"/>
      <c r="V43" s="435"/>
      <c r="W43" s="435"/>
      <c r="X43" s="435"/>
      <c r="Y43" s="435"/>
      <c r="Z43" s="435"/>
      <c r="AA43" s="435"/>
      <c r="AB43" s="435"/>
      <c r="AC43" s="435"/>
      <c r="AD43" s="436"/>
      <c r="AF43" s="290"/>
    </row>
  </sheetData>
  <mergeCells count="79">
    <mergeCell ref="A42:A43"/>
    <mergeCell ref="B42:B43"/>
    <mergeCell ref="Q42:AD43"/>
    <mergeCell ref="A38:A39"/>
    <mergeCell ref="B38:B39"/>
    <mergeCell ref="Q38:AD39"/>
    <mergeCell ref="A40:A41"/>
    <mergeCell ref="B40:B41"/>
    <mergeCell ref="Q40:AD41"/>
    <mergeCell ref="C16:AB16"/>
    <mergeCell ref="A36:A37"/>
    <mergeCell ref="B36:B37"/>
    <mergeCell ref="C36:P36"/>
    <mergeCell ref="Q36:AD36"/>
    <mergeCell ref="Q37:AD37"/>
    <mergeCell ref="U33:X33"/>
    <mergeCell ref="Y33:AA33"/>
    <mergeCell ref="AB33:AD33"/>
    <mergeCell ref="A34:A35"/>
    <mergeCell ref="B34:B35"/>
    <mergeCell ref="U34:X35"/>
    <mergeCell ref="Q34:T35"/>
    <mergeCell ref="Y34:AA35"/>
    <mergeCell ref="AB34:AD35"/>
    <mergeCell ref="B30:C30"/>
    <mergeCell ref="Q30:AD30"/>
    <mergeCell ref="B32:B33"/>
    <mergeCell ref="C32:C33"/>
    <mergeCell ref="D32:P32"/>
    <mergeCell ref="Q32:AD32"/>
    <mergeCell ref="Q33:T33"/>
    <mergeCell ref="A31:AD31"/>
    <mergeCell ref="A32:A33"/>
    <mergeCell ref="A17:B17"/>
    <mergeCell ref="C17:Q17"/>
    <mergeCell ref="A22:B22"/>
    <mergeCell ref="AC17:AD17"/>
    <mergeCell ref="R17:V17"/>
    <mergeCell ref="C20:P20"/>
    <mergeCell ref="W17:X17"/>
    <mergeCell ref="Y17:AB17"/>
    <mergeCell ref="O8:P8"/>
    <mergeCell ref="M9:N9"/>
    <mergeCell ref="O9:P9"/>
    <mergeCell ref="L15:Q15"/>
    <mergeCell ref="A15:B15"/>
    <mergeCell ref="A7:B9"/>
    <mergeCell ref="C7:C9"/>
    <mergeCell ref="C11:AD13"/>
    <mergeCell ref="C15:K15"/>
    <mergeCell ref="A11:B13"/>
    <mergeCell ref="R15:X15"/>
    <mergeCell ref="Y15:Z15"/>
    <mergeCell ref="A28:A29"/>
    <mergeCell ref="B28:C29"/>
    <mergeCell ref="D28:O28"/>
    <mergeCell ref="P28:P29"/>
    <mergeCell ref="Q28:AD29"/>
    <mergeCell ref="A1:A4"/>
    <mergeCell ref="B1:AA1"/>
    <mergeCell ref="AB1:AD1"/>
    <mergeCell ref="B2:AA2"/>
    <mergeCell ref="AB2:AD2"/>
    <mergeCell ref="A27:AD27"/>
    <mergeCell ref="A23:B23"/>
    <mergeCell ref="B3:AA4"/>
    <mergeCell ref="AB3:AD3"/>
    <mergeCell ref="AB4:AD4"/>
    <mergeCell ref="D7:H9"/>
    <mergeCell ref="I7:J9"/>
    <mergeCell ref="K7:L9"/>
    <mergeCell ref="O7:P7"/>
    <mergeCell ref="M8:N8"/>
    <mergeCell ref="A25:B25"/>
    <mergeCell ref="AA15:AD15"/>
    <mergeCell ref="M7:N7"/>
    <mergeCell ref="A24:B24"/>
    <mergeCell ref="A19:AD19"/>
    <mergeCell ref="Q20:AD20"/>
  </mergeCells>
  <dataValidations count="3">
    <dataValidation type="textLength" operator="lessThanOrEqual" allowBlank="1" showInputMessage="1" showErrorMessage="1" errorTitle="Máximo 2.000 caracteres" error="Máximo 2.000 caracteres" sqref="U34 Y34 AB34 Q34 Q38:AD43" xr:uid="{A4FDC61B-ADFA-44E9-A9F4-CB5222B77FF8}">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pageSetUpPr fitToPage="1"/>
  </sheetPr>
  <dimension ref="A1:AO43"/>
  <sheetViews>
    <sheetView showGridLines="0" topLeftCell="P22" zoomScale="60" zoomScaleNormal="60" workbookViewId="0">
      <selection activeCell="Y34" sqref="Y34:AA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19.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148</v>
      </c>
      <c r="D17" s="389"/>
      <c r="E17" s="389"/>
      <c r="F17" s="389"/>
      <c r="G17" s="389"/>
      <c r="H17" s="389"/>
      <c r="I17" s="389"/>
      <c r="J17" s="389"/>
      <c r="K17" s="389"/>
      <c r="L17" s="389"/>
      <c r="M17" s="389"/>
      <c r="N17" s="389"/>
      <c r="O17" s="389"/>
      <c r="P17" s="389"/>
      <c r="Q17" s="390"/>
      <c r="R17" s="337" t="s">
        <v>25</v>
      </c>
      <c r="S17" s="338"/>
      <c r="T17" s="338"/>
      <c r="U17" s="338"/>
      <c r="V17" s="339"/>
      <c r="W17" s="398">
        <v>3126</v>
      </c>
      <c r="X17" s="399"/>
      <c r="Y17" s="338" t="s">
        <v>26</v>
      </c>
      <c r="Z17" s="338"/>
      <c r="AA17" s="338"/>
      <c r="AB17" s="339"/>
      <c r="AC17" s="393">
        <v>0.1</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179">
        <v>12794768</v>
      </c>
      <c r="D22" s="178">
        <v>0</v>
      </c>
      <c r="E22" s="178">
        <v>0</v>
      </c>
      <c r="F22" s="237">
        <v>-2864500</v>
      </c>
      <c r="G22" s="178">
        <v>0</v>
      </c>
      <c r="H22" s="178">
        <v>0</v>
      </c>
      <c r="I22" s="178">
        <v>0</v>
      </c>
      <c r="J22" s="178">
        <v>0</v>
      </c>
      <c r="K22" s="178">
        <v>0</v>
      </c>
      <c r="L22" s="178">
        <v>0</v>
      </c>
      <c r="M22" s="178">
        <v>0</v>
      </c>
      <c r="N22" s="178">
        <v>0</v>
      </c>
      <c r="O22" s="178">
        <f>SUM(C22:N22)</f>
        <v>9930268</v>
      </c>
      <c r="P22" s="180"/>
      <c r="Q22" s="179">
        <v>78844000</v>
      </c>
      <c r="R22" s="178">
        <v>1008304000</v>
      </c>
      <c r="S22" s="178">
        <v>0</v>
      </c>
      <c r="T22" s="178">
        <v>0</v>
      </c>
      <c r="U22" s="178">
        <v>102667102</v>
      </c>
      <c r="V22" s="178">
        <v>0</v>
      </c>
      <c r="W22" s="178">
        <v>0</v>
      </c>
      <c r="X22" s="178">
        <v>0</v>
      </c>
      <c r="Y22" s="178">
        <v>0</v>
      </c>
      <c r="Z22" s="178">
        <v>0</v>
      </c>
      <c r="AA22" s="178">
        <v>0</v>
      </c>
      <c r="AB22" s="178">
        <v>0</v>
      </c>
      <c r="AC22" s="178">
        <f>SUM(Q22:AB22)</f>
        <v>1189815102</v>
      </c>
      <c r="AD22" s="184"/>
      <c r="AE22" s="3"/>
      <c r="AF22" s="3"/>
    </row>
    <row r="23" spans="1:41" ht="32.1" customHeight="1" x14ac:dyDescent="0.25">
      <c r="A23" s="297" t="s">
        <v>47</v>
      </c>
      <c r="B23" s="298"/>
      <c r="C23" s="175">
        <f>+C22</f>
        <v>12794768</v>
      </c>
      <c r="D23" s="174">
        <v>0</v>
      </c>
      <c r="E23" s="174">
        <v>0</v>
      </c>
      <c r="F23" s="237">
        <v>-2864500</v>
      </c>
      <c r="G23" s="174">
        <v>0</v>
      </c>
      <c r="H23" s="174">
        <v>0</v>
      </c>
      <c r="I23" s="174">
        <v>0</v>
      </c>
      <c r="J23" s="174">
        <v>0</v>
      </c>
      <c r="K23" s="174">
        <v>0</v>
      </c>
      <c r="L23" s="174"/>
      <c r="M23" s="174"/>
      <c r="N23" s="174"/>
      <c r="O23" s="174">
        <f>SUM(C23:N23)</f>
        <v>9930268</v>
      </c>
      <c r="P23" s="182">
        <f>+O23/O22</f>
        <v>1</v>
      </c>
      <c r="Q23" s="175">
        <v>456958000</v>
      </c>
      <c r="R23" s="174">
        <v>630190000</v>
      </c>
      <c r="S23" s="174">
        <v>-2056800</v>
      </c>
      <c r="T23" s="174">
        <v>-13749600</v>
      </c>
      <c r="U23" s="174">
        <v>0</v>
      </c>
      <c r="V23" s="174">
        <v>0</v>
      </c>
      <c r="W23" s="174">
        <v>0</v>
      </c>
      <c r="X23" s="174">
        <v>24061800</v>
      </c>
      <c r="Y23" s="174">
        <v>0</v>
      </c>
      <c r="Z23" s="237">
        <v>17759900</v>
      </c>
      <c r="AA23" s="174"/>
      <c r="AB23" s="174"/>
      <c r="AC23" s="237">
        <f>SUM(Q23:AB23)</f>
        <v>1113163300</v>
      </c>
      <c r="AD23" s="182">
        <f>+AC23/AC22</f>
        <v>0.93557671114515739</v>
      </c>
      <c r="AE23" s="3"/>
      <c r="AF23" s="3"/>
    </row>
    <row r="24" spans="1:41" ht="32.1" customHeight="1" x14ac:dyDescent="0.25">
      <c r="A24" s="297" t="s">
        <v>49</v>
      </c>
      <c r="B24" s="298"/>
      <c r="C24" s="175">
        <v>0</v>
      </c>
      <c r="D24" s="174">
        <v>9930268</v>
      </c>
      <c r="E24" s="174">
        <v>0</v>
      </c>
      <c r="F24" s="237">
        <v>-2864500</v>
      </c>
      <c r="G24" s="174">
        <v>0</v>
      </c>
      <c r="H24" s="174">
        <v>0</v>
      </c>
      <c r="I24" s="174">
        <v>0</v>
      </c>
      <c r="J24" s="174">
        <v>0</v>
      </c>
      <c r="K24" s="174">
        <v>2864500</v>
      </c>
      <c r="L24" s="174">
        <v>0</v>
      </c>
      <c r="M24" s="174">
        <v>0</v>
      </c>
      <c r="N24" s="174">
        <v>0</v>
      </c>
      <c r="O24" s="174">
        <f>SUM(C24:N24)</f>
        <v>9930268</v>
      </c>
      <c r="P24" s="180"/>
      <c r="Q24" s="175">
        <v>0</v>
      </c>
      <c r="R24" s="174">
        <v>3428000</v>
      </c>
      <c r="S24" s="174">
        <v>98520000</v>
      </c>
      <c r="T24" s="174">
        <v>98520000</v>
      </c>
      <c r="U24" s="174">
        <v>98520000</v>
      </c>
      <c r="V24" s="174">
        <v>111353388</v>
      </c>
      <c r="W24" s="174">
        <v>111353388</v>
      </c>
      <c r="X24" s="174">
        <v>111353388</v>
      </c>
      <c r="Y24" s="174">
        <v>111353388</v>
      </c>
      <c r="Z24" s="174">
        <v>111353388</v>
      </c>
      <c r="AA24" s="174">
        <v>111353388</v>
      </c>
      <c r="AB24" s="174">
        <v>222706774</v>
      </c>
      <c r="AC24" s="174">
        <f>SUM(Q24:AB24)</f>
        <v>1189815102</v>
      </c>
      <c r="AD24" s="182"/>
      <c r="AE24" s="3"/>
      <c r="AF24" s="3"/>
    </row>
    <row r="25" spans="1:41" ht="32.1" customHeight="1" thickBot="1" x14ac:dyDescent="0.3">
      <c r="A25" s="330" t="s">
        <v>51</v>
      </c>
      <c r="B25" s="331"/>
      <c r="C25" s="176">
        <v>9930268</v>
      </c>
      <c r="D25" s="177">
        <v>0</v>
      </c>
      <c r="E25" s="177">
        <v>0</v>
      </c>
      <c r="F25" s="177">
        <v>0</v>
      </c>
      <c r="G25" s="177">
        <v>0</v>
      </c>
      <c r="H25" s="177">
        <v>0</v>
      </c>
      <c r="I25" s="177">
        <v>0</v>
      </c>
      <c r="J25" s="177">
        <v>0</v>
      </c>
      <c r="K25" s="177">
        <v>0</v>
      </c>
      <c r="L25" s="177"/>
      <c r="M25" s="177"/>
      <c r="N25" s="177"/>
      <c r="O25" s="177">
        <f>SUM(C25:N25)</f>
        <v>9930268</v>
      </c>
      <c r="P25" s="181">
        <f>+O25/O24</f>
        <v>1</v>
      </c>
      <c r="Q25" s="176">
        <v>0</v>
      </c>
      <c r="R25" s="177">
        <v>4235702</v>
      </c>
      <c r="S25" s="177">
        <v>79041400</v>
      </c>
      <c r="T25" s="177">
        <v>103867067</v>
      </c>
      <c r="U25" s="177">
        <v>98520000</v>
      </c>
      <c r="V25" s="177">
        <v>98520000</v>
      </c>
      <c r="W25" s="177">
        <v>98520000</v>
      </c>
      <c r="X25" s="177">
        <v>96006133</v>
      </c>
      <c r="Y25" s="177">
        <v>98520000</v>
      </c>
      <c r="Z25" s="177">
        <v>104249000</v>
      </c>
      <c r="AA25" s="177"/>
      <c r="AB25" s="177"/>
      <c r="AC25" s="177">
        <f>SUM(Q25:AB25)</f>
        <v>781479302</v>
      </c>
      <c r="AD25" s="183">
        <f>+AC25/AC24</f>
        <v>0.65680734820594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42" customHeight="1" thickBot="1" x14ac:dyDescent="0.3">
      <c r="A30" s="85" t="s">
        <v>148</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170.25" customHeight="1" x14ac:dyDescent="0.25">
      <c r="A34" s="410" t="s">
        <v>148</v>
      </c>
      <c r="B34" s="412">
        <v>0.1</v>
      </c>
      <c r="C34" s="90" t="s">
        <v>67</v>
      </c>
      <c r="D34" s="89">
        <v>90</v>
      </c>
      <c r="E34" s="89">
        <v>276</v>
      </c>
      <c r="F34" s="89">
        <v>276</v>
      </c>
      <c r="G34" s="89">
        <v>276</v>
      </c>
      <c r="H34" s="89">
        <v>276</v>
      </c>
      <c r="I34" s="89">
        <v>276</v>
      </c>
      <c r="J34" s="89">
        <v>276</v>
      </c>
      <c r="K34" s="89">
        <v>276</v>
      </c>
      <c r="L34" s="89">
        <v>276</v>
      </c>
      <c r="M34" s="89">
        <v>276</v>
      </c>
      <c r="N34" s="89">
        <v>276</v>
      </c>
      <c r="O34" s="89">
        <v>276</v>
      </c>
      <c r="P34" s="202">
        <f>SUM(D34:O34)</f>
        <v>3126</v>
      </c>
      <c r="Q34" s="558" t="s">
        <v>717</v>
      </c>
      <c r="R34" s="559"/>
      <c r="S34" s="559"/>
      <c r="T34" s="559"/>
      <c r="U34" s="558" t="s">
        <v>718</v>
      </c>
      <c r="V34" s="559"/>
      <c r="W34" s="559"/>
      <c r="X34" s="559"/>
      <c r="Y34" s="558" t="s">
        <v>720</v>
      </c>
      <c r="Z34" s="559"/>
      <c r="AA34" s="559"/>
      <c r="AB34" s="536" t="s">
        <v>149</v>
      </c>
      <c r="AC34" s="542"/>
      <c r="AD34" s="550"/>
      <c r="AG34" s="87"/>
      <c r="AH34" s="87"/>
      <c r="AI34" s="87"/>
      <c r="AJ34" s="87"/>
      <c r="AK34" s="87"/>
      <c r="AL34" s="87"/>
      <c r="AM34" s="87"/>
      <c r="AN34" s="87"/>
      <c r="AO34" s="87"/>
    </row>
    <row r="35" spans="1:41" ht="170.25" customHeight="1" thickBot="1" x14ac:dyDescent="0.3">
      <c r="A35" s="411"/>
      <c r="B35" s="413"/>
      <c r="C35" s="91" t="s">
        <v>70</v>
      </c>
      <c r="D35" s="223">
        <v>26</v>
      </c>
      <c r="E35" s="223">
        <v>314</v>
      </c>
      <c r="F35" s="223">
        <v>401</v>
      </c>
      <c r="G35" s="223">
        <v>418</v>
      </c>
      <c r="H35" s="223">
        <v>474</v>
      </c>
      <c r="I35" s="223">
        <v>416</v>
      </c>
      <c r="J35" s="223">
        <v>461</v>
      </c>
      <c r="K35" s="223">
        <v>476</v>
      </c>
      <c r="L35" s="223">
        <v>509</v>
      </c>
      <c r="M35" s="223">
        <v>533</v>
      </c>
      <c r="N35" s="223"/>
      <c r="O35" s="223"/>
      <c r="P35" s="224">
        <f>SUM(D35:O35)</f>
        <v>4028</v>
      </c>
      <c r="Q35" s="564"/>
      <c r="R35" s="565"/>
      <c r="S35" s="565"/>
      <c r="T35" s="565"/>
      <c r="U35" s="564"/>
      <c r="V35" s="565"/>
      <c r="W35" s="565"/>
      <c r="X35" s="565"/>
      <c r="Y35" s="564"/>
      <c r="Z35" s="565"/>
      <c r="AA35" s="565"/>
      <c r="AB35" s="544"/>
      <c r="AC35" s="545"/>
      <c r="AD35" s="551"/>
      <c r="AE35" s="49"/>
      <c r="AG35" s="87"/>
      <c r="AH35" s="87"/>
      <c r="AI35" s="87"/>
      <c r="AJ35" s="87"/>
      <c r="AK35" s="87"/>
      <c r="AL35" s="87"/>
      <c r="AM35" s="87"/>
      <c r="AN35" s="87"/>
      <c r="AO35" s="87"/>
    </row>
    <row r="36" spans="1:41" ht="26.1"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G37" s="94"/>
      <c r="AH37" s="94"/>
      <c r="AI37" s="94"/>
      <c r="AJ37" s="94"/>
      <c r="AK37" s="94"/>
      <c r="AL37" s="94"/>
      <c r="AM37" s="94"/>
      <c r="AN37" s="94"/>
      <c r="AO37" s="94"/>
    </row>
    <row r="38" spans="1:41" ht="91.5" customHeight="1" x14ac:dyDescent="0.25">
      <c r="A38" s="427" t="s">
        <v>150</v>
      </c>
      <c r="B38" s="439">
        <v>0.04</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558" t="s">
        <v>721</v>
      </c>
      <c r="R38" s="559"/>
      <c r="S38" s="559"/>
      <c r="T38" s="559"/>
      <c r="U38" s="559"/>
      <c r="V38" s="559"/>
      <c r="W38" s="559"/>
      <c r="X38" s="559"/>
      <c r="Y38" s="559"/>
      <c r="Z38" s="559"/>
      <c r="AA38" s="559"/>
      <c r="AB38" s="559"/>
      <c r="AC38" s="559"/>
      <c r="AD38" s="560"/>
      <c r="AE38" s="97"/>
      <c r="AG38" s="98"/>
      <c r="AH38" s="98"/>
      <c r="AI38" s="98"/>
      <c r="AJ38" s="98"/>
      <c r="AK38" s="98"/>
      <c r="AL38" s="98"/>
      <c r="AM38" s="98"/>
      <c r="AN38" s="98"/>
      <c r="AO38" s="98"/>
    </row>
    <row r="39" spans="1:41" ht="91.5" customHeight="1" x14ac:dyDescent="0.25">
      <c r="A39" s="437"/>
      <c r="B39" s="440"/>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c r="O39" s="212"/>
      <c r="P39" s="219">
        <f t="shared" si="0"/>
        <v>0.81899999999999984</v>
      </c>
      <c r="Q39" s="564"/>
      <c r="R39" s="565"/>
      <c r="S39" s="565"/>
      <c r="T39" s="565"/>
      <c r="U39" s="565"/>
      <c r="V39" s="565"/>
      <c r="W39" s="565"/>
      <c r="X39" s="565"/>
      <c r="Y39" s="565"/>
      <c r="Z39" s="565"/>
      <c r="AA39" s="565"/>
      <c r="AB39" s="565"/>
      <c r="AC39" s="565"/>
      <c r="AD39" s="566"/>
      <c r="AE39" s="97"/>
    </row>
    <row r="40" spans="1:41" ht="111" customHeight="1" x14ac:dyDescent="0.25">
      <c r="A40" s="427" t="s">
        <v>151</v>
      </c>
      <c r="B40" s="429">
        <v>0.03</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 t="shared" si="0"/>
        <v>0.99999999999999978</v>
      </c>
      <c r="Q40" s="558" t="s">
        <v>722</v>
      </c>
      <c r="R40" s="559"/>
      <c r="S40" s="559"/>
      <c r="T40" s="559"/>
      <c r="U40" s="559"/>
      <c r="V40" s="559"/>
      <c r="W40" s="559"/>
      <c r="X40" s="559"/>
      <c r="Y40" s="559"/>
      <c r="Z40" s="559"/>
      <c r="AA40" s="559"/>
      <c r="AB40" s="559"/>
      <c r="AC40" s="559"/>
      <c r="AD40" s="560"/>
      <c r="AE40" s="97"/>
    </row>
    <row r="41" spans="1:41" ht="111" customHeight="1" x14ac:dyDescent="0.25">
      <c r="A41" s="437"/>
      <c r="B41" s="440"/>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v>9.0999999999999998E-2</v>
      </c>
      <c r="N41" s="212"/>
      <c r="O41" s="212"/>
      <c r="P41" s="219">
        <f t="shared" si="0"/>
        <v>0.81899999999999984</v>
      </c>
      <c r="Q41" s="608"/>
      <c r="R41" s="609"/>
      <c r="S41" s="609"/>
      <c r="T41" s="609"/>
      <c r="U41" s="609"/>
      <c r="V41" s="609"/>
      <c r="W41" s="609"/>
      <c r="X41" s="609"/>
      <c r="Y41" s="609"/>
      <c r="Z41" s="609"/>
      <c r="AA41" s="609"/>
      <c r="AB41" s="609"/>
      <c r="AC41" s="609"/>
      <c r="AD41" s="610"/>
      <c r="AE41" s="97"/>
    </row>
    <row r="42" spans="1:41" ht="91.5" customHeight="1" x14ac:dyDescent="0.25">
      <c r="A42" s="427" t="s">
        <v>152</v>
      </c>
      <c r="B42" s="429">
        <v>0.03</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558" t="s">
        <v>723</v>
      </c>
      <c r="R42" s="559"/>
      <c r="S42" s="559"/>
      <c r="T42" s="559"/>
      <c r="U42" s="559"/>
      <c r="V42" s="559"/>
      <c r="W42" s="559"/>
      <c r="X42" s="559"/>
      <c r="Y42" s="559"/>
      <c r="Z42" s="559"/>
      <c r="AA42" s="559"/>
      <c r="AB42" s="559"/>
      <c r="AC42" s="559"/>
      <c r="AD42" s="560"/>
      <c r="AE42" s="97"/>
    </row>
    <row r="43" spans="1:41" ht="91.5" customHeight="1" thickBot="1" x14ac:dyDescent="0.3">
      <c r="A43" s="428"/>
      <c r="B43" s="430"/>
      <c r="C43" s="91" t="s">
        <v>70</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v>9.0999999999999998E-2</v>
      </c>
      <c r="M43" s="214">
        <v>9.0999999999999998E-2</v>
      </c>
      <c r="N43" s="214"/>
      <c r="O43" s="214"/>
      <c r="P43" s="220">
        <f t="shared" si="0"/>
        <v>0.81899999999999984</v>
      </c>
      <c r="Q43" s="561"/>
      <c r="R43" s="562"/>
      <c r="S43" s="562"/>
      <c r="T43" s="562"/>
      <c r="U43" s="562"/>
      <c r="V43" s="562"/>
      <c r="W43" s="562"/>
      <c r="X43" s="562"/>
      <c r="Y43" s="562"/>
      <c r="Z43" s="562"/>
      <c r="AA43" s="562"/>
      <c r="AB43" s="562"/>
      <c r="AC43" s="562"/>
      <c r="AD43" s="563"/>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Y33:AA33"/>
    <mergeCell ref="AB33:AD33"/>
    <mergeCell ref="U33:X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9:N9"/>
    <mergeCell ref="O9:P9"/>
    <mergeCell ref="A11:B13"/>
    <mergeCell ref="C11:AD13"/>
    <mergeCell ref="A7:B9"/>
    <mergeCell ref="C7:C9"/>
    <mergeCell ref="D7:H9"/>
    <mergeCell ref="A19:AD19"/>
    <mergeCell ref="C20:P20"/>
    <mergeCell ref="M8:N8"/>
    <mergeCell ref="O8:P8"/>
    <mergeCell ref="AB1:AD1"/>
    <mergeCell ref="B2:AA2"/>
    <mergeCell ref="AB2:AD2"/>
    <mergeCell ref="B3:AA4"/>
    <mergeCell ref="AB3:AD3"/>
    <mergeCell ref="AB4:AD4"/>
    <mergeCell ref="A1:A4"/>
    <mergeCell ref="B1:AA1"/>
    <mergeCell ref="K7:L9"/>
    <mergeCell ref="M7:N7"/>
    <mergeCell ref="O7:P7"/>
    <mergeCell ref="I7:J9"/>
  </mergeCells>
  <dataValidations count="3">
    <dataValidation type="textLength" operator="lessThanOrEqual" allowBlank="1" showInputMessage="1" showErrorMessage="1" errorTitle="Máximo 2.000 caracteres" error="Máximo 2.000 caracteres" sqref="Y34 AB34 Q34 U34 Q38:AD43" xr:uid="{00000000-0002-0000-0900-000000000000}">
      <formula1>2000</formula1>
    </dataValidation>
    <dataValidation type="textLength" operator="lessThanOrEqual" allowBlank="1" showInputMessage="1" showErrorMessage="1" errorTitle="Máximo 2.000 caracteres" error="Máximo 2.000 caracteres" promptTitle="2.000 caracteres" sqref="Q30:AD30" xr:uid="{00000000-0002-0000-0900-000001000000}">
      <formula1>2000</formula1>
    </dataValidation>
    <dataValidation type="list" allowBlank="1" showInputMessage="1" showErrorMessage="1" sqref="C7:C9" xr:uid="{00000000-0002-0000-0900-000002000000}">
      <formula1>$C$21:$N$21</formula1>
    </dataValidation>
  </dataValidations>
  <pageMargins left="0.25" right="0.25" top="0.75" bottom="0.75" header="0.3" footer="0.3"/>
  <pageSetup scale="22"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fitToPage="1"/>
  </sheetPr>
  <dimension ref="A1:AZ63"/>
  <sheetViews>
    <sheetView topLeftCell="AH58" zoomScale="60" zoomScaleNormal="60" workbookViewId="0">
      <selection activeCell="AR43" sqref="AR43"/>
    </sheetView>
  </sheetViews>
  <sheetFormatPr baseColWidth="10" defaultColWidth="10.85546875" defaultRowHeight="15" x14ac:dyDescent="0.25"/>
  <cols>
    <col min="1" max="1" width="20" style="108" bestFit="1" customWidth="1"/>
    <col min="2" max="2" width="20.7109375" style="108" bestFit="1" customWidth="1"/>
    <col min="3" max="3" width="22.5703125" style="108" bestFit="1" customWidth="1"/>
    <col min="4" max="4" width="15.5703125" style="108" bestFit="1" customWidth="1"/>
    <col min="5" max="5" width="20.28515625" style="108" bestFit="1" customWidth="1"/>
    <col min="6" max="6" width="14.85546875" style="108" hidden="1" customWidth="1"/>
    <col min="7" max="7" width="20.5703125" style="108" hidden="1" customWidth="1"/>
    <col min="8" max="8" width="23.85546875" style="108" hidden="1" customWidth="1"/>
    <col min="9" max="9" width="29.28515625" style="108" hidden="1" customWidth="1"/>
    <col min="10" max="10" width="29.28515625" style="108" customWidth="1"/>
    <col min="11" max="11" width="16.85546875" style="108" customWidth="1"/>
    <col min="12" max="13" width="15.28515625" style="108" customWidth="1"/>
    <col min="14" max="14" width="30.42578125" style="108" customWidth="1"/>
    <col min="15" max="19" width="8.7109375" style="108" customWidth="1"/>
    <col min="20" max="20" width="22.28515625" style="108" customWidth="1"/>
    <col min="21" max="21" width="19" style="108" customWidth="1"/>
    <col min="22" max="23" width="5.85546875" style="108" customWidth="1"/>
    <col min="24" max="33" width="6.5703125" style="108" customWidth="1"/>
    <col min="34" max="35" width="5.85546875" style="108" customWidth="1"/>
    <col min="36" max="36" width="8.5703125" style="108" customWidth="1"/>
    <col min="37" max="38" width="5.85546875" style="108" customWidth="1"/>
    <col min="39" max="39" width="6.140625" style="108" customWidth="1"/>
    <col min="40" max="45" width="5.85546875" style="108" customWidth="1"/>
    <col min="46" max="46" width="15.85546875" style="121" customWidth="1"/>
    <col min="47" max="47" width="14.5703125" style="229" hidden="1" customWidth="1"/>
    <col min="48" max="48" width="105.5703125" style="108" customWidth="1"/>
    <col min="49" max="49" width="95.42578125" style="108" customWidth="1"/>
    <col min="50" max="50" width="36.85546875" style="108" customWidth="1"/>
    <col min="51" max="51" width="44.5703125" style="108" customWidth="1"/>
    <col min="52" max="16384" width="10.85546875" style="108"/>
  </cols>
  <sheetData>
    <row r="1" spans="1:51" ht="15.95" customHeight="1" x14ac:dyDescent="0.25">
      <c r="A1" s="650" t="s">
        <v>0</v>
      </c>
      <c r="B1" s="651"/>
      <c r="C1" s="651"/>
      <c r="D1" s="651"/>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c r="AE1" s="651"/>
      <c r="AF1" s="651"/>
      <c r="AG1" s="651"/>
      <c r="AH1" s="651"/>
      <c r="AI1" s="651"/>
      <c r="AJ1" s="651"/>
      <c r="AK1" s="651"/>
      <c r="AL1" s="651"/>
      <c r="AM1" s="651"/>
      <c r="AN1" s="651"/>
      <c r="AO1" s="624"/>
      <c r="AP1" s="651"/>
      <c r="AQ1" s="651"/>
      <c r="AR1" s="651"/>
      <c r="AS1" s="651"/>
      <c r="AT1" s="651"/>
      <c r="AU1" s="651"/>
      <c r="AV1" s="651"/>
      <c r="AW1" s="652"/>
      <c r="AX1" s="515" t="s">
        <v>1</v>
      </c>
      <c r="AY1" s="516"/>
    </row>
    <row r="2" spans="1:51" ht="15.95" customHeight="1" x14ac:dyDescent="0.25">
      <c r="A2" s="653" t="s">
        <v>2</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31"/>
      <c r="AP2" s="654"/>
      <c r="AQ2" s="654"/>
      <c r="AR2" s="654"/>
      <c r="AS2" s="654"/>
      <c r="AT2" s="654"/>
      <c r="AU2" s="654"/>
      <c r="AV2" s="654"/>
      <c r="AW2" s="655"/>
      <c r="AX2" s="660" t="s">
        <v>3</v>
      </c>
      <c r="AY2" s="661"/>
    </row>
    <row r="3" spans="1:51" ht="15" customHeight="1" x14ac:dyDescent="0.25">
      <c r="A3" s="656" t="s">
        <v>153</v>
      </c>
      <c r="B3" s="657"/>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657"/>
      <c r="AK3" s="657"/>
      <c r="AL3" s="657"/>
      <c r="AM3" s="657"/>
      <c r="AN3" s="657"/>
      <c r="AO3" s="616"/>
      <c r="AP3" s="657"/>
      <c r="AQ3" s="657"/>
      <c r="AR3" s="657"/>
      <c r="AS3" s="657"/>
      <c r="AT3" s="657"/>
      <c r="AU3" s="657"/>
      <c r="AV3" s="657"/>
      <c r="AW3" s="658"/>
      <c r="AX3" s="660" t="s">
        <v>5</v>
      </c>
      <c r="AY3" s="661"/>
    </row>
    <row r="4" spans="1:51" ht="15.95" customHeight="1" x14ac:dyDescent="0.25">
      <c r="A4" s="650"/>
      <c r="B4" s="651"/>
      <c r="C4" s="651"/>
      <c r="D4" s="651"/>
      <c r="E4" s="651"/>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1"/>
      <c r="AI4" s="651"/>
      <c r="AJ4" s="651"/>
      <c r="AK4" s="651"/>
      <c r="AL4" s="651"/>
      <c r="AM4" s="651"/>
      <c r="AN4" s="651"/>
      <c r="AO4" s="624"/>
      <c r="AP4" s="651"/>
      <c r="AQ4" s="651"/>
      <c r="AR4" s="651"/>
      <c r="AS4" s="651"/>
      <c r="AT4" s="651"/>
      <c r="AU4" s="651"/>
      <c r="AV4" s="651"/>
      <c r="AW4" s="652"/>
      <c r="AX4" s="662" t="s">
        <v>154</v>
      </c>
      <c r="AY4" s="662"/>
    </row>
    <row r="5" spans="1:51" ht="15" customHeight="1" x14ac:dyDescent="0.25">
      <c r="A5" s="629" t="s">
        <v>155</v>
      </c>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2"/>
      <c r="AH5" s="614" t="s">
        <v>13</v>
      </c>
      <c r="AI5" s="615"/>
      <c r="AJ5" s="615"/>
      <c r="AK5" s="615"/>
      <c r="AL5" s="615"/>
      <c r="AM5" s="615"/>
      <c r="AN5" s="615"/>
      <c r="AO5" s="616"/>
      <c r="AP5" s="615"/>
      <c r="AQ5" s="615"/>
      <c r="AR5" s="615"/>
      <c r="AS5" s="615"/>
      <c r="AT5" s="615"/>
      <c r="AU5" s="617"/>
      <c r="AV5" s="611" t="s">
        <v>156</v>
      </c>
      <c r="AW5" s="611" t="s">
        <v>157</v>
      </c>
      <c r="AX5" s="611" t="s">
        <v>158</v>
      </c>
      <c r="AY5" s="611" t="s">
        <v>159</v>
      </c>
    </row>
    <row r="6" spans="1:51" ht="15" customHeight="1" x14ac:dyDescent="0.25">
      <c r="A6" s="633" t="s">
        <v>9</v>
      </c>
      <c r="B6" s="633"/>
      <c r="C6" s="633"/>
      <c r="D6" s="634">
        <v>45238</v>
      </c>
      <c r="E6" s="635"/>
      <c r="F6" s="614" t="s">
        <v>10</v>
      </c>
      <c r="G6" s="617"/>
      <c r="H6" s="636" t="s">
        <v>11</v>
      </c>
      <c r="I6" s="636"/>
      <c r="J6" s="116"/>
      <c r="K6" s="614"/>
      <c r="L6" s="615"/>
      <c r="M6" s="615"/>
      <c r="N6" s="615"/>
      <c r="O6" s="615"/>
      <c r="P6" s="615"/>
      <c r="Q6" s="615"/>
      <c r="R6" s="615"/>
      <c r="S6" s="615"/>
      <c r="T6" s="615"/>
      <c r="U6" s="615"/>
      <c r="V6" s="109"/>
      <c r="W6" s="109"/>
      <c r="X6" s="109"/>
      <c r="Y6" s="109"/>
      <c r="Z6" s="109"/>
      <c r="AA6" s="109"/>
      <c r="AB6" s="109"/>
      <c r="AC6" s="109"/>
      <c r="AD6" s="109"/>
      <c r="AE6" s="109"/>
      <c r="AF6" s="109"/>
      <c r="AG6" s="110"/>
      <c r="AH6" s="618"/>
      <c r="AI6" s="619"/>
      <c r="AJ6" s="619"/>
      <c r="AK6" s="619"/>
      <c r="AL6" s="619"/>
      <c r="AM6" s="619"/>
      <c r="AN6" s="619"/>
      <c r="AO6" s="620"/>
      <c r="AP6" s="619"/>
      <c r="AQ6" s="619"/>
      <c r="AR6" s="619"/>
      <c r="AS6" s="619"/>
      <c r="AT6" s="619"/>
      <c r="AU6" s="621"/>
      <c r="AV6" s="612"/>
      <c r="AW6" s="612"/>
      <c r="AX6" s="612"/>
      <c r="AY6" s="612"/>
    </row>
    <row r="7" spans="1:51" ht="15" customHeight="1" x14ac:dyDescent="0.25">
      <c r="A7" s="633"/>
      <c r="B7" s="633"/>
      <c r="C7" s="633"/>
      <c r="D7" s="635"/>
      <c r="E7" s="635"/>
      <c r="F7" s="618"/>
      <c r="G7" s="621"/>
      <c r="H7" s="636" t="s">
        <v>12</v>
      </c>
      <c r="I7" s="636"/>
      <c r="J7" s="116"/>
      <c r="K7" s="618"/>
      <c r="L7" s="619"/>
      <c r="M7" s="619"/>
      <c r="N7" s="619"/>
      <c r="O7" s="619"/>
      <c r="P7" s="619"/>
      <c r="Q7" s="619"/>
      <c r="R7" s="619"/>
      <c r="S7" s="619"/>
      <c r="T7" s="619"/>
      <c r="U7" s="619"/>
      <c r="V7" s="111"/>
      <c r="W7" s="111"/>
      <c r="X7" s="111"/>
      <c r="Y7" s="111"/>
      <c r="Z7" s="111"/>
      <c r="AA7" s="111"/>
      <c r="AB7" s="111"/>
      <c r="AC7" s="111"/>
      <c r="AD7" s="111"/>
      <c r="AE7" s="111"/>
      <c r="AF7" s="111"/>
      <c r="AG7" s="112"/>
      <c r="AH7" s="618"/>
      <c r="AI7" s="619"/>
      <c r="AJ7" s="619"/>
      <c r="AK7" s="619"/>
      <c r="AL7" s="619"/>
      <c r="AM7" s="619"/>
      <c r="AN7" s="619"/>
      <c r="AO7" s="620"/>
      <c r="AP7" s="619"/>
      <c r="AQ7" s="619"/>
      <c r="AR7" s="619"/>
      <c r="AS7" s="619"/>
      <c r="AT7" s="619"/>
      <c r="AU7" s="621"/>
      <c r="AV7" s="612"/>
      <c r="AW7" s="612"/>
      <c r="AX7" s="612"/>
      <c r="AY7" s="612"/>
    </row>
    <row r="8" spans="1:51" ht="15" customHeight="1" x14ac:dyDescent="0.25">
      <c r="A8" s="633"/>
      <c r="B8" s="633"/>
      <c r="C8" s="633"/>
      <c r="D8" s="635"/>
      <c r="E8" s="635"/>
      <c r="F8" s="622"/>
      <c r="G8" s="625"/>
      <c r="H8" s="636" t="s">
        <v>13</v>
      </c>
      <c r="I8" s="636"/>
      <c r="J8" s="116" t="s">
        <v>14</v>
      </c>
      <c r="K8" s="622"/>
      <c r="L8" s="623"/>
      <c r="M8" s="623"/>
      <c r="N8" s="623"/>
      <c r="O8" s="623"/>
      <c r="P8" s="623"/>
      <c r="Q8" s="623"/>
      <c r="R8" s="623"/>
      <c r="S8" s="623"/>
      <c r="T8" s="623"/>
      <c r="U8" s="623"/>
      <c r="V8" s="113"/>
      <c r="W8" s="113"/>
      <c r="X8" s="113"/>
      <c r="Y8" s="113"/>
      <c r="Z8" s="113"/>
      <c r="AA8" s="113"/>
      <c r="AB8" s="113"/>
      <c r="AC8" s="113"/>
      <c r="AD8" s="113"/>
      <c r="AE8" s="113"/>
      <c r="AF8" s="113"/>
      <c r="AG8" s="114"/>
      <c r="AH8" s="618"/>
      <c r="AI8" s="619"/>
      <c r="AJ8" s="619"/>
      <c r="AK8" s="619"/>
      <c r="AL8" s="619"/>
      <c r="AM8" s="619"/>
      <c r="AN8" s="619"/>
      <c r="AO8" s="620"/>
      <c r="AP8" s="619"/>
      <c r="AQ8" s="619"/>
      <c r="AR8" s="619"/>
      <c r="AS8" s="619"/>
      <c r="AT8" s="619"/>
      <c r="AU8" s="621"/>
      <c r="AV8" s="612"/>
      <c r="AW8" s="612"/>
      <c r="AX8" s="612"/>
      <c r="AY8" s="612"/>
    </row>
    <row r="9" spans="1:51" ht="15" customHeight="1" x14ac:dyDescent="0.25">
      <c r="A9" s="646" t="s">
        <v>160</v>
      </c>
      <c r="B9" s="647"/>
      <c r="C9" s="648"/>
      <c r="D9" s="642" t="s">
        <v>161</v>
      </c>
      <c r="E9" s="643"/>
      <c r="F9" s="643"/>
      <c r="G9" s="643"/>
      <c r="H9" s="643"/>
      <c r="I9" s="643"/>
      <c r="J9" s="643"/>
      <c r="K9" s="644"/>
      <c r="L9" s="644"/>
      <c r="M9" s="644"/>
      <c r="N9" s="644"/>
      <c r="O9" s="644"/>
      <c r="P9" s="644"/>
      <c r="Q9" s="644"/>
      <c r="R9" s="644"/>
      <c r="S9" s="644"/>
      <c r="T9" s="644"/>
      <c r="U9" s="644"/>
      <c r="V9" s="644"/>
      <c r="W9" s="644"/>
      <c r="X9" s="644"/>
      <c r="Y9" s="644"/>
      <c r="Z9" s="644"/>
      <c r="AA9" s="644"/>
      <c r="AB9" s="644"/>
      <c r="AC9" s="644"/>
      <c r="AD9" s="644"/>
      <c r="AE9" s="644"/>
      <c r="AF9" s="644"/>
      <c r="AG9" s="645"/>
      <c r="AH9" s="618"/>
      <c r="AI9" s="619"/>
      <c r="AJ9" s="619"/>
      <c r="AK9" s="619"/>
      <c r="AL9" s="619"/>
      <c r="AM9" s="619"/>
      <c r="AN9" s="619"/>
      <c r="AO9" s="620"/>
      <c r="AP9" s="619"/>
      <c r="AQ9" s="619"/>
      <c r="AR9" s="619"/>
      <c r="AS9" s="619"/>
      <c r="AT9" s="619"/>
      <c r="AU9" s="621"/>
      <c r="AV9" s="612"/>
      <c r="AW9" s="612"/>
      <c r="AX9" s="612"/>
      <c r="AY9" s="612"/>
    </row>
    <row r="10" spans="1:51" ht="15" customHeight="1" x14ac:dyDescent="0.25">
      <c r="A10" s="639" t="s">
        <v>162</v>
      </c>
      <c r="B10" s="640"/>
      <c r="C10" s="641"/>
      <c r="D10" s="649" t="s">
        <v>163</v>
      </c>
      <c r="E10" s="644"/>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4"/>
      <c r="AD10" s="644"/>
      <c r="AE10" s="644"/>
      <c r="AF10" s="644"/>
      <c r="AG10" s="645"/>
      <c r="AH10" s="622"/>
      <c r="AI10" s="623"/>
      <c r="AJ10" s="623"/>
      <c r="AK10" s="623"/>
      <c r="AL10" s="623"/>
      <c r="AM10" s="623"/>
      <c r="AN10" s="623"/>
      <c r="AO10" s="624"/>
      <c r="AP10" s="623"/>
      <c r="AQ10" s="623"/>
      <c r="AR10" s="623"/>
      <c r="AS10" s="623"/>
      <c r="AT10" s="623"/>
      <c r="AU10" s="625"/>
      <c r="AV10" s="612"/>
      <c r="AW10" s="612"/>
      <c r="AX10" s="612"/>
      <c r="AY10" s="612"/>
    </row>
    <row r="11" spans="1:51" ht="39.6" customHeight="1" x14ac:dyDescent="0.25">
      <c r="A11" s="627" t="s">
        <v>164</v>
      </c>
      <c r="B11" s="638"/>
      <c r="C11" s="638"/>
      <c r="D11" s="638"/>
      <c r="E11" s="638"/>
      <c r="F11" s="628"/>
      <c r="G11" s="627" t="s">
        <v>165</v>
      </c>
      <c r="H11" s="628"/>
      <c r="I11" s="611" t="s">
        <v>166</v>
      </c>
      <c r="J11" s="611" t="s">
        <v>167</v>
      </c>
      <c r="K11" s="611" t="s">
        <v>168</v>
      </c>
      <c r="L11" s="611" t="s">
        <v>169</v>
      </c>
      <c r="M11" s="611" t="s">
        <v>170</v>
      </c>
      <c r="N11" s="611" t="s">
        <v>171</v>
      </c>
      <c r="O11" s="627" t="s">
        <v>172</v>
      </c>
      <c r="P11" s="638"/>
      <c r="Q11" s="638"/>
      <c r="R11" s="638"/>
      <c r="S11" s="628"/>
      <c r="T11" s="611" t="s">
        <v>173</v>
      </c>
      <c r="U11" s="611" t="s">
        <v>174</v>
      </c>
      <c r="V11" s="629" t="s">
        <v>175</v>
      </c>
      <c r="W11" s="630"/>
      <c r="X11" s="630"/>
      <c r="Y11" s="630"/>
      <c r="Z11" s="630"/>
      <c r="AA11" s="630"/>
      <c r="AB11" s="630"/>
      <c r="AC11" s="630"/>
      <c r="AD11" s="630"/>
      <c r="AE11" s="630"/>
      <c r="AF11" s="630"/>
      <c r="AG11" s="632"/>
      <c r="AH11" s="629" t="s">
        <v>176</v>
      </c>
      <c r="AI11" s="630"/>
      <c r="AJ11" s="630"/>
      <c r="AK11" s="630"/>
      <c r="AL11" s="630"/>
      <c r="AM11" s="630"/>
      <c r="AN11" s="630"/>
      <c r="AO11" s="631"/>
      <c r="AP11" s="630"/>
      <c r="AQ11" s="630"/>
      <c r="AR11" s="630"/>
      <c r="AS11" s="632"/>
      <c r="AT11" s="627" t="s">
        <v>41</v>
      </c>
      <c r="AU11" s="628"/>
      <c r="AV11" s="612"/>
      <c r="AW11" s="612"/>
      <c r="AX11" s="612"/>
      <c r="AY11" s="612"/>
    </row>
    <row r="12" spans="1:51" ht="28.5" x14ac:dyDescent="0.25">
      <c r="A12" s="115" t="s">
        <v>177</v>
      </c>
      <c r="B12" s="115" t="s">
        <v>178</v>
      </c>
      <c r="C12" s="115" t="s">
        <v>179</v>
      </c>
      <c r="D12" s="115" t="s">
        <v>180</v>
      </c>
      <c r="E12" s="115" t="s">
        <v>181</v>
      </c>
      <c r="F12" s="115" t="s">
        <v>182</v>
      </c>
      <c r="G12" s="115" t="s">
        <v>183</v>
      </c>
      <c r="H12" s="115" t="s">
        <v>184</v>
      </c>
      <c r="I12" s="613"/>
      <c r="J12" s="613"/>
      <c r="K12" s="613"/>
      <c r="L12" s="613"/>
      <c r="M12" s="613"/>
      <c r="N12" s="613"/>
      <c r="O12" s="115">
        <v>2020</v>
      </c>
      <c r="P12" s="115">
        <v>2021</v>
      </c>
      <c r="Q12" s="115">
        <v>2022</v>
      </c>
      <c r="R12" s="115">
        <v>2023</v>
      </c>
      <c r="S12" s="115">
        <v>2024</v>
      </c>
      <c r="T12" s="613"/>
      <c r="U12" s="613"/>
      <c r="V12" s="119" t="s">
        <v>30</v>
      </c>
      <c r="W12" s="119" t="s">
        <v>31</v>
      </c>
      <c r="X12" s="119" t="s">
        <v>32</v>
      </c>
      <c r="Y12" s="119" t="s">
        <v>33</v>
      </c>
      <c r="Z12" s="119" t="s">
        <v>34</v>
      </c>
      <c r="AA12" s="119" t="s">
        <v>35</v>
      </c>
      <c r="AB12" s="119" t="s">
        <v>36</v>
      </c>
      <c r="AC12" s="119" t="s">
        <v>37</v>
      </c>
      <c r="AD12" s="119" t="s">
        <v>8</v>
      </c>
      <c r="AE12" s="119" t="s">
        <v>38</v>
      </c>
      <c r="AF12" s="119" t="s">
        <v>39</v>
      </c>
      <c r="AG12" s="119" t="s">
        <v>40</v>
      </c>
      <c r="AH12" s="271" t="s">
        <v>30</v>
      </c>
      <c r="AI12" s="119" t="s">
        <v>31</v>
      </c>
      <c r="AJ12" s="119" t="s">
        <v>32</v>
      </c>
      <c r="AK12" s="119" t="s">
        <v>33</v>
      </c>
      <c r="AL12" s="119" t="s">
        <v>34</v>
      </c>
      <c r="AM12" s="119" t="s">
        <v>35</v>
      </c>
      <c r="AN12" s="119" t="s">
        <v>36</v>
      </c>
      <c r="AO12" s="119" t="s">
        <v>37</v>
      </c>
      <c r="AP12" s="119" t="s">
        <v>8</v>
      </c>
      <c r="AQ12" s="119" t="s">
        <v>38</v>
      </c>
      <c r="AR12" s="119" t="s">
        <v>39</v>
      </c>
      <c r="AS12" s="119" t="s">
        <v>40</v>
      </c>
      <c r="AT12" s="115" t="s">
        <v>185</v>
      </c>
      <c r="AU12" s="193" t="s">
        <v>186</v>
      </c>
      <c r="AV12" s="613"/>
      <c r="AW12" s="613"/>
      <c r="AX12" s="613"/>
      <c r="AY12" s="613"/>
    </row>
    <row r="13" spans="1:51" ht="120" x14ac:dyDescent="0.25">
      <c r="A13" s="117">
        <v>304</v>
      </c>
      <c r="B13" s="117"/>
      <c r="C13" s="117"/>
      <c r="D13" s="117"/>
      <c r="E13" s="117"/>
      <c r="F13" s="117"/>
      <c r="G13" s="117"/>
      <c r="H13" s="117"/>
      <c r="I13" s="137" t="s">
        <v>187</v>
      </c>
      <c r="J13" s="136" t="s">
        <v>188</v>
      </c>
      <c r="K13" s="136" t="s">
        <v>189</v>
      </c>
      <c r="L13" s="206">
        <v>0.8</v>
      </c>
      <c r="M13" s="136" t="s">
        <v>190</v>
      </c>
      <c r="N13" s="136" t="s">
        <v>191</v>
      </c>
      <c r="O13" s="206">
        <v>0.8</v>
      </c>
      <c r="P13" s="206">
        <v>0.8</v>
      </c>
      <c r="Q13" s="206">
        <v>0.8</v>
      </c>
      <c r="R13" s="206">
        <v>0.8</v>
      </c>
      <c r="S13" s="206">
        <v>0.8</v>
      </c>
      <c r="T13" s="232" t="s">
        <v>192</v>
      </c>
      <c r="U13" s="232" t="s">
        <v>193</v>
      </c>
      <c r="V13" s="206"/>
      <c r="W13" s="206"/>
      <c r="X13" s="206">
        <v>0.8</v>
      </c>
      <c r="Y13" s="206"/>
      <c r="Z13" s="206"/>
      <c r="AA13" s="206">
        <v>0.8</v>
      </c>
      <c r="AB13" s="206"/>
      <c r="AC13" s="206"/>
      <c r="AD13" s="206">
        <v>0.8</v>
      </c>
      <c r="AE13" s="206"/>
      <c r="AF13" s="206"/>
      <c r="AG13" s="206">
        <v>0.8</v>
      </c>
      <c r="AH13" s="233">
        <v>0.94</v>
      </c>
      <c r="AI13" s="233">
        <v>0.94</v>
      </c>
      <c r="AJ13" s="233">
        <v>0.95</v>
      </c>
      <c r="AK13" s="233">
        <v>0.95</v>
      </c>
      <c r="AL13" s="233">
        <v>0.94</v>
      </c>
      <c r="AM13" s="233">
        <v>0.93</v>
      </c>
      <c r="AN13" s="233">
        <v>0.93</v>
      </c>
      <c r="AO13" s="233">
        <v>0.92</v>
      </c>
      <c r="AP13" s="233">
        <v>0.94</v>
      </c>
      <c r="AQ13" s="233">
        <v>0.92</v>
      </c>
      <c r="AR13" s="233"/>
      <c r="AS13" s="233"/>
      <c r="AT13" s="227">
        <f>AVERAGE(AH13:AS13)</f>
        <v>0.93599999999999994</v>
      </c>
      <c r="AU13" s="233">
        <f t="shared" ref="AU13:AU21" si="0">+AT13/R13</f>
        <v>1.17</v>
      </c>
      <c r="AV13" s="269" t="s">
        <v>677</v>
      </c>
      <c r="AW13" s="269" t="s">
        <v>678</v>
      </c>
      <c r="AX13" s="242" t="s">
        <v>68</v>
      </c>
      <c r="AY13" s="230" t="s">
        <v>194</v>
      </c>
    </row>
    <row r="14" spans="1:51" ht="138.94999999999999" customHeight="1" x14ac:dyDescent="0.25">
      <c r="A14" s="117">
        <v>305</v>
      </c>
      <c r="B14" s="117"/>
      <c r="C14" s="117"/>
      <c r="D14" s="117"/>
      <c r="E14" s="117"/>
      <c r="F14" s="117"/>
      <c r="G14" s="117"/>
      <c r="H14" s="117"/>
      <c r="I14" s="137" t="s">
        <v>195</v>
      </c>
      <c r="J14" s="136" t="s">
        <v>196</v>
      </c>
      <c r="K14" s="136" t="s">
        <v>197</v>
      </c>
      <c r="L14" s="117">
        <v>6</v>
      </c>
      <c r="M14" s="137" t="s">
        <v>198</v>
      </c>
      <c r="N14" s="136" t="s">
        <v>199</v>
      </c>
      <c r="O14" s="117">
        <v>5</v>
      </c>
      <c r="P14" s="117">
        <v>6</v>
      </c>
      <c r="Q14" s="117">
        <v>6</v>
      </c>
      <c r="R14" s="117">
        <v>6</v>
      </c>
      <c r="S14" s="117">
        <v>6</v>
      </c>
      <c r="T14" s="232" t="s">
        <v>192</v>
      </c>
      <c r="U14" s="117" t="s">
        <v>200</v>
      </c>
      <c r="V14" s="117"/>
      <c r="W14" s="117"/>
      <c r="X14" s="117">
        <v>6</v>
      </c>
      <c r="Y14" s="117"/>
      <c r="Z14" s="117"/>
      <c r="AA14" s="117">
        <v>6</v>
      </c>
      <c r="AB14" s="117"/>
      <c r="AC14" s="117"/>
      <c r="AD14" s="117">
        <v>6</v>
      </c>
      <c r="AE14" s="117"/>
      <c r="AF14" s="117"/>
      <c r="AG14" s="117">
        <v>6</v>
      </c>
      <c r="AH14" s="116">
        <v>6</v>
      </c>
      <c r="AI14" s="116">
        <v>6</v>
      </c>
      <c r="AJ14" s="116">
        <v>6</v>
      </c>
      <c r="AK14" s="116">
        <v>6</v>
      </c>
      <c r="AL14" s="116">
        <v>6</v>
      </c>
      <c r="AM14" s="116">
        <v>5</v>
      </c>
      <c r="AN14" s="116">
        <v>6</v>
      </c>
      <c r="AO14" s="116">
        <v>6</v>
      </c>
      <c r="AP14" s="116">
        <v>6</v>
      </c>
      <c r="AQ14" s="116">
        <v>6</v>
      </c>
      <c r="AR14" s="116"/>
      <c r="AS14" s="116"/>
      <c r="AT14" s="116">
        <f>MAX(AH14:AS14)</f>
        <v>6</v>
      </c>
      <c r="AU14" s="233">
        <f>+AT14/R14</f>
        <v>1</v>
      </c>
      <c r="AV14" s="242" t="s">
        <v>644</v>
      </c>
      <c r="AW14" s="242" t="s">
        <v>645</v>
      </c>
      <c r="AX14" s="242" t="s">
        <v>68</v>
      </c>
      <c r="AY14" s="230" t="s">
        <v>194</v>
      </c>
    </row>
    <row r="15" spans="1:51" ht="389.25" customHeight="1" x14ac:dyDescent="0.25">
      <c r="A15" s="117">
        <v>309</v>
      </c>
      <c r="B15" s="117"/>
      <c r="C15" s="117" t="s">
        <v>14</v>
      </c>
      <c r="D15" s="117"/>
      <c r="E15" s="117"/>
      <c r="F15" s="117"/>
      <c r="G15" s="117"/>
      <c r="H15" s="117"/>
      <c r="I15" s="137" t="s">
        <v>201</v>
      </c>
      <c r="J15" s="136" t="s">
        <v>202</v>
      </c>
      <c r="K15" s="136" t="s">
        <v>189</v>
      </c>
      <c r="L15" s="117">
        <v>5</v>
      </c>
      <c r="M15" s="137" t="s">
        <v>203</v>
      </c>
      <c r="N15" s="136" t="s">
        <v>204</v>
      </c>
      <c r="O15" s="117">
        <v>5</v>
      </c>
      <c r="P15" s="117">
        <v>5</v>
      </c>
      <c r="Q15" s="117">
        <v>5</v>
      </c>
      <c r="R15" s="117">
        <v>5</v>
      </c>
      <c r="S15" s="117">
        <v>5</v>
      </c>
      <c r="T15" s="232" t="s">
        <v>192</v>
      </c>
      <c r="U15" s="117" t="s">
        <v>205</v>
      </c>
      <c r="V15" s="117"/>
      <c r="W15" s="117"/>
      <c r="X15" s="117">
        <v>5</v>
      </c>
      <c r="Y15" s="117"/>
      <c r="Z15" s="117"/>
      <c r="AA15" s="117">
        <v>5</v>
      </c>
      <c r="AB15" s="117"/>
      <c r="AC15" s="117"/>
      <c r="AD15" s="117">
        <v>5</v>
      </c>
      <c r="AE15" s="117"/>
      <c r="AF15" s="117"/>
      <c r="AG15" s="117">
        <v>5</v>
      </c>
      <c r="AH15" s="116">
        <v>5</v>
      </c>
      <c r="AI15" s="116">
        <v>5</v>
      </c>
      <c r="AJ15" s="116">
        <v>5</v>
      </c>
      <c r="AK15" s="116">
        <v>5</v>
      </c>
      <c r="AL15" s="116">
        <v>5</v>
      </c>
      <c r="AM15" s="116">
        <v>5</v>
      </c>
      <c r="AN15" s="116">
        <v>5</v>
      </c>
      <c r="AO15" s="116">
        <v>5</v>
      </c>
      <c r="AP15" s="116">
        <v>5</v>
      </c>
      <c r="AQ15" s="116">
        <v>5</v>
      </c>
      <c r="AR15" s="116"/>
      <c r="AS15" s="116"/>
      <c r="AT15" s="116">
        <f>MIN(AH15:AS15)</f>
        <v>5</v>
      </c>
      <c r="AU15" s="233">
        <f t="shared" si="0"/>
        <v>1</v>
      </c>
      <c r="AV15" s="242" t="s">
        <v>732</v>
      </c>
      <c r="AW15" s="242" t="s">
        <v>733</v>
      </c>
      <c r="AX15" s="242" t="s">
        <v>68</v>
      </c>
      <c r="AY15" s="230" t="s">
        <v>194</v>
      </c>
    </row>
    <row r="16" spans="1:51" ht="140.1" customHeight="1" x14ac:dyDescent="0.25">
      <c r="A16" s="117"/>
      <c r="B16" s="117"/>
      <c r="C16" s="117"/>
      <c r="D16" s="117">
        <v>36</v>
      </c>
      <c r="E16" s="117"/>
      <c r="F16" s="117"/>
      <c r="G16" s="117"/>
      <c r="H16" s="117"/>
      <c r="I16" s="137" t="s">
        <v>161</v>
      </c>
      <c r="J16" s="136" t="s">
        <v>206</v>
      </c>
      <c r="K16" s="136" t="s">
        <v>207</v>
      </c>
      <c r="L16" s="117">
        <f>+P16+Q16+R16+S16</f>
        <v>4000</v>
      </c>
      <c r="M16" s="137" t="s">
        <v>208</v>
      </c>
      <c r="N16" s="137" t="s">
        <v>209</v>
      </c>
      <c r="O16" s="117">
        <v>0</v>
      </c>
      <c r="P16" s="117">
        <v>700</v>
      </c>
      <c r="Q16" s="117">
        <v>700</v>
      </c>
      <c r="R16" s="117">
        <v>1300</v>
      </c>
      <c r="S16" s="117">
        <v>1300</v>
      </c>
      <c r="T16" s="117" t="s">
        <v>210</v>
      </c>
      <c r="U16" s="117" t="s">
        <v>211</v>
      </c>
      <c r="V16" s="137"/>
      <c r="W16" s="137"/>
      <c r="X16" s="137"/>
      <c r="Y16" s="137"/>
      <c r="Z16" s="137"/>
      <c r="AA16" s="137"/>
      <c r="AB16" s="137"/>
      <c r="AC16" s="137"/>
      <c r="AD16" s="137"/>
      <c r="AE16" s="137"/>
      <c r="AF16" s="137"/>
      <c r="AG16" s="137"/>
      <c r="AH16" s="116">
        <v>85</v>
      </c>
      <c r="AI16" s="116">
        <v>100</v>
      </c>
      <c r="AJ16" s="116">
        <v>133</v>
      </c>
      <c r="AK16" s="116">
        <v>125</v>
      </c>
      <c r="AL16" s="116">
        <v>149</v>
      </c>
      <c r="AM16" s="116">
        <v>102</v>
      </c>
      <c r="AN16" s="116">
        <v>94</v>
      </c>
      <c r="AO16" s="116">
        <v>105</v>
      </c>
      <c r="AP16" s="116">
        <v>132</v>
      </c>
      <c r="AQ16" s="116">
        <v>123</v>
      </c>
      <c r="AR16" s="116"/>
      <c r="AS16" s="116"/>
      <c r="AT16" s="116">
        <f>SUM(AH16:AS16)</f>
        <v>1148</v>
      </c>
      <c r="AU16" s="233">
        <f t="shared" si="0"/>
        <v>0.88307692307692309</v>
      </c>
      <c r="AV16" s="242" t="s">
        <v>646</v>
      </c>
      <c r="AW16" s="242" t="s">
        <v>753</v>
      </c>
      <c r="AX16" s="242" t="s">
        <v>68</v>
      </c>
      <c r="AY16" s="230" t="s">
        <v>194</v>
      </c>
    </row>
    <row r="17" spans="1:51" ht="232.5" customHeight="1" x14ac:dyDescent="0.25">
      <c r="A17" s="117"/>
      <c r="B17" s="117"/>
      <c r="C17" s="117"/>
      <c r="D17" s="117">
        <v>37</v>
      </c>
      <c r="E17" s="117"/>
      <c r="F17" s="117"/>
      <c r="G17" s="117"/>
      <c r="H17" s="117"/>
      <c r="I17" s="137" t="s">
        <v>161</v>
      </c>
      <c r="J17" s="136" t="s">
        <v>212</v>
      </c>
      <c r="K17" s="136" t="s">
        <v>207</v>
      </c>
      <c r="L17" s="117">
        <v>11983</v>
      </c>
      <c r="M17" s="137" t="s">
        <v>213</v>
      </c>
      <c r="N17" s="137" t="s">
        <v>214</v>
      </c>
      <c r="O17" s="117">
        <v>1042</v>
      </c>
      <c r="P17" s="117">
        <v>3126</v>
      </c>
      <c r="Q17" s="117">
        <v>3126</v>
      </c>
      <c r="R17" s="117">
        <v>3126</v>
      </c>
      <c r="S17" s="117">
        <v>1563</v>
      </c>
      <c r="T17" s="117" t="s">
        <v>210</v>
      </c>
      <c r="U17" s="117" t="s">
        <v>211</v>
      </c>
      <c r="V17" s="137"/>
      <c r="W17" s="137"/>
      <c r="X17" s="137"/>
      <c r="Y17" s="137"/>
      <c r="Z17" s="137"/>
      <c r="AA17" s="137"/>
      <c r="AB17" s="137"/>
      <c r="AC17" s="137"/>
      <c r="AD17" s="137"/>
      <c r="AE17" s="137"/>
      <c r="AF17" s="137"/>
      <c r="AG17" s="137"/>
      <c r="AH17" s="116">
        <v>26</v>
      </c>
      <c r="AI17" s="116">
        <v>314</v>
      </c>
      <c r="AJ17" s="116">
        <v>401</v>
      </c>
      <c r="AK17" s="116">
        <v>418</v>
      </c>
      <c r="AL17" s="116">
        <v>474</v>
      </c>
      <c r="AM17" s="116">
        <v>416</v>
      </c>
      <c r="AN17" s="116">
        <v>461</v>
      </c>
      <c r="AO17" s="116">
        <v>476</v>
      </c>
      <c r="AP17" s="116">
        <v>509</v>
      </c>
      <c r="AQ17" s="116">
        <v>533</v>
      </c>
      <c r="AR17" s="116"/>
      <c r="AS17" s="116"/>
      <c r="AT17" s="116">
        <f t="shared" ref="AT17:AT54" si="1">SUM(AH17:AS17)</f>
        <v>4028</v>
      </c>
      <c r="AU17" s="233">
        <f t="shared" si="0"/>
        <v>1.2885476647472809</v>
      </c>
      <c r="AV17" s="242" t="s">
        <v>717</v>
      </c>
      <c r="AW17" s="242" t="s">
        <v>718</v>
      </c>
      <c r="AX17" s="242" t="s">
        <v>716</v>
      </c>
      <c r="AY17" s="230" t="s">
        <v>215</v>
      </c>
    </row>
    <row r="18" spans="1:51" ht="409.6" customHeight="1" x14ac:dyDescent="0.25">
      <c r="A18" s="117"/>
      <c r="B18" s="117"/>
      <c r="C18" s="117"/>
      <c r="D18" s="117">
        <v>18</v>
      </c>
      <c r="E18" s="117"/>
      <c r="F18" s="117"/>
      <c r="G18" s="117"/>
      <c r="H18" s="117"/>
      <c r="I18" s="137" t="s">
        <v>161</v>
      </c>
      <c r="J18" s="136" t="s">
        <v>216</v>
      </c>
      <c r="K18" s="136" t="s">
        <v>207</v>
      </c>
      <c r="L18" s="117">
        <v>91600</v>
      </c>
      <c r="M18" s="137" t="s">
        <v>217</v>
      </c>
      <c r="N18" s="137" t="s">
        <v>218</v>
      </c>
      <c r="O18" s="117">
        <v>6720</v>
      </c>
      <c r="P18" s="117">
        <v>13440</v>
      </c>
      <c r="Q18" s="117">
        <v>29000</v>
      </c>
      <c r="R18" s="117">
        <v>29000</v>
      </c>
      <c r="S18" s="117">
        <v>13440</v>
      </c>
      <c r="T18" s="117" t="s">
        <v>210</v>
      </c>
      <c r="U18" s="117" t="s">
        <v>219</v>
      </c>
      <c r="V18" s="137"/>
      <c r="W18" s="137"/>
      <c r="X18" s="137"/>
      <c r="Y18" s="137"/>
      <c r="Z18" s="137"/>
      <c r="AA18" s="137"/>
      <c r="AB18" s="137"/>
      <c r="AC18" s="137"/>
      <c r="AD18" s="137"/>
      <c r="AE18" s="137"/>
      <c r="AF18" s="137"/>
      <c r="AG18" s="137"/>
      <c r="AH18" s="116">
        <v>0</v>
      </c>
      <c r="AI18" s="116">
        <v>1191</v>
      </c>
      <c r="AJ18" s="116">
        <v>4169</v>
      </c>
      <c r="AK18" s="116">
        <v>2824</v>
      </c>
      <c r="AL18" s="116">
        <v>4572</v>
      </c>
      <c r="AM18" s="116">
        <v>3146</v>
      </c>
      <c r="AN18" s="116">
        <v>3278</v>
      </c>
      <c r="AO18" s="116">
        <v>3483</v>
      </c>
      <c r="AP18" s="116">
        <v>3089</v>
      </c>
      <c r="AQ18" s="116">
        <v>2084</v>
      </c>
      <c r="AR18" s="116"/>
      <c r="AS18" s="116"/>
      <c r="AT18" s="116">
        <f t="shared" si="1"/>
        <v>27836</v>
      </c>
      <c r="AU18" s="233">
        <f t="shared" si="0"/>
        <v>0.95986206896551729</v>
      </c>
      <c r="AV18" s="244" t="s">
        <v>705</v>
      </c>
      <c r="AW18" s="244" t="s">
        <v>706</v>
      </c>
      <c r="AX18" s="242" t="s">
        <v>68</v>
      </c>
      <c r="AY18" s="230" t="s">
        <v>194</v>
      </c>
    </row>
    <row r="19" spans="1:51" ht="116.45" customHeight="1" x14ac:dyDescent="0.25">
      <c r="A19" s="117"/>
      <c r="B19" s="117"/>
      <c r="C19" s="117"/>
      <c r="D19" s="117">
        <v>32</v>
      </c>
      <c r="E19" s="117"/>
      <c r="F19" s="117"/>
      <c r="G19" s="117"/>
      <c r="H19" s="117"/>
      <c r="I19" s="137" t="s">
        <v>161</v>
      </c>
      <c r="J19" s="136" t="s">
        <v>220</v>
      </c>
      <c r="K19" s="136" t="s">
        <v>207</v>
      </c>
      <c r="L19" s="117">
        <v>115103</v>
      </c>
      <c r="M19" s="137" t="s">
        <v>213</v>
      </c>
      <c r="N19" s="137" t="s">
        <v>221</v>
      </c>
      <c r="O19" s="117">
        <v>17103</v>
      </c>
      <c r="P19" s="117">
        <v>28000</v>
      </c>
      <c r="Q19" s="117">
        <v>28000</v>
      </c>
      <c r="R19" s="117">
        <v>28000</v>
      </c>
      <c r="S19" s="117">
        <v>14000</v>
      </c>
      <c r="T19" s="117" t="s">
        <v>210</v>
      </c>
      <c r="U19" s="117" t="s">
        <v>211</v>
      </c>
      <c r="V19" s="137"/>
      <c r="W19" s="137"/>
      <c r="X19" s="137"/>
      <c r="Y19" s="137"/>
      <c r="Z19" s="137"/>
      <c r="AA19" s="137"/>
      <c r="AB19" s="137"/>
      <c r="AC19" s="137"/>
      <c r="AD19" s="137"/>
      <c r="AE19" s="137"/>
      <c r="AF19" s="137"/>
      <c r="AG19" s="137"/>
      <c r="AH19" s="116">
        <v>2598</v>
      </c>
      <c r="AI19" s="116">
        <v>2901</v>
      </c>
      <c r="AJ19" s="116">
        <v>3087</v>
      </c>
      <c r="AK19" s="116">
        <v>2780</v>
      </c>
      <c r="AL19" s="116">
        <v>3311</v>
      </c>
      <c r="AM19" s="116">
        <v>3212</v>
      </c>
      <c r="AN19" s="116">
        <v>3101</v>
      </c>
      <c r="AO19" s="116">
        <v>3367</v>
      </c>
      <c r="AP19" s="116">
        <v>3320</v>
      </c>
      <c r="AQ19" s="116">
        <v>3631</v>
      </c>
      <c r="AR19" s="116"/>
      <c r="AS19" s="116"/>
      <c r="AT19" s="116">
        <f t="shared" si="1"/>
        <v>31308</v>
      </c>
      <c r="AU19" s="233">
        <f t="shared" si="0"/>
        <v>1.1181428571428571</v>
      </c>
      <c r="AV19" s="242" t="s">
        <v>680</v>
      </c>
      <c r="AW19" s="242" t="s">
        <v>679</v>
      </c>
      <c r="AX19" s="242" t="s">
        <v>68</v>
      </c>
      <c r="AY19" s="230" t="s">
        <v>194</v>
      </c>
    </row>
    <row r="20" spans="1:51" ht="122.25" customHeight="1" x14ac:dyDescent="0.25">
      <c r="A20" s="117"/>
      <c r="B20" s="117"/>
      <c r="C20" s="117"/>
      <c r="D20" s="117">
        <v>47</v>
      </c>
      <c r="E20" s="117"/>
      <c r="F20" s="117"/>
      <c r="G20" s="117"/>
      <c r="H20" s="117"/>
      <c r="I20" s="137" t="s">
        <v>161</v>
      </c>
      <c r="J20" s="230" t="s">
        <v>222</v>
      </c>
      <c r="K20" s="136" t="s">
        <v>207</v>
      </c>
      <c r="L20" s="117">
        <f>+Q20+R20+S20</f>
        <v>5900</v>
      </c>
      <c r="M20" s="137" t="s">
        <v>217</v>
      </c>
      <c r="N20" s="137" t="s">
        <v>223</v>
      </c>
      <c r="O20" s="117" t="s">
        <v>224</v>
      </c>
      <c r="P20" s="117" t="s">
        <v>224</v>
      </c>
      <c r="Q20" s="117">
        <v>1700</v>
      </c>
      <c r="R20" s="117">
        <v>2100</v>
      </c>
      <c r="S20" s="117">
        <v>2100</v>
      </c>
      <c r="T20" s="117" t="s">
        <v>210</v>
      </c>
      <c r="U20" s="117" t="s">
        <v>225</v>
      </c>
      <c r="V20" s="137"/>
      <c r="W20" s="137"/>
      <c r="X20" s="137"/>
      <c r="Y20" s="137"/>
      <c r="Z20" s="137"/>
      <c r="AA20" s="137"/>
      <c r="AB20" s="137"/>
      <c r="AC20" s="137"/>
      <c r="AD20" s="137"/>
      <c r="AE20" s="137"/>
      <c r="AF20" s="137"/>
      <c r="AG20" s="137"/>
      <c r="AH20" s="116">
        <v>0</v>
      </c>
      <c r="AI20" s="116">
        <v>405</v>
      </c>
      <c r="AJ20" s="116">
        <v>67</v>
      </c>
      <c r="AK20" s="116">
        <v>401</v>
      </c>
      <c r="AL20" s="116">
        <v>24</v>
      </c>
      <c r="AM20" s="116">
        <v>325</v>
      </c>
      <c r="AN20" s="116">
        <v>156</v>
      </c>
      <c r="AO20" s="116">
        <v>53</v>
      </c>
      <c r="AP20" s="116">
        <v>129</v>
      </c>
      <c r="AQ20" s="116">
        <v>218</v>
      </c>
      <c r="AR20" s="116"/>
      <c r="AS20" s="116"/>
      <c r="AT20" s="116">
        <f t="shared" si="1"/>
        <v>1778</v>
      </c>
      <c r="AU20" s="233">
        <f t="shared" si="0"/>
        <v>0.84666666666666668</v>
      </c>
      <c r="AV20" s="242" t="s">
        <v>757</v>
      </c>
      <c r="AW20" s="230" t="s">
        <v>758</v>
      </c>
      <c r="AX20" s="230" t="s">
        <v>759</v>
      </c>
      <c r="AY20" s="230" t="s">
        <v>226</v>
      </c>
    </row>
    <row r="21" spans="1:51" ht="148.5" customHeight="1" x14ac:dyDescent="0.25">
      <c r="A21" s="117"/>
      <c r="B21" s="117"/>
      <c r="C21" s="117"/>
      <c r="D21" s="117">
        <v>48</v>
      </c>
      <c r="E21" s="117"/>
      <c r="F21" s="117"/>
      <c r="G21" s="117"/>
      <c r="H21" s="117"/>
      <c r="I21" s="137" t="s">
        <v>161</v>
      </c>
      <c r="J21" s="230" t="s">
        <v>227</v>
      </c>
      <c r="K21" s="136" t="s">
        <v>207</v>
      </c>
      <c r="L21" s="117">
        <f>+Q21+R21+S21</f>
        <v>21600</v>
      </c>
      <c r="M21" s="137" t="s">
        <v>213</v>
      </c>
      <c r="N21" s="137" t="s">
        <v>228</v>
      </c>
      <c r="O21" s="117" t="s">
        <v>224</v>
      </c>
      <c r="P21" s="117" t="s">
        <v>224</v>
      </c>
      <c r="Q21" s="117">
        <v>7200</v>
      </c>
      <c r="R21" s="117">
        <v>6800</v>
      </c>
      <c r="S21" s="117">
        <v>7600</v>
      </c>
      <c r="T21" s="117" t="s">
        <v>210</v>
      </c>
      <c r="U21" s="117" t="s">
        <v>211</v>
      </c>
      <c r="V21" s="137"/>
      <c r="W21" s="137"/>
      <c r="X21" s="137"/>
      <c r="Y21" s="137"/>
      <c r="Z21" s="137"/>
      <c r="AA21" s="137"/>
      <c r="AB21" s="137"/>
      <c r="AC21" s="137"/>
      <c r="AD21" s="137"/>
      <c r="AE21" s="137"/>
      <c r="AF21" s="137"/>
      <c r="AG21" s="137"/>
      <c r="AH21" s="116">
        <v>0</v>
      </c>
      <c r="AI21" s="116">
        <v>0</v>
      </c>
      <c r="AJ21" s="116">
        <v>0</v>
      </c>
      <c r="AK21" s="116">
        <v>170</v>
      </c>
      <c r="AL21" s="116">
        <v>470</v>
      </c>
      <c r="AM21" s="116">
        <v>484</v>
      </c>
      <c r="AN21" s="116">
        <v>533</v>
      </c>
      <c r="AO21" s="116">
        <v>691</v>
      </c>
      <c r="AP21" s="116">
        <v>635</v>
      </c>
      <c r="AQ21" s="116">
        <v>649</v>
      </c>
      <c r="AR21" s="116"/>
      <c r="AS21" s="116"/>
      <c r="AT21" s="116">
        <f>SUM(AH21:AS21)</f>
        <v>3632</v>
      </c>
      <c r="AU21" s="233">
        <f t="shared" si="0"/>
        <v>0.53411764705882347</v>
      </c>
      <c r="AV21" s="242" t="s">
        <v>748</v>
      </c>
      <c r="AW21" s="242" t="s">
        <v>641</v>
      </c>
      <c r="AX21" s="242" t="s">
        <v>68</v>
      </c>
      <c r="AY21" s="230" t="s">
        <v>194</v>
      </c>
    </row>
    <row r="22" spans="1:51" ht="166.5" customHeight="1" x14ac:dyDescent="0.25">
      <c r="A22" s="116"/>
      <c r="B22" s="116"/>
      <c r="C22" s="116"/>
      <c r="D22" s="116"/>
      <c r="E22" s="116">
        <v>1</v>
      </c>
      <c r="F22" s="116"/>
      <c r="G22" s="116"/>
      <c r="H22" s="116"/>
      <c r="I22" s="137" t="s">
        <v>229</v>
      </c>
      <c r="J22" s="136" t="s">
        <v>230</v>
      </c>
      <c r="K22" s="136" t="s">
        <v>207</v>
      </c>
      <c r="L22" s="117" t="s">
        <v>224</v>
      </c>
      <c r="M22" s="137" t="s">
        <v>203</v>
      </c>
      <c r="N22" s="137" t="s">
        <v>231</v>
      </c>
      <c r="O22" s="117"/>
      <c r="P22" s="117"/>
      <c r="Q22" s="117"/>
      <c r="R22" s="117"/>
      <c r="S22" s="117"/>
      <c r="T22" s="117" t="s">
        <v>210</v>
      </c>
      <c r="U22" s="117" t="s">
        <v>211</v>
      </c>
      <c r="V22" s="118"/>
      <c r="W22" s="118"/>
      <c r="X22" s="118"/>
      <c r="Y22" s="118"/>
      <c r="Z22" s="118"/>
      <c r="AA22" s="118"/>
      <c r="AB22" s="118"/>
      <c r="AC22" s="118"/>
      <c r="AD22" s="118"/>
      <c r="AE22" s="118"/>
      <c r="AF22" s="118"/>
      <c r="AG22" s="118"/>
      <c r="AH22" s="116">
        <v>1526</v>
      </c>
      <c r="AI22" s="116">
        <v>1558</v>
      </c>
      <c r="AJ22" s="116">
        <v>1575</v>
      </c>
      <c r="AK22" s="116">
        <v>1433</v>
      </c>
      <c r="AL22" s="116">
        <v>1761</v>
      </c>
      <c r="AM22" s="116">
        <v>1871</v>
      </c>
      <c r="AN22" s="116">
        <v>1766</v>
      </c>
      <c r="AO22" s="116">
        <v>1690</v>
      </c>
      <c r="AP22" s="116">
        <v>1865</v>
      </c>
      <c r="AQ22" s="116">
        <v>1974</v>
      </c>
      <c r="AR22" s="116"/>
      <c r="AS22" s="116"/>
      <c r="AT22" s="116">
        <f t="shared" si="1"/>
        <v>17019</v>
      </c>
      <c r="AU22" s="233"/>
      <c r="AV22" s="270" t="s">
        <v>681</v>
      </c>
      <c r="AW22" s="270" t="s">
        <v>682</v>
      </c>
      <c r="AX22" s="242" t="s">
        <v>68</v>
      </c>
      <c r="AY22" s="230" t="s">
        <v>194</v>
      </c>
    </row>
    <row r="23" spans="1:51" ht="73.5" customHeight="1" x14ac:dyDescent="0.25">
      <c r="A23" s="116"/>
      <c r="B23" s="116"/>
      <c r="C23" s="116"/>
      <c r="D23" s="116"/>
      <c r="E23" s="116">
        <v>2</v>
      </c>
      <c r="F23" s="116"/>
      <c r="G23" s="116"/>
      <c r="H23" s="116"/>
      <c r="I23" s="137" t="s">
        <v>229</v>
      </c>
      <c r="J23" s="136" t="s">
        <v>232</v>
      </c>
      <c r="K23" s="136" t="s">
        <v>207</v>
      </c>
      <c r="L23" s="117" t="s">
        <v>224</v>
      </c>
      <c r="M23" s="137" t="s">
        <v>203</v>
      </c>
      <c r="N23" s="137" t="s">
        <v>233</v>
      </c>
      <c r="O23" s="117"/>
      <c r="P23" s="117"/>
      <c r="Q23" s="117"/>
      <c r="R23" s="117"/>
      <c r="S23" s="117"/>
      <c r="T23" s="117" t="s">
        <v>210</v>
      </c>
      <c r="U23" s="117" t="s">
        <v>211</v>
      </c>
      <c r="V23" s="118"/>
      <c r="W23" s="118"/>
      <c r="X23" s="118"/>
      <c r="Y23" s="118"/>
      <c r="Z23" s="118"/>
      <c r="AA23" s="118"/>
      <c r="AB23" s="118"/>
      <c r="AC23" s="118"/>
      <c r="AD23" s="118"/>
      <c r="AE23" s="118"/>
      <c r="AF23" s="118"/>
      <c r="AG23" s="118"/>
      <c r="AH23" s="116">
        <v>746</v>
      </c>
      <c r="AI23" s="116">
        <v>890</v>
      </c>
      <c r="AJ23" s="116">
        <v>897</v>
      </c>
      <c r="AK23" s="116">
        <v>1003</v>
      </c>
      <c r="AL23" s="116">
        <v>1108</v>
      </c>
      <c r="AM23" s="116">
        <v>990</v>
      </c>
      <c r="AN23" s="116">
        <v>965</v>
      </c>
      <c r="AO23" s="116">
        <v>906</v>
      </c>
      <c r="AP23" s="116">
        <v>938</v>
      </c>
      <c r="AQ23" s="116">
        <v>895</v>
      </c>
      <c r="AR23" s="116"/>
      <c r="AS23" s="116"/>
      <c r="AT23" s="116">
        <f t="shared" si="1"/>
        <v>9338</v>
      </c>
      <c r="AU23" s="233"/>
      <c r="AV23" s="270" t="s">
        <v>683</v>
      </c>
      <c r="AW23" s="270" t="s">
        <v>684</v>
      </c>
      <c r="AX23" s="242" t="s">
        <v>68</v>
      </c>
      <c r="AY23" s="230" t="s">
        <v>194</v>
      </c>
    </row>
    <row r="24" spans="1:51" ht="132" customHeight="1" x14ac:dyDescent="0.25">
      <c r="A24" s="116"/>
      <c r="B24" s="116"/>
      <c r="C24" s="116"/>
      <c r="D24" s="116"/>
      <c r="E24" s="116">
        <v>2</v>
      </c>
      <c r="F24" s="116"/>
      <c r="G24" s="116"/>
      <c r="H24" s="116"/>
      <c r="I24" s="137" t="s">
        <v>229</v>
      </c>
      <c r="J24" s="136" t="s">
        <v>234</v>
      </c>
      <c r="K24" s="136" t="s">
        <v>207</v>
      </c>
      <c r="L24" s="117" t="s">
        <v>224</v>
      </c>
      <c r="M24" s="137" t="s">
        <v>203</v>
      </c>
      <c r="N24" s="137" t="s">
        <v>235</v>
      </c>
      <c r="O24" s="117"/>
      <c r="P24" s="117"/>
      <c r="Q24" s="117"/>
      <c r="R24" s="117"/>
      <c r="S24" s="117"/>
      <c r="T24" s="117" t="s">
        <v>210</v>
      </c>
      <c r="U24" s="117" t="s">
        <v>211</v>
      </c>
      <c r="V24" s="118"/>
      <c r="W24" s="118"/>
      <c r="X24" s="118"/>
      <c r="Y24" s="118"/>
      <c r="Z24" s="118"/>
      <c r="AA24" s="118"/>
      <c r="AB24" s="118"/>
      <c r="AC24" s="118"/>
      <c r="AD24" s="118"/>
      <c r="AE24" s="118"/>
      <c r="AF24" s="118"/>
      <c r="AG24" s="118"/>
      <c r="AH24" s="116">
        <v>503</v>
      </c>
      <c r="AI24" s="116">
        <v>608</v>
      </c>
      <c r="AJ24" s="116">
        <v>610</v>
      </c>
      <c r="AK24" s="116">
        <v>662</v>
      </c>
      <c r="AL24" s="116">
        <v>736</v>
      </c>
      <c r="AM24" s="116">
        <v>644</v>
      </c>
      <c r="AN24" s="116">
        <v>641</v>
      </c>
      <c r="AO24" s="116">
        <v>611</v>
      </c>
      <c r="AP24" s="116">
        <v>619</v>
      </c>
      <c r="AQ24" s="116">
        <v>599</v>
      </c>
      <c r="AR24" s="116"/>
      <c r="AS24" s="116"/>
      <c r="AT24" s="116">
        <f>SUM(AH24:AS24)</f>
        <v>6233</v>
      </c>
      <c r="AU24" s="233"/>
      <c r="AV24" s="270" t="s">
        <v>685</v>
      </c>
      <c r="AW24" s="270" t="s">
        <v>686</v>
      </c>
      <c r="AX24" s="242" t="s">
        <v>68</v>
      </c>
      <c r="AY24" s="230" t="s">
        <v>194</v>
      </c>
    </row>
    <row r="25" spans="1:51" ht="106.5" customHeight="1" x14ac:dyDescent="0.25">
      <c r="A25" s="116"/>
      <c r="B25" s="116"/>
      <c r="C25" s="116"/>
      <c r="D25" s="116"/>
      <c r="E25" s="116">
        <v>3</v>
      </c>
      <c r="F25" s="116"/>
      <c r="G25" s="116"/>
      <c r="H25" s="116"/>
      <c r="I25" s="137" t="s">
        <v>229</v>
      </c>
      <c r="J25" s="136" t="s">
        <v>236</v>
      </c>
      <c r="K25" s="136" t="s">
        <v>207</v>
      </c>
      <c r="L25" s="117" t="s">
        <v>224</v>
      </c>
      <c r="M25" s="137" t="s">
        <v>203</v>
      </c>
      <c r="N25" s="137" t="s">
        <v>237</v>
      </c>
      <c r="O25" s="117"/>
      <c r="P25" s="117"/>
      <c r="Q25" s="117"/>
      <c r="R25" s="117"/>
      <c r="S25" s="117"/>
      <c r="T25" s="117" t="s">
        <v>210</v>
      </c>
      <c r="U25" s="117" t="s">
        <v>211</v>
      </c>
      <c r="V25" s="118"/>
      <c r="W25" s="118"/>
      <c r="X25" s="118"/>
      <c r="Y25" s="118"/>
      <c r="Z25" s="118"/>
      <c r="AA25" s="118"/>
      <c r="AB25" s="118"/>
      <c r="AC25" s="118"/>
      <c r="AD25" s="118"/>
      <c r="AE25" s="118"/>
      <c r="AF25" s="118"/>
      <c r="AG25" s="118"/>
      <c r="AH25" s="116">
        <v>74</v>
      </c>
      <c r="AI25" s="116">
        <v>135</v>
      </c>
      <c r="AJ25" s="243">
        <v>143</v>
      </c>
      <c r="AK25" s="116">
        <v>120</v>
      </c>
      <c r="AL25" s="116">
        <v>168</v>
      </c>
      <c r="AM25" s="116">
        <v>175</v>
      </c>
      <c r="AN25" s="116">
        <v>130</v>
      </c>
      <c r="AO25" s="116">
        <v>104</v>
      </c>
      <c r="AP25" s="116">
        <v>87</v>
      </c>
      <c r="AQ25" s="116">
        <v>94</v>
      </c>
      <c r="AR25" s="116"/>
      <c r="AS25" s="116"/>
      <c r="AT25" s="116">
        <f t="shared" si="1"/>
        <v>1230</v>
      </c>
      <c r="AU25" s="233"/>
      <c r="AV25" s="270" t="s">
        <v>687</v>
      </c>
      <c r="AW25" s="270" t="s">
        <v>688</v>
      </c>
      <c r="AX25" s="242" t="s">
        <v>68</v>
      </c>
      <c r="AY25" s="230" t="s">
        <v>194</v>
      </c>
    </row>
    <row r="26" spans="1:51" ht="68.099999999999994" customHeight="1" x14ac:dyDescent="0.25">
      <c r="A26" s="116"/>
      <c r="B26" s="116"/>
      <c r="C26" s="116"/>
      <c r="D26" s="116"/>
      <c r="E26" s="116">
        <v>3</v>
      </c>
      <c r="F26" s="116"/>
      <c r="G26" s="116"/>
      <c r="H26" s="116"/>
      <c r="I26" s="137" t="s">
        <v>229</v>
      </c>
      <c r="J26" s="136" t="s">
        <v>238</v>
      </c>
      <c r="K26" s="136" t="s">
        <v>207</v>
      </c>
      <c r="L26" s="117" t="s">
        <v>224</v>
      </c>
      <c r="M26" s="137" t="s">
        <v>203</v>
      </c>
      <c r="N26" s="137" t="s">
        <v>239</v>
      </c>
      <c r="O26" s="117"/>
      <c r="P26" s="117"/>
      <c r="Q26" s="117"/>
      <c r="R26" s="117"/>
      <c r="S26" s="117"/>
      <c r="T26" s="117" t="s">
        <v>210</v>
      </c>
      <c r="U26" s="117" t="s">
        <v>211</v>
      </c>
      <c r="V26" s="118"/>
      <c r="W26" s="118"/>
      <c r="X26" s="118"/>
      <c r="Y26" s="118"/>
      <c r="Z26" s="118"/>
      <c r="AA26" s="118"/>
      <c r="AB26" s="118"/>
      <c r="AC26" s="118"/>
      <c r="AD26" s="118"/>
      <c r="AE26" s="118"/>
      <c r="AF26" s="118"/>
      <c r="AG26" s="118"/>
      <c r="AH26" s="116">
        <v>54</v>
      </c>
      <c r="AI26" s="116">
        <v>96</v>
      </c>
      <c r="AJ26" s="243">
        <v>96</v>
      </c>
      <c r="AK26" s="116">
        <v>73</v>
      </c>
      <c r="AL26" s="116">
        <v>108</v>
      </c>
      <c r="AM26" s="116">
        <v>93</v>
      </c>
      <c r="AN26" s="116">
        <v>77</v>
      </c>
      <c r="AO26" s="116">
        <v>63</v>
      </c>
      <c r="AP26" s="116">
        <v>48</v>
      </c>
      <c r="AQ26" s="116">
        <v>52</v>
      </c>
      <c r="AR26" s="116"/>
      <c r="AS26" s="116"/>
      <c r="AT26" s="116">
        <f t="shared" si="1"/>
        <v>760</v>
      </c>
      <c r="AU26" s="233"/>
      <c r="AV26" s="270" t="s">
        <v>689</v>
      </c>
      <c r="AW26" s="270" t="s">
        <v>690</v>
      </c>
      <c r="AX26" s="242" t="s">
        <v>68</v>
      </c>
      <c r="AY26" s="230" t="s">
        <v>194</v>
      </c>
    </row>
    <row r="27" spans="1:51" ht="95.1" customHeight="1" x14ac:dyDescent="0.25">
      <c r="A27" s="116"/>
      <c r="B27" s="116"/>
      <c r="C27" s="116"/>
      <c r="D27" s="116"/>
      <c r="E27" s="116">
        <v>3</v>
      </c>
      <c r="F27" s="116"/>
      <c r="G27" s="116"/>
      <c r="H27" s="116"/>
      <c r="I27" s="137" t="s">
        <v>229</v>
      </c>
      <c r="J27" s="136" t="s">
        <v>240</v>
      </c>
      <c r="K27" s="136" t="s">
        <v>207</v>
      </c>
      <c r="L27" s="117" t="s">
        <v>224</v>
      </c>
      <c r="M27" s="137" t="s">
        <v>203</v>
      </c>
      <c r="N27" s="137" t="s">
        <v>241</v>
      </c>
      <c r="O27" s="117"/>
      <c r="P27" s="117"/>
      <c r="Q27" s="117"/>
      <c r="R27" s="117"/>
      <c r="S27" s="117"/>
      <c r="T27" s="117" t="s">
        <v>210</v>
      </c>
      <c r="U27" s="117" t="s">
        <v>211</v>
      </c>
      <c r="V27" s="118"/>
      <c r="W27" s="118"/>
      <c r="X27" s="118"/>
      <c r="Y27" s="118"/>
      <c r="Z27" s="118"/>
      <c r="AA27" s="118"/>
      <c r="AB27" s="118"/>
      <c r="AC27" s="118"/>
      <c r="AD27" s="118"/>
      <c r="AE27" s="118"/>
      <c r="AF27" s="118"/>
      <c r="AG27" s="118"/>
      <c r="AH27" s="116">
        <v>20</v>
      </c>
      <c r="AI27" s="116">
        <v>39</v>
      </c>
      <c r="AJ27" s="243">
        <v>47</v>
      </c>
      <c r="AK27" s="116">
        <v>47</v>
      </c>
      <c r="AL27" s="116">
        <v>60</v>
      </c>
      <c r="AM27" s="116">
        <v>82</v>
      </c>
      <c r="AN27" s="116">
        <v>53</v>
      </c>
      <c r="AO27" s="116">
        <v>41</v>
      </c>
      <c r="AP27" s="116">
        <v>39</v>
      </c>
      <c r="AQ27" s="116">
        <v>42</v>
      </c>
      <c r="AR27" s="116"/>
      <c r="AS27" s="116"/>
      <c r="AT27" s="116">
        <f t="shared" si="1"/>
        <v>470</v>
      </c>
      <c r="AU27" s="233"/>
      <c r="AV27" s="270" t="s">
        <v>691</v>
      </c>
      <c r="AW27" s="270" t="s">
        <v>692</v>
      </c>
      <c r="AX27" s="242" t="s">
        <v>68</v>
      </c>
      <c r="AY27" s="230" t="s">
        <v>194</v>
      </c>
    </row>
    <row r="28" spans="1:51" ht="137.1" customHeight="1" x14ac:dyDescent="0.25">
      <c r="A28" s="116"/>
      <c r="B28" s="116"/>
      <c r="C28" s="116"/>
      <c r="D28" s="116"/>
      <c r="E28" s="116">
        <v>4</v>
      </c>
      <c r="F28" s="116"/>
      <c r="G28" s="116"/>
      <c r="H28" s="116"/>
      <c r="I28" s="137" t="s">
        <v>242</v>
      </c>
      <c r="J28" s="136" t="s">
        <v>243</v>
      </c>
      <c r="K28" s="136" t="s">
        <v>207</v>
      </c>
      <c r="L28" s="117" t="s">
        <v>224</v>
      </c>
      <c r="M28" s="137" t="s">
        <v>203</v>
      </c>
      <c r="N28" s="137" t="s">
        <v>244</v>
      </c>
      <c r="O28" s="117"/>
      <c r="P28" s="117"/>
      <c r="Q28" s="117"/>
      <c r="R28" s="117"/>
      <c r="S28" s="117"/>
      <c r="T28" s="117" t="s">
        <v>210</v>
      </c>
      <c r="U28" s="117" t="s">
        <v>211</v>
      </c>
      <c r="V28" s="118"/>
      <c r="W28" s="118"/>
      <c r="X28" s="118"/>
      <c r="Y28" s="118"/>
      <c r="Z28" s="118"/>
      <c r="AA28" s="118"/>
      <c r="AB28" s="118"/>
      <c r="AC28" s="118"/>
      <c r="AD28" s="118"/>
      <c r="AE28" s="118"/>
      <c r="AF28" s="118"/>
      <c r="AG28" s="118"/>
      <c r="AH28" s="116">
        <f>604+25</f>
        <v>629</v>
      </c>
      <c r="AI28" s="116">
        <v>673</v>
      </c>
      <c r="AJ28" s="116">
        <v>752</v>
      </c>
      <c r="AK28" s="116">
        <v>768</v>
      </c>
      <c r="AL28" s="116">
        <v>811</v>
      </c>
      <c r="AM28" s="116">
        <v>871</v>
      </c>
      <c r="AN28" s="116">
        <v>844</v>
      </c>
      <c r="AO28" s="116">
        <v>902</v>
      </c>
      <c r="AP28" s="116">
        <v>874</v>
      </c>
      <c r="AQ28" s="116">
        <v>937</v>
      </c>
      <c r="AR28" s="116"/>
      <c r="AS28" s="116"/>
      <c r="AT28" s="116">
        <f t="shared" si="1"/>
        <v>8061</v>
      </c>
      <c r="AU28" s="233"/>
      <c r="AV28" s="270" t="s">
        <v>693</v>
      </c>
      <c r="AW28" s="270" t="s">
        <v>694</v>
      </c>
      <c r="AX28" s="242" t="s">
        <v>68</v>
      </c>
      <c r="AY28" s="230" t="s">
        <v>194</v>
      </c>
    </row>
    <row r="29" spans="1:51" ht="57" customHeight="1" x14ac:dyDescent="0.25">
      <c r="A29" s="116"/>
      <c r="B29" s="116"/>
      <c r="C29" s="116"/>
      <c r="D29" s="116"/>
      <c r="E29" s="116">
        <v>4</v>
      </c>
      <c r="F29" s="116"/>
      <c r="G29" s="116"/>
      <c r="H29" s="116"/>
      <c r="I29" s="137" t="s">
        <v>242</v>
      </c>
      <c r="J29" s="136" t="s">
        <v>245</v>
      </c>
      <c r="K29" s="136" t="s">
        <v>207</v>
      </c>
      <c r="L29" s="117" t="s">
        <v>224</v>
      </c>
      <c r="M29" s="137" t="s">
        <v>203</v>
      </c>
      <c r="N29" s="137" t="s">
        <v>246</v>
      </c>
      <c r="O29" s="117"/>
      <c r="P29" s="117"/>
      <c r="Q29" s="117"/>
      <c r="R29" s="117"/>
      <c r="S29" s="117"/>
      <c r="T29" s="117" t="s">
        <v>210</v>
      </c>
      <c r="U29" s="117" t="s">
        <v>211</v>
      </c>
      <c r="V29" s="118"/>
      <c r="W29" s="118"/>
      <c r="X29" s="118"/>
      <c r="Y29" s="118"/>
      <c r="Z29" s="118"/>
      <c r="AA29" s="118"/>
      <c r="AB29" s="118"/>
      <c r="AC29" s="118"/>
      <c r="AD29" s="118"/>
      <c r="AE29" s="118"/>
      <c r="AF29" s="118"/>
      <c r="AG29" s="118"/>
      <c r="AH29" s="116">
        <v>274</v>
      </c>
      <c r="AI29" s="116">
        <v>462</v>
      </c>
      <c r="AJ29" s="116">
        <v>488</v>
      </c>
      <c r="AK29" s="116">
        <v>566</v>
      </c>
      <c r="AL29" s="116">
        <v>578</v>
      </c>
      <c r="AM29" s="116">
        <v>659</v>
      </c>
      <c r="AN29" s="116">
        <v>652</v>
      </c>
      <c r="AO29" s="116">
        <v>711</v>
      </c>
      <c r="AP29" s="116">
        <v>697</v>
      </c>
      <c r="AQ29" s="116">
        <v>675</v>
      </c>
      <c r="AR29" s="116"/>
      <c r="AS29" s="116"/>
      <c r="AT29" s="116">
        <f t="shared" si="1"/>
        <v>5762</v>
      </c>
      <c r="AU29" s="233"/>
      <c r="AV29" s="270" t="s">
        <v>695</v>
      </c>
      <c r="AW29" s="270" t="s">
        <v>696</v>
      </c>
      <c r="AX29" s="242" t="s">
        <v>68</v>
      </c>
      <c r="AY29" s="230" t="s">
        <v>194</v>
      </c>
    </row>
    <row r="30" spans="1:51" ht="120.6" customHeight="1" x14ac:dyDescent="0.25">
      <c r="A30" s="116"/>
      <c r="B30" s="116"/>
      <c r="C30" s="116"/>
      <c r="D30" s="116"/>
      <c r="E30" s="116">
        <v>5</v>
      </c>
      <c r="F30" s="116"/>
      <c r="G30" s="116"/>
      <c r="H30" s="116"/>
      <c r="I30" s="137" t="s">
        <v>247</v>
      </c>
      <c r="J30" s="136" t="s">
        <v>248</v>
      </c>
      <c r="K30" s="136" t="s">
        <v>207</v>
      </c>
      <c r="L30" s="117" t="s">
        <v>224</v>
      </c>
      <c r="M30" s="137" t="s">
        <v>203</v>
      </c>
      <c r="N30" s="137" t="s">
        <v>249</v>
      </c>
      <c r="O30" s="117"/>
      <c r="P30" s="117"/>
      <c r="Q30" s="117"/>
      <c r="R30" s="117"/>
      <c r="S30" s="117"/>
      <c r="T30" s="117" t="s">
        <v>210</v>
      </c>
      <c r="U30" s="117" t="s">
        <v>250</v>
      </c>
      <c r="V30" s="118"/>
      <c r="W30" s="118"/>
      <c r="X30" s="118"/>
      <c r="Y30" s="118"/>
      <c r="Z30" s="118"/>
      <c r="AA30" s="118"/>
      <c r="AB30" s="118"/>
      <c r="AC30" s="118"/>
      <c r="AD30" s="118"/>
      <c r="AE30" s="118"/>
      <c r="AF30" s="118"/>
      <c r="AG30" s="118"/>
      <c r="AH30" s="116">
        <v>22</v>
      </c>
      <c r="AI30" s="116">
        <v>67</v>
      </c>
      <c r="AJ30" s="116">
        <v>71</v>
      </c>
      <c r="AK30" s="116">
        <v>57</v>
      </c>
      <c r="AL30" s="116">
        <v>69</v>
      </c>
      <c r="AM30" s="116">
        <v>57</v>
      </c>
      <c r="AN30" s="116">
        <v>54</v>
      </c>
      <c r="AO30" s="116">
        <v>69</v>
      </c>
      <c r="AP30" s="116">
        <v>61</v>
      </c>
      <c r="AQ30" s="116">
        <v>64</v>
      </c>
      <c r="AR30" s="116"/>
      <c r="AS30" s="116"/>
      <c r="AT30" s="116">
        <f t="shared" si="1"/>
        <v>591</v>
      </c>
      <c r="AU30" s="233"/>
      <c r="AV30" s="242" t="s">
        <v>647</v>
      </c>
      <c r="AW30" s="242" t="s">
        <v>648</v>
      </c>
      <c r="AX30" s="242" t="s">
        <v>68</v>
      </c>
      <c r="AY30" s="230" t="s">
        <v>194</v>
      </c>
    </row>
    <row r="31" spans="1:51" ht="132.75" customHeight="1" x14ac:dyDescent="0.25">
      <c r="A31" s="116"/>
      <c r="B31" s="116"/>
      <c r="C31" s="116"/>
      <c r="D31" s="116"/>
      <c r="E31" s="116">
        <v>6</v>
      </c>
      <c r="F31" s="116"/>
      <c r="G31" s="116"/>
      <c r="H31" s="116"/>
      <c r="I31" s="137" t="s">
        <v>247</v>
      </c>
      <c r="J31" s="136" t="s">
        <v>251</v>
      </c>
      <c r="K31" s="136" t="s">
        <v>207</v>
      </c>
      <c r="L31" s="117" t="s">
        <v>224</v>
      </c>
      <c r="M31" s="137" t="s">
        <v>203</v>
      </c>
      <c r="N31" s="137" t="s">
        <v>252</v>
      </c>
      <c r="O31" s="117"/>
      <c r="P31" s="117"/>
      <c r="Q31" s="117"/>
      <c r="R31" s="117"/>
      <c r="S31" s="117"/>
      <c r="T31" s="117" t="s">
        <v>210</v>
      </c>
      <c r="U31" s="117" t="s">
        <v>250</v>
      </c>
      <c r="V31" s="118"/>
      <c r="W31" s="118"/>
      <c r="X31" s="118"/>
      <c r="Y31" s="118"/>
      <c r="Z31" s="118"/>
      <c r="AA31" s="118"/>
      <c r="AB31" s="118"/>
      <c r="AC31" s="118"/>
      <c r="AD31" s="118"/>
      <c r="AE31" s="118"/>
      <c r="AF31" s="118"/>
      <c r="AG31" s="118"/>
      <c r="AH31" s="116">
        <v>6</v>
      </c>
      <c r="AI31" s="116">
        <v>47</v>
      </c>
      <c r="AJ31" s="116">
        <v>49</v>
      </c>
      <c r="AK31" s="116">
        <v>47</v>
      </c>
      <c r="AL31" s="116">
        <v>47</v>
      </c>
      <c r="AM31" s="116">
        <v>51</v>
      </c>
      <c r="AN31" s="116">
        <v>48</v>
      </c>
      <c r="AO31" s="116">
        <v>53</v>
      </c>
      <c r="AP31" s="116">
        <v>59</v>
      </c>
      <c r="AQ31" s="116">
        <v>55</v>
      </c>
      <c r="AR31" s="116"/>
      <c r="AS31" s="116"/>
      <c r="AT31" s="116">
        <f t="shared" si="1"/>
        <v>462</v>
      </c>
      <c r="AU31" s="233"/>
      <c r="AV31" s="242" t="s">
        <v>649</v>
      </c>
      <c r="AW31" s="242" t="s">
        <v>650</v>
      </c>
      <c r="AX31" s="242" t="s">
        <v>68</v>
      </c>
      <c r="AY31" s="230" t="s">
        <v>194</v>
      </c>
    </row>
    <row r="32" spans="1:51" ht="89.1" customHeight="1" x14ac:dyDescent="0.25">
      <c r="A32" s="116"/>
      <c r="B32" s="116"/>
      <c r="C32" s="116"/>
      <c r="D32" s="116"/>
      <c r="E32" s="116">
        <v>7</v>
      </c>
      <c r="F32" s="116"/>
      <c r="G32" s="116"/>
      <c r="H32" s="116"/>
      <c r="I32" s="137" t="s">
        <v>253</v>
      </c>
      <c r="J32" s="136" t="s">
        <v>254</v>
      </c>
      <c r="K32" s="136" t="s">
        <v>207</v>
      </c>
      <c r="L32" s="117" t="s">
        <v>224</v>
      </c>
      <c r="M32" s="137" t="s">
        <v>203</v>
      </c>
      <c r="N32" s="137" t="s">
        <v>255</v>
      </c>
      <c r="O32" s="117"/>
      <c r="P32" s="117"/>
      <c r="Q32" s="117"/>
      <c r="R32" s="117"/>
      <c r="S32" s="117"/>
      <c r="T32" s="117" t="s">
        <v>210</v>
      </c>
      <c r="U32" s="117" t="s">
        <v>211</v>
      </c>
      <c r="V32" s="118"/>
      <c r="W32" s="118"/>
      <c r="X32" s="118"/>
      <c r="Y32" s="118"/>
      <c r="Z32" s="118"/>
      <c r="AA32" s="118"/>
      <c r="AB32" s="118"/>
      <c r="AC32" s="118"/>
      <c r="AD32" s="118"/>
      <c r="AE32" s="118"/>
      <c r="AF32" s="118"/>
      <c r="AG32" s="118"/>
      <c r="AH32" s="116">
        <v>51</v>
      </c>
      <c r="AI32" s="116">
        <v>55</v>
      </c>
      <c r="AJ32" s="116">
        <v>70</v>
      </c>
      <c r="AK32" s="116">
        <v>60</v>
      </c>
      <c r="AL32" s="116">
        <v>91</v>
      </c>
      <c r="AM32" s="116">
        <v>50</v>
      </c>
      <c r="AN32" s="116">
        <v>53</v>
      </c>
      <c r="AO32" s="116">
        <v>66</v>
      </c>
      <c r="AP32" s="116">
        <v>75</v>
      </c>
      <c r="AQ32" s="116">
        <v>67</v>
      </c>
      <c r="AR32" s="116"/>
      <c r="AS32" s="116"/>
      <c r="AT32" s="116">
        <f t="shared" si="1"/>
        <v>638</v>
      </c>
      <c r="AU32" s="233"/>
      <c r="AV32" s="242" t="s">
        <v>651</v>
      </c>
      <c r="AW32" s="242" t="s">
        <v>652</v>
      </c>
      <c r="AX32" s="242" t="s">
        <v>68</v>
      </c>
      <c r="AY32" s="230" t="s">
        <v>194</v>
      </c>
    </row>
    <row r="33" spans="1:52" ht="101.1" customHeight="1" x14ac:dyDescent="0.25">
      <c r="A33" s="116"/>
      <c r="B33" s="116"/>
      <c r="C33" s="116"/>
      <c r="D33" s="116"/>
      <c r="E33" s="116">
        <v>7</v>
      </c>
      <c r="F33" s="116"/>
      <c r="G33" s="116"/>
      <c r="H33" s="116"/>
      <c r="I33" s="137" t="s">
        <v>253</v>
      </c>
      <c r="J33" s="136" t="s">
        <v>256</v>
      </c>
      <c r="K33" s="136" t="s">
        <v>207</v>
      </c>
      <c r="L33" s="117" t="s">
        <v>224</v>
      </c>
      <c r="M33" s="137" t="s">
        <v>203</v>
      </c>
      <c r="N33" s="137" t="s">
        <v>257</v>
      </c>
      <c r="O33" s="117"/>
      <c r="P33" s="117"/>
      <c r="Q33" s="117"/>
      <c r="R33" s="117"/>
      <c r="S33" s="117"/>
      <c r="T33" s="117" t="s">
        <v>210</v>
      </c>
      <c r="U33" s="117" t="s">
        <v>211</v>
      </c>
      <c r="V33" s="118"/>
      <c r="W33" s="118"/>
      <c r="X33" s="118"/>
      <c r="Y33" s="118"/>
      <c r="Z33" s="118"/>
      <c r="AA33" s="118"/>
      <c r="AB33" s="118"/>
      <c r="AC33" s="118"/>
      <c r="AD33" s="118"/>
      <c r="AE33" s="118"/>
      <c r="AF33" s="118"/>
      <c r="AG33" s="118"/>
      <c r="AH33" s="116">
        <v>41</v>
      </c>
      <c r="AI33" s="116">
        <v>44</v>
      </c>
      <c r="AJ33" s="116">
        <v>61</v>
      </c>
      <c r="AK33" s="116">
        <v>55</v>
      </c>
      <c r="AL33" s="116">
        <v>71</v>
      </c>
      <c r="AM33" s="116">
        <v>41</v>
      </c>
      <c r="AN33" s="116">
        <v>40</v>
      </c>
      <c r="AO33" s="116">
        <v>50</v>
      </c>
      <c r="AP33" s="116">
        <v>65</v>
      </c>
      <c r="AQ33" s="116">
        <v>59</v>
      </c>
      <c r="AR33" s="116"/>
      <c r="AS33" s="116"/>
      <c r="AT33" s="116">
        <f t="shared" si="1"/>
        <v>527</v>
      </c>
      <c r="AU33" s="233"/>
      <c r="AV33" s="242" t="s">
        <v>653</v>
      </c>
      <c r="AW33" s="242" t="s">
        <v>654</v>
      </c>
      <c r="AX33" s="242" t="s">
        <v>68</v>
      </c>
      <c r="AY33" s="230" t="s">
        <v>194</v>
      </c>
    </row>
    <row r="34" spans="1:52" ht="96" customHeight="1" x14ac:dyDescent="0.25">
      <c r="A34" s="116"/>
      <c r="B34" s="116"/>
      <c r="C34" s="116"/>
      <c r="D34" s="116"/>
      <c r="E34" s="116">
        <v>8</v>
      </c>
      <c r="F34" s="116"/>
      <c r="G34" s="116"/>
      <c r="H34" s="116"/>
      <c r="I34" s="137" t="s">
        <v>253</v>
      </c>
      <c r="J34" s="136" t="s">
        <v>258</v>
      </c>
      <c r="K34" s="136" t="s">
        <v>207</v>
      </c>
      <c r="L34" s="117" t="s">
        <v>224</v>
      </c>
      <c r="M34" s="137" t="s">
        <v>203</v>
      </c>
      <c r="N34" s="137" t="s">
        <v>259</v>
      </c>
      <c r="O34" s="117"/>
      <c r="P34" s="117"/>
      <c r="Q34" s="117"/>
      <c r="R34" s="117"/>
      <c r="S34" s="117"/>
      <c r="T34" s="117" t="s">
        <v>210</v>
      </c>
      <c r="U34" s="117" t="s">
        <v>211</v>
      </c>
      <c r="V34" s="118"/>
      <c r="W34" s="118"/>
      <c r="X34" s="118"/>
      <c r="Y34" s="118"/>
      <c r="Z34" s="118"/>
      <c r="AA34" s="118"/>
      <c r="AB34" s="118"/>
      <c r="AC34" s="118"/>
      <c r="AD34" s="118"/>
      <c r="AE34" s="118"/>
      <c r="AF34" s="118"/>
      <c r="AG34" s="118"/>
      <c r="AH34" s="116">
        <v>49</v>
      </c>
      <c r="AI34" s="116">
        <v>60</v>
      </c>
      <c r="AJ34" s="116">
        <v>78</v>
      </c>
      <c r="AK34" s="116">
        <v>67</v>
      </c>
      <c r="AL34" s="116">
        <v>107</v>
      </c>
      <c r="AM34" s="116">
        <v>88</v>
      </c>
      <c r="AN34" s="116">
        <v>60</v>
      </c>
      <c r="AO34" s="116">
        <v>66</v>
      </c>
      <c r="AP34" s="116">
        <v>87</v>
      </c>
      <c r="AQ34" s="116">
        <v>95</v>
      </c>
      <c r="AR34" s="116"/>
      <c r="AS34" s="116"/>
      <c r="AT34" s="116">
        <f t="shared" si="1"/>
        <v>757</v>
      </c>
      <c r="AU34" s="233"/>
      <c r="AV34" s="242" t="s">
        <v>655</v>
      </c>
      <c r="AW34" s="242" t="s">
        <v>656</v>
      </c>
      <c r="AX34" s="242" t="s">
        <v>68</v>
      </c>
      <c r="AY34" s="230" t="s">
        <v>194</v>
      </c>
    </row>
    <row r="35" spans="1:52" ht="101.45" customHeight="1" x14ac:dyDescent="0.25">
      <c r="A35" s="116"/>
      <c r="B35" s="116"/>
      <c r="C35" s="116"/>
      <c r="D35" s="116"/>
      <c r="E35" s="116">
        <v>8</v>
      </c>
      <c r="F35" s="116"/>
      <c r="G35" s="116"/>
      <c r="H35" s="116"/>
      <c r="I35" s="137" t="s">
        <v>253</v>
      </c>
      <c r="J35" s="136" t="s">
        <v>260</v>
      </c>
      <c r="K35" s="136" t="s">
        <v>207</v>
      </c>
      <c r="L35" s="117" t="s">
        <v>224</v>
      </c>
      <c r="M35" s="137" t="s">
        <v>203</v>
      </c>
      <c r="N35" s="137" t="s">
        <v>261</v>
      </c>
      <c r="O35" s="117"/>
      <c r="P35" s="117"/>
      <c r="Q35" s="117"/>
      <c r="R35" s="117"/>
      <c r="S35" s="117"/>
      <c r="T35" s="117" t="s">
        <v>210</v>
      </c>
      <c r="U35" s="117" t="s">
        <v>211</v>
      </c>
      <c r="V35" s="118"/>
      <c r="W35" s="118"/>
      <c r="X35" s="118"/>
      <c r="Y35" s="118"/>
      <c r="Z35" s="118"/>
      <c r="AA35" s="118"/>
      <c r="AB35" s="118"/>
      <c r="AC35" s="118"/>
      <c r="AD35" s="118"/>
      <c r="AE35" s="118"/>
      <c r="AF35" s="118"/>
      <c r="AG35" s="118"/>
      <c r="AH35" s="116">
        <v>31</v>
      </c>
      <c r="AI35" s="116">
        <v>27</v>
      </c>
      <c r="AJ35" s="116">
        <v>43</v>
      </c>
      <c r="AK35" s="116">
        <v>40</v>
      </c>
      <c r="AL35" s="116">
        <v>38</v>
      </c>
      <c r="AM35" s="116">
        <v>0</v>
      </c>
      <c r="AN35" s="116">
        <v>24</v>
      </c>
      <c r="AO35" s="116">
        <v>22</v>
      </c>
      <c r="AP35" s="116">
        <v>33</v>
      </c>
      <c r="AQ35" s="116">
        <v>23</v>
      </c>
      <c r="AR35" s="116"/>
      <c r="AS35" s="116"/>
      <c r="AT35" s="116">
        <f t="shared" si="1"/>
        <v>281</v>
      </c>
      <c r="AU35" s="233"/>
      <c r="AV35" s="242" t="s">
        <v>657</v>
      </c>
      <c r="AW35" s="242" t="s">
        <v>658</v>
      </c>
      <c r="AX35" s="242" t="s">
        <v>68</v>
      </c>
      <c r="AY35" s="230" t="s">
        <v>194</v>
      </c>
    </row>
    <row r="36" spans="1:52" ht="90.6" customHeight="1" x14ac:dyDescent="0.25">
      <c r="A36" s="116"/>
      <c r="B36" s="116"/>
      <c r="C36" s="116"/>
      <c r="D36" s="116"/>
      <c r="E36" s="116">
        <v>8</v>
      </c>
      <c r="F36" s="116"/>
      <c r="G36" s="116"/>
      <c r="H36" s="116"/>
      <c r="I36" s="137" t="s">
        <v>253</v>
      </c>
      <c r="J36" s="136" t="s">
        <v>262</v>
      </c>
      <c r="K36" s="136" t="s">
        <v>207</v>
      </c>
      <c r="L36" s="117" t="s">
        <v>224</v>
      </c>
      <c r="M36" s="137" t="s">
        <v>203</v>
      </c>
      <c r="N36" s="137" t="s">
        <v>263</v>
      </c>
      <c r="O36" s="117"/>
      <c r="P36" s="117"/>
      <c r="Q36" s="117"/>
      <c r="R36" s="117"/>
      <c r="S36" s="117"/>
      <c r="T36" s="117" t="s">
        <v>210</v>
      </c>
      <c r="U36" s="117" t="s">
        <v>211</v>
      </c>
      <c r="V36" s="118"/>
      <c r="W36" s="118"/>
      <c r="X36" s="118"/>
      <c r="Y36" s="118"/>
      <c r="Z36" s="118"/>
      <c r="AA36" s="118"/>
      <c r="AB36" s="118"/>
      <c r="AC36" s="118"/>
      <c r="AD36" s="118"/>
      <c r="AE36" s="118"/>
      <c r="AF36" s="118"/>
      <c r="AG36" s="118"/>
      <c r="AH36" s="116">
        <v>5</v>
      </c>
      <c r="AI36" s="116">
        <v>13</v>
      </c>
      <c r="AJ36" s="116">
        <v>12</v>
      </c>
      <c r="AK36" s="116">
        <v>18</v>
      </c>
      <c r="AL36" s="116">
        <v>4</v>
      </c>
      <c r="AM36" s="116">
        <v>14</v>
      </c>
      <c r="AN36" s="116">
        <v>10</v>
      </c>
      <c r="AO36" s="116">
        <v>17</v>
      </c>
      <c r="AP36" s="116">
        <v>12</v>
      </c>
      <c r="AQ36" s="116">
        <v>5</v>
      </c>
      <c r="AR36" s="116"/>
      <c r="AS36" s="116"/>
      <c r="AT36" s="116">
        <f t="shared" si="1"/>
        <v>110</v>
      </c>
      <c r="AU36" s="233"/>
      <c r="AV36" s="242" t="s">
        <v>659</v>
      </c>
      <c r="AW36" s="242" t="s">
        <v>660</v>
      </c>
      <c r="AX36" s="242" t="s">
        <v>68</v>
      </c>
      <c r="AY36" s="230" t="s">
        <v>194</v>
      </c>
    </row>
    <row r="37" spans="1:52" ht="95.45" customHeight="1" x14ac:dyDescent="0.25">
      <c r="A37" s="116"/>
      <c r="B37" s="116"/>
      <c r="C37" s="116"/>
      <c r="D37" s="116"/>
      <c r="E37" s="116">
        <v>8</v>
      </c>
      <c r="F37" s="116"/>
      <c r="G37" s="116"/>
      <c r="H37" s="116"/>
      <c r="I37" s="137" t="s">
        <v>253</v>
      </c>
      <c r="J37" s="136" t="s">
        <v>264</v>
      </c>
      <c r="K37" s="136" t="s">
        <v>207</v>
      </c>
      <c r="L37" s="117" t="s">
        <v>224</v>
      </c>
      <c r="M37" s="137" t="s">
        <v>203</v>
      </c>
      <c r="N37" s="137" t="s">
        <v>265</v>
      </c>
      <c r="O37" s="117"/>
      <c r="P37" s="117"/>
      <c r="Q37" s="117"/>
      <c r="R37" s="117"/>
      <c r="S37" s="117"/>
      <c r="T37" s="117" t="s">
        <v>210</v>
      </c>
      <c r="U37" s="117" t="s">
        <v>211</v>
      </c>
      <c r="V37" s="118"/>
      <c r="W37" s="118"/>
      <c r="X37" s="118"/>
      <c r="Y37" s="118"/>
      <c r="Z37" s="118"/>
      <c r="AA37" s="118"/>
      <c r="AB37" s="118"/>
      <c r="AC37" s="118"/>
      <c r="AD37" s="118"/>
      <c r="AE37" s="118"/>
      <c r="AF37" s="118"/>
      <c r="AG37" s="118"/>
      <c r="AH37" s="116">
        <v>85</v>
      </c>
      <c r="AI37" s="116">
        <v>100</v>
      </c>
      <c r="AJ37" s="116">
        <v>133</v>
      </c>
      <c r="AK37" s="116">
        <v>125</v>
      </c>
      <c r="AL37" s="116">
        <v>149</v>
      </c>
      <c r="AM37" s="116">
        <v>102</v>
      </c>
      <c r="AN37" s="116">
        <v>94</v>
      </c>
      <c r="AO37" s="116">
        <v>105</v>
      </c>
      <c r="AP37" s="116">
        <v>132</v>
      </c>
      <c r="AQ37" s="116">
        <v>123</v>
      </c>
      <c r="AR37" s="116"/>
      <c r="AS37" s="116"/>
      <c r="AT37" s="116">
        <f t="shared" si="1"/>
        <v>1148</v>
      </c>
      <c r="AU37" s="233"/>
      <c r="AV37" s="242" t="s">
        <v>661</v>
      </c>
      <c r="AW37" s="242" t="s">
        <v>754</v>
      </c>
      <c r="AX37" s="242" t="s">
        <v>68</v>
      </c>
      <c r="AY37" s="230" t="s">
        <v>194</v>
      </c>
    </row>
    <row r="38" spans="1:52" ht="147" customHeight="1" x14ac:dyDescent="0.25">
      <c r="A38" s="116"/>
      <c r="B38" s="116"/>
      <c r="C38" s="116"/>
      <c r="D38" s="116"/>
      <c r="E38" s="116">
        <v>9</v>
      </c>
      <c r="F38" s="116"/>
      <c r="G38" s="116"/>
      <c r="H38" s="116"/>
      <c r="I38" s="137" t="s">
        <v>266</v>
      </c>
      <c r="J38" s="136" t="s">
        <v>267</v>
      </c>
      <c r="K38" s="136" t="s">
        <v>207</v>
      </c>
      <c r="L38" s="117" t="s">
        <v>224</v>
      </c>
      <c r="M38" s="137" t="s">
        <v>203</v>
      </c>
      <c r="N38" s="137" t="s">
        <v>268</v>
      </c>
      <c r="O38" s="117"/>
      <c r="P38" s="117"/>
      <c r="Q38" s="117"/>
      <c r="R38" s="117"/>
      <c r="S38" s="117"/>
      <c r="T38" s="117" t="s">
        <v>210</v>
      </c>
      <c r="U38" s="117" t="s">
        <v>269</v>
      </c>
      <c r="V38" s="118"/>
      <c r="W38" s="118"/>
      <c r="X38" s="118"/>
      <c r="Y38" s="118"/>
      <c r="Z38" s="118"/>
      <c r="AA38" s="118"/>
      <c r="AB38" s="118"/>
      <c r="AC38" s="118"/>
      <c r="AD38" s="118"/>
      <c r="AE38" s="118"/>
      <c r="AF38" s="118"/>
      <c r="AG38" s="118"/>
      <c r="AH38" s="116">
        <v>66</v>
      </c>
      <c r="AI38" s="116">
        <v>478</v>
      </c>
      <c r="AJ38" s="116">
        <v>919</v>
      </c>
      <c r="AK38" s="116">
        <v>732</v>
      </c>
      <c r="AL38" s="116">
        <v>927</v>
      </c>
      <c r="AM38" s="116">
        <v>715</v>
      </c>
      <c r="AN38" s="116">
        <v>684</v>
      </c>
      <c r="AO38" s="116">
        <v>689</v>
      </c>
      <c r="AP38" s="116">
        <v>1325</v>
      </c>
      <c r="AQ38" s="116">
        <v>1000</v>
      </c>
      <c r="AR38" s="116"/>
      <c r="AS38" s="116"/>
      <c r="AT38" s="116">
        <f t="shared" si="1"/>
        <v>7535</v>
      </c>
      <c r="AU38" s="233"/>
      <c r="AV38" s="230" t="s">
        <v>724</v>
      </c>
      <c r="AW38" s="230" t="s">
        <v>725</v>
      </c>
      <c r="AX38" s="242" t="s">
        <v>68</v>
      </c>
      <c r="AY38" s="230" t="s">
        <v>194</v>
      </c>
    </row>
    <row r="39" spans="1:52" ht="235.9" customHeight="1" x14ac:dyDescent="0.25">
      <c r="A39" s="116"/>
      <c r="B39" s="116"/>
      <c r="C39" s="116"/>
      <c r="D39" s="116"/>
      <c r="E39" s="116">
        <v>10</v>
      </c>
      <c r="F39" s="116"/>
      <c r="G39" s="116"/>
      <c r="H39" s="116"/>
      <c r="I39" s="137" t="s">
        <v>266</v>
      </c>
      <c r="J39" s="136" t="s">
        <v>270</v>
      </c>
      <c r="K39" s="136" t="s">
        <v>207</v>
      </c>
      <c r="L39" s="117" t="s">
        <v>224</v>
      </c>
      <c r="M39" s="137" t="s">
        <v>203</v>
      </c>
      <c r="N39" s="137" t="s">
        <v>271</v>
      </c>
      <c r="O39" s="117"/>
      <c r="P39" s="117"/>
      <c r="Q39" s="117"/>
      <c r="R39" s="117"/>
      <c r="S39" s="117"/>
      <c r="T39" s="117" t="s">
        <v>210</v>
      </c>
      <c r="U39" s="117" t="s">
        <v>269</v>
      </c>
      <c r="V39" s="118"/>
      <c r="W39" s="118"/>
      <c r="X39" s="118"/>
      <c r="Y39" s="118"/>
      <c r="Z39" s="118"/>
      <c r="AA39" s="118"/>
      <c r="AB39" s="118"/>
      <c r="AC39" s="118"/>
      <c r="AD39" s="118"/>
      <c r="AE39" s="118"/>
      <c r="AF39" s="118"/>
      <c r="AG39" s="118"/>
      <c r="AH39" s="116">
        <v>0</v>
      </c>
      <c r="AI39" s="116">
        <v>4</v>
      </c>
      <c r="AJ39" s="116">
        <v>7</v>
      </c>
      <c r="AK39" s="116">
        <v>7</v>
      </c>
      <c r="AL39" s="116">
        <v>10</v>
      </c>
      <c r="AM39" s="116">
        <v>10</v>
      </c>
      <c r="AN39" s="116">
        <v>9</v>
      </c>
      <c r="AO39" s="116">
        <v>17</v>
      </c>
      <c r="AP39" s="116">
        <v>9</v>
      </c>
      <c r="AQ39" s="116">
        <v>14</v>
      </c>
      <c r="AR39" s="116"/>
      <c r="AS39" s="116"/>
      <c r="AT39" s="116">
        <f t="shared" si="1"/>
        <v>87</v>
      </c>
      <c r="AU39" s="233"/>
      <c r="AV39" s="272" t="s">
        <v>726</v>
      </c>
      <c r="AW39" s="242" t="s">
        <v>727</v>
      </c>
      <c r="AX39" s="242" t="s">
        <v>68</v>
      </c>
      <c r="AY39" s="230" t="s">
        <v>194</v>
      </c>
    </row>
    <row r="40" spans="1:52" ht="299.25" customHeight="1" x14ac:dyDescent="0.25">
      <c r="A40" s="116"/>
      <c r="B40" s="116"/>
      <c r="C40" s="116"/>
      <c r="D40" s="116"/>
      <c r="E40" s="116">
        <v>11</v>
      </c>
      <c r="F40" s="116"/>
      <c r="G40" s="116"/>
      <c r="H40" s="116"/>
      <c r="I40" s="137" t="s">
        <v>266</v>
      </c>
      <c r="J40" s="136" t="s">
        <v>272</v>
      </c>
      <c r="K40" s="136" t="s">
        <v>207</v>
      </c>
      <c r="L40" s="117" t="s">
        <v>224</v>
      </c>
      <c r="M40" s="137" t="s">
        <v>203</v>
      </c>
      <c r="N40" s="137" t="s">
        <v>273</v>
      </c>
      <c r="O40" s="117"/>
      <c r="P40" s="117"/>
      <c r="Q40" s="117"/>
      <c r="R40" s="117"/>
      <c r="S40" s="117"/>
      <c r="T40" s="117" t="s">
        <v>210</v>
      </c>
      <c r="U40" s="117" t="s">
        <v>269</v>
      </c>
      <c r="V40" s="118"/>
      <c r="W40" s="118"/>
      <c r="X40" s="118"/>
      <c r="Y40" s="118"/>
      <c r="Z40" s="118"/>
      <c r="AA40" s="118"/>
      <c r="AB40" s="118"/>
      <c r="AC40" s="118"/>
      <c r="AD40" s="118"/>
      <c r="AE40" s="118"/>
      <c r="AF40" s="118"/>
      <c r="AG40" s="118"/>
      <c r="AH40" s="116">
        <v>0</v>
      </c>
      <c r="AI40" s="116">
        <v>9</v>
      </c>
      <c r="AJ40" s="116">
        <v>15</v>
      </c>
      <c r="AK40" s="116">
        <v>17</v>
      </c>
      <c r="AL40" s="116">
        <v>17</v>
      </c>
      <c r="AM40" s="116">
        <v>12</v>
      </c>
      <c r="AN40" s="116">
        <v>20</v>
      </c>
      <c r="AO40" s="116">
        <v>20</v>
      </c>
      <c r="AP40" s="116">
        <v>19</v>
      </c>
      <c r="AQ40" s="116">
        <v>17</v>
      </c>
      <c r="AR40" s="116"/>
      <c r="AS40" s="116"/>
      <c r="AT40" s="116">
        <f t="shared" si="1"/>
        <v>146</v>
      </c>
      <c r="AU40" s="233"/>
      <c r="AV40" s="273" t="s">
        <v>728</v>
      </c>
      <c r="AW40" s="230" t="s">
        <v>729</v>
      </c>
      <c r="AX40" s="242" t="s">
        <v>68</v>
      </c>
      <c r="AY40" s="230" t="s">
        <v>194</v>
      </c>
    </row>
    <row r="41" spans="1:52" ht="283.14999999999998" customHeight="1" x14ac:dyDescent="0.25">
      <c r="A41" s="116"/>
      <c r="B41" s="116"/>
      <c r="C41" s="116"/>
      <c r="D41" s="116"/>
      <c r="E41" s="116">
        <v>12</v>
      </c>
      <c r="F41" s="116"/>
      <c r="G41" s="116"/>
      <c r="H41" s="116"/>
      <c r="I41" s="137" t="s">
        <v>266</v>
      </c>
      <c r="J41" s="136" t="s">
        <v>274</v>
      </c>
      <c r="K41" s="136" t="s">
        <v>207</v>
      </c>
      <c r="L41" s="117" t="s">
        <v>224</v>
      </c>
      <c r="M41" s="137" t="s">
        <v>203</v>
      </c>
      <c r="N41" s="137" t="s">
        <v>275</v>
      </c>
      <c r="O41" s="117"/>
      <c r="P41" s="117"/>
      <c r="Q41" s="117"/>
      <c r="R41" s="117"/>
      <c r="S41" s="117"/>
      <c r="T41" s="117" t="s">
        <v>210</v>
      </c>
      <c r="U41" s="117" t="s">
        <v>269</v>
      </c>
      <c r="V41" s="118"/>
      <c r="W41" s="118"/>
      <c r="X41" s="118"/>
      <c r="Y41" s="118"/>
      <c r="Z41" s="118"/>
      <c r="AA41" s="118"/>
      <c r="AB41" s="118"/>
      <c r="AC41" s="118"/>
      <c r="AD41" s="118"/>
      <c r="AE41" s="118"/>
      <c r="AF41" s="118"/>
      <c r="AG41" s="118"/>
      <c r="AH41" s="116">
        <v>2</v>
      </c>
      <c r="AI41" s="116">
        <v>1</v>
      </c>
      <c r="AJ41" s="116">
        <v>1</v>
      </c>
      <c r="AK41" s="116">
        <v>2</v>
      </c>
      <c r="AL41" s="116">
        <v>6</v>
      </c>
      <c r="AM41" s="116">
        <v>8</v>
      </c>
      <c r="AN41" s="116">
        <v>8</v>
      </c>
      <c r="AO41" s="116">
        <v>8</v>
      </c>
      <c r="AP41" s="116">
        <v>6</v>
      </c>
      <c r="AQ41" s="116">
        <v>7</v>
      </c>
      <c r="AR41" s="116"/>
      <c r="AS41" s="116"/>
      <c r="AT41" s="116">
        <f t="shared" si="1"/>
        <v>49</v>
      </c>
      <c r="AU41" s="233"/>
      <c r="AV41" s="242" t="s">
        <v>730</v>
      </c>
      <c r="AW41" s="242" t="s">
        <v>731</v>
      </c>
      <c r="AX41" s="242" t="s">
        <v>68</v>
      </c>
      <c r="AY41" s="230" t="s">
        <v>194</v>
      </c>
    </row>
    <row r="42" spans="1:52" ht="169.15" customHeight="1" x14ac:dyDescent="0.25">
      <c r="A42" s="116"/>
      <c r="B42" s="116"/>
      <c r="C42" s="116"/>
      <c r="D42" s="116"/>
      <c r="E42" s="116">
        <v>13</v>
      </c>
      <c r="F42" s="116"/>
      <c r="G42" s="116"/>
      <c r="H42" s="116"/>
      <c r="I42" s="137" t="s">
        <v>277</v>
      </c>
      <c r="J42" s="136" t="s">
        <v>278</v>
      </c>
      <c r="K42" s="136" t="s">
        <v>207</v>
      </c>
      <c r="L42" s="117" t="s">
        <v>224</v>
      </c>
      <c r="M42" s="137" t="s">
        <v>203</v>
      </c>
      <c r="N42" s="137" t="s">
        <v>279</v>
      </c>
      <c r="O42" s="117"/>
      <c r="P42" s="117"/>
      <c r="Q42" s="117"/>
      <c r="R42" s="117"/>
      <c r="S42" s="117"/>
      <c r="T42" s="117" t="s">
        <v>210</v>
      </c>
      <c r="U42" s="117" t="s">
        <v>225</v>
      </c>
      <c r="V42" s="118"/>
      <c r="W42" s="118"/>
      <c r="X42" s="118"/>
      <c r="Y42" s="118"/>
      <c r="Z42" s="118"/>
      <c r="AA42" s="118"/>
      <c r="AB42" s="118"/>
      <c r="AC42" s="118"/>
      <c r="AD42" s="118"/>
      <c r="AE42" s="118"/>
      <c r="AF42" s="118"/>
      <c r="AG42" s="118"/>
      <c r="AH42" s="116">
        <v>0</v>
      </c>
      <c r="AI42" s="116">
        <v>405</v>
      </c>
      <c r="AJ42" s="116">
        <v>67</v>
      </c>
      <c r="AK42" s="116">
        <v>401</v>
      </c>
      <c r="AL42" s="116">
        <v>24</v>
      </c>
      <c r="AM42" s="116">
        <v>325</v>
      </c>
      <c r="AN42" s="116">
        <v>156</v>
      </c>
      <c r="AO42" s="116">
        <v>53</v>
      </c>
      <c r="AP42" s="116">
        <v>129</v>
      </c>
      <c r="AQ42" s="116">
        <v>218</v>
      </c>
      <c r="AR42" s="116"/>
      <c r="AS42" s="116"/>
      <c r="AT42" s="116">
        <f t="shared" si="1"/>
        <v>1778</v>
      </c>
      <c r="AU42" s="233"/>
      <c r="AV42" s="242" t="s">
        <v>757</v>
      </c>
      <c r="AW42" s="230" t="s">
        <v>758</v>
      </c>
      <c r="AX42" s="230" t="s">
        <v>759</v>
      </c>
      <c r="AY42" s="230" t="s">
        <v>226</v>
      </c>
    </row>
    <row r="43" spans="1:52" ht="172.9" customHeight="1" x14ac:dyDescent="0.25">
      <c r="A43" s="116"/>
      <c r="B43" s="116"/>
      <c r="C43" s="116"/>
      <c r="D43" s="116"/>
      <c r="E43" s="116">
        <v>14</v>
      </c>
      <c r="F43" s="116"/>
      <c r="G43" s="116"/>
      <c r="H43" s="116"/>
      <c r="I43" s="137" t="s">
        <v>277</v>
      </c>
      <c r="J43" s="136" t="s">
        <v>280</v>
      </c>
      <c r="K43" s="136" t="s">
        <v>207</v>
      </c>
      <c r="L43" s="117" t="s">
        <v>224</v>
      </c>
      <c r="M43" s="137" t="s">
        <v>203</v>
      </c>
      <c r="N43" s="137" t="s">
        <v>281</v>
      </c>
      <c r="O43" s="117"/>
      <c r="P43" s="117"/>
      <c r="Q43" s="117"/>
      <c r="R43" s="117"/>
      <c r="S43" s="117"/>
      <c r="T43" s="117" t="s">
        <v>210</v>
      </c>
      <c r="U43" s="117" t="s">
        <v>225</v>
      </c>
      <c r="V43" s="118"/>
      <c r="W43" s="118"/>
      <c r="X43" s="118"/>
      <c r="Y43" s="118"/>
      <c r="Z43" s="118"/>
      <c r="AA43" s="118"/>
      <c r="AB43" s="118"/>
      <c r="AC43" s="118"/>
      <c r="AD43" s="118"/>
      <c r="AE43" s="118"/>
      <c r="AF43" s="118"/>
      <c r="AG43" s="118"/>
      <c r="AH43" s="116">
        <v>0</v>
      </c>
      <c r="AI43" s="116">
        <v>10</v>
      </c>
      <c r="AJ43" s="116">
        <v>13</v>
      </c>
      <c r="AK43" s="116">
        <v>8</v>
      </c>
      <c r="AL43" s="116">
        <v>16</v>
      </c>
      <c r="AM43" s="116">
        <v>9</v>
      </c>
      <c r="AN43" s="116">
        <v>8</v>
      </c>
      <c r="AO43" s="116">
        <v>15</v>
      </c>
      <c r="AP43" s="116">
        <v>8</v>
      </c>
      <c r="AQ43" s="116">
        <v>9</v>
      </c>
      <c r="AR43" s="116"/>
      <c r="AS43" s="116"/>
      <c r="AT43" s="116">
        <f t="shared" si="1"/>
        <v>96</v>
      </c>
      <c r="AU43" s="233"/>
      <c r="AV43" s="242" t="s">
        <v>760</v>
      </c>
      <c r="AW43" s="242" t="s">
        <v>761</v>
      </c>
      <c r="AX43" s="230" t="s">
        <v>762</v>
      </c>
      <c r="AY43" s="230" t="s">
        <v>763</v>
      </c>
    </row>
    <row r="44" spans="1:52" ht="113.25" customHeight="1" x14ac:dyDescent="0.25">
      <c r="A44" s="116"/>
      <c r="B44" s="116"/>
      <c r="C44" s="116"/>
      <c r="D44" s="116"/>
      <c r="E44" s="116">
        <v>15</v>
      </c>
      <c r="F44" s="116"/>
      <c r="G44" s="116"/>
      <c r="H44" s="116"/>
      <c r="I44" s="137" t="s">
        <v>277</v>
      </c>
      <c r="J44" s="136" t="s">
        <v>282</v>
      </c>
      <c r="K44" s="136" t="s">
        <v>207</v>
      </c>
      <c r="L44" s="117" t="s">
        <v>224</v>
      </c>
      <c r="M44" s="137" t="s">
        <v>203</v>
      </c>
      <c r="N44" s="137" t="s">
        <v>283</v>
      </c>
      <c r="O44" s="117"/>
      <c r="P44" s="117"/>
      <c r="Q44" s="117"/>
      <c r="R44" s="117"/>
      <c r="S44" s="117"/>
      <c r="T44" s="117" t="s">
        <v>210</v>
      </c>
      <c r="U44" s="117" t="s">
        <v>211</v>
      </c>
      <c r="V44" s="118"/>
      <c r="W44" s="118"/>
      <c r="X44" s="118"/>
      <c r="Y44" s="118"/>
      <c r="Z44" s="118"/>
      <c r="AA44" s="118"/>
      <c r="AB44" s="118"/>
      <c r="AC44" s="118"/>
      <c r="AD44" s="118"/>
      <c r="AE44" s="118"/>
      <c r="AF44" s="118"/>
      <c r="AG44" s="118"/>
      <c r="AH44" s="116">
        <v>0</v>
      </c>
      <c r="AI44" s="116">
        <v>0</v>
      </c>
      <c r="AJ44" s="116">
        <v>0</v>
      </c>
      <c r="AK44" s="116">
        <v>310</v>
      </c>
      <c r="AL44" s="116">
        <v>1291</v>
      </c>
      <c r="AM44" s="116">
        <v>1797</v>
      </c>
      <c r="AN44" s="116">
        <v>2179</v>
      </c>
      <c r="AO44" s="116">
        <v>2950</v>
      </c>
      <c r="AP44" s="243">
        <v>2983</v>
      </c>
      <c r="AQ44" s="243">
        <v>3182</v>
      </c>
      <c r="AR44" s="243"/>
      <c r="AS44" s="243"/>
      <c r="AT44" s="243">
        <f t="shared" si="1"/>
        <v>14692</v>
      </c>
      <c r="AU44" s="234"/>
      <c r="AV44" s="242" t="s">
        <v>750</v>
      </c>
      <c r="AW44" s="242" t="s">
        <v>751</v>
      </c>
      <c r="AX44" s="244" t="s">
        <v>68</v>
      </c>
      <c r="AY44" s="137" t="s">
        <v>194</v>
      </c>
      <c r="AZ44" s="108">
        <v>7</v>
      </c>
    </row>
    <row r="45" spans="1:52" ht="150" customHeight="1" x14ac:dyDescent="0.25">
      <c r="A45" s="116"/>
      <c r="B45" s="116"/>
      <c r="C45" s="116"/>
      <c r="D45" s="116"/>
      <c r="E45" s="116">
        <v>16</v>
      </c>
      <c r="F45" s="116"/>
      <c r="G45" s="116"/>
      <c r="H45" s="116"/>
      <c r="I45" s="137" t="s">
        <v>277</v>
      </c>
      <c r="J45" s="136" t="s">
        <v>284</v>
      </c>
      <c r="K45" s="136" t="s">
        <v>207</v>
      </c>
      <c r="L45" s="117" t="s">
        <v>224</v>
      </c>
      <c r="M45" s="137" t="s">
        <v>203</v>
      </c>
      <c r="N45" s="137" t="s">
        <v>285</v>
      </c>
      <c r="O45" s="117"/>
      <c r="P45" s="117"/>
      <c r="Q45" s="117"/>
      <c r="R45" s="117"/>
      <c r="S45" s="117"/>
      <c r="T45" s="117" t="s">
        <v>210</v>
      </c>
      <c r="U45" s="117" t="s">
        <v>286</v>
      </c>
      <c r="V45" s="118"/>
      <c r="W45" s="118"/>
      <c r="X45" s="118"/>
      <c r="Y45" s="118"/>
      <c r="Z45" s="118"/>
      <c r="AA45" s="118"/>
      <c r="AB45" s="118"/>
      <c r="AC45" s="118"/>
      <c r="AD45" s="118"/>
      <c r="AE45" s="118"/>
      <c r="AF45" s="118"/>
      <c r="AG45" s="118"/>
      <c r="AH45" s="116">
        <v>0</v>
      </c>
      <c r="AI45" s="116">
        <v>0</v>
      </c>
      <c r="AJ45" s="116">
        <v>0</v>
      </c>
      <c r="AK45" s="116">
        <v>6</v>
      </c>
      <c r="AL45" s="116">
        <v>7</v>
      </c>
      <c r="AM45" s="116">
        <v>17</v>
      </c>
      <c r="AN45" s="116">
        <v>22</v>
      </c>
      <c r="AO45" s="116">
        <v>11</v>
      </c>
      <c r="AP45" s="116">
        <v>11</v>
      </c>
      <c r="AQ45" s="116">
        <v>17</v>
      </c>
      <c r="AR45" s="116"/>
      <c r="AS45" s="116"/>
      <c r="AT45" s="116">
        <f>SUM(AH45:AS45)</f>
        <v>91</v>
      </c>
      <c r="AU45" s="233"/>
      <c r="AV45" s="242" t="s">
        <v>642</v>
      </c>
      <c r="AW45" s="242" t="s">
        <v>643</v>
      </c>
      <c r="AX45" s="244" t="s">
        <v>68</v>
      </c>
      <c r="AY45" s="137" t="s">
        <v>194</v>
      </c>
    </row>
    <row r="46" spans="1:52" ht="72" customHeight="1" x14ac:dyDescent="0.25">
      <c r="A46" s="116"/>
      <c r="B46" s="116"/>
      <c r="C46" s="116"/>
      <c r="D46" s="116"/>
      <c r="E46" s="116">
        <v>17</v>
      </c>
      <c r="F46" s="116"/>
      <c r="G46" s="116"/>
      <c r="H46" s="116"/>
      <c r="I46" s="137" t="s">
        <v>287</v>
      </c>
      <c r="J46" s="136" t="s">
        <v>288</v>
      </c>
      <c r="K46" s="136" t="s">
        <v>207</v>
      </c>
      <c r="L46" s="117" t="s">
        <v>224</v>
      </c>
      <c r="M46" s="137" t="s">
        <v>203</v>
      </c>
      <c r="N46" s="137" t="s">
        <v>289</v>
      </c>
      <c r="O46" s="117"/>
      <c r="P46" s="117"/>
      <c r="Q46" s="117"/>
      <c r="R46" s="117"/>
      <c r="S46" s="117"/>
      <c r="T46" s="117" t="s">
        <v>210</v>
      </c>
      <c r="U46" s="117" t="s">
        <v>219</v>
      </c>
      <c r="V46" s="118"/>
      <c r="W46" s="118"/>
      <c r="X46" s="118"/>
      <c r="Y46" s="118"/>
      <c r="Z46" s="118"/>
      <c r="AA46" s="118"/>
      <c r="AB46" s="118"/>
      <c r="AC46" s="118"/>
      <c r="AD46" s="118"/>
      <c r="AE46" s="118"/>
      <c r="AF46" s="118"/>
      <c r="AG46" s="118"/>
      <c r="AH46" s="116">
        <v>0</v>
      </c>
      <c r="AI46" s="116">
        <v>0</v>
      </c>
      <c r="AJ46" s="116">
        <v>14</v>
      </c>
      <c r="AK46" s="116">
        <v>6</v>
      </c>
      <c r="AL46" s="116">
        <v>1</v>
      </c>
      <c r="AM46" s="116">
        <v>12</v>
      </c>
      <c r="AN46" s="116">
        <v>6</v>
      </c>
      <c r="AO46" s="116">
        <v>3</v>
      </c>
      <c r="AP46" s="116">
        <v>11</v>
      </c>
      <c r="AQ46" s="116">
        <v>6</v>
      </c>
      <c r="AR46" s="116"/>
      <c r="AS46" s="116"/>
      <c r="AT46" s="116">
        <f t="shared" si="1"/>
        <v>59</v>
      </c>
      <c r="AU46" s="233"/>
      <c r="AV46" s="244" t="s">
        <v>697</v>
      </c>
      <c r="AW46" s="244" t="s">
        <v>698</v>
      </c>
      <c r="AX46" s="242" t="s">
        <v>699</v>
      </c>
      <c r="AY46" s="274" t="s">
        <v>700</v>
      </c>
    </row>
    <row r="47" spans="1:52" ht="86.25" customHeight="1" x14ac:dyDescent="0.25">
      <c r="A47" s="116"/>
      <c r="B47" s="116"/>
      <c r="C47" s="116"/>
      <c r="D47" s="116"/>
      <c r="E47" s="116">
        <v>18</v>
      </c>
      <c r="F47" s="116"/>
      <c r="G47" s="116"/>
      <c r="H47" s="116"/>
      <c r="I47" s="137" t="s">
        <v>287</v>
      </c>
      <c r="J47" s="136" t="s">
        <v>290</v>
      </c>
      <c r="K47" s="136" t="s">
        <v>207</v>
      </c>
      <c r="L47" s="117" t="s">
        <v>224</v>
      </c>
      <c r="M47" s="137" t="s">
        <v>203</v>
      </c>
      <c r="N47" s="137" t="s">
        <v>291</v>
      </c>
      <c r="O47" s="117"/>
      <c r="P47" s="117"/>
      <c r="Q47" s="117"/>
      <c r="R47" s="117"/>
      <c r="S47" s="117"/>
      <c r="T47" s="117" t="s">
        <v>210</v>
      </c>
      <c r="U47" s="117" t="s">
        <v>219</v>
      </c>
      <c r="V47" s="118"/>
      <c r="W47" s="118"/>
      <c r="X47" s="118"/>
      <c r="Y47" s="118"/>
      <c r="Z47" s="118"/>
      <c r="AA47" s="118"/>
      <c r="AB47" s="118"/>
      <c r="AC47" s="118"/>
      <c r="AD47" s="118"/>
      <c r="AE47" s="118"/>
      <c r="AF47" s="118"/>
      <c r="AG47" s="118"/>
      <c r="AH47" s="116">
        <v>0</v>
      </c>
      <c r="AI47" s="116">
        <v>15</v>
      </c>
      <c r="AJ47" s="116">
        <v>19</v>
      </c>
      <c r="AK47" s="116">
        <v>18</v>
      </c>
      <c r="AL47" s="116">
        <v>19</v>
      </c>
      <c r="AM47" s="116">
        <v>17</v>
      </c>
      <c r="AN47" s="116">
        <v>14</v>
      </c>
      <c r="AO47" s="116">
        <v>17</v>
      </c>
      <c r="AP47" s="116">
        <v>18</v>
      </c>
      <c r="AQ47" s="116">
        <v>14</v>
      </c>
      <c r="AR47" s="116"/>
      <c r="AS47" s="116"/>
      <c r="AT47" s="116">
        <f t="shared" si="1"/>
        <v>151</v>
      </c>
      <c r="AU47" s="233"/>
      <c r="AV47" s="244" t="s">
        <v>701</v>
      </c>
      <c r="AW47" s="244" t="s">
        <v>702</v>
      </c>
      <c r="AX47" s="242" t="s">
        <v>68</v>
      </c>
      <c r="AY47" s="274" t="s">
        <v>194</v>
      </c>
    </row>
    <row r="48" spans="1:52" ht="82.5" customHeight="1" x14ac:dyDescent="0.25">
      <c r="A48" s="116"/>
      <c r="B48" s="116"/>
      <c r="C48" s="116"/>
      <c r="D48" s="116"/>
      <c r="E48" s="116">
        <v>19</v>
      </c>
      <c r="F48" s="116"/>
      <c r="G48" s="116"/>
      <c r="H48" s="116"/>
      <c r="I48" s="137" t="s">
        <v>287</v>
      </c>
      <c r="J48" s="136" t="s">
        <v>292</v>
      </c>
      <c r="K48" s="136" t="s">
        <v>207</v>
      </c>
      <c r="L48" s="117" t="s">
        <v>224</v>
      </c>
      <c r="M48" s="137" t="s">
        <v>203</v>
      </c>
      <c r="N48" s="137" t="s">
        <v>293</v>
      </c>
      <c r="O48" s="117"/>
      <c r="P48" s="117"/>
      <c r="Q48" s="117"/>
      <c r="R48" s="117"/>
      <c r="S48" s="117"/>
      <c r="T48" s="117" t="s">
        <v>210</v>
      </c>
      <c r="U48" s="117" t="s">
        <v>219</v>
      </c>
      <c r="V48" s="118"/>
      <c r="W48" s="118"/>
      <c r="X48" s="118"/>
      <c r="Y48" s="118"/>
      <c r="Z48" s="118"/>
      <c r="AA48" s="118"/>
      <c r="AB48" s="118"/>
      <c r="AC48" s="118"/>
      <c r="AD48" s="118"/>
      <c r="AE48" s="118"/>
      <c r="AF48" s="118"/>
      <c r="AG48" s="118"/>
      <c r="AH48" s="116">
        <v>0</v>
      </c>
      <c r="AI48" s="116">
        <v>28</v>
      </c>
      <c r="AJ48" s="116">
        <v>71</v>
      </c>
      <c r="AK48" s="116">
        <v>46</v>
      </c>
      <c r="AL48" s="116">
        <v>64</v>
      </c>
      <c r="AM48" s="116">
        <v>64</v>
      </c>
      <c r="AN48" s="116">
        <v>54</v>
      </c>
      <c r="AO48" s="116">
        <v>58</v>
      </c>
      <c r="AP48" s="116">
        <v>43</v>
      </c>
      <c r="AQ48" s="116">
        <v>46</v>
      </c>
      <c r="AR48" s="116"/>
      <c r="AS48" s="116"/>
      <c r="AT48" s="116">
        <f t="shared" si="1"/>
        <v>474</v>
      </c>
      <c r="AU48" s="233"/>
      <c r="AV48" s="244" t="s">
        <v>703</v>
      </c>
      <c r="AW48" s="244" t="s">
        <v>704</v>
      </c>
      <c r="AX48" s="242" t="s">
        <v>68</v>
      </c>
      <c r="AY48" s="274" t="s">
        <v>194</v>
      </c>
    </row>
    <row r="49" spans="1:51" ht="169.5" customHeight="1" x14ac:dyDescent="0.25">
      <c r="A49" s="116"/>
      <c r="B49" s="116"/>
      <c r="C49" s="116"/>
      <c r="D49" s="116"/>
      <c r="E49" s="116">
        <v>20</v>
      </c>
      <c r="F49" s="116"/>
      <c r="G49" s="116"/>
      <c r="H49" s="116"/>
      <c r="I49" s="137" t="s">
        <v>294</v>
      </c>
      <c r="J49" s="136" t="s">
        <v>295</v>
      </c>
      <c r="K49" s="136" t="s">
        <v>207</v>
      </c>
      <c r="L49" s="117" t="s">
        <v>224</v>
      </c>
      <c r="M49" s="137" t="s">
        <v>203</v>
      </c>
      <c r="N49" s="137" t="s">
        <v>296</v>
      </c>
      <c r="O49" s="117"/>
      <c r="P49" s="117"/>
      <c r="Q49" s="117"/>
      <c r="R49" s="117"/>
      <c r="S49" s="117"/>
      <c r="T49" s="117" t="s">
        <v>210</v>
      </c>
      <c r="U49" s="117" t="s">
        <v>211</v>
      </c>
      <c r="V49" s="118"/>
      <c r="W49" s="118"/>
      <c r="X49" s="118"/>
      <c r="Y49" s="118"/>
      <c r="Z49" s="118"/>
      <c r="AA49" s="118"/>
      <c r="AB49" s="118"/>
      <c r="AC49" s="118"/>
      <c r="AD49" s="118"/>
      <c r="AE49" s="118"/>
      <c r="AF49" s="118"/>
      <c r="AG49" s="118"/>
      <c r="AH49" s="116">
        <v>0</v>
      </c>
      <c r="AI49" s="116">
        <v>86</v>
      </c>
      <c r="AJ49" s="116">
        <v>136</v>
      </c>
      <c r="AK49" s="116">
        <v>99</v>
      </c>
      <c r="AL49" s="116">
        <v>122</v>
      </c>
      <c r="AM49" s="116">
        <v>70</v>
      </c>
      <c r="AN49" s="116">
        <v>108</v>
      </c>
      <c r="AO49" s="116">
        <v>111</v>
      </c>
      <c r="AP49" s="116">
        <v>134</v>
      </c>
      <c r="AQ49" s="116">
        <v>143</v>
      </c>
      <c r="AR49" s="116"/>
      <c r="AS49" s="116"/>
      <c r="AT49" s="116">
        <f t="shared" si="1"/>
        <v>1009</v>
      </c>
      <c r="AU49" s="233"/>
      <c r="AV49" s="230" t="s">
        <v>747</v>
      </c>
      <c r="AW49" s="230" t="s">
        <v>752</v>
      </c>
      <c r="AX49" s="230" t="s">
        <v>297</v>
      </c>
      <c r="AY49" s="230" t="s">
        <v>298</v>
      </c>
    </row>
    <row r="50" spans="1:51" ht="174" customHeight="1" x14ac:dyDescent="0.25">
      <c r="A50" s="116"/>
      <c r="B50" s="116"/>
      <c r="C50" s="116"/>
      <c r="D50" s="116"/>
      <c r="E50" s="116">
        <v>21</v>
      </c>
      <c r="F50" s="116"/>
      <c r="G50" s="116"/>
      <c r="H50" s="116"/>
      <c r="I50" s="137" t="s">
        <v>294</v>
      </c>
      <c r="J50" s="136" t="s">
        <v>299</v>
      </c>
      <c r="K50" s="136" t="s">
        <v>207</v>
      </c>
      <c r="L50" s="117" t="s">
        <v>224</v>
      </c>
      <c r="M50" s="137" t="s">
        <v>203</v>
      </c>
      <c r="N50" s="137" t="s">
        <v>300</v>
      </c>
      <c r="O50" s="117"/>
      <c r="P50" s="117"/>
      <c r="Q50" s="117"/>
      <c r="R50" s="117"/>
      <c r="S50" s="117"/>
      <c r="T50" s="117" t="s">
        <v>210</v>
      </c>
      <c r="U50" s="117" t="s">
        <v>269</v>
      </c>
      <c r="V50" s="118"/>
      <c r="W50" s="118"/>
      <c r="X50" s="118"/>
      <c r="Y50" s="118"/>
      <c r="Z50" s="118"/>
      <c r="AA50" s="118"/>
      <c r="AB50" s="118"/>
      <c r="AC50" s="118"/>
      <c r="AD50" s="118"/>
      <c r="AE50" s="118"/>
      <c r="AF50" s="118"/>
      <c r="AG50" s="118"/>
      <c r="AH50" s="116">
        <v>1</v>
      </c>
      <c r="AI50" s="116">
        <v>1</v>
      </c>
      <c r="AJ50" s="116">
        <v>1</v>
      </c>
      <c r="AK50" s="116">
        <v>1</v>
      </c>
      <c r="AL50" s="116">
        <v>2</v>
      </c>
      <c r="AM50" s="116">
        <v>1</v>
      </c>
      <c r="AN50" s="116">
        <v>2</v>
      </c>
      <c r="AO50" s="116">
        <v>14</v>
      </c>
      <c r="AP50" s="116">
        <v>8</v>
      </c>
      <c r="AQ50" s="116">
        <v>4</v>
      </c>
      <c r="AR50" s="116"/>
      <c r="AS50" s="116"/>
      <c r="AT50" s="116">
        <f t="shared" si="1"/>
        <v>35</v>
      </c>
      <c r="AU50" s="233"/>
      <c r="AV50" s="242" t="s">
        <v>745</v>
      </c>
      <c r="AW50" s="242" t="s">
        <v>746</v>
      </c>
      <c r="AX50" s="242" t="s">
        <v>68</v>
      </c>
      <c r="AY50" s="230" t="s">
        <v>194</v>
      </c>
    </row>
    <row r="51" spans="1:51" ht="146.44999999999999" customHeight="1" x14ac:dyDescent="0.25">
      <c r="A51" s="116"/>
      <c r="B51" s="116"/>
      <c r="C51" s="116"/>
      <c r="D51" s="116"/>
      <c r="E51" s="116">
        <v>22</v>
      </c>
      <c r="F51" s="116"/>
      <c r="G51" s="116"/>
      <c r="H51" s="116"/>
      <c r="I51" s="137" t="s">
        <v>301</v>
      </c>
      <c r="J51" s="136" t="s">
        <v>302</v>
      </c>
      <c r="K51" s="136" t="s">
        <v>207</v>
      </c>
      <c r="L51" s="117" t="s">
        <v>224</v>
      </c>
      <c r="M51" s="137" t="s">
        <v>203</v>
      </c>
      <c r="N51" s="137" t="s">
        <v>303</v>
      </c>
      <c r="O51" s="117"/>
      <c r="P51" s="117"/>
      <c r="Q51" s="117"/>
      <c r="R51" s="117"/>
      <c r="S51" s="117"/>
      <c r="T51" s="117" t="s">
        <v>210</v>
      </c>
      <c r="U51" s="117" t="s">
        <v>304</v>
      </c>
      <c r="V51" s="118"/>
      <c r="W51" s="118"/>
      <c r="X51" s="118"/>
      <c r="Y51" s="118"/>
      <c r="Z51" s="118"/>
      <c r="AA51" s="118"/>
      <c r="AB51" s="118"/>
      <c r="AC51" s="118"/>
      <c r="AD51" s="118"/>
      <c r="AE51" s="118"/>
      <c r="AF51" s="118"/>
      <c r="AG51" s="118"/>
      <c r="AH51" s="116">
        <v>8</v>
      </c>
      <c r="AI51" s="116">
        <v>68</v>
      </c>
      <c r="AJ51" s="116">
        <v>107</v>
      </c>
      <c r="AK51" s="116">
        <v>97</v>
      </c>
      <c r="AL51" s="116">
        <v>123</v>
      </c>
      <c r="AM51" s="116">
        <v>161</v>
      </c>
      <c r="AN51" s="116">
        <v>134</v>
      </c>
      <c r="AO51" s="116">
        <v>126</v>
      </c>
      <c r="AP51" s="116">
        <v>145</v>
      </c>
      <c r="AQ51" s="116">
        <v>160</v>
      </c>
      <c r="AR51" s="116"/>
      <c r="AS51" s="116"/>
      <c r="AT51" s="116">
        <f t="shared" si="1"/>
        <v>1129</v>
      </c>
      <c r="AU51" s="233"/>
      <c r="AV51" s="242" t="s">
        <v>749</v>
      </c>
      <c r="AW51" s="242" t="s">
        <v>712</v>
      </c>
      <c r="AX51" s="242" t="s">
        <v>68</v>
      </c>
      <c r="AY51" s="230" t="s">
        <v>194</v>
      </c>
    </row>
    <row r="52" spans="1:51" ht="51" customHeight="1" x14ac:dyDescent="0.25">
      <c r="A52" s="116"/>
      <c r="B52" s="116"/>
      <c r="C52" s="116"/>
      <c r="D52" s="116"/>
      <c r="E52" s="116">
        <v>22</v>
      </c>
      <c r="F52" s="116"/>
      <c r="G52" s="116"/>
      <c r="H52" s="116"/>
      <c r="I52" s="137" t="s">
        <v>301</v>
      </c>
      <c r="J52" s="136" t="s">
        <v>305</v>
      </c>
      <c r="K52" s="136" t="s">
        <v>207</v>
      </c>
      <c r="L52" s="117" t="s">
        <v>224</v>
      </c>
      <c r="M52" s="137" t="s">
        <v>203</v>
      </c>
      <c r="N52" s="137" t="s">
        <v>306</v>
      </c>
      <c r="O52" s="117"/>
      <c r="P52" s="117"/>
      <c r="Q52" s="117"/>
      <c r="R52" s="117"/>
      <c r="S52" s="117"/>
      <c r="T52" s="117" t="s">
        <v>210</v>
      </c>
      <c r="U52" s="117" t="s">
        <v>211</v>
      </c>
      <c r="V52" s="118"/>
      <c r="W52" s="118"/>
      <c r="X52" s="118"/>
      <c r="Y52" s="118"/>
      <c r="Z52" s="118"/>
      <c r="AA52" s="118"/>
      <c r="AB52" s="118"/>
      <c r="AC52" s="118"/>
      <c r="AD52" s="118"/>
      <c r="AE52" s="118"/>
      <c r="AF52" s="118"/>
      <c r="AG52" s="118"/>
      <c r="AH52" s="116">
        <v>10</v>
      </c>
      <c r="AI52" s="116">
        <v>62</v>
      </c>
      <c r="AJ52" s="116">
        <v>99</v>
      </c>
      <c r="AK52" s="116">
        <v>87</v>
      </c>
      <c r="AL52" s="116">
        <v>114</v>
      </c>
      <c r="AM52" s="116">
        <v>129</v>
      </c>
      <c r="AN52" s="116">
        <v>122</v>
      </c>
      <c r="AO52" s="116">
        <v>120</v>
      </c>
      <c r="AP52" s="116">
        <v>125</v>
      </c>
      <c r="AQ52" s="116">
        <v>142</v>
      </c>
      <c r="AR52" s="116"/>
      <c r="AS52" s="116"/>
      <c r="AT52" s="116">
        <f t="shared" si="1"/>
        <v>1010</v>
      </c>
      <c r="AU52" s="233"/>
      <c r="AV52" s="242" t="s">
        <v>713</v>
      </c>
      <c r="AW52" s="242" t="s">
        <v>714</v>
      </c>
      <c r="AX52" s="242" t="s">
        <v>68</v>
      </c>
      <c r="AY52" s="230" t="s">
        <v>194</v>
      </c>
    </row>
    <row r="53" spans="1:51" ht="245.25" customHeight="1" x14ac:dyDescent="0.25">
      <c r="A53" s="116"/>
      <c r="B53" s="116"/>
      <c r="C53" s="116"/>
      <c r="D53" s="116"/>
      <c r="E53" s="116">
        <v>23</v>
      </c>
      <c r="F53" s="116"/>
      <c r="G53" s="116"/>
      <c r="H53" s="116"/>
      <c r="I53" s="137" t="s">
        <v>301</v>
      </c>
      <c r="J53" s="136" t="s">
        <v>307</v>
      </c>
      <c r="K53" s="136" t="s">
        <v>207</v>
      </c>
      <c r="L53" s="117" t="s">
        <v>224</v>
      </c>
      <c r="M53" s="137" t="s">
        <v>203</v>
      </c>
      <c r="N53" s="137" t="s">
        <v>308</v>
      </c>
      <c r="O53" s="117"/>
      <c r="P53" s="117"/>
      <c r="Q53" s="117"/>
      <c r="R53" s="117"/>
      <c r="S53" s="117"/>
      <c r="T53" s="117" t="s">
        <v>210</v>
      </c>
      <c r="U53" s="117" t="s">
        <v>211</v>
      </c>
      <c r="V53" s="118"/>
      <c r="W53" s="118"/>
      <c r="X53" s="118"/>
      <c r="Y53" s="118"/>
      <c r="Z53" s="118"/>
      <c r="AA53" s="118"/>
      <c r="AB53" s="118"/>
      <c r="AC53" s="118"/>
      <c r="AD53" s="118"/>
      <c r="AE53" s="118"/>
      <c r="AF53" s="118"/>
      <c r="AG53" s="118"/>
      <c r="AH53" s="116">
        <v>16</v>
      </c>
      <c r="AI53" s="116">
        <v>252</v>
      </c>
      <c r="AJ53" s="116">
        <v>302</v>
      </c>
      <c r="AK53" s="116">
        <v>331</v>
      </c>
      <c r="AL53" s="116">
        <v>360</v>
      </c>
      <c r="AM53" s="116">
        <v>287</v>
      </c>
      <c r="AN53" s="116">
        <v>339</v>
      </c>
      <c r="AO53" s="116">
        <v>356</v>
      </c>
      <c r="AP53" s="116">
        <v>384</v>
      </c>
      <c r="AQ53" s="116">
        <v>391</v>
      </c>
      <c r="AR53" s="116"/>
      <c r="AS53" s="116"/>
      <c r="AT53" s="116">
        <f t="shared" si="1"/>
        <v>3018</v>
      </c>
      <c r="AU53" s="233"/>
      <c r="AV53" s="242" t="s">
        <v>719</v>
      </c>
      <c r="AW53" s="242" t="s">
        <v>715</v>
      </c>
      <c r="AX53" s="242" t="s">
        <v>716</v>
      </c>
      <c r="AY53" s="230" t="s">
        <v>309</v>
      </c>
    </row>
    <row r="54" spans="1:51" ht="249" customHeight="1" x14ac:dyDescent="0.25">
      <c r="A54" s="116"/>
      <c r="B54" s="116"/>
      <c r="C54" s="116"/>
      <c r="D54" s="116"/>
      <c r="E54" s="116">
        <v>24</v>
      </c>
      <c r="F54" s="116"/>
      <c r="G54" s="116"/>
      <c r="H54" s="116"/>
      <c r="I54" s="137" t="s">
        <v>301</v>
      </c>
      <c r="J54" s="136" t="s">
        <v>310</v>
      </c>
      <c r="K54" s="136" t="s">
        <v>207</v>
      </c>
      <c r="L54" s="117" t="s">
        <v>224</v>
      </c>
      <c r="M54" s="137" t="s">
        <v>203</v>
      </c>
      <c r="N54" s="137" t="s">
        <v>311</v>
      </c>
      <c r="O54" s="117"/>
      <c r="P54" s="117"/>
      <c r="Q54" s="117"/>
      <c r="R54" s="117"/>
      <c r="S54" s="117"/>
      <c r="T54" s="117" t="s">
        <v>210</v>
      </c>
      <c r="U54" s="117" t="s">
        <v>211</v>
      </c>
      <c r="V54" s="118"/>
      <c r="W54" s="118"/>
      <c r="X54" s="118"/>
      <c r="Y54" s="118"/>
      <c r="Z54" s="118"/>
      <c r="AA54" s="118"/>
      <c r="AB54" s="118"/>
      <c r="AC54" s="118"/>
      <c r="AD54" s="118"/>
      <c r="AE54" s="118"/>
      <c r="AF54" s="118"/>
      <c r="AG54" s="118"/>
      <c r="AH54" s="116">
        <v>26</v>
      </c>
      <c r="AI54" s="116">
        <v>314</v>
      </c>
      <c r="AJ54" s="116">
        <v>401</v>
      </c>
      <c r="AK54" s="116">
        <v>418</v>
      </c>
      <c r="AL54" s="116">
        <v>474</v>
      </c>
      <c r="AM54" s="116">
        <v>416</v>
      </c>
      <c r="AN54" s="116">
        <v>461</v>
      </c>
      <c r="AO54" s="116">
        <v>476</v>
      </c>
      <c r="AP54" s="116">
        <v>509</v>
      </c>
      <c r="AQ54" s="116">
        <v>533</v>
      </c>
      <c r="AR54" s="116"/>
      <c r="AS54" s="116"/>
      <c r="AT54" s="116">
        <f t="shared" si="1"/>
        <v>4028</v>
      </c>
      <c r="AU54" s="233"/>
      <c r="AV54" s="242" t="s">
        <v>717</v>
      </c>
      <c r="AW54" s="242" t="s">
        <v>718</v>
      </c>
      <c r="AX54" s="242" t="s">
        <v>716</v>
      </c>
      <c r="AY54" s="230" t="s">
        <v>215</v>
      </c>
    </row>
    <row r="55" spans="1:51" ht="162" customHeight="1" x14ac:dyDescent="0.25">
      <c r="A55" s="116"/>
      <c r="B55" s="116"/>
      <c r="C55" s="116"/>
      <c r="D55" s="116"/>
      <c r="E55" s="116"/>
      <c r="F55" s="116"/>
      <c r="G55" s="117" t="s">
        <v>312</v>
      </c>
      <c r="H55" s="117"/>
      <c r="I55" s="137" t="s">
        <v>313</v>
      </c>
      <c r="J55" s="136" t="s">
        <v>314</v>
      </c>
      <c r="K55" s="136" t="s">
        <v>189</v>
      </c>
      <c r="L55" s="117" t="s">
        <v>224</v>
      </c>
      <c r="M55" s="137" t="s">
        <v>190</v>
      </c>
      <c r="N55" s="137" t="s">
        <v>315</v>
      </c>
      <c r="O55" s="117"/>
      <c r="P55" s="117"/>
      <c r="Q55" s="206"/>
      <c r="R55" s="206">
        <v>1</v>
      </c>
      <c r="S55" s="117"/>
      <c r="T55" s="117" t="s">
        <v>192</v>
      </c>
      <c r="U55" s="117" t="s">
        <v>316</v>
      </c>
      <c r="V55" s="137"/>
      <c r="W55" s="137"/>
      <c r="X55" s="207">
        <v>1</v>
      </c>
      <c r="Y55" s="137"/>
      <c r="Z55" s="137"/>
      <c r="AA55" s="207">
        <v>1</v>
      </c>
      <c r="AB55" s="137"/>
      <c r="AC55" s="137"/>
      <c r="AD55" s="207">
        <v>1</v>
      </c>
      <c r="AE55" s="137"/>
      <c r="AF55" s="137"/>
      <c r="AG55" s="207">
        <v>1</v>
      </c>
      <c r="AH55" s="116"/>
      <c r="AI55" s="116"/>
      <c r="AJ55" s="227">
        <v>0</v>
      </c>
      <c r="AK55" s="116"/>
      <c r="AL55" s="116"/>
      <c r="AM55" s="227">
        <v>1</v>
      </c>
      <c r="AN55" s="116"/>
      <c r="AO55" s="116"/>
      <c r="AP55" s="227">
        <v>1</v>
      </c>
      <c r="AQ55" s="116"/>
      <c r="AR55" s="116"/>
      <c r="AS55" s="116"/>
      <c r="AT55" s="227">
        <f>MIN(AG55:AS55)</f>
        <v>0</v>
      </c>
      <c r="AU55" s="233">
        <f>+AT55/R55</f>
        <v>0</v>
      </c>
      <c r="AV55" s="242" t="s">
        <v>276</v>
      </c>
      <c r="AW55" s="242" t="s">
        <v>317</v>
      </c>
      <c r="AX55" s="242" t="s">
        <v>68</v>
      </c>
      <c r="AY55" s="230" t="s">
        <v>194</v>
      </c>
    </row>
    <row r="56" spans="1:51" ht="186" customHeight="1" x14ac:dyDescent="0.25">
      <c r="A56" s="116"/>
      <c r="B56" s="116"/>
      <c r="C56" s="116"/>
      <c r="D56" s="116"/>
      <c r="E56" s="116"/>
      <c r="F56" s="116"/>
      <c r="G56" s="117" t="s">
        <v>312</v>
      </c>
      <c r="H56" s="117"/>
      <c r="I56" s="137" t="s">
        <v>318</v>
      </c>
      <c r="J56" s="136" t="s">
        <v>319</v>
      </c>
      <c r="K56" s="136" t="s">
        <v>189</v>
      </c>
      <c r="L56" s="117" t="s">
        <v>224</v>
      </c>
      <c r="M56" s="137" t="s">
        <v>190</v>
      </c>
      <c r="N56" s="137" t="s">
        <v>320</v>
      </c>
      <c r="O56" s="117"/>
      <c r="P56" s="117"/>
      <c r="Q56" s="206"/>
      <c r="R56" s="206">
        <v>1</v>
      </c>
      <c r="S56" s="117"/>
      <c r="T56" s="117" t="s">
        <v>192</v>
      </c>
      <c r="U56" s="117" t="s">
        <v>316</v>
      </c>
      <c r="V56" s="137"/>
      <c r="W56" s="137"/>
      <c r="X56" s="207">
        <v>1</v>
      </c>
      <c r="Y56" s="137"/>
      <c r="Z56" s="137"/>
      <c r="AA56" s="207">
        <v>1</v>
      </c>
      <c r="AB56" s="137"/>
      <c r="AC56" s="137"/>
      <c r="AD56" s="207">
        <v>1</v>
      </c>
      <c r="AE56" s="137"/>
      <c r="AF56" s="137"/>
      <c r="AG56" s="207">
        <v>1</v>
      </c>
      <c r="AH56" s="116"/>
      <c r="AI56" s="116"/>
      <c r="AJ56" s="227">
        <v>0</v>
      </c>
      <c r="AK56" s="116"/>
      <c r="AL56" s="116"/>
      <c r="AM56" s="227">
        <v>1</v>
      </c>
      <c r="AN56" s="116"/>
      <c r="AO56" s="116"/>
      <c r="AP56" s="116"/>
      <c r="AQ56" s="116"/>
      <c r="AR56" s="116"/>
      <c r="AS56" s="116"/>
      <c r="AT56" s="116">
        <f>MIN(AG56:AS56)</f>
        <v>0</v>
      </c>
      <c r="AU56" s="228">
        <f t="shared" ref="AU56:AU59" si="2">+AT56/R56</f>
        <v>0</v>
      </c>
      <c r="AV56" s="242" t="s">
        <v>321</v>
      </c>
      <c r="AW56" s="242" t="s">
        <v>321</v>
      </c>
      <c r="AX56" s="230" t="s">
        <v>194</v>
      </c>
      <c r="AY56" s="230" t="s">
        <v>194</v>
      </c>
    </row>
    <row r="57" spans="1:51" ht="109.5" customHeight="1" x14ac:dyDescent="0.25">
      <c r="A57" s="116"/>
      <c r="B57" s="116"/>
      <c r="C57" s="116"/>
      <c r="D57" s="116"/>
      <c r="E57" s="116"/>
      <c r="F57" s="116"/>
      <c r="G57" s="117" t="s">
        <v>312</v>
      </c>
      <c r="H57" s="117"/>
      <c r="I57" s="137" t="s">
        <v>322</v>
      </c>
      <c r="J57" s="136" t="s">
        <v>323</v>
      </c>
      <c r="K57" s="136" t="s">
        <v>207</v>
      </c>
      <c r="L57" s="117" t="s">
        <v>224</v>
      </c>
      <c r="M57" s="137" t="s">
        <v>324</v>
      </c>
      <c r="N57" s="137" t="s">
        <v>325</v>
      </c>
      <c r="O57" s="117"/>
      <c r="P57" s="117"/>
      <c r="Q57" s="117"/>
      <c r="R57" s="117">
        <v>28</v>
      </c>
      <c r="S57" s="117"/>
      <c r="T57" s="117" t="s">
        <v>192</v>
      </c>
      <c r="U57" s="117" t="s">
        <v>326</v>
      </c>
      <c r="V57" s="137"/>
      <c r="W57" s="137"/>
      <c r="X57" s="137">
        <v>7</v>
      </c>
      <c r="Y57" s="137"/>
      <c r="Z57" s="137"/>
      <c r="AA57" s="137">
        <v>7</v>
      </c>
      <c r="AB57" s="137"/>
      <c r="AC57" s="137"/>
      <c r="AD57" s="137">
        <v>7</v>
      </c>
      <c r="AE57" s="137"/>
      <c r="AF57" s="137"/>
      <c r="AG57" s="137">
        <v>7</v>
      </c>
      <c r="AH57" s="116"/>
      <c r="AI57" s="116"/>
      <c r="AJ57" s="116">
        <v>7</v>
      </c>
      <c r="AK57" s="116"/>
      <c r="AL57" s="116"/>
      <c r="AM57" s="116">
        <v>7</v>
      </c>
      <c r="AN57" s="116"/>
      <c r="AO57" s="116"/>
      <c r="AP57" s="116">
        <v>9</v>
      </c>
      <c r="AQ57" s="116"/>
      <c r="AR57" s="116"/>
      <c r="AS57" s="116"/>
      <c r="AT57" s="116">
        <f>SUM(AJ57:AS57)</f>
        <v>23</v>
      </c>
      <c r="AU57" s="228">
        <f>+AT57/R57</f>
        <v>0.8214285714285714</v>
      </c>
      <c r="AV57" s="242" t="s">
        <v>327</v>
      </c>
      <c r="AW57" s="242" t="s">
        <v>328</v>
      </c>
      <c r="AX57" s="242" t="s">
        <v>68</v>
      </c>
      <c r="AY57" s="230" t="s">
        <v>194</v>
      </c>
    </row>
    <row r="58" spans="1:51" ht="339.75" customHeight="1" x14ac:dyDescent="0.25">
      <c r="A58" s="116"/>
      <c r="B58" s="116"/>
      <c r="C58" s="116"/>
      <c r="D58" s="116"/>
      <c r="E58" s="116"/>
      <c r="F58" s="116"/>
      <c r="G58" s="117" t="s">
        <v>312</v>
      </c>
      <c r="H58" s="117"/>
      <c r="I58" s="137" t="s">
        <v>329</v>
      </c>
      <c r="J58" s="136" t="s">
        <v>330</v>
      </c>
      <c r="K58" s="136" t="s">
        <v>207</v>
      </c>
      <c r="L58" s="117" t="s">
        <v>224</v>
      </c>
      <c r="M58" s="137" t="s">
        <v>331</v>
      </c>
      <c r="N58" s="137" t="s">
        <v>332</v>
      </c>
      <c r="O58" s="117"/>
      <c r="P58" s="117"/>
      <c r="Q58" s="117"/>
      <c r="R58" s="117">
        <v>80</v>
      </c>
      <c r="S58" s="117"/>
      <c r="T58" s="117" t="s">
        <v>192</v>
      </c>
      <c r="U58" s="117" t="s">
        <v>333</v>
      </c>
      <c r="V58" s="137"/>
      <c r="W58" s="137"/>
      <c r="X58" s="137">
        <v>20</v>
      </c>
      <c r="Y58" s="137"/>
      <c r="Z58" s="137"/>
      <c r="AA58" s="137">
        <v>20</v>
      </c>
      <c r="AB58" s="137"/>
      <c r="AC58" s="137"/>
      <c r="AD58" s="137">
        <v>20</v>
      </c>
      <c r="AE58" s="137"/>
      <c r="AF58" s="137"/>
      <c r="AG58" s="137">
        <v>20</v>
      </c>
      <c r="AH58" s="116"/>
      <c r="AI58" s="116"/>
      <c r="AJ58" s="116">
        <v>20</v>
      </c>
      <c r="AK58" s="116"/>
      <c r="AL58" s="116"/>
      <c r="AM58" s="116">
        <v>20</v>
      </c>
      <c r="AN58" s="116"/>
      <c r="AO58" s="116"/>
      <c r="AP58" s="116">
        <v>20</v>
      </c>
      <c r="AQ58" s="116"/>
      <c r="AR58" s="116"/>
      <c r="AS58" s="116"/>
      <c r="AT58" s="116">
        <f>SUM(AG58:AS58)</f>
        <v>80</v>
      </c>
      <c r="AU58" s="228">
        <f t="shared" si="2"/>
        <v>1</v>
      </c>
      <c r="AV58" s="242" t="s">
        <v>334</v>
      </c>
      <c r="AW58" s="242" t="s">
        <v>335</v>
      </c>
      <c r="AX58" s="242" t="s">
        <v>336</v>
      </c>
      <c r="AY58" s="230" t="s">
        <v>337</v>
      </c>
    </row>
    <row r="59" spans="1:51" ht="103.5" customHeight="1" x14ac:dyDescent="0.25">
      <c r="A59" s="116"/>
      <c r="B59" s="116"/>
      <c r="C59" s="116"/>
      <c r="D59" s="116"/>
      <c r="E59" s="116"/>
      <c r="F59" s="116"/>
      <c r="G59" s="117" t="s">
        <v>312</v>
      </c>
      <c r="H59" s="117"/>
      <c r="I59" s="137" t="s">
        <v>338</v>
      </c>
      <c r="J59" s="136" t="s">
        <v>339</v>
      </c>
      <c r="K59" s="136" t="s">
        <v>189</v>
      </c>
      <c r="L59" s="117" t="s">
        <v>224</v>
      </c>
      <c r="M59" s="137" t="s">
        <v>190</v>
      </c>
      <c r="N59" s="137" t="s">
        <v>340</v>
      </c>
      <c r="O59" s="117"/>
      <c r="P59" s="117"/>
      <c r="Q59" s="206"/>
      <c r="R59" s="206">
        <v>1</v>
      </c>
      <c r="S59" s="117"/>
      <c r="T59" s="117" t="s">
        <v>192</v>
      </c>
      <c r="U59" s="117" t="s">
        <v>225</v>
      </c>
      <c r="V59" s="137"/>
      <c r="W59" s="137"/>
      <c r="X59" s="207">
        <v>1</v>
      </c>
      <c r="Y59" s="137"/>
      <c r="Z59" s="137"/>
      <c r="AA59" s="207">
        <v>1</v>
      </c>
      <c r="AB59" s="137"/>
      <c r="AC59" s="137"/>
      <c r="AD59" s="207">
        <v>1</v>
      </c>
      <c r="AE59" s="137"/>
      <c r="AF59" s="137"/>
      <c r="AG59" s="207">
        <v>1</v>
      </c>
      <c r="AH59" s="116"/>
      <c r="AI59" s="116"/>
      <c r="AJ59" s="227">
        <v>1</v>
      </c>
      <c r="AK59" s="116"/>
      <c r="AL59" s="116"/>
      <c r="AM59" s="227">
        <v>1</v>
      </c>
      <c r="AN59" s="116"/>
      <c r="AO59" s="116"/>
      <c r="AP59" s="116"/>
      <c r="AQ59" s="116"/>
      <c r="AR59" s="116"/>
      <c r="AS59" s="116"/>
      <c r="AT59" s="234">
        <f>AVERAGE(AH59:AS59)</f>
        <v>1</v>
      </c>
      <c r="AU59" s="234">
        <f t="shared" si="2"/>
        <v>1</v>
      </c>
      <c r="AV59" s="242" t="s">
        <v>341</v>
      </c>
      <c r="AW59" s="242" t="s">
        <v>342</v>
      </c>
      <c r="AX59" s="242" t="s">
        <v>343</v>
      </c>
      <c r="AY59" s="269" t="s">
        <v>194</v>
      </c>
    </row>
    <row r="60" spans="1:51" ht="175.5" customHeight="1" x14ac:dyDescent="0.25">
      <c r="A60" s="116"/>
      <c r="B60" s="116"/>
      <c r="C60" s="116"/>
      <c r="D60" s="116"/>
      <c r="E60" s="116"/>
      <c r="F60" s="116"/>
      <c r="G60" s="117" t="s">
        <v>312</v>
      </c>
      <c r="H60" s="117"/>
      <c r="I60" s="137" t="s">
        <v>344</v>
      </c>
      <c r="J60" s="136" t="s">
        <v>345</v>
      </c>
      <c r="K60" s="136" t="s">
        <v>189</v>
      </c>
      <c r="L60" s="117" t="s">
        <v>224</v>
      </c>
      <c r="M60" s="137" t="s">
        <v>190</v>
      </c>
      <c r="N60" s="137" t="s">
        <v>346</v>
      </c>
      <c r="O60" s="117"/>
      <c r="P60" s="117"/>
      <c r="Q60" s="206"/>
      <c r="R60" s="206">
        <v>1</v>
      </c>
      <c r="S60" s="117"/>
      <c r="T60" s="117" t="s">
        <v>192</v>
      </c>
      <c r="U60" s="117" t="s">
        <v>225</v>
      </c>
      <c r="V60" s="137"/>
      <c r="W60" s="137"/>
      <c r="X60" s="207">
        <v>1</v>
      </c>
      <c r="Y60" s="137"/>
      <c r="Z60" s="137"/>
      <c r="AA60" s="207">
        <v>1</v>
      </c>
      <c r="AB60" s="137"/>
      <c r="AC60" s="137"/>
      <c r="AD60" s="207">
        <v>1</v>
      </c>
      <c r="AE60" s="137"/>
      <c r="AF60" s="137"/>
      <c r="AG60" s="207">
        <v>1</v>
      </c>
      <c r="AH60" s="116"/>
      <c r="AI60" s="116"/>
      <c r="AJ60" s="227">
        <v>0.78</v>
      </c>
      <c r="AK60" s="116"/>
      <c r="AL60" s="116"/>
      <c r="AM60" s="227">
        <v>1</v>
      </c>
      <c r="AN60" s="116"/>
      <c r="AO60" s="116"/>
      <c r="AP60" s="116"/>
      <c r="AQ60" s="116"/>
      <c r="AR60" s="116"/>
      <c r="AS60" s="116"/>
      <c r="AT60" s="234">
        <f>AVERAGE(AH60:AS60)</f>
        <v>0.89</v>
      </c>
      <c r="AU60" s="234">
        <f>+AT60/R60</f>
        <v>0.89</v>
      </c>
      <c r="AV60" s="242" t="s">
        <v>347</v>
      </c>
      <c r="AW60" s="242" t="s">
        <v>348</v>
      </c>
      <c r="AX60" s="242" t="s">
        <v>349</v>
      </c>
      <c r="AY60" s="269" t="s">
        <v>194</v>
      </c>
    </row>
    <row r="61" spans="1:51" ht="45" customHeight="1" x14ac:dyDescent="0.25">
      <c r="A61" s="637" t="s">
        <v>350</v>
      </c>
      <c r="B61" s="637"/>
      <c r="C61" s="637"/>
      <c r="D61" s="626" t="s">
        <v>351</v>
      </c>
      <c r="E61" s="626"/>
      <c r="F61" s="626"/>
      <c r="G61" s="626"/>
      <c r="H61" s="626"/>
      <c r="I61" s="626"/>
      <c r="J61" s="659" t="s">
        <v>352</v>
      </c>
      <c r="K61" s="659"/>
      <c r="L61" s="659"/>
      <c r="M61" s="659"/>
      <c r="N61" s="659"/>
      <c r="O61" s="659"/>
      <c r="P61" s="626" t="s">
        <v>351</v>
      </c>
      <c r="Q61" s="626"/>
      <c r="R61" s="626"/>
      <c r="S61" s="626"/>
      <c r="T61" s="626"/>
      <c r="U61" s="626"/>
      <c r="V61" s="626" t="s">
        <v>351</v>
      </c>
      <c r="W61" s="626"/>
      <c r="X61" s="626"/>
      <c r="Y61" s="626"/>
      <c r="Z61" s="626"/>
      <c r="AA61" s="626"/>
      <c r="AB61" s="626"/>
      <c r="AC61" s="626"/>
      <c r="AD61" s="626" t="s">
        <v>351</v>
      </c>
      <c r="AE61" s="626"/>
      <c r="AF61" s="626"/>
      <c r="AG61" s="626"/>
      <c r="AH61" s="626"/>
      <c r="AI61" s="626"/>
      <c r="AJ61" s="626"/>
      <c r="AK61" s="626"/>
      <c r="AL61" s="626"/>
      <c r="AM61" s="626"/>
      <c r="AN61" s="626"/>
      <c r="AO61" s="626"/>
      <c r="AP61" s="659" t="s">
        <v>353</v>
      </c>
      <c r="AQ61" s="659"/>
      <c r="AR61" s="659"/>
      <c r="AS61" s="659"/>
      <c r="AT61" s="626" t="s">
        <v>354</v>
      </c>
      <c r="AU61" s="626"/>
      <c r="AV61" s="626"/>
      <c r="AW61" s="626"/>
      <c r="AX61" s="626"/>
      <c r="AY61" s="626"/>
    </row>
    <row r="62" spans="1:51" ht="21.95" customHeight="1" x14ac:dyDescent="0.25">
      <c r="A62" s="637"/>
      <c r="B62" s="637"/>
      <c r="C62" s="637"/>
      <c r="D62" s="626" t="s">
        <v>355</v>
      </c>
      <c r="E62" s="626"/>
      <c r="F62" s="626"/>
      <c r="G62" s="626"/>
      <c r="H62" s="626"/>
      <c r="I62" s="626"/>
      <c r="J62" s="659"/>
      <c r="K62" s="659"/>
      <c r="L62" s="659"/>
      <c r="M62" s="659"/>
      <c r="N62" s="659"/>
      <c r="O62" s="659"/>
      <c r="P62" s="626" t="s">
        <v>356</v>
      </c>
      <c r="Q62" s="626"/>
      <c r="R62" s="626"/>
      <c r="S62" s="626"/>
      <c r="T62" s="626"/>
      <c r="U62" s="626"/>
      <c r="V62" s="626" t="s">
        <v>357</v>
      </c>
      <c r="W62" s="626"/>
      <c r="X62" s="626"/>
      <c r="Y62" s="626"/>
      <c r="Z62" s="626"/>
      <c r="AA62" s="626"/>
      <c r="AB62" s="626"/>
      <c r="AC62" s="626"/>
      <c r="AD62" s="626" t="s">
        <v>358</v>
      </c>
      <c r="AE62" s="626"/>
      <c r="AF62" s="626"/>
      <c r="AG62" s="626"/>
      <c r="AH62" s="626"/>
      <c r="AI62" s="626"/>
      <c r="AJ62" s="626"/>
      <c r="AK62" s="626"/>
      <c r="AL62" s="626"/>
      <c r="AM62" s="626"/>
      <c r="AN62" s="626"/>
      <c r="AO62" s="626"/>
      <c r="AP62" s="659"/>
      <c r="AQ62" s="659"/>
      <c r="AR62" s="659"/>
      <c r="AS62" s="659"/>
      <c r="AT62" s="626" t="s">
        <v>358</v>
      </c>
      <c r="AU62" s="626"/>
      <c r="AV62" s="626"/>
      <c r="AW62" s="626"/>
      <c r="AX62" s="626"/>
      <c r="AY62" s="626"/>
    </row>
    <row r="63" spans="1:51" ht="33.75" customHeight="1" x14ac:dyDescent="0.25">
      <c r="A63" s="637"/>
      <c r="B63" s="637"/>
      <c r="C63" s="637"/>
      <c r="D63" s="626" t="s">
        <v>359</v>
      </c>
      <c r="E63" s="626"/>
      <c r="F63" s="626"/>
      <c r="G63" s="626"/>
      <c r="H63" s="626"/>
      <c r="I63" s="626"/>
      <c r="J63" s="659"/>
      <c r="K63" s="659"/>
      <c r="L63" s="659"/>
      <c r="M63" s="659"/>
      <c r="N63" s="659"/>
      <c r="O63" s="659"/>
      <c r="P63" s="626" t="s">
        <v>360</v>
      </c>
      <c r="Q63" s="626"/>
      <c r="R63" s="626"/>
      <c r="S63" s="626"/>
      <c r="T63" s="626"/>
      <c r="U63" s="626"/>
      <c r="V63" s="626" t="s">
        <v>361</v>
      </c>
      <c r="W63" s="626"/>
      <c r="X63" s="626"/>
      <c r="Y63" s="626"/>
      <c r="Z63" s="626"/>
      <c r="AA63" s="626"/>
      <c r="AB63" s="626"/>
      <c r="AC63" s="626"/>
      <c r="AD63" s="626" t="s">
        <v>362</v>
      </c>
      <c r="AE63" s="626"/>
      <c r="AF63" s="626"/>
      <c r="AG63" s="626"/>
      <c r="AH63" s="626"/>
      <c r="AI63" s="626"/>
      <c r="AJ63" s="626"/>
      <c r="AK63" s="626"/>
      <c r="AL63" s="626"/>
      <c r="AM63" s="626"/>
      <c r="AN63" s="626"/>
      <c r="AO63" s="626"/>
      <c r="AP63" s="659"/>
      <c r="AQ63" s="659"/>
      <c r="AR63" s="659"/>
      <c r="AS63" s="659"/>
      <c r="AT63" s="626" t="s">
        <v>363</v>
      </c>
      <c r="AU63" s="626"/>
      <c r="AV63" s="626"/>
      <c r="AW63" s="626"/>
      <c r="AX63" s="626"/>
      <c r="AY63" s="626"/>
    </row>
  </sheetData>
  <mergeCells count="56">
    <mergeCell ref="AX5:AX12"/>
    <mergeCell ref="AY5:AY12"/>
    <mergeCell ref="AX1:AY1"/>
    <mergeCell ref="AX2:AY2"/>
    <mergeCell ref="AX3:AY3"/>
    <mergeCell ref="AX4:AY4"/>
    <mergeCell ref="A1:AW1"/>
    <mergeCell ref="A2:AW2"/>
    <mergeCell ref="A3:AW4"/>
    <mergeCell ref="AT63:AY63"/>
    <mergeCell ref="D61:I61"/>
    <mergeCell ref="AP61:AS63"/>
    <mergeCell ref="V63:AC63"/>
    <mergeCell ref="L11:L12"/>
    <mergeCell ref="J61:O63"/>
    <mergeCell ref="P62:U62"/>
    <mergeCell ref="P63:U63"/>
    <mergeCell ref="D62:I62"/>
    <mergeCell ref="D63:I63"/>
    <mergeCell ref="AD61:AO61"/>
    <mergeCell ref="AD62:AO62"/>
    <mergeCell ref="AD63:AO63"/>
    <mergeCell ref="A10:C10"/>
    <mergeCell ref="D9:AG9"/>
    <mergeCell ref="A11:F11"/>
    <mergeCell ref="G11:H11"/>
    <mergeCell ref="A9:C9"/>
    <mergeCell ref="D10:AG10"/>
    <mergeCell ref="V62:AC62"/>
    <mergeCell ref="P61:U61"/>
    <mergeCell ref="V61:AC61"/>
    <mergeCell ref="V11:AG11"/>
    <mergeCell ref="A61:C63"/>
    <mergeCell ref="U11:U12"/>
    <mergeCell ref="O11:S11"/>
    <mergeCell ref="T11:T12"/>
    <mergeCell ref="N11:N12"/>
    <mergeCell ref="I11:I12"/>
    <mergeCell ref="J11:J12"/>
    <mergeCell ref="K11:K12"/>
    <mergeCell ref="AW5:AW12"/>
    <mergeCell ref="AH5:AU10"/>
    <mergeCell ref="K6:U8"/>
    <mergeCell ref="AV5:AV12"/>
    <mergeCell ref="AT62:AY62"/>
    <mergeCell ref="M11:M12"/>
    <mergeCell ref="AT61:AY61"/>
    <mergeCell ref="AT11:AU11"/>
    <mergeCell ref="AH11:AS11"/>
    <mergeCell ref="A5:AG5"/>
    <mergeCell ref="A6:C8"/>
    <mergeCell ref="D6:E8"/>
    <mergeCell ref="F6:G8"/>
    <mergeCell ref="H6:I6"/>
    <mergeCell ref="H7:I7"/>
    <mergeCell ref="H8:I8"/>
  </mergeCells>
  <pageMargins left="0.7" right="0.7" top="0.75" bottom="0.75" header="0.3" footer="0.3"/>
  <pageSetup scale="13"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BK58"/>
  <sheetViews>
    <sheetView topLeftCell="AJ3" zoomScale="70" zoomScaleNormal="70" workbookViewId="0">
      <selection activeCell="AP21" sqref="AP21"/>
    </sheetView>
  </sheetViews>
  <sheetFormatPr baseColWidth="10" defaultColWidth="19.42578125" defaultRowHeight="15" x14ac:dyDescent="0.25"/>
  <cols>
    <col min="1" max="1" width="29.5703125" style="108" bestFit="1" customWidth="1"/>
    <col min="2" max="4" width="11" style="108" customWidth="1"/>
    <col min="5" max="5" width="23.85546875" style="108" customWidth="1"/>
    <col min="6" max="17" width="11" style="108" customWidth="1"/>
    <col min="18" max="18" width="12.140625" style="108" customWidth="1"/>
    <col min="19" max="19" width="26.425781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36" width="11.28515625" style="108" customWidth="1"/>
    <col min="37" max="37" width="26.28515625" style="108" customWidth="1"/>
    <col min="38" max="38" width="19.140625" style="108" customWidth="1"/>
    <col min="39" max="40" width="11.28515625" style="108" customWidth="1"/>
    <col min="41" max="41" width="20.140625" style="108" bestFit="1" customWidth="1"/>
    <col min="42" max="42" width="21" style="108" customWidth="1"/>
    <col min="43" max="44" width="11.28515625" style="108" customWidth="1"/>
    <col min="45" max="45" width="18.5703125" style="108" customWidth="1"/>
    <col min="46" max="50" width="11.28515625" style="108" customWidth="1"/>
    <col min="51" max="51" width="22.28515625" style="108" bestFit="1" customWidth="1"/>
    <col min="52" max="52" width="8.85546875" style="108" customWidth="1"/>
    <col min="53" max="53" width="19.7109375" style="108" customWidth="1"/>
    <col min="54" max="63" width="8.85546875" style="108" customWidth="1"/>
    <col min="64" max="16384" width="19.42578125" style="108"/>
  </cols>
  <sheetData>
    <row r="1" spans="1:63" ht="15.95" customHeight="1" x14ac:dyDescent="0.25">
      <c r="A1" s="677" t="s">
        <v>0</v>
      </c>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c r="AO1" s="677"/>
      <c r="AP1" s="677"/>
      <c r="AQ1" s="677"/>
      <c r="AR1" s="677"/>
      <c r="AS1" s="677"/>
      <c r="AT1" s="677"/>
      <c r="AU1" s="677"/>
      <c r="AV1" s="677"/>
      <c r="AW1" s="677"/>
      <c r="AX1" s="677"/>
      <c r="AY1" s="677"/>
      <c r="AZ1" s="677"/>
      <c r="BA1" s="677"/>
      <c r="BB1" s="677"/>
      <c r="BC1" s="677"/>
      <c r="BD1" s="677"/>
      <c r="BE1" s="677"/>
      <c r="BF1" s="677"/>
      <c r="BG1" s="677"/>
      <c r="BH1" s="677"/>
      <c r="BI1" s="678" t="s">
        <v>93</v>
      </c>
      <c r="BJ1" s="678"/>
      <c r="BK1" s="678"/>
    </row>
    <row r="2" spans="1:63" ht="15.95" customHeight="1" x14ac:dyDescent="0.25">
      <c r="A2" s="677" t="s">
        <v>2</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c r="AT2" s="677"/>
      <c r="AU2" s="677"/>
      <c r="AV2" s="677"/>
      <c r="AW2" s="677"/>
      <c r="AX2" s="677"/>
      <c r="AY2" s="677"/>
      <c r="AZ2" s="677"/>
      <c r="BA2" s="677"/>
      <c r="BB2" s="677"/>
      <c r="BC2" s="677"/>
      <c r="BD2" s="677"/>
      <c r="BE2" s="677"/>
      <c r="BF2" s="677"/>
      <c r="BG2" s="677"/>
      <c r="BH2" s="677"/>
      <c r="BI2" s="678" t="s">
        <v>3</v>
      </c>
      <c r="BJ2" s="678"/>
      <c r="BK2" s="678"/>
    </row>
    <row r="3" spans="1:63" ht="26.1" customHeight="1" x14ac:dyDescent="0.25">
      <c r="A3" s="677" t="s">
        <v>364</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7"/>
      <c r="BI3" s="678" t="s">
        <v>5</v>
      </c>
      <c r="BJ3" s="678"/>
      <c r="BK3" s="678"/>
    </row>
    <row r="4" spans="1:63" ht="15.95" customHeight="1" x14ac:dyDescent="0.25">
      <c r="A4" s="677" t="s">
        <v>365</v>
      </c>
      <c r="B4" s="677"/>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677"/>
      <c r="AS4" s="677"/>
      <c r="AT4" s="677"/>
      <c r="AU4" s="677"/>
      <c r="AV4" s="677"/>
      <c r="AW4" s="677"/>
      <c r="AX4" s="677"/>
      <c r="AY4" s="677"/>
      <c r="AZ4" s="677"/>
      <c r="BA4" s="677"/>
      <c r="BB4" s="677"/>
      <c r="BC4" s="677"/>
      <c r="BD4" s="677"/>
      <c r="BE4" s="677"/>
      <c r="BF4" s="677"/>
      <c r="BG4" s="677"/>
      <c r="BH4" s="677"/>
      <c r="BI4" s="674" t="s">
        <v>366</v>
      </c>
      <c r="BJ4" s="675"/>
      <c r="BK4" s="676"/>
    </row>
    <row r="5" spans="1:63" ht="26.1" customHeight="1" x14ac:dyDescent="0.25">
      <c r="A5" s="668" t="s">
        <v>367</v>
      </c>
      <c r="B5" s="668"/>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c r="AE5" s="668"/>
      <c r="AG5" s="668" t="s">
        <v>368</v>
      </c>
      <c r="AH5" s="668"/>
      <c r="AI5" s="668"/>
      <c r="AJ5" s="668"/>
      <c r="AK5" s="668"/>
      <c r="AL5" s="668"/>
      <c r="AM5" s="668"/>
      <c r="AN5" s="668"/>
      <c r="AO5" s="668"/>
      <c r="AP5" s="668"/>
      <c r="AQ5" s="668"/>
      <c r="AR5" s="668"/>
      <c r="AS5" s="668"/>
      <c r="AT5" s="668"/>
      <c r="AU5" s="668"/>
      <c r="AV5" s="668"/>
      <c r="AW5" s="668"/>
      <c r="AX5" s="668"/>
      <c r="AY5" s="668"/>
      <c r="AZ5" s="668"/>
      <c r="BA5" s="668"/>
      <c r="BB5" s="668"/>
      <c r="BC5" s="668"/>
      <c r="BD5" s="668"/>
      <c r="BE5" s="668"/>
      <c r="BF5" s="668"/>
      <c r="BG5" s="668"/>
      <c r="BH5" s="668"/>
      <c r="BI5" s="669"/>
      <c r="BJ5" s="669"/>
      <c r="BK5" s="669"/>
    </row>
    <row r="6" spans="1:63" ht="31.5" customHeight="1" x14ac:dyDescent="0.25">
      <c r="A6" s="154" t="s">
        <v>369</v>
      </c>
      <c r="B6" s="670"/>
      <c r="C6" s="670"/>
      <c r="D6" s="670"/>
      <c r="E6" s="670"/>
      <c r="F6" s="670"/>
      <c r="G6" s="670"/>
      <c r="H6" s="670"/>
      <c r="I6" s="670"/>
      <c r="J6" s="670"/>
      <c r="K6" s="670"/>
      <c r="L6" s="670"/>
      <c r="M6" s="670"/>
      <c r="N6" s="670"/>
      <c r="O6" s="670"/>
      <c r="P6" s="670"/>
      <c r="Q6" s="670"/>
      <c r="R6" s="670"/>
      <c r="S6" s="670"/>
      <c r="T6" s="670"/>
      <c r="U6" s="670"/>
      <c r="V6" s="670"/>
      <c r="W6" s="670"/>
      <c r="X6" s="670"/>
      <c r="Y6" s="670"/>
      <c r="Z6" s="670"/>
      <c r="AA6" s="670"/>
      <c r="AB6" s="670"/>
      <c r="AC6" s="670"/>
      <c r="AD6" s="670"/>
      <c r="AE6" s="670"/>
      <c r="AF6" s="670"/>
      <c r="AG6" s="670"/>
      <c r="AH6" s="670"/>
      <c r="AI6" s="670"/>
      <c r="AJ6" s="670"/>
      <c r="AK6" s="670"/>
      <c r="AL6" s="670"/>
      <c r="AM6" s="670"/>
      <c r="AN6" s="670"/>
      <c r="AO6" s="670"/>
      <c r="AP6" s="670"/>
      <c r="AQ6" s="670"/>
      <c r="AR6" s="670"/>
      <c r="AS6" s="670"/>
      <c r="AT6" s="670"/>
      <c r="AU6" s="670"/>
      <c r="AV6" s="670"/>
      <c r="AW6" s="670"/>
      <c r="AX6" s="670"/>
      <c r="AY6" s="670"/>
      <c r="AZ6" s="670"/>
      <c r="BA6" s="670"/>
      <c r="BB6" s="670"/>
      <c r="BC6" s="670"/>
      <c r="BD6" s="670"/>
      <c r="BE6" s="670"/>
      <c r="BF6" s="670"/>
      <c r="BG6" s="670"/>
      <c r="BH6" s="670"/>
      <c r="BI6" s="670"/>
      <c r="BJ6" s="670"/>
      <c r="BK6" s="670"/>
    </row>
    <row r="7" spans="1:63" ht="31.5" customHeight="1" x14ac:dyDescent="0.25">
      <c r="A7" s="155" t="s">
        <v>370</v>
      </c>
      <c r="B7" s="671" t="s">
        <v>287</v>
      </c>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2"/>
      <c r="AL7" s="672"/>
      <c r="AM7" s="672"/>
      <c r="AN7" s="672"/>
      <c r="AO7" s="672"/>
      <c r="AP7" s="672"/>
      <c r="AQ7" s="672"/>
      <c r="AR7" s="672"/>
      <c r="AS7" s="672"/>
      <c r="AT7" s="672"/>
      <c r="AU7" s="672"/>
      <c r="AV7" s="672"/>
      <c r="AW7" s="672"/>
      <c r="AX7" s="672"/>
      <c r="AY7" s="672"/>
      <c r="AZ7" s="672"/>
      <c r="BA7" s="672"/>
      <c r="BB7" s="672"/>
      <c r="BC7" s="672"/>
      <c r="BD7" s="672"/>
      <c r="BE7" s="672"/>
      <c r="BF7" s="672"/>
      <c r="BG7" s="672"/>
      <c r="BH7" s="672"/>
      <c r="BI7" s="672"/>
      <c r="BJ7" s="672"/>
      <c r="BK7" s="673"/>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666" t="s">
        <v>371</v>
      </c>
      <c r="B9" s="192" t="s">
        <v>30</v>
      </c>
      <c r="C9" s="192" t="s">
        <v>31</v>
      </c>
      <c r="D9" s="663" t="s">
        <v>32</v>
      </c>
      <c r="E9" s="664"/>
      <c r="F9" s="192" t="s">
        <v>33</v>
      </c>
      <c r="G9" s="192" t="s">
        <v>34</v>
      </c>
      <c r="H9" s="663" t="s">
        <v>35</v>
      </c>
      <c r="I9" s="664"/>
      <c r="J9" s="192" t="s">
        <v>36</v>
      </c>
      <c r="K9" s="192" t="s">
        <v>37</v>
      </c>
      <c r="L9" s="663" t="s">
        <v>8</v>
      </c>
      <c r="M9" s="664"/>
      <c r="N9" s="192" t="s">
        <v>38</v>
      </c>
      <c r="O9" s="192" t="s">
        <v>39</v>
      </c>
      <c r="P9" s="663" t="s">
        <v>40</v>
      </c>
      <c r="Q9" s="664"/>
      <c r="R9" s="663" t="s">
        <v>372</v>
      </c>
      <c r="S9" s="664"/>
      <c r="T9" s="663" t="s">
        <v>373</v>
      </c>
      <c r="U9" s="665"/>
      <c r="V9" s="665"/>
      <c r="W9" s="665"/>
      <c r="X9" s="665"/>
      <c r="Y9" s="664"/>
      <c r="Z9" s="663" t="s">
        <v>374</v>
      </c>
      <c r="AA9" s="665"/>
      <c r="AB9" s="665"/>
      <c r="AC9" s="665"/>
      <c r="AD9" s="665"/>
      <c r="AE9" s="664"/>
      <c r="AG9" s="666" t="s">
        <v>371</v>
      </c>
      <c r="AH9" s="192" t="s">
        <v>30</v>
      </c>
      <c r="AI9" s="192" t="s">
        <v>31</v>
      </c>
      <c r="AJ9" s="663" t="s">
        <v>32</v>
      </c>
      <c r="AK9" s="664"/>
      <c r="AL9" s="192" t="s">
        <v>33</v>
      </c>
      <c r="AM9" s="192" t="s">
        <v>34</v>
      </c>
      <c r="AN9" s="663" t="s">
        <v>35</v>
      </c>
      <c r="AO9" s="664"/>
      <c r="AP9" s="192" t="s">
        <v>36</v>
      </c>
      <c r="AQ9" s="192" t="s">
        <v>37</v>
      </c>
      <c r="AR9" s="663" t="s">
        <v>8</v>
      </c>
      <c r="AS9" s="664"/>
      <c r="AT9" s="192" t="s">
        <v>38</v>
      </c>
      <c r="AU9" s="192" t="s">
        <v>39</v>
      </c>
      <c r="AV9" s="663" t="s">
        <v>40</v>
      </c>
      <c r="AW9" s="664"/>
      <c r="AX9" s="663" t="s">
        <v>372</v>
      </c>
      <c r="AY9" s="664"/>
      <c r="AZ9" s="663" t="s">
        <v>373</v>
      </c>
      <c r="BA9" s="665"/>
      <c r="BB9" s="665"/>
      <c r="BC9" s="665"/>
      <c r="BD9" s="665"/>
      <c r="BE9" s="664"/>
      <c r="BF9" s="663" t="s">
        <v>374</v>
      </c>
      <c r="BG9" s="665"/>
      <c r="BH9" s="665"/>
      <c r="BI9" s="665"/>
      <c r="BJ9" s="665"/>
      <c r="BK9" s="664"/>
    </row>
    <row r="10" spans="1:63" ht="36" customHeight="1" x14ac:dyDescent="0.25">
      <c r="A10" s="667"/>
      <c r="B10" s="119" t="s">
        <v>375</v>
      </c>
      <c r="C10" s="119" t="s">
        <v>375</v>
      </c>
      <c r="D10" s="119" t="s">
        <v>375</v>
      </c>
      <c r="E10" s="119" t="s">
        <v>376</v>
      </c>
      <c r="F10" s="119" t="s">
        <v>375</v>
      </c>
      <c r="G10" s="119" t="s">
        <v>375</v>
      </c>
      <c r="H10" s="119" t="s">
        <v>375</v>
      </c>
      <c r="I10" s="119" t="s">
        <v>376</v>
      </c>
      <c r="J10" s="119" t="s">
        <v>375</v>
      </c>
      <c r="K10" s="119" t="s">
        <v>375</v>
      </c>
      <c r="L10" s="119" t="s">
        <v>375</v>
      </c>
      <c r="M10" s="119" t="s">
        <v>376</v>
      </c>
      <c r="N10" s="119" t="s">
        <v>375</v>
      </c>
      <c r="O10" s="119" t="s">
        <v>375</v>
      </c>
      <c r="P10" s="119" t="s">
        <v>375</v>
      </c>
      <c r="Q10" s="119" t="s">
        <v>376</v>
      </c>
      <c r="R10" s="119" t="s">
        <v>375</v>
      </c>
      <c r="S10" s="119" t="s">
        <v>376</v>
      </c>
      <c r="T10" s="187" t="s">
        <v>377</v>
      </c>
      <c r="U10" s="187" t="s">
        <v>378</v>
      </c>
      <c r="V10" s="187" t="s">
        <v>379</v>
      </c>
      <c r="W10" s="187" t="s">
        <v>380</v>
      </c>
      <c r="X10" s="188" t="s">
        <v>381</v>
      </c>
      <c r="Y10" s="187" t="s">
        <v>382</v>
      </c>
      <c r="Z10" s="119" t="s">
        <v>383</v>
      </c>
      <c r="AA10" s="148" t="s">
        <v>384</v>
      </c>
      <c r="AB10" s="119" t="s">
        <v>385</v>
      </c>
      <c r="AC10" s="119" t="s">
        <v>386</v>
      </c>
      <c r="AD10" s="119" t="s">
        <v>387</v>
      </c>
      <c r="AE10" s="119" t="s">
        <v>388</v>
      </c>
      <c r="AG10" s="667"/>
      <c r="AH10" s="119" t="s">
        <v>375</v>
      </c>
      <c r="AI10" s="119" t="s">
        <v>375</v>
      </c>
      <c r="AJ10" s="119" t="s">
        <v>375</v>
      </c>
      <c r="AK10" s="119" t="s">
        <v>376</v>
      </c>
      <c r="AL10" s="119" t="s">
        <v>375</v>
      </c>
      <c r="AM10" s="119" t="s">
        <v>375</v>
      </c>
      <c r="AN10" s="119" t="s">
        <v>375</v>
      </c>
      <c r="AO10" s="119" t="s">
        <v>376</v>
      </c>
      <c r="AP10" s="119" t="s">
        <v>375</v>
      </c>
      <c r="AQ10" s="119" t="s">
        <v>375</v>
      </c>
      <c r="AR10" s="119" t="s">
        <v>375</v>
      </c>
      <c r="AS10" s="119" t="s">
        <v>376</v>
      </c>
      <c r="AT10" s="119" t="s">
        <v>375</v>
      </c>
      <c r="AU10" s="119" t="s">
        <v>375</v>
      </c>
      <c r="AV10" s="119" t="s">
        <v>375</v>
      </c>
      <c r="AW10" s="119" t="s">
        <v>376</v>
      </c>
      <c r="AX10" s="119" t="s">
        <v>375</v>
      </c>
      <c r="AY10" s="119" t="s">
        <v>376</v>
      </c>
      <c r="AZ10" s="187" t="s">
        <v>377</v>
      </c>
      <c r="BA10" s="187" t="s">
        <v>378</v>
      </c>
      <c r="BB10" s="187" t="s">
        <v>379</v>
      </c>
      <c r="BC10" s="187" t="s">
        <v>380</v>
      </c>
      <c r="BD10" s="188" t="s">
        <v>381</v>
      </c>
      <c r="BE10" s="187" t="s">
        <v>382</v>
      </c>
      <c r="BF10" s="185" t="s">
        <v>383</v>
      </c>
      <c r="BG10" s="186" t="s">
        <v>384</v>
      </c>
      <c r="BH10" s="185" t="s">
        <v>385</v>
      </c>
      <c r="BI10" s="185" t="s">
        <v>386</v>
      </c>
      <c r="BJ10" s="185" t="s">
        <v>387</v>
      </c>
      <c r="BK10" s="185" t="s">
        <v>388</v>
      </c>
    </row>
    <row r="11" spans="1:63" x14ac:dyDescent="0.25">
      <c r="A11" s="149" t="s">
        <v>389</v>
      </c>
      <c r="B11" s="149">
        <v>0</v>
      </c>
      <c r="C11" s="149">
        <v>0</v>
      </c>
      <c r="D11" s="149">
        <v>0</v>
      </c>
      <c r="E11" s="197"/>
      <c r="F11" s="149">
        <v>0</v>
      </c>
      <c r="G11" s="149">
        <v>0</v>
      </c>
      <c r="H11" s="149">
        <v>0</v>
      </c>
      <c r="I11" s="197"/>
      <c r="J11" s="149">
        <v>0</v>
      </c>
      <c r="K11" s="149">
        <v>0</v>
      </c>
      <c r="L11" s="149">
        <v>0</v>
      </c>
      <c r="M11" s="197"/>
      <c r="N11" s="149">
        <v>0</v>
      </c>
      <c r="O11" s="149">
        <v>0</v>
      </c>
      <c r="P11" s="149">
        <v>0</v>
      </c>
      <c r="Q11" s="197"/>
      <c r="R11" s="190">
        <v>0</v>
      </c>
      <c r="S11" s="210">
        <f>+E11+I11+M11+Q11</f>
        <v>0</v>
      </c>
      <c r="T11" s="189"/>
      <c r="U11" s="189"/>
      <c r="V11" s="189"/>
      <c r="W11" s="189"/>
      <c r="X11" s="189"/>
      <c r="Y11" s="151"/>
      <c r="Z11" s="151"/>
      <c r="AA11" s="151"/>
      <c r="AB11" s="151"/>
      <c r="AC11" s="151"/>
      <c r="AD11" s="151"/>
      <c r="AE11" s="152"/>
      <c r="AG11" s="149" t="s">
        <v>389</v>
      </c>
      <c r="AH11" s="149">
        <v>0</v>
      </c>
      <c r="AI11" s="149">
        <v>0</v>
      </c>
      <c r="AJ11" s="149">
        <v>0</v>
      </c>
      <c r="AK11" s="209">
        <v>0</v>
      </c>
      <c r="AL11" s="149">
        <v>0</v>
      </c>
      <c r="AM11" s="149">
        <v>0</v>
      </c>
      <c r="AN11" s="149"/>
      <c r="AO11" s="209">
        <v>0</v>
      </c>
      <c r="AP11" s="149"/>
      <c r="AQ11" s="149"/>
      <c r="AR11" s="149">
        <v>0</v>
      </c>
      <c r="AS11" s="209">
        <v>0</v>
      </c>
      <c r="AT11" s="149"/>
      <c r="AU11" s="149"/>
      <c r="AV11" s="149"/>
      <c r="AW11" s="197"/>
      <c r="AX11" s="190">
        <v>0</v>
      </c>
      <c r="AY11" s="210">
        <f>+AK11+AO11+AS11+AW11</f>
        <v>0</v>
      </c>
      <c r="AZ11" s="151"/>
      <c r="BA11" s="151"/>
      <c r="BB11" s="151"/>
      <c r="BC11" s="151"/>
      <c r="BD11" s="151"/>
      <c r="BE11" s="151"/>
      <c r="BF11" s="151"/>
      <c r="BG11" s="151"/>
      <c r="BH11" s="151"/>
      <c r="BI11" s="151"/>
      <c r="BJ11" s="151"/>
      <c r="BK11" s="152"/>
    </row>
    <row r="12" spans="1:63" x14ac:dyDescent="0.25">
      <c r="A12" s="149" t="s">
        <v>390</v>
      </c>
      <c r="B12" s="149">
        <v>0</v>
      </c>
      <c r="C12" s="208">
        <v>1</v>
      </c>
      <c r="D12" s="208">
        <v>1</v>
      </c>
      <c r="E12" s="209">
        <v>66432150</v>
      </c>
      <c r="F12" s="208">
        <v>1</v>
      </c>
      <c r="G12" s="208">
        <v>1</v>
      </c>
      <c r="H12" s="208">
        <v>1</v>
      </c>
      <c r="I12" s="197"/>
      <c r="J12" s="208">
        <v>1</v>
      </c>
      <c r="K12" s="208">
        <v>1</v>
      </c>
      <c r="L12" s="208">
        <v>1</v>
      </c>
      <c r="M12" s="197"/>
      <c r="N12" s="208">
        <v>1</v>
      </c>
      <c r="O12" s="208">
        <v>1</v>
      </c>
      <c r="P12" s="208">
        <v>1</v>
      </c>
      <c r="Q12" s="197"/>
      <c r="R12" s="190">
        <v>1</v>
      </c>
      <c r="S12" s="210">
        <f t="shared" ref="S12:S31" si="0">+E12+I12+M12+Q12</f>
        <v>66432150</v>
      </c>
      <c r="T12" s="189"/>
      <c r="U12" s="189"/>
      <c r="V12" s="189"/>
      <c r="W12" s="189"/>
      <c r="X12" s="189"/>
      <c r="Y12" s="151"/>
      <c r="Z12" s="151"/>
      <c r="AA12" s="151"/>
      <c r="AB12" s="151"/>
      <c r="AC12" s="151"/>
      <c r="AD12" s="151"/>
      <c r="AE12" s="151"/>
      <c r="AG12" s="149" t="s">
        <v>390</v>
      </c>
      <c r="AH12" s="149">
        <v>0</v>
      </c>
      <c r="AI12" s="149">
        <v>1</v>
      </c>
      <c r="AJ12" s="149">
        <v>1</v>
      </c>
      <c r="AK12" s="209">
        <v>67650360</v>
      </c>
      <c r="AL12" s="149">
        <v>1</v>
      </c>
      <c r="AM12" s="149">
        <v>1</v>
      </c>
      <c r="AN12" s="149"/>
      <c r="AO12" s="209">
        <v>-1421245</v>
      </c>
      <c r="AP12" s="149"/>
      <c r="AQ12" s="149"/>
      <c r="AR12" s="149">
        <v>1</v>
      </c>
      <c r="AS12" s="209">
        <v>0</v>
      </c>
      <c r="AT12" s="149"/>
      <c r="AU12" s="149"/>
      <c r="AV12" s="149"/>
      <c r="AW12" s="197"/>
      <c r="AX12" s="190">
        <v>1</v>
      </c>
      <c r="AY12" s="210">
        <f t="shared" ref="AY12:AY31" si="1">+AK12+AO12+AS12+AW12</f>
        <v>66229115</v>
      </c>
      <c r="AZ12" s="151"/>
      <c r="BA12" s="151"/>
      <c r="BB12" s="151"/>
      <c r="BC12" s="151"/>
      <c r="BD12" s="151"/>
      <c r="BE12" s="151"/>
      <c r="BF12" s="151"/>
      <c r="BG12" s="151"/>
      <c r="BH12" s="151"/>
      <c r="BI12" s="151"/>
      <c r="BJ12" s="151"/>
      <c r="BK12" s="151"/>
    </row>
    <row r="13" spans="1:63" x14ac:dyDescent="0.25">
      <c r="A13" s="149" t="s">
        <v>391</v>
      </c>
      <c r="B13" s="149">
        <v>0</v>
      </c>
      <c r="C13" s="208">
        <v>1</v>
      </c>
      <c r="D13" s="208">
        <v>1</v>
      </c>
      <c r="E13" s="209">
        <v>66432150</v>
      </c>
      <c r="F13" s="208">
        <v>1</v>
      </c>
      <c r="G13" s="208">
        <v>1</v>
      </c>
      <c r="H13" s="208">
        <v>1</v>
      </c>
      <c r="I13" s="197"/>
      <c r="J13" s="208">
        <v>1</v>
      </c>
      <c r="K13" s="208">
        <v>1</v>
      </c>
      <c r="L13" s="208">
        <v>1</v>
      </c>
      <c r="M13" s="197"/>
      <c r="N13" s="208">
        <v>1</v>
      </c>
      <c r="O13" s="208">
        <v>1</v>
      </c>
      <c r="P13" s="208">
        <v>1</v>
      </c>
      <c r="Q13" s="197"/>
      <c r="R13" s="190">
        <v>1</v>
      </c>
      <c r="S13" s="210">
        <f t="shared" si="0"/>
        <v>66432150</v>
      </c>
      <c r="T13" s="189"/>
      <c r="U13" s="189"/>
      <c r="V13" s="189"/>
      <c r="W13" s="189"/>
      <c r="X13" s="189"/>
      <c r="Y13" s="151"/>
      <c r="Z13" s="151"/>
      <c r="AA13" s="151"/>
      <c r="AB13" s="151"/>
      <c r="AC13" s="151"/>
      <c r="AD13" s="151"/>
      <c r="AE13" s="151"/>
      <c r="AG13" s="149" t="s">
        <v>391</v>
      </c>
      <c r="AH13" s="149">
        <v>0</v>
      </c>
      <c r="AI13" s="149">
        <v>1</v>
      </c>
      <c r="AJ13" s="149">
        <v>1</v>
      </c>
      <c r="AK13" s="209">
        <v>67650360</v>
      </c>
      <c r="AL13" s="149">
        <v>1</v>
      </c>
      <c r="AM13" s="149">
        <v>1</v>
      </c>
      <c r="AN13" s="149"/>
      <c r="AO13" s="209">
        <v>-1421245</v>
      </c>
      <c r="AP13" s="149"/>
      <c r="AQ13" s="149"/>
      <c r="AR13" s="149">
        <v>1</v>
      </c>
      <c r="AS13" s="209">
        <v>0</v>
      </c>
      <c r="AT13" s="149"/>
      <c r="AU13" s="149"/>
      <c r="AV13" s="149"/>
      <c r="AW13" s="197"/>
      <c r="AX13" s="190">
        <v>1</v>
      </c>
      <c r="AY13" s="210">
        <f t="shared" si="1"/>
        <v>66229115</v>
      </c>
      <c r="AZ13" s="151"/>
      <c r="BA13" s="151"/>
      <c r="BB13" s="151"/>
      <c r="BC13" s="151"/>
      <c r="BD13" s="151"/>
      <c r="BE13" s="151"/>
      <c r="BF13" s="151"/>
      <c r="BG13" s="151"/>
      <c r="BH13" s="151"/>
      <c r="BI13" s="151"/>
      <c r="BJ13" s="151"/>
      <c r="BK13" s="151"/>
    </row>
    <row r="14" spans="1:63" x14ac:dyDescent="0.25">
      <c r="A14" s="149" t="s">
        <v>392</v>
      </c>
      <c r="B14" s="149">
        <v>0</v>
      </c>
      <c r="C14" s="208">
        <v>1</v>
      </c>
      <c r="D14" s="208">
        <v>1</v>
      </c>
      <c r="E14" s="209">
        <v>66432150</v>
      </c>
      <c r="F14" s="208">
        <v>1</v>
      </c>
      <c r="G14" s="208">
        <v>1</v>
      </c>
      <c r="H14" s="208">
        <v>1</v>
      </c>
      <c r="I14" s="197"/>
      <c r="J14" s="208">
        <v>1</v>
      </c>
      <c r="K14" s="208">
        <v>1</v>
      </c>
      <c r="L14" s="208">
        <v>1</v>
      </c>
      <c r="M14" s="197"/>
      <c r="N14" s="208">
        <v>1</v>
      </c>
      <c r="O14" s="208">
        <v>1</v>
      </c>
      <c r="P14" s="208">
        <v>1</v>
      </c>
      <c r="Q14" s="197"/>
      <c r="R14" s="190">
        <v>1</v>
      </c>
      <c r="S14" s="210">
        <f t="shared" si="0"/>
        <v>66432150</v>
      </c>
      <c r="T14" s="189"/>
      <c r="U14" s="189"/>
      <c r="V14" s="189"/>
      <c r="W14" s="189"/>
      <c r="X14" s="189"/>
      <c r="Y14" s="151"/>
      <c r="Z14" s="151"/>
      <c r="AA14" s="151"/>
      <c r="AB14" s="151"/>
      <c r="AC14" s="151"/>
      <c r="AD14" s="151"/>
      <c r="AE14" s="151"/>
      <c r="AG14" s="149" t="s">
        <v>392</v>
      </c>
      <c r="AH14" s="149">
        <v>0</v>
      </c>
      <c r="AI14" s="149">
        <v>1</v>
      </c>
      <c r="AJ14" s="149">
        <v>1</v>
      </c>
      <c r="AK14" s="209">
        <v>67650360</v>
      </c>
      <c r="AL14" s="149">
        <v>1</v>
      </c>
      <c r="AM14" s="149">
        <v>1</v>
      </c>
      <c r="AN14" s="149"/>
      <c r="AO14" s="209">
        <v>-1421245</v>
      </c>
      <c r="AP14" s="149"/>
      <c r="AQ14" s="149"/>
      <c r="AR14" s="149">
        <v>1</v>
      </c>
      <c r="AS14" s="209">
        <v>0</v>
      </c>
      <c r="AT14" s="149"/>
      <c r="AU14" s="149"/>
      <c r="AV14" s="149"/>
      <c r="AW14" s="197"/>
      <c r="AX14" s="190">
        <v>1</v>
      </c>
      <c r="AY14" s="210">
        <f t="shared" si="1"/>
        <v>66229115</v>
      </c>
      <c r="AZ14" s="151"/>
      <c r="BA14" s="151"/>
      <c r="BB14" s="151"/>
      <c r="BC14" s="151"/>
      <c r="BD14" s="151"/>
      <c r="BE14" s="151"/>
      <c r="BF14" s="151"/>
      <c r="BG14" s="151"/>
      <c r="BH14" s="151"/>
      <c r="BI14" s="151"/>
      <c r="BJ14" s="151"/>
      <c r="BK14" s="151"/>
    </row>
    <row r="15" spans="1:63" x14ac:dyDescent="0.25">
      <c r="A15" s="149" t="s">
        <v>393</v>
      </c>
      <c r="B15" s="149">
        <v>0</v>
      </c>
      <c r="C15" s="208">
        <v>1</v>
      </c>
      <c r="D15" s="208">
        <v>1</v>
      </c>
      <c r="E15" s="209">
        <v>66432150</v>
      </c>
      <c r="F15" s="208">
        <v>1</v>
      </c>
      <c r="G15" s="208">
        <v>1</v>
      </c>
      <c r="H15" s="208">
        <v>1</v>
      </c>
      <c r="I15" s="197"/>
      <c r="J15" s="208">
        <v>1</v>
      </c>
      <c r="K15" s="208">
        <v>1</v>
      </c>
      <c r="L15" s="208">
        <v>1</v>
      </c>
      <c r="M15" s="197"/>
      <c r="N15" s="208">
        <v>1</v>
      </c>
      <c r="O15" s="208">
        <v>1</v>
      </c>
      <c r="P15" s="208">
        <v>1</v>
      </c>
      <c r="Q15" s="197"/>
      <c r="R15" s="190">
        <v>1</v>
      </c>
      <c r="S15" s="210">
        <f t="shared" si="0"/>
        <v>66432150</v>
      </c>
      <c r="T15" s="189"/>
      <c r="U15" s="189"/>
      <c r="V15" s="189"/>
      <c r="W15" s="189"/>
      <c r="X15" s="189"/>
      <c r="Y15" s="151"/>
      <c r="Z15" s="151"/>
      <c r="AA15" s="151"/>
      <c r="AB15" s="151"/>
      <c r="AC15" s="151"/>
      <c r="AD15" s="151"/>
      <c r="AE15" s="151"/>
      <c r="AG15" s="149" t="s">
        <v>393</v>
      </c>
      <c r="AH15" s="149">
        <v>0</v>
      </c>
      <c r="AI15" s="149">
        <v>1</v>
      </c>
      <c r="AJ15" s="149">
        <v>1</v>
      </c>
      <c r="AK15" s="209">
        <v>67650360</v>
      </c>
      <c r="AL15" s="149">
        <v>1</v>
      </c>
      <c r="AM15" s="149">
        <v>1</v>
      </c>
      <c r="AN15" s="149"/>
      <c r="AO15" s="209">
        <v>-1421245</v>
      </c>
      <c r="AP15" s="149"/>
      <c r="AQ15" s="149"/>
      <c r="AR15" s="149">
        <v>1</v>
      </c>
      <c r="AS15" s="209">
        <v>0</v>
      </c>
      <c r="AT15" s="149"/>
      <c r="AU15" s="149"/>
      <c r="AV15" s="149"/>
      <c r="AW15" s="197"/>
      <c r="AX15" s="190">
        <v>1</v>
      </c>
      <c r="AY15" s="210">
        <f t="shared" si="1"/>
        <v>66229115</v>
      </c>
      <c r="AZ15" s="151"/>
      <c r="BA15" s="151"/>
      <c r="BB15" s="151"/>
      <c r="BC15" s="151"/>
      <c r="BD15" s="151"/>
      <c r="BE15" s="151"/>
      <c r="BF15" s="151"/>
      <c r="BG15" s="151"/>
      <c r="BH15" s="151"/>
      <c r="BI15" s="151"/>
      <c r="BJ15" s="151"/>
      <c r="BK15" s="151"/>
    </row>
    <row r="16" spans="1:63" x14ac:dyDescent="0.25">
      <c r="A16" s="149" t="s">
        <v>394</v>
      </c>
      <c r="B16" s="149">
        <v>0</v>
      </c>
      <c r="C16" s="208">
        <v>1</v>
      </c>
      <c r="D16" s="208">
        <v>1</v>
      </c>
      <c r="E16" s="209">
        <v>66432150</v>
      </c>
      <c r="F16" s="208">
        <v>1</v>
      </c>
      <c r="G16" s="208">
        <v>1</v>
      </c>
      <c r="H16" s="208">
        <v>1</v>
      </c>
      <c r="I16" s="197"/>
      <c r="J16" s="208">
        <v>1</v>
      </c>
      <c r="K16" s="208">
        <v>1</v>
      </c>
      <c r="L16" s="208">
        <v>1</v>
      </c>
      <c r="M16" s="197"/>
      <c r="N16" s="208">
        <v>1</v>
      </c>
      <c r="O16" s="208">
        <v>1</v>
      </c>
      <c r="P16" s="208">
        <v>1</v>
      </c>
      <c r="Q16" s="197"/>
      <c r="R16" s="190">
        <v>1</v>
      </c>
      <c r="S16" s="210">
        <f t="shared" si="0"/>
        <v>66432150</v>
      </c>
      <c r="T16" s="189"/>
      <c r="U16" s="189"/>
      <c r="V16" s="189"/>
      <c r="W16" s="189"/>
      <c r="X16" s="189"/>
      <c r="Y16" s="151"/>
      <c r="Z16" s="151"/>
      <c r="AA16" s="151"/>
      <c r="AB16" s="151"/>
      <c r="AC16" s="151"/>
      <c r="AD16" s="151"/>
      <c r="AE16" s="151"/>
      <c r="AG16" s="149" t="s">
        <v>394</v>
      </c>
      <c r="AH16" s="149">
        <v>0</v>
      </c>
      <c r="AI16" s="149">
        <v>1</v>
      </c>
      <c r="AJ16" s="149">
        <v>1</v>
      </c>
      <c r="AK16" s="209">
        <v>67650360</v>
      </c>
      <c r="AL16" s="149">
        <v>1</v>
      </c>
      <c r="AM16" s="149">
        <v>1</v>
      </c>
      <c r="AN16" s="149"/>
      <c r="AO16" s="209">
        <v>-1421245</v>
      </c>
      <c r="AP16" s="149"/>
      <c r="AQ16" s="149"/>
      <c r="AR16" s="149">
        <v>1</v>
      </c>
      <c r="AS16" s="209">
        <v>0</v>
      </c>
      <c r="AT16" s="149"/>
      <c r="AU16" s="149"/>
      <c r="AV16" s="149"/>
      <c r="AW16" s="197"/>
      <c r="AX16" s="190">
        <v>1</v>
      </c>
      <c r="AY16" s="210">
        <f t="shared" si="1"/>
        <v>66229115</v>
      </c>
      <c r="AZ16" s="151"/>
      <c r="BA16" s="151"/>
      <c r="BB16" s="151"/>
      <c r="BC16" s="151"/>
      <c r="BD16" s="151"/>
      <c r="BE16" s="151"/>
      <c r="BF16" s="151"/>
      <c r="BG16" s="151"/>
      <c r="BH16" s="151"/>
      <c r="BI16" s="151"/>
      <c r="BJ16" s="151"/>
      <c r="BK16" s="151"/>
    </row>
    <row r="17" spans="1:63" x14ac:dyDescent="0.25">
      <c r="A17" s="149" t="s">
        <v>395</v>
      </c>
      <c r="B17" s="149">
        <v>0</v>
      </c>
      <c r="C17" s="208">
        <v>1</v>
      </c>
      <c r="D17" s="208">
        <v>1</v>
      </c>
      <c r="E17" s="209">
        <v>66432150</v>
      </c>
      <c r="F17" s="208">
        <v>1</v>
      </c>
      <c r="G17" s="208">
        <v>1</v>
      </c>
      <c r="H17" s="208">
        <v>1</v>
      </c>
      <c r="I17" s="197"/>
      <c r="J17" s="208">
        <v>1</v>
      </c>
      <c r="K17" s="208">
        <v>1</v>
      </c>
      <c r="L17" s="208">
        <v>1</v>
      </c>
      <c r="M17" s="197"/>
      <c r="N17" s="208">
        <v>1</v>
      </c>
      <c r="O17" s="208">
        <v>1</v>
      </c>
      <c r="P17" s="208">
        <v>1</v>
      </c>
      <c r="Q17" s="197"/>
      <c r="R17" s="190">
        <v>1</v>
      </c>
      <c r="S17" s="210">
        <f t="shared" si="0"/>
        <v>66432150</v>
      </c>
      <c r="T17" s="189"/>
      <c r="U17" s="189"/>
      <c r="V17" s="189"/>
      <c r="W17" s="189"/>
      <c r="X17" s="189"/>
      <c r="Y17" s="151"/>
      <c r="Z17" s="151"/>
      <c r="AA17" s="151"/>
      <c r="AB17" s="151"/>
      <c r="AC17" s="151"/>
      <c r="AD17" s="151"/>
      <c r="AE17" s="151"/>
      <c r="AG17" s="149" t="s">
        <v>395</v>
      </c>
      <c r="AH17" s="149">
        <v>0</v>
      </c>
      <c r="AI17" s="149">
        <v>1</v>
      </c>
      <c r="AJ17" s="149">
        <v>1</v>
      </c>
      <c r="AK17" s="209">
        <v>67650360</v>
      </c>
      <c r="AL17" s="149">
        <v>1</v>
      </c>
      <c r="AM17" s="149">
        <v>1</v>
      </c>
      <c r="AN17" s="149"/>
      <c r="AO17" s="209">
        <v>-1421245</v>
      </c>
      <c r="AP17" s="149"/>
      <c r="AQ17" s="149"/>
      <c r="AR17" s="149">
        <v>1</v>
      </c>
      <c r="AS17" s="209">
        <v>0</v>
      </c>
      <c r="AT17" s="149"/>
      <c r="AU17" s="149"/>
      <c r="AV17" s="149"/>
      <c r="AW17" s="197"/>
      <c r="AX17" s="190">
        <v>1</v>
      </c>
      <c r="AY17" s="210">
        <f t="shared" si="1"/>
        <v>66229115</v>
      </c>
      <c r="AZ17" s="151"/>
      <c r="BA17" s="151"/>
      <c r="BB17" s="151"/>
      <c r="BC17" s="151"/>
      <c r="BD17" s="151"/>
      <c r="BE17" s="151"/>
      <c r="BF17" s="151"/>
      <c r="BG17" s="151"/>
      <c r="BH17" s="151"/>
      <c r="BI17" s="151"/>
      <c r="BJ17" s="151"/>
      <c r="BK17" s="151"/>
    </row>
    <row r="18" spans="1:63" x14ac:dyDescent="0.25">
      <c r="A18" s="149" t="s">
        <v>396</v>
      </c>
      <c r="B18" s="149">
        <v>0</v>
      </c>
      <c r="C18" s="208">
        <v>1</v>
      </c>
      <c r="D18" s="208">
        <v>1</v>
      </c>
      <c r="E18" s="209">
        <v>66432150</v>
      </c>
      <c r="F18" s="208">
        <v>1</v>
      </c>
      <c r="G18" s="208">
        <v>1</v>
      </c>
      <c r="H18" s="208">
        <v>1</v>
      </c>
      <c r="I18" s="197"/>
      <c r="J18" s="208">
        <v>1</v>
      </c>
      <c r="K18" s="208">
        <v>1</v>
      </c>
      <c r="L18" s="208">
        <v>1</v>
      </c>
      <c r="M18" s="197"/>
      <c r="N18" s="208">
        <v>1</v>
      </c>
      <c r="O18" s="208">
        <v>1</v>
      </c>
      <c r="P18" s="208">
        <v>1</v>
      </c>
      <c r="Q18" s="197"/>
      <c r="R18" s="190">
        <v>1</v>
      </c>
      <c r="S18" s="210">
        <f t="shared" si="0"/>
        <v>66432150</v>
      </c>
      <c r="T18" s="189"/>
      <c r="U18" s="189"/>
      <c r="V18" s="189"/>
      <c r="W18" s="189"/>
      <c r="X18" s="189"/>
      <c r="Y18" s="151"/>
      <c r="Z18" s="151"/>
      <c r="AA18" s="151"/>
      <c r="AB18" s="151"/>
      <c r="AC18" s="151"/>
      <c r="AD18" s="151"/>
      <c r="AE18" s="151"/>
      <c r="AG18" s="149" t="s">
        <v>396</v>
      </c>
      <c r="AH18" s="149">
        <v>0</v>
      </c>
      <c r="AI18" s="149">
        <v>1</v>
      </c>
      <c r="AJ18" s="149">
        <v>1</v>
      </c>
      <c r="AK18" s="209">
        <v>67650360</v>
      </c>
      <c r="AL18" s="149">
        <v>1</v>
      </c>
      <c r="AM18" s="149">
        <v>1</v>
      </c>
      <c r="AN18" s="149"/>
      <c r="AO18" s="209">
        <v>-1421245</v>
      </c>
      <c r="AP18" s="149"/>
      <c r="AQ18" s="149"/>
      <c r="AR18" s="149">
        <v>1</v>
      </c>
      <c r="AS18" s="209">
        <v>0</v>
      </c>
      <c r="AT18" s="149"/>
      <c r="AU18" s="149"/>
      <c r="AV18" s="149"/>
      <c r="AW18" s="197"/>
      <c r="AX18" s="190">
        <v>1</v>
      </c>
      <c r="AY18" s="210">
        <f t="shared" si="1"/>
        <v>66229115</v>
      </c>
      <c r="AZ18" s="151"/>
      <c r="BA18" s="151"/>
      <c r="BB18" s="151"/>
      <c r="BC18" s="151"/>
      <c r="BD18" s="151"/>
      <c r="BE18" s="151"/>
      <c r="BF18" s="151"/>
      <c r="BG18" s="151"/>
      <c r="BH18" s="151"/>
      <c r="BI18" s="151"/>
      <c r="BJ18" s="151"/>
      <c r="BK18" s="151"/>
    </row>
    <row r="19" spans="1:63" x14ac:dyDescent="0.25">
      <c r="A19" s="149" t="s">
        <v>397</v>
      </c>
      <c r="B19" s="149">
        <v>0</v>
      </c>
      <c r="C19" s="208">
        <v>1</v>
      </c>
      <c r="D19" s="208">
        <v>1</v>
      </c>
      <c r="E19" s="209">
        <v>66432150</v>
      </c>
      <c r="F19" s="208">
        <v>1</v>
      </c>
      <c r="G19" s="208">
        <v>1</v>
      </c>
      <c r="H19" s="208">
        <v>1</v>
      </c>
      <c r="I19" s="197"/>
      <c r="J19" s="208">
        <v>1</v>
      </c>
      <c r="K19" s="208">
        <v>1</v>
      </c>
      <c r="L19" s="208">
        <v>1</v>
      </c>
      <c r="M19" s="197"/>
      <c r="N19" s="208">
        <v>1</v>
      </c>
      <c r="O19" s="208">
        <v>1</v>
      </c>
      <c r="P19" s="208">
        <v>1</v>
      </c>
      <c r="Q19" s="197"/>
      <c r="R19" s="190">
        <v>1</v>
      </c>
      <c r="S19" s="210">
        <f t="shared" si="0"/>
        <v>66432150</v>
      </c>
      <c r="T19" s="189"/>
      <c r="U19" s="189"/>
      <c r="V19" s="189"/>
      <c r="W19" s="189"/>
      <c r="X19" s="189"/>
      <c r="Y19" s="151"/>
      <c r="Z19" s="151"/>
      <c r="AA19" s="151"/>
      <c r="AB19" s="151"/>
      <c r="AC19" s="151"/>
      <c r="AD19" s="151"/>
      <c r="AE19" s="151"/>
      <c r="AG19" s="149" t="s">
        <v>397</v>
      </c>
      <c r="AH19" s="149">
        <v>0</v>
      </c>
      <c r="AI19" s="149">
        <v>1</v>
      </c>
      <c r="AJ19" s="149">
        <v>1</v>
      </c>
      <c r="AK19" s="209">
        <v>67650360</v>
      </c>
      <c r="AL19" s="149">
        <v>1</v>
      </c>
      <c r="AM19" s="149">
        <v>1</v>
      </c>
      <c r="AN19" s="149"/>
      <c r="AO19" s="209">
        <v>-1421245</v>
      </c>
      <c r="AP19" s="149"/>
      <c r="AQ19" s="149"/>
      <c r="AR19" s="149">
        <v>1</v>
      </c>
      <c r="AS19" s="209">
        <v>0</v>
      </c>
      <c r="AT19" s="149"/>
      <c r="AU19" s="149"/>
      <c r="AV19" s="149"/>
      <c r="AW19" s="197"/>
      <c r="AX19" s="190">
        <v>1</v>
      </c>
      <c r="AY19" s="210">
        <f t="shared" si="1"/>
        <v>66229115</v>
      </c>
      <c r="AZ19" s="151"/>
      <c r="BA19" s="151"/>
      <c r="BB19" s="151"/>
      <c r="BC19" s="151"/>
      <c r="BD19" s="151"/>
      <c r="BE19" s="151"/>
      <c r="BF19" s="151"/>
      <c r="BG19" s="151"/>
      <c r="BH19" s="151"/>
      <c r="BI19" s="149"/>
      <c r="BJ19" s="149"/>
      <c r="BK19" s="149"/>
    </row>
    <row r="20" spans="1:63" x14ac:dyDescent="0.25">
      <c r="A20" s="149" t="s">
        <v>398</v>
      </c>
      <c r="B20" s="149">
        <v>0</v>
      </c>
      <c r="C20" s="208">
        <v>1</v>
      </c>
      <c r="D20" s="208">
        <v>1</v>
      </c>
      <c r="E20" s="209">
        <v>66432150</v>
      </c>
      <c r="F20" s="208">
        <v>1</v>
      </c>
      <c r="G20" s="208">
        <v>1</v>
      </c>
      <c r="H20" s="208">
        <v>1</v>
      </c>
      <c r="I20" s="197"/>
      <c r="J20" s="208">
        <v>1</v>
      </c>
      <c r="K20" s="208">
        <v>1</v>
      </c>
      <c r="L20" s="208">
        <v>1</v>
      </c>
      <c r="M20" s="197"/>
      <c r="N20" s="208">
        <v>1</v>
      </c>
      <c r="O20" s="208">
        <v>1</v>
      </c>
      <c r="P20" s="208">
        <v>1</v>
      </c>
      <c r="Q20" s="197"/>
      <c r="R20" s="190">
        <v>1</v>
      </c>
      <c r="S20" s="210">
        <f t="shared" si="0"/>
        <v>66432150</v>
      </c>
      <c r="T20" s="189"/>
      <c r="U20" s="189"/>
      <c r="V20" s="189"/>
      <c r="W20" s="189"/>
      <c r="X20" s="189"/>
      <c r="Y20" s="151"/>
      <c r="Z20" s="151"/>
      <c r="AA20" s="151"/>
      <c r="AB20" s="151"/>
      <c r="AC20" s="151"/>
      <c r="AD20" s="151"/>
      <c r="AE20" s="151"/>
      <c r="AG20" s="149" t="s">
        <v>398</v>
      </c>
      <c r="AH20" s="149">
        <v>0</v>
      </c>
      <c r="AI20" s="149">
        <v>1</v>
      </c>
      <c r="AJ20" s="149">
        <v>1</v>
      </c>
      <c r="AK20" s="209">
        <v>67650360</v>
      </c>
      <c r="AL20" s="149">
        <v>1</v>
      </c>
      <c r="AM20" s="149">
        <v>1</v>
      </c>
      <c r="AN20" s="149"/>
      <c r="AO20" s="209">
        <v>-1421245</v>
      </c>
      <c r="AP20" s="149"/>
      <c r="AQ20" s="149"/>
      <c r="AR20" s="149">
        <v>1</v>
      </c>
      <c r="AS20" s="209">
        <v>0</v>
      </c>
      <c r="AT20" s="149"/>
      <c r="AU20" s="149"/>
      <c r="AV20" s="149"/>
      <c r="AW20" s="197"/>
      <c r="AX20" s="190">
        <v>1</v>
      </c>
      <c r="AY20" s="210">
        <f t="shared" si="1"/>
        <v>66229115</v>
      </c>
      <c r="AZ20" s="151"/>
      <c r="BA20" s="151"/>
      <c r="BB20" s="151"/>
      <c r="BC20" s="151"/>
      <c r="BD20" s="151"/>
      <c r="BE20" s="151"/>
      <c r="BF20" s="151"/>
      <c r="BG20" s="151"/>
      <c r="BH20" s="151"/>
      <c r="BI20" s="149"/>
      <c r="BJ20" s="149"/>
      <c r="BK20" s="149"/>
    </row>
    <row r="21" spans="1:63" x14ac:dyDescent="0.25">
      <c r="A21" s="149" t="s">
        <v>399</v>
      </c>
      <c r="B21" s="149">
        <v>0</v>
      </c>
      <c r="C21" s="208">
        <v>1</v>
      </c>
      <c r="D21" s="208">
        <v>1</v>
      </c>
      <c r="E21" s="209">
        <v>66432150</v>
      </c>
      <c r="F21" s="208">
        <v>1</v>
      </c>
      <c r="G21" s="208">
        <v>1</v>
      </c>
      <c r="H21" s="208">
        <v>1</v>
      </c>
      <c r="I21" s="197"/>
      <c r="J21" s="208">
        <v>1</v>
      </c>
      <c r="K21" s="208">
        <v>1</v>
      </c>
      <c r="L21" s="208">
        <v>1</v>
      </c>
      <c r="M21" s="197"/>
      <c r="N21" s="208">
        <v>1</v>
      </c>
      <c r="O21" s="208">
        <v>1</v>
      </c>
      <c r="P21" s="208">
        <v>1</v>
      </c>
      <c r="Q21" s="197"/>
      <c r="R21" s="190">
        <v>1</v>
      </c>
      <c r="S21" s="210">
        <f t="shared" si="0"/>
        <v>66432150</v>
      </c>
      <c r="T21" s="189"/>
      <c r="U21" s="189"/>
      <c r="V21" s="189"/>
      <c r="W21" s="189"/>
      <c r="X21" s="189"/>
      <c r="Y21" s="151"/>
      <c r="Z21" s="151"/>
      <c r="AA21" s="151"/>
      <c r="AB21" s="151"/>
      <c r="AC21" s="151"/>
      <c r="AD21" s="151"/>
      <c r="AE21" s="151"/>
      <c r="AG21" s="149" t="s">
        <v>399</v>
      </c>
      <c r="AH21" s="149">
        <v>0</v>
      </c>
      <c r="AI21" s="149">
        <v>1</v>
      </c>
      <c r="AJ21" s="149">
        <v>1</v>
      </c>
      <c r="AK21" s="209">
        <v>67650360</v>
      </c>
      <c r="AL21" s="149">
        <v>1</v>
      </c>
      <c r="AM21" s="149">
        <v>1</v>
      </c>
      <c r="AN21" s="149"/>
      <c r="AO21" s="209">
        <v>-1421245</v>
      </c>
      <c r="AP21" s="149"/>
      <c r="AQ21" s="149"/>
      <c r="AR21" s="149">
        <v>1</v>
      </c>
      <c r="AS21" s="209">
        <v>0</v>
      </c>
      <c r="AT21" s="149"/>
      <c r="AU21" s="149"/>
      <c r="AV21" s="149"/>
      <c r="AW21" s="197"/>
      <c r="AX21" s="190">
        <v>1</v>
      </c>
      <c r="AY21" s="210">
        <f t="shared" si="1"/>
        <v>66229115</v>
      </c>
      <c r="AZ21" s="151"/>
      <c r="BA21" s="151"/>
      <c r="BB21" s="151"/>
      <c r="BC21" s="151"/>
      <c r="BD21" s="151"/>
      <c r="BE21" s="151"/>
      <c r="BF21" s="151"/>
      <c r="BG21" s="151"/>
      <c r="BH21" s="151"/>
      <c r="BI21" s="149"/>
      <c r="BJ21" s="149"/>
      <c r="BK21" s="149"/>
    </row>
    <row r="22" spans="1:63" x14ac:dyDescent="0.25">
      <c r="A22" s="149" t="s">
        <v>400</v>
      </c>
      <c r="B22" s="149">
        <v>0</v>
      </c>
      <c r="C22" s="208">
        <v>1</v>
      </c>
      <c r="D22" s="208">
        <v>1</v>
      </c>
      <c r="E22" s="209">
        <v>66432150</v>
      </c>
      <c r="F22" s="208">
        <v>1</v>
      </c>
      <c r="G22" s="208">
        <v>1</v>
      </c>
      <c r="H22" s="208">
        <v>1</v>
      </c>
      <c r="I22" s="197"/>
      <c r="J22" s="208">
        <v>1</v>
      </c>
      <c r="K22" s="208">
        <v>1</v>
      </c>
      <c r="L22" s="208">
        <v>1</v>
      </c>
      <c r="M22" s="197"/>
      <c r="N22" s="208">
        <v>1</v>
      </c>
      <c r="O22" s="208">
        <v>1</v>
      </c>
      <c r="P22" s="208">
        <v>1</v>
      </c>
      <c r="Q22" s="197"/>
      <c r="R22" s="190">
        <v>1</v>
      </c>
      <c r="S22" s="210">
        <f t="shared" si="0"/>
        <v>66432150</v>
      </c>
      <c r="T22" s="189"/>
      <c r="U22" s="189"/>
      <c r="V22" s="189"/>
      <c r="W22" s="189"/>
      <c r="X22" s="189"/>
      <c r="Y22" s="151"/>
      <c r="Z22" s="151"/>
      <c r="AA22" s="151"/>
      <c r="AB22" s="151"/>
      <c r="AC22" s="151"/>
      <c r="AD22" s="151"/>
      <c r="AE22" s="151"/>
      <c r="AG22" s="149" t="s">
        <v>400</v>
      </c>
      <c r="AH22" s="149">
        <v>0</v>
      </c>
      <c r="AI22" s="149">
        <v>1</v>
      </c>
      <c r="AJ22" s="149">
        <v>1</v>
      </c>
      <c r="AK22" s="209">
        <v>67650360</v>
      </c>
      <c r="AL22" s="149">
        <v>1</v>
      </c>
      <c r="AM22" s="149">
        <v>1</v>
      </c>
      <c r="AN22" s="149"/>
      <c r="AO22" s="209">
        <v>-1421245</v>
      </c>
      <c r="AP22" s="149"/>
      <c r="AQ22" s="149"/>
      <c r="AR22" s="149">
        <v>1</v>
      </c>
      <c r="AS22" s="209">
        <v>0</v>
      </c>
      <c r="AT22" s="149"/>
      <c r="AU22" s="149"/>
      <c r="AV22" s="149"/>
      <c r="AW22" s="197"/>
      <c r="AX22" s="190">
        <v>1</v>
      </c>
      <c r="AY22" s="210">
        <f t="shared" si="1"/>
        <v>66229115</v>
      </c>
      <c r="AZ22" s="151"/>
      <c r="BA22" s="151"/>
      <c r="BB22" s="151"/>
      <c r="BC22" s="151"/>
      <c r="BD22" s="151"/>
      <c r="BE22" s="151"/>
      <c r="BF22" s="151"/>
      <c r="BG22" s="151"/>
      <c r="BH22" s="151"/>
      <c r="BI22" s="151"/>
      <c r="BJ22" s="151"/>
      <c r="BK22" s="151"/>
    </row>
    <row r="23" spans="1:63" x14ac:dyDescent="0.25">
      <c r="A23" s="149" t="s">
        <v>401</v>
      </c>
      <c r="B23" s="149">
        <v>0</v>
      </c>
      <c r="C23" s="208">
        <v>1</v>
      </c>
      <c r="D23" s="208">
        <v>1</v>
      </c>
      <c r="E23" s="209">
        <v>66432150</v>
      </c>
      <c r="F23" s="208">
        <v>1</v>
      </c>
      <c r="G23" s="208">
        <v>1</v>
      </c>
      <c r="H23" s="208">
        <v>1</v>
      </c>
      <c r="I23" s="197"/>
      <c r="J23" s="208">
        <v>1</v>
      </c>
      <c r="K23" s="208">
        <v>1</v>
      </c>
      <c r="L23" s="208">
        <v>1</v>
      </c>
      <c r="M23" s="197"/>
      <c r="N23" s="208">
        <v>1</v>
      </c>
      <c r="O23" s="208">
        <v>1</v>
      </c>
      <c r="P23" s="208">
        <v>1</v>
      </c>
      <c r="Q23" s="197"/>
      <c r="R23" s="190">
        <v>1</v>
      </c>
      <c r="S23" s="210">
        <f t="shared" si="0"/>
        <v>66432150</v>
      </c>
      <c r="T23" s="189"/>
      <c r="U23" s="189"/>
      <c r="V23" s="189"/>
      <c r="W23" s="189"/>
      <c r="X23" s="189"/>
      <c r="Y23" s="151"/>
      <c r="Z23" s="151"/>
      <c r="AA23" s="151"/>
      <c r="AB23" s="151"/>
      <c r="AC23" s="151"/>
      <c r="AD23" s="151"/>
      <c r="AE23" s="151"/>
      <c r="AG23" s="149" t="s">
        <v>401</v>
      </c>
      <c r="AH23" s="149">
        <v>0</v>
      </c>
      <c r="AI23" s="149">
        <v>1</v>
      </c>
      <c r="AJ23" s="149">
        <v>1</v>
      </c>
      <c r="AK23" s="209">
        <v>67650360</v>
      </c>
      <c r="AL23" s="149">
        <v>1</v>
      </c>
      <c r="AM23" s="149">
        <v>1</v>
      </c>
      <c r="AN23" s="149"/>
      <c r="AO23" s="209">
        <v>-1421245</v>
      </c>
      <c r="AP23" s="149"/>
      <c r="AQ23" s="149"/>
      <c r="AR23" s="149">
        <v>1</v>
      </c>
      <c r="AS23" s="209">
        <v>0</v>
      </c>
      <c r="AT23" s="149"/>
      <c r="AU23" s="149"/>
      <c r="AV23" s="149"/>
      <c r="AW23" s="197"/>
      <c r="AX23" s="190">
        <v>1</v>
      </c>
      <c r="AY23" s="210">
        <f t="shared" si="1"/>
        <v>66229115</v>
      </c>
      <c r="AZ23" s="151"/>
      <c r="BA23" s="151"/>
      <c r="BB23" s="151"/>
      <c r="BC23" s="151"/>
      <c r="BD23" s="151"/>
      <c r="BE23" s="151"/>
      <c r="BF23" s="151"/>
      <c r="BG23" s="151"/>
      <c r="BH23" s="151"/>
      <c r="BI23" s="151"/>
      <c r="BJ23" s="151"/>
      <c r="BK23" s="151"/>
    </row>
    <row r="24" spans="1:63" x14ac:dyDescent="0.25">
      <c r="A24" s="149" t="s">
        <v>402</v>
      </c>
      <c r="B24" s="149">
        <v>0</v>
      </c>
      <c r="C24" s="208">
        <v>1</v>
      </c>
      <c r="D24" s="208">
        <v>1</v>
      </c>
      <c r="E24" s="209">
        <v>66432150</v>
      </c>
      <c r="F24" s="208">
        <v>1</v>
      </c>
      <c r="G24" s="208">
        <v>1</v>
      </c>
      <c r="H24" s="208">
        <v>1</v>
      </c>
      <c r="I24" s="197"/>
      <c r="J24" s="208">
        <v>1</v>
      </c>
      <c r="K24" s="208">
        <v>1</v>
      </c>
      <c r="L24" s="208">
        <v>1</v>
      </c>
      <c r="M24" s="197"/>
      <c r="N24" s="208">
        <v>1</v>
      </c>
      <c r="O24" s="208">
        <v>1</v>
      </c>
      <c r="P24" s="208">
        <v>1</v>
      </c>
      <c r="Q24" s="197"/>
      <c r="R24" s="190">
        <v>1</v>
      </c>
      <c r="S24" s="210">
        <f t="shared" si="0"/>
        <v>66432150</v>
      </c>
      <c r="T24" s="189"/>
      <c r="U24" s="189"/>
      <c r="V24" s="189"/>
      <c r="W24" s="189"/>
      <c r="X24" s="189"/>
      <c r="Y24" s="151"/>
      <c r="Z24" s="151"/>
      <c r="AA24" s="151"/>
      <c r="AB24" s="151"/>
      <c r="AC24" s="151"/>
      <c r="AD24" s="151"/>
      <c r="AE24" s="151"/>
      <c r="AG24" s="149" t="s">
        <v>402</v>
      </c>
      <c r="AH24" s="149">
        <v>0</v>
      </c>
      <c r="AI24" s="149">
        <v>1</v>
      </c>
      <c r="AJ24" s="149">
        <v>1</v>
      </c>
      <c r="AK24" s="209">
        <v>67650360</v>
      </c>
      <c r="AL24" s="149">
        <v>1</v>
      </c>
      <c r="AM24" s="149">
        <v>1</v>
      </c>
      <c r="AN24" s="149"/>
      <c r="AO24" s="209">
        <v>-1421245</v>
      </c>
      <c r="AP24" s="149"/>
      <c r="AQ24" s="149"/>
      <c r="AR24" s="149">
        <v>1</v>
      </c>
      <c r="AS24" s="209">
        <v>0</v>
      </c>
      <c r="AT24" s="149"/>
      <c r="AU24" s="149"/>
      <c r="AV24" s="149"/>
      <c r="AW24" s="197"/>
      <c r="AX24" s="190">
        <v>1</v>
      </c>
      <c r="AY24" s="210">
        <f t="shared" si="1"/>
        <v>66229115</v>
      </c>
      <c r="AZ24" s="151"/>
      <c r="BA24" s="151"/>
      <c r="BB24" s="151"/>
      <c r="BC24" s="151"/>
      <c r="BD24" s="151"/>
      <c r="BE24" s="151"/>
      <c r="BF24" s="151"/>
      <c r="BG24" s="151"/>
      <c r="BH24" s="151"/>
      <c r="BI24" s="151"/>
      <c r="BJ24" s="151"/>
      <c r="BK24" s="151"/>
    </row>
    <row r="25" spans="1:63" x14ac:dyDescent="0.25">
      <c r="A25" s="149" t="s">
        <v>403</v>
      </c>
      <c r="B25" s="149">
        <v>0</v>
      </c>
      <c r="C25" s="208">
        <v>1</v>
      </c>
      <c r="D25" s="208">
        <v>1</v>
      </c>
      <c r="E25" s="209">
        <v>66432150</v>
      </c>
      <c r="F25" s="208">
        <v>1</v>
      </c>
      <c r="G25" s="208">
        <v>1</v>
      </c>
      <c r="H25" s="208">
        <v>1</v>
      </c>
      <c r="I25" s="197"/>
      <c r="J25" s="208">
        <v>1</v>
      </c>
      <c r="K25" s="208">
        <v>1</v>
      </c>
      <c r="L25" s="208">
        <v>1</v>
      </c>
      <c r="M25" s="197"/>
      <c r="N25" s="208">
        <v>1</v>
      </c>
      <c r="O25" s="208">
        <v>1</v>
      </c>
      <c r="P25" s="208">
        <v>1</v>
      </c>
      <c r="Q25" s="197"/>
      <c r="R25" s="190">
        <v>1</v>
      </c>
      <c r="S25" s="210">
        <f t="shared" si="0"/>
        <v>66432150</v>
      </c>
      <c r="T25" s="189"/>
      <c r="U25" s="189"/>
      <c r="V25" s="189"/>
      <c r="W25" s="189"/>
      <c r="X25" s="189"/>
      <c r="Y25" s="151"/>
      <c r="Z25" s="151"/>
      <c r="AA25" s="151"/>
      <c r="AB25" s="151"/>
      <c r="AC25" s="151"/>
      <c r="AD25" s="151"/>
      <c r="AE25" s="151"/>
      <c r="AG25" s="149" t="s">
        <v>403</v>
      </c>
      <c r="AH25" s="149">
        <v>0</v>
      </c>
      <c r="AI25" s="149">
        <v>1</v>
      </c>
      <c r="AJ25" s="149">
        <v>1</v>
      </c>
      <c r="AK25" s="209">
        <v>67650360</v>
      </c>
      <c r="AL25" s="149">
        <v>1</v>
      </c>
      <c r="AM25" s="149">
        <v>1</v>
      </c>
      <c r="AN25" s="149"/>
      <c r="AO25" s="209">
        <v>-1421245</v>
      </c>
      <c r="AP25" s="149"/>
      <c r="AQ25" s="149"/>
      <c r="AR25" s="149">
        <v>1</v>
      </c>
      <c r="AS25" s="209">
        <v>0</v>
      </c>
      <c r="AT25" s="149"/>
      <c r="AU25" s="149"/>
      <c r="AV25" s="149"/>
      <c r="AW25" s="197"/>
      <c r="AX25" s="190">
        <v>1</v>
      </c>
      <c r="AY25" s="210">
        <f t="shared" si="1"/>
        <v>66229115</v>
      </c>
      <c r="AZ25" s="151"/>
      <c r="BA25" s="151"/>
      <c r="BB25" s="151"/>
      <c r="BC25" s="151"/>
      <c r="BD25" s="151"/>
      <c r="BE25" s="151"/>
      <c r="BF25" s="151"/>
      <c r="BG25" s="151"/>
      <c r="BH25" s="151"/>
      <c r="BI25" s="151"/>
      <c r="BJ25" s="151"/>
      <c r="BK25" s="151"/>
    </row>
    <row r="26" spans="1:63" x14ac:dyDescent="0.25">
      <c r="A26" s="149" t="s">
        <v>404</v>
      </c>
      <c r="B26" s="149">
        <v>0</v>
      </c>
      <c r="C26" s="208">
        <v>1</v>
      </c>
      <c r="D26" s="208">
        <v>1</v>
      </c>
      <c r="E26" s="209">
        <v>66432150</v>
      </c>
      <c r="F26" s="208">
        <v>1</v>
      </c>
      <c r="G26" s="208">
        <v>1</v>
      </c>
      <c r="H26" s="208">
        <v>1</v>
      </c>
      <c r="I26" s="197"/>
      <c r="J26" s="208">
        <v>1</v>
      </c>
      <c r="K26" s="208">
        <v>1</v>
      </c>
      <c r="L26" s="208">
        <v>1</v>
      </c>
      <c r="M26" s="197"/>
      <c r="N26" s="208">
        <v>1</v>
      </c>
      <c r="O26" s="208">
        <v>1</v>
      </c>
      <c r="P26" s="208">
        <v>1</v>
      </c>
      <c r="Q26" s="197"/>
      <c r="R26" s="190">
        <v>1</v>
      </c>
      <c r="S26" s="210">
        <f t="shared" si="0"/>
        <v>66432150</v>
      </c>
      <c r="T26" s="189"/>
      <c r="U26" s="189"/>
      <c r="V26" s="189"/>
      <c r="W26" s="189"/>
      <c r="X26" s="189"/>
      <c r="Y26" s="151"/>
      <c r="Z26" s="151"/>
      <c r="AA26" s="151"/>
      <c r="AB26" s="151"/>
      <c r="AC26" s="151"/>
      <c r="AD26" s="151"/>
      <c r="AE26" s="151"/>
      <c r="AG26" s="149" t="s">
        <v>404</v>
      </c>
      <c r="AH26" s="149">
        <v>0</v>
      </c>
      <c r="AI26" s="149">
        <v>1</v>
      </c>
      <c r="AJ26" s="149">
        <v>1</v>
      </c>
      <c r="AK26" s="209">
        <v>67650360</v>
      </c>
      <c r="AL26" s="149">
        <v>1</v>
      </c>
      <c r="AM26" s="149">
        <v>1</v>
      </c>
      <c r="AN26" s="149"/>
      <c r="AO26" s="209">
        <v>-1421245</v>
      </c>
      <c r="AP26" s="149"/>
      <c r="AQ26" s="149"/>
      <c r="AR26" s="149">
        <v>1</v>
      </c>
      <c r="AS26" s="209">
        <v>0</v>
      </c>
      <c r="AT26" s="149"/>
      <c r="AU26" s="149"/>
      <c r="AV26" s="149"/>
      <c r="AW26" s="197"/>
      <c r="AX26" s="190">
        <v>1</v>
      </c>
      <c r="AY26" s="210">
        <f t="shared" si="1"/>
        <v>66229115</v>
      </c>
      <c r="AZ26" s="151"/>
      <c r="BA26" s="151"/>
      <c r="BB26" s="151"/>
      <c r="BC26" s="151"/>
      <c r="BD26" s="151"/>
      <c r="BE26" s="151"/>
      <c r="BF26" s="151"/>
      <c r="BG26" s="151"/>
      <c r="BH26" s="151"/>
      <c r="BI26" s="151"/>
      <c r="BJ26" s="151"/>
      <c r="BK26" s="151"/>
    </row>
    <row r="27" spans="1:63" x14ac:dyDescent="0.25">
      <c r="A27" s="149" t="s">
        <v>405</v>
      </c>
      <c r="B27" s="149">
        <v>0</v>
      </c>
      <c r="C27" s="208">
        <v>1</v>
      </c>
      <c r="D27" s="208">
        <v>1</v>
      </c>
      <c r="E27" s="209">
        <v>66432150</v>
      </c>
      <c r="F27" s="208">
        <v>1</v>
      </c>
      <c r="G27" s="208">
        <v>1</v>
      </c>
      <c r="H27" s="208">
        <v>1</v>
      </c>
      <c r="I27" s="197"/>
      <c r="J27" s="208">
        <v>1</v>
      </c>
      <c r="K27" s="208">
        <v>1</v>
      </c>
      <c r="L27" s="208">
        <v>1</v>
      </c>
      <c r="M27" s="197"/>
      <c r="N27" s="208">
        <v>1</v>
      </c>
      <c r="O27" s="208">
        <v>1</v>
      </c>
      <c r="P27" s="208">
        <v>1</v>
      </c>
      <c r="Q27" s="197"/>
      <c r="R27" s="190">
        <v>1</v>
      </c>
      <c r="S27" s="210">
        <f t="shared" si="0"/>
        <v>66432150</v>
      </c>
      <c r="T27" s="189"/>
      <c r="U27" s="189"/>
      <c r="V27" s="189"/>
      <c r="W27" s="189"/>
      <c r="X27" s="189"/>
      <c r="Y27" s="151"/>
      <c r="Z27" s="151"/>
      <c r="AA27" s="151"/>
      <c r="AB27" s="151"/>
      <c r="AC27" s="151"/>
      <c r="AD27" s="151"/>
      <c r="AE27" s="151"/>
      <c r="AG27" s="149" t="s">
        <v>405</v>
      </c>
      <c r="AH27" s="149">
        <v>0</v>
      </c>
      <c r="AI27" s="149">
        <v>1</v>
      </c>
      <c r="AJ27" s="149">
        <v>1</v>
      </c>
      <c r="AK27" s="209">
        <v>67650360</v>
      </c>
      <c r="AL27" s="149">
        <v>1</v>
      </c>
      <c r="AM27" s="149">
        <v>1</v>
      </c>
      <c r="AN27" s="149"/>
      <c r="AO27" s="209">
        <v>-1421245</v>
      </c>
      <c r="AP27" s="149"/>
      <c r="AQ27" s="149"/>
      <c r="AR27" s="149">
        <v>1</v>
      </c>
      <c r="AS27" s="209">
        <v>0</v>
      </c>
      <c r="AT27" s="149"/>
      <c r="AU27" s="149"/>
      <c r="AV27" s="149"/>
      <c r="AW27" s="197"/>
      <c r="AX27" s="190">
        <v>1</v>
      </c>
      <c r="AY27" s="210">
        <f t="shared" si="1"/>
        <v>66229115</v>
      </c>
      <c r="AZ27" s="151"/>
      <c r="BA27" s="151"/>
      <c r="BB27" s="151"/>
      <c r="BC27" s="151"/>
      <c r="BD27" s="151"/>
      <c r="BE27" s="151"/>
      <c r="BF27" s="151"/>
      <c r="BG27" s="151"/>
      <c r="BH27" s="151"/>
      <c r="BI27" s="151"/>
      <c r="BJ27" s="151"/>
      <c r="BK27" s="151"/>
    </row>
    <row r="28" spans="1:63" x14ac:dyDescent="0.25">
      <c r="A28" s="149" t="s">
        <v>406</v>
      </c>
      <c r="B28" s="149">
        <v>0</v>
      </c>
      <c r="C28" s="208">
        <v>1</v>
      </c>
      <c r="D28" s="208">
        <v>1</v>
      </c>
      <c r="E28" s="209">
        <v>66432150</v>
      </c>
      <c r="F28" s="208">
        <v>1</v>
      </c>
      <c r="G28" s="208">
        <v>1</v>
      </c>
      <c r="H28" s="208">
        <v>1</v>
      </c>
      <c r="I28" s="197"/>
      <c r="J28" s="208">
        <v>1</v>
      </c>
      <c r="K28" s="208">
        <v>1</v>
      </c>
      <c r="L28" s="208">
        <v>1</v>
      </c>
      <c r="M28" s="197"/>
      <c r="N28" s="208">
        <v>1</v>
      </c>
      <c r="O28" s="208">
        <v>1</v>
      </c>
      <c r="P28" s="208">
        <v>1</v>
      </c>
      <c r="Q28" s="197"/>
      <c r="R28" s="190">
        <v>1</v>
      </c>
      <c r="S28" s="210">
        <f t="shared" si="0"/>
        <v>66432150</v>
      </c>
      <c r="T28" s="189"/>
      <c r="U28" s="189"/>
      <c r="V28" s="189"/>
      <c r="W28" s="189"/>
      <c r="X28" s="189"/>
      <c r="Y28" s="151"/>
      <c r="Z28" s="151"/>
      <c r="AA28" s="151"/>
      <c r="AB28" s="151"/>
      <c r="AC28" s="151"/>
      <c r="AD28" s="151"/>
      <c r="AE28" s="151"/>
      <c r="AG28" s="149" t="s">
        <v>406</v>
      </c>
      <c r="AH28" s="149">
        <v>0</v>
      </c>
      <c r="AI28" s="149">
        <v>1</v>
      </c>
      <c r="AJ28" s="149">
        <v>1</v>
      </c>
      <c r="AK28" s="209">
        <v>67650360</v>
      </c>
      <c r="AL28" s="149">
        <v>1</v>
      </c>
      <c r="AM28" s="149">
        <v>1</v>
      </c>
      <c r="AN28" s="149"/>
      <c r="AO28" s="209">
        <v>-1421245</v>
      </c>
      <c r="AP28" s="149"/>
      <c r="AQ28" s="149"/>
      <c r="AR28" s="149">
        <v>1</v>
      </c>
      <c r="AS28" s="209">
        <v>0</v>
      </c>
      <c r="AT28" s="149"/>
      <c r="AU28" s="149"/>
      <c r="AV28" s="149"/>
      <c r="AW28" s="197"/>
      <c r="AX28" s="190">
        <v>1</v>
      </c>
      <c r="AY28" s="210">
        <f t="shared" si="1"/>
        <v>66229115</v>
      </c>
      <c r="AZ28" s="151"/>
      <c r="BA28" s="151"/>
      <c r="BB28" s="151"/>
      <c r="BC28" s="151"/>
      <c r="BD28" s="151"/>
      <c r="BE28" s="151"/>
      <c r="BF28" s="151"/>
      <c r="BG28" s="151"/>
      <c r="BH28" s="151"/>
      <c r="BI28" s="151"/>
      <c r="BJ28" s="151"/>
      <c r="BK28" s="151"/>
    </row>
    <row r="29" spans="1:63" x14ac:dyDescent="0.25">
      <c r="A29" s="149" t="s">
        <v>407</v>
      </c>
      <c r="B29" s="149">
        <v>0</v>
      </c>
      <c r="C29" s="208">
        <v>1</v>
      </c>
      <c r="D29" s="208">
        <v>1</v>
      </c>
      <c r="E29" s="209">
        <v>66432150</v>
      </c>
      <c r="F29" s="208">
        <v>1</v>
      </c>
      <c r="G29" s="208">
        <v>1</v>
      </c>
      <c r="H29" s="208">
        <v>1</v>
      </c>
      <c r="I29" s="197"/>
      <c r="J29" s="208">
        <v>1</v>
      </c>
      <c r="K29" s="208">
        <v>1</v>
      </c>
      <c r="L29" s="208">
        <v>1</v>
      </c>
      <c r="M29" s="197"/>
      <c r="N29" s="208">
        <v>1</v>
      </c>
      <c r="O29" s="208">
        <v>1</v>
      </c>
      <c r="P29" s="208">
        <v>1</v>
      </c>
      <c r="Q29" s="197"/>
      <c r="R29" s="190">
        <v>1</v>
      </c>
      <c r="S29" s="210">
        <f t="shared" si="0"/>
        <v>66432150</v>
      </c>
      <c r="T29" s="189"/>
      <c r="U29" s="189"/>
      <c r="V29" s="189"/>
      <c r="W29" s="189"/>
      <c r="X29" s="189"/>
      <c r="Y29" s="151"/>
      <c r="Z29" s="151"/>
      <c r="AA29" s="151"/>
      <c r="AB29" s="151"/>
      <c r="AC29" s="151"/>
      <c r="AD29" s="151"/>
      <c r="AE29" s="151"/>
      <c r="AG29" s="149" t="s">
        <v>407</v>
      </c>
      <c r="AH29" s="149">
        <v>0</v>
      </c>
      <c r="AI29" s="149">
        <v>1</v>
      </c>
      <c r="AJ29" s="149">
        <v>1</v>
      </c>
      <c r="AK29" s="209">
        <v>3839360</v>
      </c>
      <c r="AL29" s="149">
        <v>1</v>
      </c>
      <c r="AM29" s="149">
        <v>1</v>
      </c>
      <c r="AN29" s="149"/>
      <c r="AO29" s="209">
        <v>62389755</v>
      </c>
      <c r="AP29" s="149"/>
      <c r="AQ29" s="149"/>
      <c r="AR29" s="149">
        <v>1</v>
      </c>
      <c r="AS29" s="209">
        <v>0</v>
      </c>
      <c r="AT29" s="149"/>
      <c r="AU29" s="149"/>
      <c r="AV29" s="149"/>
      <c r="AW29" s="197"/>
      <c r="AX29" s="190">
        <v>1</v>
      </c>
      <c r="AY29" s="210">
        <f t="shared" si="1"/>
        <v>66229115</v>
      </c>
      <c r="AZ29" s="151"/>
      <c r="BA29" s="151"/>
      <c r="BB29" s="151"/>
      <c r="BC29" s="151"/>
      <c r="BD29" s="151"/>
      <c r="BE29" s="151"/>
      <c r="BF29" s="151"/>
      <c r="BG29" s="151"/>
      <c r="BH29" s="151"/>
      <c r="BI29" s="151"/>
      <c r="BJ29" s="151"/>
      <c r="BK29" s="151"/>
    </row>
    <row r="30" spans="1:63" x14ac:dyDescent="0.25">
      <c r="A30" s="149" t="s">
        <v>408</v>
      </c>
      <c r="B30" s="149">
        <v>0</v>
      </c>
      <c r="C30" s="208">
        <v>1</v>
      </c>
      <c r="D30" s="208">
        <v>1</v>
      </c>
      <c r="E30" s="209">
        <v>66432150</v>
      </c>
      <c r="F30" s="208">
        <v>1</v>
      </c>
      <c r="G30" s="208">
        <v>1</v>
      </c>
      <c r="H30" s="208">
        <v>1</v>
      </c>
      <c r="I30" s="197"/>
      <c r="J30" s="208">
        <v>1</v>
      </c>
      <c r="K30" s="208">
        <v>1</v>
      </c>
      <c r="L30" s="208">
        <v>1</v>
      </c>
      <c r="M30" s="197"/>
      <c r="N30" s="208">
        <v>1</v>
      </c>
      <c r="O30" s="208">
        <v>1</v>
      </c>
      <c r="P30" s="208">
        <v>1</v>
      </c>
      <c r="Q30" s="197"/>
      <c r="R30" s="190">
        <v>1</v>
      </c>
      <c r="S30" s="210">
        <f t="shared" si="0"/>
        <v>66432150</v>
      </c>
      <c r="T30" s="189"/>
      <c r="U30" s="189"/>
      <c r="V30" s="189"/>
      <c r="W30" s="189"/>
      <c r="X30" s="189"/>
      <c r="Y30" s="151"/>
      <c r="Z30" s="151"/>
      <c r="AA30" s="151"/>
      <c r="AB30" s="151"/>
      <c r="AC30" s="151"/>
      <c r="AD30" s="151"/>
      <c r="AE30" s="151"/>
      <c r="AG30" s="149" t="s">
        <v>408</v>
      </c>
      <c r="AH30" s="149">
        <v>0</v>
      </c>
      <c r="AI30" s="149">
        <v>1</v>
      </c>
      <c r="AJ30" s="149">
        <v>1</v>
      </c>
      <c r="AK30" s="209">
        <v>67650360</v>
      </c>
      <c r="AL30" s="149">
        <v>1</v>
      </c>
      <c r="AM30" s="149">
        <v>1</v>
      </c>
      <c r="AN30" s="149"/>
      <c r="AO30" s="209">
        <v>-1421245</v>
      </c>
      <c r="AP30" s="149"/>
      <c r="AQ30" s="149"/>
      <c r="AR30" s="149">
        <v>1</v>
      </c>
      <c r="AS30" s="209">
        <v>0</v>
      </c>
      <c r="AT30" s="149"/>
      <c r="AU30" s="149"/>
      <c r="AV30" s="149"/>
      <c r="AW30" s="197"/>
      <c r="AX30" s="190">
        <v>1</v>
      </c>
      <c r="AY30" s="210">
        <f t="shared" si="1"/>
        <v>66229115</v>
      </c>
      <c r="AZ30" s="151"/>
      <c r="BA30" s="151"/>
      <c r="BB30" s="151"/>
      <c r="BC30" s="151"/>
      <c r="BD30" s="151"/>
      <c r="BE30" s="151"/>
      <c r="BF30" s="151"/>
      <c r="BG30" s="151"/>
      <c r="BH30" s="151"/>
      <c r="BI30" s="151"/>
      <c r="BJ30" s="151"/>
      <c r="BK30" s="151"/>
    </row>
    <row r="31" spans="1:63" x14ac:dyDescent="0.25">
      <c r="A31" s="149" t="s">
        <v>409</v>
      </c>
      <c r="B31" s="149">
        <v>0</v>
      </c>
      <c r="C31" s="208">
        <v>1</v>
      </c>
      <c r="D31" s="208">
        <v>1</v>
      </c>
      <c r="E31" s="209">
        <v>66432150</v>
      </c>
      <c r="F31" s="208">
        <v>1</v>
      </c>
      <c r="G31" s="208">
        <v>1</v>
      </c>
      <c r="H31" s="208">
        <v>1</v>
      </c>
      <c r="I31" s="197"/>
      <c r="J31" s="208">
        <v>1</v>
      </c>
      <c r="K31" s="208">
        <v>1</v>
      </c>
      <c r="L31" s="208">
        <v>1</v>
      </c>
      <c r="M31" s="197"/>
      <c r="N31" s="208">
        <v>1</v>
      </c>
      <c r="O31" s="208">
        <v>1</v>
      </c>
      <c r="P31" s="208">
        <v>1</v>
      </c>
      <c r="Q31" s="197"/>
      <c r="R31" s="190">
        <v>1</v>
      </c>
      <c r="S31" s="210">
        <f t="shared" si="0"/>
        <v>66432150</v>
      </c>
      <c r="T31" s="189"/>
      <c r="U31" s="189"/>
      <c r="V31" s="189"/>
      <c r="W31" s="189"/>
      <c r="X31" s="189"/>
      <c r="Y31" s="151"/>
      <c r="Z31" s="151"/>
      <c r="AA31" s="151"/>
      <c r="AB31" s="151"/>
      <c r="AC31" s="151"/>
      <c r="AD31" s="151"/>
      <c r="AE31" s="151"/>
      <c r="AG31" s="149" t="s">
        <v>409</v>
      </c>
      <c r="AH31" s="149">
        <v>0</v>
      </c>
      <c r="AI31" s="149">
        <v>1</v>
      </c>
      <c r="AJ31" s="149">
        <v>1</v>
      </c>
      <c r="AK31" s="209">
        <v>67650360</v>
      </c>
      <c r="AL31" s="149">
        <v>1</v>
      </c>
      <c r="AM31" s="149">
        <v>1</v>
      </c>
      <c r="AN31" s="149"/>
      <c r="AO31" s="209">
        <v>-1421245</v>
      </c>
      <c r="AP31" s="149"/>
      <c r="AQ31" s="149"/>
      <c r="AR31" s="149">
        <v>1</v>
      </c>
      <c r="AS31" s="209">
        <v>0</v>
      </c>
      <c r="AT31" s="149"/>
      <c r="AU31" s="149"/>
      <c r="AV31" s="149"/>
      <c r="AW31" s="197"/>
      <c r="AX31" s="190">
        <v>1</v>
      </c>
      <c r="AY31" s="210">
        <f t="shared" si="1"/>
        <v>66229115</v>
      </c>
      <c r="AZ31" s="151"/>
      <c r="BA31" s="151"/>
      <c r="BB31" s="151"/>
      <c r="BC31" s="151"/>
      <c r="BD31" s="151"/>
      <c r="BE31" s="151"/>
      <c r="BF31" s="151"/>
      <c r="BG31" s="151"/>
      <c r="BH31" s="151"/>
      <c r="BI31" s="151"/>
      <c r="BJ31" s="151"/>
      <c r="BK31" s="151"/>
    </row>
    <row r="32" spans="1:63" x14ac:dyDescent="0.25">
      <c r="A32" s="153" t="s">
        <v>410</v>
      </c>
      <c r="B32" s="150">
        <f>SUM(B11:B31)</f>
        <v>0</v>
      </c>
      <c r="C32" s="150">
        <f t="shared" ref="C32:AE32" si="2">SUM(C11:C31)</f>
        <v>20</v>
      </c>
      <c r="D32" s="150">
        <f t="shared" si="2"/>
        <v>20</v>
      </c>
      <c r="E32" s="210">
        <f>SUM(E11:E31)</f>
        <v>1328643000</v>
      </c>
      <c r="F32" s="150">
        <f t="shared" si="2"/>
        <v>20</v>
      </c>
      <c r="G32" s="150">
        <f t="shared" si="2"/>
        <v>20</v>
      </c>
      <c r="H32" s="150">
        <f t="shared" si="2"/>
        <v>20</v>
      </c>
      <c r="I32" s="198">
        <f>SUM(I11:I31)</f>
        <v>0</v>
      </c>
      <c r="J32" s="150">
        <f t="shared" si="2"/>
        <v>20</v>
      </c>
      <c r="K32" s="150">
        <f t="shared" si="2"/>
        <v>20</v>
      </c>
      <c r="L32" s="150">
        <f t="shared" si="2"/>
        <v>20</v>
      </c>
      <c r="M32" s="198">
        <f>SUM(M11:M31)</f>
        <v>0</v>
      </c>
      <c r="N32" s="150">
        <f t="shared" si="2"/>
        <v>20</v>
      </c>
      <c r="O32" s="150">
        <f t="shared" si="2"/>
        <v>20</v>
      </c>
      <c r="P32" s="150">
        <f t="shared" si="2"/>
        <v>20</v>
      </c>
      <c r="Q32" s="198">
        <f>SUM(Q11:Q31)</f>
        <v>0</v>
      </c>
      <c r="R32" s="150">
        <f t="shared" si="2"/>
        <v>20</v>
      </c>
      <c r="S32" s="210">
        <f t="shared" si="2"/>
        <v>1328643000</v>
      </c>
      <c r="T32" s="150">
        <f t="shared" si="2"/>
        <v>0</v>
      </c>
      <c r="U32" s="150">
        <f t="shared" si="2"/>
        <v>0</v>
      </c>
      <c r="V32" s="150">
        <f t="shared" si="2"/>
        <v>0</v>
      </c>
      <c r="W32" s="150">
        <f t="shared" si="2"/>
        <v>0</v>
      </c>
      <c r="X32" s="150">
        <f t="shared" si="2"/>
        <v>0</v>
      </c>
      <c r="Y32" s="150">
        <f t="shared" si="2"/>
        <v>0</v>
      </c>
      <c r="Z32" s="150">
        <f t="shared" si="2"/>
        <v>0</v>
      </c>
      <c r="AA32" s="150">
        <f t="shared" si="2"/>
        <v>0</v>
      </c>
      <c r="AB32" s="150">
        <f t="shared" si="2"/>
        <v>0</v>
      </c>
      <c r="AC32" s="150">
        <f t="shared" si="2"/>
        <v>0</v>
      </c>
      <c r="AD32" s="150">
        <f t="shared" si="2"/>
        <v>0</v>
      </c>
      <c r="AE32" s="150">
        <f t="shared" si="2"/>
        <v>0</v>
      </c>
      <c r="AG32" s="153" t="s">
        <v>410</v>
      </c>
      <c r="AH32" s="150">
        <f t="shared" ref="AH32:AW32" si="3">SUM(AH11:AH31)</f>
        <v>0</v>
      </c>
      <c r="AI32" s="150">
        <f t="shared" si="3"/>
        <v>20</v>
      </c>
      <c r="AJ32" s="150">
        <f t="shared" si="3"/>
        <v>20</v>
      </c>
      <c r="AK32" s="210">
        <f>SUM(AK11:AK31)</f>
        <v>1289196200</v>
      </c>
      <c r="AL32" s="150">
        <f t="shared" si="3"/>
        <v>20</v>
      </c>
      <c r="AM32" s="150">
        <f t="shared" si="3"/>
        <v>20</v>
      </c>
      <c r="AN32" s="150">
        <f t="shared" si="3"/>
        <v>0</v>
      </c>
      <c r="AO32" s="198">
        <f t="shared" si="3"/>
        <v>35386100</v>
      </c>
      <c r="AP32" s="150">
        <f t="shared" si="3"/>
        <v>0</v>
      </c>
      <c r="AQ32" s="150">
        <f t="shared" si="3"/>
        <v>0</v>
      </c>
      <c r="AR32" s="150">
        <f t="shared" si="3"/>
        <v>20</v>
      </c>
      <c r="AS32" s="198">
        <f t="shared" si="3"/>
        <v>0</v>
      </c>
      <c r="AT32" s="150">
        <f t="shared" si="3"/>
        <v>0</v>
      </c>
      <c r="AU32" s="150">
        <f t="shared" si="3"/>
        <v>0</v>
      </c>
      <c r="AV32" s="150">
        <f t="shared" si="3"/>
        <v>0</v>
      </c>
      <c r="AW32" s="198">
        <f t="shared" si="3"/>
        <v>0</v>
      </c>
      <c r="AX32" s="191">
        <f t="shared" ref="AX32:BK32" si="4">SUM(AX11:AX31)</f>
        <v>20</v>
      </c>
      <c r="AY32" s="210">
        <f t="shared" si="4"/>
        <v>1324582300</v>
      </c>
      <c r="AZ32" s="150">
        <f t="shared" si="4"/>
        <v>0</v>
      </c>
      <c r="BA32" s="150">
        <f t="shared" si="4"/>
        <v>0</v>
      </c>
      <c r="BB32" s="150">
        <f t="shared" si="4"/>
        <v>0</v>
      </c>
      <c r="BC32" s="150">
        <f t="shared" si="4"/>
        <v>0</v>
      </c>
      <c r="BD32" s="150">
        <f t="shared" si="4"/>
        <v>0</v>
      </c>
      <c r="BE32" s="150">
        <f t="shared" si="4"/>
        <v>0</v>
      </c>
      <c r="BF32" s="150">
        <f t="shared" si="4"/>
        <v>0</v>
      </c>
      <c r="BG32" s="150">
        <f t="shared" si="4"/>
        <v>0</v>
      </c>
      <c r="BH32" s="150">
        <f t="shared" si="4"/>
        <v>0</v>
      </c>
      <c r="BI32" s="150">
        <f t="shared" si="4"/>
        <v>0</v>
      </c>
      <c r="BJ32" s="150">
        <f t="shared" si="4"/>
        <v>0</v>
      </c>
      <c r="BK32" s="150">
        <f t="shared" si="4"/>
        <v>0</v>
      </c>
    </row>
    <row r="33" spans="1:63" x14ac:dyDescent="0.25">
      <c r="AK33" s="248"/>
      <c r="AL33" s="245"/>
    </row>
    <row r="34" spans="1:63" x14ac:dyDescent="0.25">
      <c r="AO34" s="246"/>
      <c r="AP34" s="246"/>
    </row>
    <row r="35" spans="1:63" ht="30" customHeight="1" x14ac:dyDescent="0.25">
      <c r="A35" s="666" t="s">
        <v>371</v>
      </c>
      <c r="B35" s="192" t="s">
        <v>30</v>
      </c>
      <c r="C35" s="192" t="s">
        <v>31</v>
      </c>
      <c r="D35" s="663" t="s">
        <v>32</v>
      </c>
      <c r="E35" s="664"/>
      <c r="F35" s="192" t="s">
        <v>33</v>
      </c>
      <c r="G35" s="192" t="s">
        <v>34</v>
      </c>
      <c r="H35" s="663" t="s">
        <v>35</v>
      </c>
      <c r="I35" s="664"/>
      <c r="J35" s="192" t="s">
        <v>36</v>
      </c>
      <c r="K35" s="192" t="s">
        <v>37</v>
      </c>
      <c r="L35" s="663" t="s">
        <v>8</v>
      </c>
      <c r="M35" s="664"/>
      <c r="N35" s="192" t="s">
        <v>38</v>
      </c>
      <c r="O35" s="192" t="s">
        <v>39</v>
      </c>
      <c r="P35" s="663" t="s">
        <v>40</v>
      </c>
      <c r="Q35" s="664"/>
      <c r="R35" s="663" t="s">
        <v>372</v>
      </c>
      <c r="S35" s="664"/>
      <c r="T35" s="663" t="s">
        <v>373</v>
      </c>
      <c r="U35" s="665"/>
      <c r="V35" s="665"/>
      <c r="W35" s="665"/>
      <c r="X35" s="665"/>
      <c r="Y35" s="664"/>
      <c r="Z35" s="663" t="s">
        <v>374</v>
      </c>
      <c r="AA35" s="665"/>
      <c r="AB35" s="665"/>
      <c r="AC35" s="665"/>
      <c r="AD35" s="665"/>
      <c r="AE35" s="664"/>
      <c r="AG35" s="666" t="s">
        <v>371</v>
      </c>
      <c r="AH35" s="192" t="s">
        <v>30</v>
      </c>
      <c r="AI35" s="192" t="s">
        <v>31</v>
      </c>
      <c r="AJ35" s="663" t="s">
        <v>32</v>
      </c>
      <c r="AK35" s="664"/>
      <c r="AL35" s="192" t="s">
        <v>33</v>
      </c>
      <c r="AM35" s="192" t="s">
        <v>34</v>
      </c>
      <c r="AN35" s="663" t="s">
        <v>35</v>
      </c>
      <c r="AO35" s="664"/>
      <c r="AP35" s="192" t="s">
        <v>36</v>
      </c>
      <c r="AQ35" s="192" t="s">
        <v>37</v>
      </c>
      <c r="AR35" s="663" t="s">
        <v>8</v>
      </c>
      <c r="AS35" s="664"/>
      <c r="AT35" s="192" t="s">
        <v>38</v>
      </c>
      <c r="AU35" s="192" t="s">
        <v>39</v>
      </c>
      <c r="AV35" s="663" t="s">
        <v>40</v>
      </c>
      <c r="AW35" s="664"/>
      <c r="AX35" s="663" t="s">
        <v>372</v>
      </c>
      <c r="AY35" s="664"/>
      <c r="AZ35" s="663" t="s">
        <v>373</v>
      </c>
      <c r="BA35" s="665"/>
      <c r="BB35" s="665"/>
      <c r="BC35" s="665"/>
      <c r="BD35" s="665"/>
      <c r="BE35" s="664"/>
      <c r="BF35" s="663" t="s">
        <v>374</v>
      </c>
      <c r="BG35" s="665"/>
      <c r="BH35" s="665"/>
      <c r="BI35" s="665"/>
      <c r="BJ35" s="665"/>
      <c r="BK35" s="664"/>
    </row>
    <row r="36" spans="1:63" ht="36" customHeight="1" x14ac:dyDescent="0.25">
      <c r="A36" s="667"/>
      <c r="B36" s="119" t="s">
        <v>375</v>
      </c>
      <c r="C36" s="119" t="s">
        <v>375</v>
      </c>
      <c r="D36" s="119" t="s">
        <v>375</v>
      </c>
      <c r="E36" s="119" t="s">
        <v>376</v>
      </c>
      <c r="F36" s="119" t="s">
        <v>375</v>
      </c>
      <c r="G36" s="119" t="s">
        <v>375</v>
      </c>
      <c r="H36" s="119" t="s">
        <v>375</v>
      </c>
      <c r="I36" s="119" t="s">
        <v>376</v>
      </c>
      <c r="J36" s="119" t="s">
        <v>375</v>
      </c>
      <c r="K36" s="119" t="s">
        <v>375</v>
      </c>
      <c r="L36" s="119" t="s">
        <v>375</v>
      </c>
      <c r="M36" s="119" t="s">
        <v>376</v>
      </c>
      <c r="N36" s="119" t="s">
        <v>375</v>
      </c>
      <c r="O36" s="119" t="s">
        <v>375</v>
      </c>
      <c r="P36" s="119" t="s">
        <v>375</v>
      </c>
      <c r="Q36" s="119" t="s">
        <v>376</v>
      </c>
      <c r="R36" s="119" t="s">
        <v>375</v>
      </c>
      <c r="S36" s="119" t="s">
        <v>376</v>
      </c>
      <c r="T36" s="187" t="s">
        <v>377</v>
      </c>
      <c r="U36" s="187" t="s">
        <v>378</v>
      </c>
      <c r="V36" s="187" t="s">
        <v>379</v>
      </c>
      <c r="W36" s="187" t="s">
        <v>380</v>
      </c>
      <c r="X36" s="188" t="s">
        <v>381</v>
      </c>
      <c r="Y36" s="187" t="s">
        <v>382</v>
      </c>
      <c r="Z36" s="119" t="s">
        <v>383</v>
      </c>
      <c r="AA36" s="148" t="s">
        <v>384</v>
      </c>
      <c r="AB36" s="119" t="s">
        <v>385</v>
      </c>
      <c r="AC36" s="119" t="s">
        <v>386</v>
      </c>
      <c r="AD36" s="119" t="s">
        <v>387</v>
      </c>
      <c r="AE36" s="119" t="s">
        <v>388</v>
      </c>
      <c r="AG36" s="667"/>
      <c r="AH36" s="119" t="s">
        <v>375</v>
      </c>
      <c r="AI36" s="119" t="s">
        <v>375</v>
      </c>
      <c r="AJ36" s="119" t="s">
        <v>375</v>
      </c>
      <c r="AK36" s="119" t="s">
        <v>376</v>
      </c>
      <c r="AL36" s="119" t="s">
        <v>375</v>
      </c>
      <c r="AM36" s="119" t="s">
        <v>375</v>
      </c>
      <c r="AN36" s="119" t="s">
        <v>375</v>
      </c>
      <c r="AO36" s="119" t="s">
        <v>376</v>
      </c>
      <c r="AP36" s="119" t="s">
        <v>375</v>
      </c>
      <c r="AQ36" s="119" t="s">
        <v>375</v>
      </c>
      <c r="AR36" s="119" t="s">
        <v>375</v>
      </c>
      <c r="AS36" s="119" t="s">
        <v>376</v>
      </c>
      <c r="AT36" s="119" t="s">
        <v>375</v>
      </c>
      <c r="AU36" s="119" t="s">
        <v>375</v>
      </c>
      <c r="AV36" s="119" t="s">
        <v>375</v>
      </c>
      <c r="AW36" s="119" t="s">
        <v>376</v>
      </c>
      <c r="AX36" s="119" t="s">
        <v>375</v>
      </c>
      <c r="AY36" s="119" t="s">
        <v>376</v>
      </c>
      <c r="AZ36" s="187" t="s">
        <v>377</v>
      </c>
      <c r="BA36" s="187" t="s">
        <v>378</v>
      </c>
      <c r="BB36" s="187" t="s">
        <v>379</v>
      </c>
      <c r="BC36" s="187" t="s">
        <v>380</v>
      </c>
      <c r="BD36" s="188" t="s">
        <v>381</v>
      </c>
      <c r="BE36" s="187" t="s">
        <v>382</v>
      </c>
      <c r="BF36" s="185" t="s">
        <v>383</v>
      </c>
      <c r="BG36" s="186" t="s">
        <v>384</v>
      </c>
      <c r="BH36" s="185" t="s">
        <v>385</v>
      </c>
      <c r="BI36" s="185" t="s">
        <v>386</v>
      </c>
      <c r="BJ36" s="185" t="s">
        <v>387</v>
      </c>
      <c r="BK36" s="185" t="s">
        <v>388</v>
      </c>
    </row>
    <row r="37" spans="1:63" x14ac:dyDescent="0.25">
      <c r="A37" s="149" t="s">
        <v>389</v>
      </c>
      <c r="B37" s="149"/>
      <c r="C37" s="149"/>
      <c r="D37" s="149"/>
      <c r="E37" s="197"/>
      <c r="F37" s="149"/>
      <c r="G37" s="149"/>
      <c r="H37" s="149"/>
      <c r="I37" s="197"/>
      <c r="J37" s="149"/>
      <c r="K37" s="149"/>
      <c r="L37" s="149"/>
      <c r="M37" s="197"/>
      <c r="N37" s="149"/>
      <c r="O37" s="149"/>
      <c r="P37" s="149"/>
      <c r="Q37" s="197"/>
      <c r="R37" s="190">
        <f t="shared" ref="R37:R57" si="5">B37+C37+D37+F37+G37+H37+J37+K37+L37+N37+O37+P37</f>
        <v>0</v>
      </c>
      <c r="S37" s="156">
        <f>+E37+I37+M37+Q37</f>
        <v>0</v>
      </c>
      <c r="T37" s="189"/>
      <c r="U37" s="189"/>
      <c r="V37" s="189"/>
      <c r="W37" s="189"/>
      <c r="X37" s="189"/>
      <c r="Y37" s="151"/>
      <c r="Z37" s="151"/>
      <c r="AA37" s="151"/>
      <c r="AB37" s="151"/>
      <c r="AC37" s="151"/>
      <c r="AD37" s="151"/>
      <c r="AE37" s="152"/>
      <c r="AG37" s="149" t="s">
        <v>389</v>
      </c>
      <c r="AH37" s="149"/>
      <c r="AI37" s="149"/>
      <c r="AJ37" s="149"/>
      <c r="AK37" s="197"/>
      <c r="AL37" s="149"/>
      <c r="AM37" s="149"/>
      <c r="AN37" s="149"/>
      <c r="AO37" s="197"/>
      <c r="AP37" s="149"/>
      <c r="AQ37" s="149"/>
      <c r="AR37" s="149"/>
      <c r="AS37" s="197"/>
      <c r="AT37" s="149"/>
      <c r="AU37" s="149"/>
      <c r="AV37" s="149"/>
      <c r="AW37" s="197"/>
      <c r="AX37" s="190">
        <f t="shared" ref="AX37:AX57" si="6">AH37+AI37+AJ37+AL37+AM37+AN37+AP37+AQ37+AR37+AT37+AU37+AV37</f>
        <v>0</v>
      </c>
      <c r="AY37" s="156">
        <f>+AK37+AO37+AS37+AW37</f>
        <v>0</v>
      </c>
      <c r="AZ37" s="151"/>
      <c r="BA37" s="151"/>
      <c r="BB37" s="151"/>
      <c r="BC37" s="151"/>
      <c r="BD37" s="151"/>
      <c r="BE37" s="151"/>
      <c r="BF37" s="151"/>
      <c r="BG37" s="151"/>
      <c r="BH37" s="151"/>
      <c r="BI37" s="151"/>
      <c r="BJ37" s="151"/>
      <c r="BK37" s="152"/>
    </row>
    <row r="38" spans="1:63" x14ac:dyDescent="0.25">
      <c r="A38" s="149" t="s">
        <v>390</v>
      </c>
      <c r="B38" s="149"/>
      <c r="C38" s="149"/>
      <c r="D38" s="149"/>
      <c r="E38" s="197"/>
      <c r="F38" s="149"/>
      <c r="G38" s="149"/>
      <c r="H38" s="149"/>
      <c r="I38" s="197"/>
      <c r="J38" s="149"/>
      <c r="K38" s="149"/>
      <c r="L38" s="149"/>
      <c r="M38" s="197"/>
      <c r="N38" s="149"/>
      <c r="O38" s="149"/>
      <c r="P38" s="149"/>
      <c r="Q38" s="197"/>
      <c r="R38" s="190">
        <f t="shared" si="5"/>
        <v>0</v>
      </c>
      <c r="S38" s="156">
        <f t="shared" ref="S38:S57" si="7">+E38+I38+M38+Q38</f>
        <v>0</v>
      </c>
      <c r="T38" s="189"/>
      <c r="U38" s="189"/>
      <c r="V38" s="189"/>
      <c r="W38" s="189"/>
      <c r="X38" s="189"/>
      <c r="Y38" s="151"/>
      <c r="Z38" s="151"/>
      <c r="AA38" s="151"/>
      <c r="AB38" s="151"/>
      <c r="AC38" s="151"/>
      <c r="AD38" s="151"/>
      <c r="AE38" s="151"/>
      <c r="AG38" s="149" t="s">
        <v>390</v>
      </c>
      <c r="AH38" s="149"/>
      <c r="AI38" s="149"/>
      <c r="AJ38" s="149"/>
      <c r="AK38" s="197"/>
      <c r="AL38" s="149"/>
      <c r="AM38" s="149"/>
      <c r="AN38" s="149"/>
      <c r="AO38" s="197"/>
      <c r="AP38" s="149"/>
      <c r="AQ38" s="149"/>
      <c r="AR38" s="149"/>
      <c r="AS38" s="197"/>
      <c r="AT38" s="149"/>
      <c r="AU38" s="149"/>
      <c r="AV38" s="149"/>
      <c r="AW38" s="197"/>
      <c r="AX38" s="190">
        <f t="shared" si="6"/>
        <v>0</v>
      </c>
      <c r="AY38" s="156">
        <f t="shared" ref="AY38:AY57" si="8">+AK38+AO38+AS38+AW38</f>
        <v>0</v>
      </c>
      <c r="AZ38" s="151"/>
      <c r="BA38" s="151"/>
      <c r="BB38" s="151"/>
      <c r="BC38" s="151"/>
      <c r="BD38" s="151"/>
      <c r="BE38" s="151"/>
      <c r="BF38" s="151"/>
      <c r="BG38" s="151"/>
      <c r="BH38" s="151"/>
      <c r="BI38" s="151"/>
      <c r="BJ38" s="151"/>
      <c r="BK38" s="151"/>
    </row>
    <row r="39" spans="1:63" x14ac:dyDescent="0.25">
      <c r="A39" s="149" t="s">
        <v>391</v>
      </c>
      <c r="B39" s="149"/>
      <c r="C39" s="149"/>
      <c r="D39" s="149"/>
      <c r="E39" s="197"/>
      <c r="F39" s="149"/>
      <c r="G39" s="149"/>
      <c r="H39" s="149"/>
      <c r="I39" s="197"/>
      <c r="J39" s="149"/>
      <c r="K39" s="149"/>
      <c r="L39" s="149"/>
      <c r="M39" s="197"/>
      <c r="N39" s="149"/>
      <c r="O39" s="149"/>
      <c r="P39" s="149"/>
      <c r="Q39" s="197"/>
      <c r="R39" s="190">
        <f t="shared" si="5"/>
        <v>0</v>
      </c>
      <c r="S39" s="156">
        <f t="shared" si="7"/>
        <v>0</v>
      </c>
      <c r="T39" s="189"/>
      <c r="U39" s="189"/>
      <c r="V39" s="189"/>
      <c r="W39" s="189"/>
      <c r="X39" s="189"/>
      <c r="Y39" s="151"/>
      <c r="Z39" s="151"/>
      <c r="AA39" s="151"/>
      <c r="AB39" s="151"/>
      <c r="AC39" s="151"/>
      <c r="AD39" s="151"/>
      <c r="AE39" s="151"/>
      <c r="AG39" s="149" t="s">
        <v>391</v>
      </c>
      <c r="AH39" s="149"/>
      <c r="AI39" s="149"/>
      <c r="AJ39" s="149"/>
      <c r="AK39" s="197"/>
      <c r="AL39" s="149"/>
      <c r="AM39" s="149"/>
      <c r="AN39" s="149"/>
      <c r="AO39" s="197"/>
      <c r="AP39" s="149"/>
      <c r="AQ39" s="149"/>
      <c r="AR39" s="149"/>
      <c r="AS39" s="197"/>
      <c r="AT39" s="149"/>
      <c r="AU39" s="149"/>
      <c r="AV39" s="149"/>
      <c r="AW39" s="197"/>
      <c r="AX39" s="190">
        <f t="shared" si="6"/>
        <v>0</v>
      </c>
      <c r="AY39" s="156">
        <f t="shared" si="8"/>
        <v>0</v>
      </c>
      <c r="AZ39" s="151"/>
      <c r="BA39" s="151"/>
      <c r="BB39" s="151"/>
      <c r="BC39" s="151"/>
      <c r="BD39" s="151"/>
      <c r="BE39" s="151"/>
      <c r="BF39" s="151"/>
      <c r="BG39" s="151"/>
      <c r="BH39" s="151"/>
      <c r="BI39" s="151"/>
      <c r="BJ39" s="151"/>
      <c r="BK39" s="151"/>
    </row>
    <row r="40" spans="1:63" x14ac:dyDescent="0.25">
      <c r="A40" s="149" t="s">
        <v>392</v>
      </c>
      <c r="B40" s="149"/>
      <c r="C40" s="149"/>
      <c r="D40" s="149"/>
      <c r="E40" s="197"/>
      <c r="F40" s="149"/>
      <c r="G40" s="149"/>
      <c r="H40" s="149"/>
      <c r="I40" s="197"/>
      <c r="J40" s="149"/>
      <c r="K40" s="149"/>
      <c r="L40" s="149"/>
      <c r="M40" s="197"/>
      <c r="N40" s="149"/>
      <c r="O40" s="149"/>
      <c r="P40" s="149"/>
      <c r="Q40" s="197"/>
      <c r="R40" s="190">
        <f t="shared" si="5"/>
        <v>0</v>
      </c>
      <c r="S40" s="156">
        <f t="shared" si="7"/>
        <v>0</v>
      </c>
      <c r="T40" s="189"/>
      <c r="U40" s="189"/>
      <c r="V40" s="189"/>
      <c r="W40" s="189"/>
      <c r="X40" s="189"/>
      <c r="Y40" s="151"/>
      <c r="Z40" s="151"/>
      <c r="AA40" s="151"/>
      <c r="AB40" s="151"/>
      <c r="AC40" s="151"/>
      <c r="AD40" s="151"/>
      <c r="AE40" s="151"/>
      <c r="AG40" s="149" t="s">
        <v>392</v>
      </c>
      <c r="AH40" s="149"/>
      <c r="AI40" s="149"/>
      <c r="AJ40" s="149"/>
      <c r="AK40" s="197"/>
      <c r="AL40" s="149"/>
      <c r="AM40" s="149"/>
      <c r="AN40" s="149"/>
      <c r="AO40" s="197"/>
      <c r="AP40" s="149"/>
      <c r="AQ40" s="149"/>
      <c r="AR40" s="149"/>
      <c r="AS40" s="197"/>
      <c r="AT40" s="149"/>
      <c r="AU40" s="149"/>
      <c r="AV40" s="149"/>
      <c r="AW40" s="197"/>
      <c r="AX40" s="190">
        <f t="shared" si="6"/>
        <v>0</v>
      </c>
      <c r="AY40" s="156">
        <f t="shared" si="8"/>
        <v>0</v>
      </c>
      <c r="AZ40" s="151"/>
      <c r="BA40" s="151"/>
      <c r="BB40" s="151"/>
      <c r="BC40" s="151"/>
      <c r="BD40" s="151"/>
      <c r="BE40" s="151"/>
      <c r="BF40" s="151"/>
      <c r="BG40" s="151"/>
      <c r="BH40" s="151"/>
      <c r="BI40" s="151"/>
      <c r="BJ40" s="151"/>
      <c r="BK40" s="151"/>
    </row>
    <row r="41" spans="1:63" x14ac:dyDescent="0.25">
      <c r="A41" s="149" t="s">
        <v>393</v>
      </c>
      <c r="B41" s="149"/>
      <c r="C41" s="149"/>
      <c r="D41" s="149"/>
      <c r="E41" s="197"/>
      <c r="F41" s="149"/>
      <c r="G41" s="149"/>
      <c r="H41" s="149"/>
      <c r="I41" s="197"/>
      <c r="J41" s="149"/>
      <c r="K41" s="149"/>
      <c r="L41" s="149"/>
      <c r="M41" s="197"/>
      <c r="N41" s="149"/>
      <c r="O41" s="149"/>
      <c r="P41" s="149"/>
      <c r="Q41" s="197"/>
      <c r="R41" s="190">
        <f t="shared" si="5"/>
        <v>0</v>
      </c>
      <c r="S41" s="156">
        <f t="shared" si="7"/>
        <v>0</v>
      </c>
      <c r="T41" s="189"/>
      <c r="U41" s="189"/>
      <c r="V41" s="189"/>
      <c r="W41" s="189"/>
      <c r="X41" s="189"/>
      <c r="Y41" s="151"/>
      <c r="Z41" s="151"/>
      <c r="AA41" s="151"/>
      <c r="AB41" s="151"/>
      <c r="AC41" s="151"/>
      <c r="AD41" s="151"/>
      <c r="AE41" s="151"/>
      <c r="AG41" s="149" t="s">
        <v>393</v>
      </c>
      <c r="AH41" s="149"/>
      <c r="AI41" s="149"/>
      <c r="AJ41" s="149"/>
      <c r="AK41" s="197"/>
      <c r="AL41" s="149"/>
      <c r="AM41" s="149"/>
      <c r="AN41" s="149"/>
      <c r="AO41" s="197"/>
      <c r="AP41" s="149"/>
      <c r="AQ41" s="149"/>
      <c r="AR41" s="149"/>
      <c r="AS41" s="197"/>
      <c r="AT41" s="149"/>
      <c r="AU41" s="149"/>
      <c r="AV41" s="149"/>
      <c r="AW41" s="197"/>
      <c r="AX41" s="190">
        <f t="shared" si="6"/>
        <v>0</v>
      </c>
      <c r="AY41" s="156">
        <f t="shared" si="8"/>
        <v>0</v>
      </c>
      <c r="AZ41" s="151"/>
      <c r="BA41" s="151"/>
      <c r="BB41" s="151"/>
      <c r="BC41" s="151"/>
      <c r="BD41" s="151"/>
      <c r="BE41" s="151"/>
      <c r="BF41" s="151"/>
      <c r="BG41" s="151"/>
      <c r="BH41" s="151"/>
      <c r="BI41" s="151"/>
      <c r="BJ41" s="151"/>
      <c r="BK41" s="151"/>
    </row>
    <row r="42" spans="1:63" x14ac:dyDescent="0.25">
      <c r="A42" s="149" t="s">
        <v>394</v>
      </c>
      <c r="B42" s="149"/>
      <c r="C42" s="149"/>
      <c r="D42" s="149"/>
      <c r="E42" s="197"/>
      <c r="F42" s="149"/>
      <c r="G42" s="149"/>
      <c r="H42" s="149"/>
      <c r="I42" s="197"/>
      <c r="J42" s="149"/>
      <c r="K42" s="149"/>
      <c r="L42" s="149"/>
      <c r="M42" s="197"/>
      <c r="N42" s="149"/>
      <c r="O42" s="149"/>
      <c r="P42" s="149"/>
      <c r="Q42" s="197"/>
      <c r="R42" s="190">
        <f t="shared" si="5"/>
        <v>0</v>
      </c>
      <c r="S42" s="156">
        <f t="shared" si="7"/>
        <v>0</v>
      </c>
      <c r="T42" s="189"/>
      <c r="U42" s="189"/>
      <c r="V42" s="189"/>
      <c r="W42" s="189"/>
      <c r="X42" s="189"/>
      <c r="Y42" s="151"/>
      <c r="Z42" s="151"/>
      <c r="AA42" s="151"/>
      <c r="AB42" s="151"/>
      <c r="AC42" s="151"/>
      <c r="AD42" s="151"/>
      <c r="AE42" s="151"/>
      <c r="AG42" s="149" t="s">
        <v>394</v>
      </c>
      <c r="AH42" s="149"/>
      <c r="AI42" s="149"/>
      <c r="AJ42" s="149"/>
      <c r="AK42" s="197"/>
      <c r="AL42" s="149"/>
      <c r="AM42" s="149"/>
      <c r="AN42" s="149"/>
      <c r="AO42" s="197"/>
      <c r="AP42" s="149"/>
      <c r="AQ42" s="149"/>
      <c r="AR42" s="149"/>
      <c r="AS42" s="197"/>
      <c r="AT42" s="149"/>
      <c r="AU42" s="149"/>
      <c r="AV42" s="149"/>
      <c r="AW42" s="197"/>
      <c r="AX42" s="190">
        <f t="shared" si="6"/>
        <v>0</v>
      </c>
      <c r="AY42" s="156">
        <f t="shared" si="8"/>
        <v>0</v>
      </c>
      <c r="AZ42" s="151"/>
      <c r="BA42" s="151"/>
      <c r="BB42" s="151"/>
      <c r="BC42" s="151"/>
      <c r="BD42" s="151"/>
      <c r="BE42" s="151"/>
      <c r="BF42" s="151"/>
      <c r="BG42" s="151"/>
      <c r="BH42" s="151"/>
      <c r="BI42" s="151"/>
      <c r="BJ42" s="151"/>
      <c r="BK42" s="151"/>
    </row>
    <row r="43" spans="1:63" x14ac:dyDescent="0.25">
      <c r="A43" s="149" t="s">
        <v>395</v>
      </c>
      <c r="B43" s="149"/>
      <c r="C43" s="149"/>
      <c r="D43" s="149"/>
      <c r="E43" s="197"/>
      <c r="F43" s="149"/>
      <c r="G43" s="149"/>
      <c r="H43" s="149"/>
      <c r="I43" s="197"/>
      <c r="J43" s="149"/>
      <c r="K43" s="149"/>
      <c r="L43" s="149"/>
      <c r="M43" s="197"/>
      <c r="N43" s="149"/>
      <c r="O43" s="149"/>
      <c r="P43" s="149"/>
      <c r="Q43" s="197"/>
      <c r="R43" s="190">
        <f t="shared" si="5"/>
        <v>0</v>
      </c>
      <c r="S43" s="156">
        <f t="shared" si="7"/>
        <v>0</v>
      </c>
      <c r="T43" s="189"/>
      <c r="U43" s="189"/>
      <c r="V43" s="189"/>
      <c r="W43" s="189"/>
      <c r="X43" s="189"/>
      <c r="Y43" s="151"/>
      <c r="Z43" s="151"/>
      <c r="AA43" s="151"/>
      <c r="AB43" s="151"/>
      <c r="AC43" s="151"/>
      <c r="AD43" s="151"/>
      <c r="AE43" s="151"/>
      <c r="AG43" s="149" t="s">
        <v>395</v>
      </c>
      <c r="AH43" s="149"/>
      <c r="AI43" s="149"/>
      <c r="AJ43" s="149"/>
      <c r="AK43" s="197"/>
      <c r="AL43" s="149"/>
      <c r="AM43" s="149"/>
      <c r="AN43" s="149"/>
      <c r="AO43" s="197"/>
      <c r="AP43" s="149"/>
      <c r="AQ43" s="149"/>
      <c r="AR43" s="149"/>
      <c r="AS43" s="197"/>
      <c r="AT43" s="149"/>
      <c r="AU43" s="149"/>
      <c r="AV43" s="149"/>
      <c r="AW43" s="197"/>
      <c r="AX43" s="190">
        <f t="shared" si="6"/>
        <v>0</v>
      </c>
      <c r="AY43" s="156">
        <f t="shared" si="8"/>
        <v>0</v>
      </c>
      <c r="AZ43" s="151"/>
      <c r="BA43" s="151"/>
      <c r="BB43" s="151"/>
      <c r="BC43" s="151"/>
      <c r="BD43" s="151"/>
      <c r="BE43" s="151"/>
      <c r="BF43" s="151"/>
      <c r="BG43" s="151"/>
      <c r="BH43" s="151"/>
      <c r="BI43" s="151"/>
      <c r="BJ43" s="151"/>
      <c r="BK43" s="151"/>
    </row>
    <row r="44" spans="1:63" x14ac:dyDescent="0.25">
      <c r="A44" s="149" t="s">
        <v>396</v>
      </c>
      <c r="B44" s="149"/>
      <c r="C44" s="149"/>
      <c r="D44" s="149"/>
      <c r="E44" s="197"/>
      <c r="F44" s="149"/>
      <c r="G44" s="149"/>
      <c r="H44" s="149"/>
      <c r="I44" s="197"/>
      <c r="J44" s="149"/>
      <c r="K44" s="149"/>
      <c r="L44" s="149"/>
      <c r="M44" s="197"/>
      <c r="N44" s="149"/>
      <c r="O44" s="149"/>
      <c r="P44" s="149"/>
      <c r="Q44" s="197"/>
      <c r="R44" s="190">
        <f t="shared" si="5"/>
        <v>0</v>
      </c>
      <c r="S44" s="156">
        <f t="shared" si="7"/>
        <v>0</v>
      </c>
      <c r="T44" s="189"/>
      <c r="U44" s="189"/>
      <c r="V44" s="189"/>
      <c r="W44" s="189"/>
      <c r="X44" s="189"/>
      <c r="Y44" s="151"/>
      <c r="Z44" s="151"/>
      <c r="AA44" s="151"/>
      <c r="AB44" s="151"/>
      <c r="AC44" s="151"/>
      <c r="AD44" s="151"/>
      <c r="AE44" s="151"/>
      <c r="AG44" s="149" t="s">
        <v>396</v>
      </c>
      <c r="AH44" s="149"/>
      <c r="AI44" s="149"/>
      <c r="AJ44" s="149"/>
      <c r="AK44" s="197"/>
      <c r="AL44" s="149"/>
      <c r="AM44" s="149"/>
      <c r="AN44" s="149"/>
      <c r="AO44" s="197"/>
      <c r="AP44" s="149"/>
      <c r="AQ44" s="149"/>
      <c r="AR44" s="149"/>
      <c r="AS44" s="197"/>
      <c r="AT44" s="149"/>
      <c r="AU44" s="149"/>
      <c r="AV44" s="149"/>
      <c r="AW44" s="197"/>
      <c r="AX44" s="190">
        <f t="shared" si="6"/>
        <v>0</v>
      </c>
      <c r="AY44" s="156">
        <f t="shared" si="8"/>
        <v>0</v>
      </c>
      <c r="AZ44" s="151"/>
      <c r="BA44" s="151"/>
      <c r="BB44" s="151"/>
      <c r="BC44" s="151"/>
      <c r="BD44" s="151"/>
      <c r="BE44" s="151"/>
      <c r="BF44" s="151"/>
      <c r="BG44" s="151"/>
      <c r="BH44" s="151"/>
      <c r="BI44" s="151"/>
      <c r="BJ44" s="151"/>
      <c r="BK44" s="151"/>
    </row>
    <row r="45" spans="1:63" x14ac:dyDescent="0.25">
      <c r="A45" s="149" t="s">
        <v>397</v>
      </c>
      <c r="B45" s="149"/>
      <c r="C45" s="149"/>
      <c r="D45" s="149"/>
      <c r="E45" s="197"/>
      <c r="F45" s="149"/>
      <c r="G45" s="149"/>
      <c r="H45" s="149"/>
      <c r="I45" s="197"/>
      <c r="J45" s="149"/>
      <c r="K45" s="149"/>
      <c r="L45" s="149"/>
      <c r="M45" s="197"/>
      <c r="N45" s="149"/>
      <c r="O45" s="149"/>
      <c r="P45" s="149"/>
      <c r="Q45" s="197"/>
      <c r="R45" s="190">
        <f t="shared" si="5"/>
        <v>0</v>
      </c>
      <c r="S45" s="156">
        <f t="shared" si="7"/>
        <v>0</v>
      </c>
      <c r="T45" s="189"/>
      <c r="U45" s="189"/>
      <c r="V45" s="189"/>
      <c r="W45" s="189"/>
      <c r="X45" s="189"/>
      <c r="Y45" s="151"/>
      <c r="Z45" s="151"/>
      <c r="AA45" s="151"/>
      <c r="AB45" s="151"/>
      <c r="AC45" s="151"/>
      <c r="AD45" s="151"/>
      <c r="AE45" s="151"/>
      <c r="AG45" s="149" t="s">
        <v>397</v>
      </c>
      <c r="AH45" s="149"/>
      <c r="AI45" s="149"/>
      <c r="AJ45" s="149"/>
      <c r="AK45" s="197"/>
      <c r="AL45" s="149"/>
      <c r="AM45" s="149"/>
      <c r="AN45" s="149"/>
      <c r="AO45" s="197"/>
      <c r="AP45" s="149"/>
      <c r="AQ45" s="149"/>
      <c r="AR45" s="149"/>
      <c r="AS45" s="197"/>
      <c r="AT45" s="149"/>
      <c r="AU45" s="149"/>
      <c r="AV45" s="149"/>
      <c r="AW45" s="197"/>
      <c r="AX45" s="190">
        <f t="shared" si="6"/>
        <v>0</v>
      </c>
      <c r="AY45" s="156">
        <f t="shared" si="8"/>
        <v>0</v>
      </c>
      <c r="AZ45" s="151"/>
      <c r="BA45" s="151"/>
      <c r="BB45" s="151"/>
      <c r="BC45" s="151"/>
      <c r="BD45" s="151"/>
      <c r="BE45" s="151"/>
      <c r="BF45" s="151"/>
      <c r="BG45" s="151"/>
      <c r="BH45" s="151"/>
      <c r="BI45" s="149"/>
      <c r="BJ45" s="149"/>
      <c r="BK45" s="149"/>
    </row>
    <row r="46" spans="1:63" x14ac:dyDescent="0.25">
      <c r="A46" s="149" t="s">
        <v>398</v>
      </c>
      <c r="B46" s="149"/>
      <c r="C46" s="149"/>
      <c r="D46" s="149"/>
      <c r="E46" s="197"/>
      <c r="F46" s="149"/>
      <c r="G46" s="149"/>
      <c r="H46" s="149"/>
      <c r="I46" s="197"/>
      <c r="J46" s="149"/>
      <c r="K46" s="149"/>
      <c r="L46" s="149"/>
      <c r="M46" s="197"/>
      <c r="N46" s="149"/>
      <c r="O46" s="149"/>
      <c r="P46" s="149"/>
      <c r="Q46" s="197"/>
      <c r="R46" s="190">
        <f t="shared" si="5"/>
        <v>0</v>
      </c>
      <c r="S46" s="156">
        <f t="shared" si="7"/>
        <v>0</v>
      </c>
      <c r="T46" s="189"/>
      <c r="U46" s="189"/>
      <c r="V46" s="189"/>
      <c r="W46" s="189"/>
      <c r="X46" s="189"/>
      <c r="Y46" s="151"/>
      <c r="Z46" s="151"/>
      <c r="AA46" s="151"/>
      <c r="AB46" s="151"/>
      <c r="AC46" s="151"/>
      <c r="AD46" s="151"/>
      <c r="AE46" s="151"/>
      <c r="AG46" s="149" t="s">
        <v>398</v>
      </c>
      <c r="AH46" s="149"/>
      <c r="AI46" s="149"/>
      <c r="AJ46" s="149"/>
      <c r="AK46" s="197"/>
      <c r="AL46" s="149"/>
      <c r="AM46" s="149"/>
      <c r="AN46" s="149"/>
      <c r="AO46" s="197"/>
      <c r="AP46" s="149"/>
      <c r="AQ46" s="149"/>
      <c r="AR46" s="149"/>
      <c r="AS46" s="197"/>
      <c r="AT46" s="149"/>
      <c r="AU46" s="149"/>
      <c r="AV46" s="149"/>
      <c r="AW46" s="197"/>
      <c r="AX46" s="190">
        <f t="shared" si="6"/>
        <v>0</v>
      </c>
      <c r="AY46" s="156">
        <f t="shared" si="8"/>
        <v>0</v>
      </c>
      <c r="AZ46" s="151"/>
      <c r="BA46" s="151"/>
      <c r="BB46" s="151"/>
      <c r="BC46" s="151"/>
      <c r="BD46" s="151"/>
      <c r="BE46" s="151"/>
      <c r="BF46" s="151"/>
      <c r="BG46" s="151"/>
      <c r="BH46" s="151"/>
      <c r="BI46" s="149"/>
      <c r="BJ46" s="149"/>
      <c r="BK46" s="149"/>
    </row>
    <row r="47" spans="1:63" x14ac:dyDescent="0.25">
      <c r="A47" s="149" t="s">
        <v>399</v>
      </c>
      <c r="B47" s="149"/>
      <c r="C47" s="149"/>
      <c r="D47" s="149"/>
      <c r="E47" s="197"/>
      <c r="F47" s="149"/>
      <c r="G47" s="149"/>
      <c r="H47" s="149"/>
      <c r="I47" s="197"/>
      <c r="J47" s="149"/>
      <c r="K47" s="149"/>
      <c r="L47" s="149"/>
      <c r="M47" s="197"/>
      <c r="N47" s="149"/>
      <c r="O47" s="149"/>
      <c r="P47" s="149"/>
      <c r="Q47" s="197"/>
      <c r="R47" s="190">
        <f t="shared" si="5"/>
        <v>0</v>
      </c>
      <c r="S47" s="156">
        <f t="shared" si="7"/>
        <v>0</v>
      </c>
      <c r="T47" s="189"/>
      <c r="U47" s="189"/>
      <c r="V47" s="189"/>
      <c r="W47" s="189"/>
      <c r="X47" s="189"/>
      <c r="Y47" s="151"/>
      <c r="Z47" s="151"/>
      <c r="AA47" s="151"/>
      <c r="AB47" s="151"/>
      <c r="AC47" s="151"/>
      <c r="AD47" s="151"/>
      <c r="AE47" s="151"/>
      <c r="AG47" s="149" t="s">
        <v>399</v>
      </c>
      <c r="AH47" s="149"/>
      <c r="AI47" s="149"/>
      <c r="AJ47" s="149"/>
      <c r="AK47" s="197"/>
      <c r="AL47" s="149"/>
      <c r="AM47" s="149"/>
      <c r="AN47" s="149"/>
      <c r="AO47" s="197"/>
      <c r="AP47" s="149"/>
      <c r="AQ47" s="149"/>
      <c r="AR47" s="149"/>
      <c r="AS47" s="197"/>
      <c r="AT47" s="149"/>
      <c r="AU47" s="149"/>
      <c r="AV47" s="149"/>
      <c r="AW47" s="197"/>
      <c r="AX47" s="190">
        <f t="shared" si="6"/>
        <v>0</v>
      </c>
      <c r="AY47" s="156">
        <f t="shared" si="8"/>
        <v>0</v>
      </c>
      <c r="AZ47" s="151"/>
      <c r="BA47" s="151"/>
      <c r="BB47" s="151"/>
      <c r="BC47" s="151"/>
      <c r="BD47" s="151"/>
      <c r="BE47" s="151"/>
      <c r="BF47" s="151"/>
      <c r="BG47" s="151"/>
      <c r="BH47" s="151"/>
      <c r="BI47" s="149"/>
      <c r="BJ47" s="149"/>
      <c r="BK47" s="149"/>
    </row>
    <row r="48" spans="1:63" x14ac:dyDescent="0.25">
      <c r="A48" s="149" t="s">
        <v>400</v>
      </c>
      <c r="B48" s="149"/>
      <c r="C48" s="149"/>
      <c r="D48" s="149"/>
      <c r="E48" s="197"/>
      <c r="F48" s="149"/>
      <c r="G48" s="149"/>
      <c r="H48" s="149"/>
      <c r="I48" s="197"/>
      <c r="J48" s="149"/>
      <c r="K48" s="149"/>
      <c r="L48" s="149"/>
      <c r="M48" s="197"/>
      <c r="N48" s="149"/>
      <c r="O48" s="149"/>
      <c r="P48" s="149"/>
      <c r="Q48" s="197"/>
      <c r="R48" s="190">
        <f t="shared" si="5"/>
        <v>0</v>
      </c>
      <c r="S48" s="156">
        <f t="shared" si="7"/>
        <v>0</v>
      </c>
      <c r="T48" s="189"/>
      <c r="U48" s="189"/>
      <c r="V48" s="189"/>
      <c r="W48" s="189"/>
      <c r="X48" s="189"/>
      <c r="Y48" s="151"/>
      <c r="Z48" s="151"/>
      <c r="AA48" s="151"/>
      <c r="AB48" s="151"/>
      <c r="AC48" s="151"/>
      <c r="AD48" s="151"/>
      <c r="AE48" s="151"/>
      <c r="AG48" s="149" t="s">
        <v>400</v>
      </c>
      <c r="AH48" s="149"/>
      <c r="AI48" s="149"/>
      <c r="AJ48" s="149"/>
      <c r="AK48" s="197"/>
      <c r="AL48" s="149"/>
      <c r="AM48" s="149"/>
      <c r="AN48" s="149"/>
      <c r="AO48" s="197"/>
      <c r="AP48" s="149"/>
      <c r="AQ48" s="149"/>
      <c r="AR48" s="149"/>
      <c r="AS48" s="197"/>
      <c r="AT48" s="149"/>
      <c r="AU48" s="149"/>
      <c r="AV48" s="149"/>
      <c r="AW48" s="197"/>
      <c r="AX48" s="190">
        <f t="shared" si="6"/>
        <v>0</v>
      </c>
      <c r="AY48" s="156">
        <f t="shared" si="8"/>
        <v>0</v>
      </c>
      <c r="AZ48" s="151"/>
      <c r="BA48" s="151"/>
      <c r="BB48" s="151"/>
      <c r="BC48" s="151"/>
      <c r="BD48" s="151"/>
      <c r="BE48" s="151"/>
      <c r="BF48" s="151"/>
      <c r="BG48" s="151"/>
      <c r="BH48" s="151"/>
      <c r="BI48" s="151"/>
      <c r="BJ48" s="151"/>
      <c r="BK48" s="151"/>
    </row>
    <row r="49" spans="1:63" x14ac:dyDescent="0.25">
      <c r="A49" s="149" t="s">
        <v>401</v>
      </c>
      <c r="B49" s="149"/>
      <c r="C49" s="149"/>
      <c r="D49" s="149"/>
      <c r="E49" s="197"/>
      <c r="F49" s="149"/>
      <c r="G49" s="149"/>
      <c r="H49" s="149"/>
      <c r="I49" s="197"/>
      <c r="J49" s="149"/>
      <c r="K49" s="149"/>
      <c r="L49" s="149"/>
      <c r="M49" s="197"/>
      <c r="N49" s="149"/>
      <c r="O49" s="149"/>
      <c r="P49" s="149"/>
      <c r="Q49" s="197"/>
      <c r="R49" s="190">
        <f t="shared" si="5"/>
        <v>0</v>
      </c>
      <c r="S49" s="156">
        <f t="shared" si="7"/>
        <v>0</v>
      </c>
      <c r="T49" s="189"/>
      <c r="U49" s="189"/>
      <c r="V49" s="189"/>
      <c r="W49" s="189"/>
      <c r="X49" s="189"/>
      <c r="Y49" s="151"/>
      <c r="Z49" s="151"/>
      <c r="AA49" s="151"/>
      <c r="AB49" s="151"/>
      <c r="AC49" s="151"/>
      <c r="AD49" s="151"/>
      <c r="AE49" s="151"/>
      <c r="AG49" s="149" t="s">
        <v>401</v>
      </c>
      <c r="AH49" s="149"/>
      <c r="AI49" s="149"/>
      <c r="AJ49" s="149"/>
      <c r="AK49" s="197"/>
      <c r="AL49" s="149"/>
      <c r="AM49" s="149"/>
      <c r="AN49" s="149"/>
      <c r="AO49" s="197"/>
      <c r="AP49" s="149"/>
      <c r="AQ49" s="149"/>
      <c r="AR49" s="149"/>
      <c r="AS49" s="197"/>
      <c r="AT49" s="149"/>
      <c r="AU49" s="149"/>
      <c r="AV49" s="149"/>
      <c r="AW49" s="197"/>
      <c r="AX49" s="190">
        <f t="shared" si="6"/>
        <v>0</v>
      </c>
      <c r="AY49" s="156">
        <f t="shared" si="8"/>
        <v>0</v>
      </c>
      <c r="AZ49" s="151"/>
      <c r="BA49" s="151"/>
      <c r="BB49" s="151"/>
      <c r="BC49" s="151"/>
      <c r="BD49" s="151"/>
      <c r="BE49" s="151"/>
      <c r="BF49" s="151"/>
      <c r="BG49" s="151"/>
      <c r="BH49" s="151"/>
      <c r="BI49" s="151"/>
      <c r="BJ49" s="151"/>
      <c r="BK49" s="151"/>
    </row>
    <row r="50" spans="1:63" x14ac:dyDescent="0.25">
      <c r="A50" s="149" t="s">
        <v>402</v>
      </c>
      <c r="B50" s="149"/>
      <c r="C50" s="149"/>
      <c r="D50" s="149"/>
      <c r="E50" s="197"/>
      <c r="F50" s="149"/>
      <c r="G50" s="149"/>
      <c r="H50" s="149"/>
      <c r="I50" s="197"/>
      <c r="J50" s="149"/>
      <c r="K50" s="149"/>
      <c r="L50" s="149"/>
      <c r="M50" s="197"/>
      <c r="N50" s="149"/>
      <c r="O50" s="149"/>
      <c r="P50" s="149"/>
      <c r="Q50" s="197"/>
      <c r="R50" s="190">
        <f t="shared" si="5"/>
        <v>0</v>
      </c>
      <c r="S50" s="156">
        <f t="shared" si="7"/>
        <v>0</v>
      </c>
      <c r="T50" s="189"/>
      <c r="U50" s="189"/>
      <c r="V50" s="189"/>
      <c r="W50" s="189"/>
      <c r="X50" s="189"/>
      <c r="Y50" s="151"/>
      <c r="Z50" s="151"/>
      <c r="AA50" s="151"/>
      <c r="AB50" s="151"/>
      <c r="AC50" s="151"/>
      <c r="AD50" s="151"/>
      <c r="AE50" s="151"/>
      <c r="AG50" s="149" t="s">
        <v>402</v>
      </c>
      <c r="AH50" s="149"/>
      <c r="AI50" s="149"/>
      <c r="AJ50" s="149"/>
      <c r="AK50" s="197"/>
      <c r="AL50" s="149"/>
      <c r="AM50" s="149"/>
      <c r="AN50" s="149"/>
      <c r="AO50" s="197"/>
      <c r="AP50" s="149"/>
      <c r="AQ50" s="149"/>
      <c r="AR50" s="149"/>
      <c r="AS50" s="197"/>
      <c r="AT50" s="149"/>
      <c r="AU50" s="149"/>
      <c r="AV50" s="149"/>
      <c r="AW50" s="197"/>
      <c r="AX50" s="190">
        <f t="shared" si="6"/>
        <v>0</v>
      </c>
      <c r="AY50" s="156">
        <f t="shared" si="8"/>
        <v>0</v>
      </c>
      <c r="AZ50" s="151"/>
      <c r="BA50" s="151"/>
      <c r="BB50" s="151"/>
      <c r="BC50" s="151"/>
      <c r="BD50" s="151"/>
      <c r="BE50" s="151"/>
      <c r="BF50" s="151"/>
      <c r="BG50" s="151"/>
      <c r="BH50" s="151"/>
      <c r="BI50" s="151"/>
      <c r="BJ50" s="151"/>
      <c r="BK50" s="151"/>
    </row>
    <row r="51" spans="1:63" x14ac:dyDescent="0.25">
      <c r="A51" s="149" t="s">
        <v>403</v>
      </c>
      <c r="B51" s="149"/>
      <c r="C51" s="149"/>
      <c r="D51" s="149"/>
      <c r="E51" s="197"/>
      <c r="F51" s="149"/>
      <c r="G51" s="149"/>
      <c r="H51" s="149"/>
      <c r="I51" s="197"/>
      <c r="J51" s="149"/>
      <c r="K51" s="149"/>
      <c r="L51" s="149"/>
      <c r="M51" s="197"/>
      <c r="N51" s="149"/>
      <c r="O51" s="149"/>
      <c r="P51" s="149"/>
      <c r="Q51" s="197"/>
      <c r="R51" s="190">
        <f t="shared" si="5"/>
        <v>0</v>
      </c>
      <c r="S51" s="156">
        <f t="shared" si="7"/>
        <v>0</v>
      </c>
      <c r="T51" s="189"/>
      <c r="U51" s="189"/>
      <c r="V51" s="189"/>
      <c r="W51" s="189"/>
      <c r="X51" s="189"/>
      <c r="Y51" s="151"/>
      <c r="Z51" s="151"/>
      <c r="AA51" s="151"/>
      <c r="AB51" s="151"/>
      <c r="AC51" s="151"/>
      <c r="AD51" s="151"/>
      <c r="AE51" s="151"/>
      <c r="AG51" s="149" t="s">
        <v>403</v>
      </c>
      <c r="AH51" s="149"/>
      <c r="AI51" s="149"/>
      <c r="AJ51" s="149"/>
      <c r="AK51" s="197"/>
      <c r="AL51" s="149"/>
      <c r="AM51" s="149"/>
      <c r="AN51" s="149"/>
      <c r="AO51" s="197"/>
      <c r="AP51" s="149"/>
      <c r="AQ51" s="149"/>
      <c r="AR51" s="149"/>
      <c r="AS51" s="197"/>
      <c r="AT51" s="149"/>
      <c r="AU51" s="149"/>
      <c r="AV51" s="149"/>
      <c r="AW51" s="197"/>
      <c r="AX51" s="190">
        <f t="shared" si="6"/>
        <v>0</v>
      </c>
      <c r="AY51" s="156">
        <f t="shared" si="8"/>
        <v>0</v>
      </c>
      <c r="AZ51" s="151"/>
      <c r="BA51" s="151"/>
      <c r="BB51" s="151"/>
      <c r="BC51" s="151"/>
      <c r="BD51" s="151"/>
      <c r="BE51" s="151"/>
      <c r="BF51" s="151"/>
      <c r="BG51" s="151"/>
      <c r="BH51" s="151"/>
      <c r="BI51" s="151"/>
      <c r="BJ51" s="151"/>
      <c r="BK51" s="151"/>
    </row>
    <row r="52" spans="1:63" x14ac:dyDescent="0.25">
      <c r="A52" s="149" t="s">
        <v>404</v>
      </c>
      <c r="B52" s="149"/>
      <c r="C52" s="149"/>
      <c r="D52" s="149"/>
      <c r="E52" s="197"/>
      <c r="F52" s="149"/>
      <c r="G52" s="149"/>
      <c r="H52" s="149"/>
      <c r="I52" s="197"/>
      <c r="J52" s="149"/>
      <c r="K52" s="149"/>
      <c r="L52" s="149"/>
      <c r="M52" s="197"/>
      <c r="N52" s="149"/>
      <c r="O52" s="149"/>
      <c r="P52" s="149"/>
      <c r="Q52" s="197"/>
      <c r="R52" s="190">
        <f t="shared" si="5"/>
        <v>0</v>
      </c>
      <c r="S52" s="156">
        <f t="shared" si="7"/>
        <v>0</v>
      </c>
      <c r="T52" s="189"/>
      <c r="U52" s="189"/>
      <c r="V52" s="189"/>
      <c r="W52" s="189"/>
      <c r="X52" s="189"/>
      <c r="Y52" s="151"/>
      <c r="Z52" s="151"/>
      <c r="AA52" s="151"/>
      <c r="AB52" s="151"/>
      <c r="AC52" s="151"/>
      <c r="AD52" s="151"/>
      <c r="AE52" s="151"/>
      <c r="AG52" s="149" t="s">
        <v>404</v>
      </c>
      <c r="AH52" s="149"/>
      <c r="AI52" s="149"/>
      <c r="AJ52" s="149"/>
      <c r="AK52" s="197"/>
      <c r="AL52" s="149"/>
      <c r="AM52" s="149"/>
      <c r="AN52" s="149"/>
      <c r="AO52" s="197"/>
      <c r="AP52" s="149"/>
      <c r="AQ52" s="149"/>
      <c r="AR52" s="149"/>
      <c r="AS52" s="197"/>
      <c r="AT52" s="149"/>
      <c r="AU52" s="149"/>
      <c r="AV52" s="149"/>
      <c r="AW52" s="197"/>
      <c r="AX52" s="190">
        <f t="shared" si="6"/>
        <v>0</v>
      </c>
      <c r="AY52" s="156">
        <f t="shared" si="8"/>
        <v>0</v>
      </c>
      <c r="AZ52" s="151"/>
      <c r="BA52" s="151"/>
      <c r="BB52" s="151"/>
      <c r="BC52" s="151"/>
      <c r="BD52" s="151"/>
      <c r="BE52" s="151"/>
      <c r="BF52" s="151"/>
      <c r="BG52" s="151"/>
      <c r="BH52" s="151"/>
      <c r="BI52" s="151"/>
      <c r="BJ52" s="151"/>
      <c r="BK52" s="151"/>
    </row>
    <row r="53" spans="1:63" x14ac:dyDescent="0.25">
      <c r="A53" s="149" t="s">
        <v>405</v>
      </c>
      <c r="B53" s="149"/>
      <c r="C53" s="149"/>
      <c r="D53" s="149"/>
      <c r="E53" s="197"/>
      <c r="F53" s="149"/>
      <c r="G53" s="149"/>
      <c r="H53" s="149"/>
      <c r="I53" s="197"/>
      <c r="J53" s="149"/>
      <c r="K53" s="149"/>
      <c r="L53" s="149"/>
      <c r="M53" s="197"/>
      <c r="N53" s="149"/>
      <c r="O53" s="149"/>
      <c r="P53" s="149"/>
      <c r="Q53" s="197"/>
      <c r="R53" s="190">
        <f t="shared" si="5"/>
        <v>0</v>
      </c>
      <c r="S53" s="156">
        <f t="shared" si="7"/>
        <v>0</v>
      </c>
      <c r="T53" s="189"/>
      <c r="U53" s="189"/>
      <c r="V53" s="189"/>
      <c r="W53" s="189"/>
      <c r="X53" s="189"/>
      <c r="Y53" s="151"/>
      <c r="Z53" s="151"/>
      <c r="AA53" s="151"/>
      <c r="AB53" s="151"/>
      <c r="AC53" s="151"/>
      <c r="AD53" s="151"/>
      <c r="AE53" s="151"/>
      <c r="AG53" s="149" t="s">
        <v>405</v>
      </c>
      <c r="AH53" s="149"/>
      <c r="AI53" s="149"/>
      <c r="AJ53" s="149"/>
      <c r="AK53" s="197"/>
      <c r="AL53" s="149"/>
      <c r="AM53" s="149"/>
      <c r="AN53" s="149"/>
      <c r="AO53" s="197"/>
      <c r="AP53" s="149"/>
      <c r="AQ53" s="149"/>
      <c r="AR53" s="149"/>
      <c r="AS53" s="197"/>
      <c r="AT53" s="149"/>
      <c r="AU53" s="149"/>
      <c r="AV53" s="149"/>
      <c r="AW53" s="197"/>
      <c r="AX53" s="190">
        <f t="shared" si="6"/>
        <v>0</v>
      </c>
      <c r="AY53" s="156">
        <f t="shared" si="8"/>
        <v>0</v>
      </c>
      <c r="AZ53" s="151"/>
      <c r="BA53" s="151"/>
      <c r="BB53" s="151"/>
      <c r="BC53" s="151"/>
      <c r="BD53" s="151"/>
      <c r="BE53" s="151"/>
      <c r="BF53" s="151"/>
      <c r="BG53" s="151"/>
      <c r="BH53" s="151"/>
      <c r="BI53" s="151"/>
      <c r="BJ53" s="151"/>
      <c r="BK53" s="151"/>
    </row>
    <row r="54" spans="1:63" x14ac:dyDescent="0.25">
      <c r="A54" s="149" t="s">
        <v>406</v>
      </c>
      <c r="B54" s="149"/>
      <c r="C54" s="149"/>
      <c r="D54" s="149"/>
      <c r="E54" s="197"/>
      <c r="F54" s="149"/>
      <c r="G54" s="149"/>
      <c r="H54" s="149"/>
      <c r="I54" s="197"/>
      <c r="J54" s="149"/>
      <c r="K54" s="149"/>
      <c r="L54" s="149"/>
      <c r="M54" s="197"/>
      <c r="N54" s="149"/>
      <c r="O54" s="149"/>
      <c r="P54" s="149"/>
      <c r="Q54" s="197"/>
      <c r="R54" s="190">
        <f t="shared" si="5"/>
        <v>0</v>
      </c>
      <c r="S54" s="156">
        <f t="shared" si="7"/>
        <v>0</v>
      </c>
      <c r="T54" s="189"/>
      <c r="U54" s="189"/>
      <c r="V54" s="189"/>
      <c r="W54" s="189"/>
      <c r="X54" s="189"/>
      <c r="Y54" s="151"/>
      <c r="Z54" s="151"/>
      <c r="AA54" s="151"/>
      <c r="AB54" s="151"/>
      <c r="AC54" s="151"/>
      <c r="AD54" s="151"/>
      <c r="AE54" s="151"/>
      <c r="AG54" s="149" t="s">
        <v>406</v>
      </c>
      <c r="AH54" s="149"/>
      <c r="AI54" s="149"/>
      <c r="AJ54" s="149"/>
      <c r="AK54" s="197"/>
      <c r="AL54" s="149"/>
      <c r="AM54" s="149"/>
      <c r="AN54" s="149"/>
      <c r="AO54" s="197"/>
      <c r="AP54" s="149"/>
      <c r="AQ54" s="149"/>
      <c r="AR54" s="149"/>
      <c r="AS54" s="197"/>
      <c r="AT54" s="149"/>
      <c r="AU54" s="149"/>
      <c r="AV54" s="149"/>
      <c r="AW54" s="197"/>
      <c r="AX54" s="190">
        <f t="shared" si="6"/>
        <v>0</v>
      </c>
      <c r="AY54" s="156">
        <f t="shared" si="8"/>
        <v>0</v>
      </c>
      <c r="AZ54" s="151"/>
      <c r="BA54" s="151"/>
      <c r="BB54" s="151"/>
      <c r="BC54" s="151"/>
      <c r="BD54" s="151"/>
      <c r="BE54" s="151"/>
      <c r="BF54" s="151"/>
      <c r="BG54" s="151"/>
      <c r="BH54" s="151"/>
      <c r="BI54" s="151"/>
      <c r="BJ54" s="151"/>
      <c r="BK54" s="151"/>
    </row>
    <row r="55" spans="1:63" x14ac:dyDescent="0.25">
      <c r="A55" s="149" t="s">
        <v>407</v>
      </c>
      <c r="B55" s="149"/>
      <c r="C55" s="149"/>
      <c r="D55" s="149"/>
      <c r="E55" s="197"/>
      <c r="F55" s="149"/>
      <c r="G55" s="149"/>
      <c r="H55" s="149"/>
      <c r="I55" s="197"/>
      <c r="J55" s="149"/>
      <c r="K55" s="149"/>
      <c r="L55" s="149"/>
      <c r="M55" s="197"/>
      <c r="N55" s="149"/>
      <c r="O55" s="149"/>
      <c r="P55" s="149"/>
      <c r="Q55" s="197"/>
      <c r="R55" s="190">
        <f t="shared" si="5"/>
        <v>0</v>
      </c>
      <c r="S55" s="156">
        <f t="shared" si="7"/>
        <v>0</v>
      </c>
      <c r="T55" s="189"/>
      <c r="U55" s="189"/>
      <c r="V55" s="189"/>
      <c r="W55" s="189"/>
      <c r="X55" s="189"/>
      <c r="Y55" s="151"/>
      <c r="Z55" s="151"/>
      <c r="AA55" s="151"/>
      <c r="AB55" s="151"/>
      <c r="AC55" s="151"/>
      <c r="AD55" s="151"/>
      <c r="AE55" s="151"/>
      <c r="AG55" s="149" t="s">
        <v>407</v>
      </c>
      <c r="AH55" s="149"/>
      <c r="AI55" s="149"/>
      <c r="AJ55" s="149"/>
      <c r="AK55" s="197"/>
      <c r="AL55" s="149"/>
      <c r="AM55" s="149"/>
      <c r="AN55" s="149"/>
      <c r="AO55" s="197"/>
      <c r="AP55" s="149"/>
      <c r="AQ55" s="149"/>
      <c r="AR55" s="149"/>
      <c r="AS55" s="197"/>
      <c r="AT55" s="149"/>
      <c r="AU55" s="149"/>
      <c r="AV55" s="149"/>
      <c r="AW55" s="197"/>
      <c r="AX55" s="190">
        <f t="shared" si="6"/>
        <v>0</v>
      </c>
      <c r="AY55" s="156">
        <f t="shared" si="8"/>
        <v>0</v>
      </c>
      <c r="AZ55" s="151"/>
      <c r="BA55" s="151"/>
      <c r="BB55" s="151"/>
      <c r="BC55" s="151"/>
      <c r="BD55" s="151"/>
      <c r="BE55" s="151"/>
      <c r="BF55" s="151"/>
      <c r="BG55" s="151"/>
      <c r="BH55" s="151"/>
      <c r="BI55" s="151"/>
      <c r="BJ55" s="151"/>
      <c r="BK55" s="151"/>
    </row>
    <row r="56" spans="1:63" x14ac:dyDescent="0.25">
      <c r="A56" s="149" t="s">
        <v>408</v>
      </c>
      <c r="B56" s="149"/>
      <c r="C56" s="149"/>
      <c r="D56" s="149"/>
      <c r="E56" s="197"/>
      <c r="F56" s="149"/>
      <c r="G56" s="149"/>
      <c r="H56" s="149"/>
      <c r="I56" s="197"/>
      <c r="J56" s="149"/>
      <c r="K56" s="149"/>
      <c r="L56" s="149"/>
      <c r="M56" s="197"/>
      <c r="N56" s="149"/>
      <c r="O56" s="149"/>
      <c r="P56" s="149"/>
      <c r="Q56" s="197"/>
      <c r="R56" s="190">
        <f t="shared" si="5"/>
        <v>0</v>
      </c>
      <c r="S56" s="156">
        <f t="shared" si="7"/>
        <v>0</v>
      </c>
      <c r="T56" s="189"/>
      <c r="U56" s="189"/>
      <c r="V56" s="189"/>
      <c r="W56" s="189"/>
      <c r="X56" s="189"/>
      <c r="Y56" s="151"/>
      <c r="Z56" s="151"/>
      <c r="AA56" s="151"/>
      <c r="AB56" s="151"/>
      <c r="AC56" s="151"/>
      <c r="AD56" s="151"/>
      <c r="AE56" s="151"/>
      <c r="AG56" s="149" t="s">
        <v>408</v>
      </c>
      <c r="AH56" s="149"/>
      <c r="AI56" s="149"/>
      <c r="AJ56" s="149"/>
      <c r="AK56" s="197"/>
      <c r="AL56" s="149"/>
      <c r="AM56" s="149"/>
      <c r="AN56" s="149"/>
      <c r="AO56" s="197"/>
      <c r="AP56" s="149"/>
      <c r="AQ56" s="149"/>
      <c r="AR56" s="149"/>
      <c r="AS56" s="197"/>
      <c r="AT56" s="149"/>
      <c r="AU56" s="149"/>
      <c r="AV56" s="149"/>
      <c r="AW56" s="197"/>
      <c r="AX56" s="190">
        <f t="shared" si="6"/>
        <v>0</v>
      </c>
      <c r="AY56" s="156">
        <f t="shared" si="8"/>
        <v>0</v>
      </c>
      <c r="AZ56" s="151"/>
      <c r="BA56" s="151"/>
      <c r="BB56" s="151"/>
      <c r="BC56" s="151"/>
      <c r="BD56" s="151"/>
      <c r="BE56" s="151"/>
      <c r="BF56" s="151"/>
      <c r="BG56" s="151"/>
      <c r="BH56" s="151"/>
      <c r="BI56" s="151"/>
      <c r="BJ56" s="151"/>
      <c r="BK56" s="151"/>
    </row>
    <row r="57" spans="1:63" x14ac:dyDescent="0.25">
      <c r="A57" s="149" t="s">
        <v>409</v>
      </c>
      <c r="B57" s="149"/>
      <c r="C57" s="149"/>
      <c r="D57" s="149"/>
      <c r="E57" s="197"/>
      <c r="F57" s="149"/>
      <c r="G57" s="149"/>
      <c r="H57" s="149"/>
      <c r="I57" s="197"/>
      <c r="J57" s="149"/>
      <c r="K57" s="149"/>
      <c r="L57" s="149"/>
      <c r="M57" s="197"/>
      <c r="N57" s="149"/>
      <c r="O57" s="149"/>
      <c r="P57" s="149"/>
      <c r="Q57" s="197"/>
      <c r="R57" s="190">
        <f t="shared" si="5"/>
        <v>0</v>
      </c>
      <c r="S57" s="156">
        <f t="shared" si="7"/>
        <v>0</v>
      </c>
      <c r="T57" s="189"/>
      <c r="U57" s="189"/>
      <c r="V57" s="189"/>
      <c r="W57" s="189"/>
      <c r="X57" s="189"/>
      <c r="Y57" s="151"/>
      <c r="Z57" s="151"/>
      <c r="AA57" s="151"/>
      <c r="AB57" s="151"/>
      <c r="AC57" s="151"/>
      <c r="AD57" s="151"/>
      <c r="AE57" s="151"/>
      <c r="AG57" s="149" t="s">
        <v>409</v>
      </c>
      <c r="AH57" s="149"/>
      <c r="AI57" s="149"/>
      <c r="AJ57" s="149"/>
      <c r="AK57" s="197"/>
      <c r="AL57" s="149"/>
      <c r="AM57" s="149"/>
      <c r="AN57" s="149"/>
      <c r="AO57" s="197"/>
      <c r="AP57" s="149"/>
      <c r="AQ57" s="149"/>
      <c r="AR57" s="149"/>
      <c r="AS57" s="197"/>
      <c r="AT57" s="149"/>
      <c r="AU57" s="149"/>
      <c r="AV57" s="149"/>
      <c r="AW57" s="197"/>
      <c r="AX57" s="190">
        <f t="shared" si="6"/>
        <v>0</v>
      </c>
      <c r="AY57" s="156">
        <f t="shared" si="8"/>
        <v>0</v>
      </c>
      <c r="AZ57" s="151"/>
      <c r="BA57" s="151"/>
      <c r="BB57" s="151"/>
      <c r="BC57" s="151"/>
      <c r="BD57" s="151"/>
      <c r="BE57" s="151"/>
      <c r="BF57" s="151"/>
      <c r="BG57" s="151"/>
      <c r="BH57" s="151"/>
      <c r="BI57" s="151"/>
      <c r="BJ57" s="151"/>
      <c r="BK57" s="151"/>
    </row>
    <row r="58" spans="1:63" x14ac:dyDescent="0.25">
      <c r="A58" s="153" t="s">
        <v>410</v>
      </c>
      <c r="B58" s="150">
        <f t="shared" ref="B58:Q58" si="9">SUM(B37:B57)</f>
        <v>0</v>
      </c>
      <c r="C58" s="150">
        <f t="shared" si="9"/>
        <v>0</v>
      </c>
      <c r="D58" s="150">
        <f t="shared" si="9"/>
        <v>0</v>
      </c>
      <c r="E58" s="198">
        <f t="shared" si="9"/>
        <v>0</v>
      </c>
      <c r="F58" s="150">
        <f t="shared" si="9"/>
        <v>0</v>
      </c>
      <c r="G58" s="150">
        <f t="shared" si="9"/>
        <v>0</v>
      </c>
      <c r="H58" s="150">
        <f t="shared" si="9"/>
        <v>0</v>
      </c>
      <c r="I58" s="198">
        <f t="shared" si="9"/>
        <v>0</v>
      </c>
      <c r="J58" s="150">
        <f t="shared" si="9"/>
        <v>0</v>
      </c>
      <c r="K58" s="150">
        <f t="shared" si="9"/>
        <v>0</v>
      </c>
      <c r="L58" s="150">
        <f t="shared" si="9"/>
        <v>0</v>
      </c>
      <c r="M58" s="198">
        <f t="shared" si="9"/>
        <v>0</v>
      </c>
      <c r="N58" s="150">
        <f t="shared" si="9"/>
        <v>0</v>
      </c>
      <c r="O58" s="150">
        <f t="shared" si="9"/>
        <v>0</v>
      </c>
      <c r="P58" s="150">
        <f t="shared" si="9"/>
        <v>0</v>
      </c>
      <c r="Q58" s="198">
        <f t="shared" si="9"/>
        <v>0</v>
      </c>
      <c r="R58" s="150">
        <f t="shared" ref="R58:AE58" si="10">SUM(R37:R57)</f>
        <v>0</v>
      </c>
      <c r="S58" s="156">
        <f t="shared" si="10"/>
        <v>0</v>
      </c>
      <c r="T58" s="150">
        <f t="shared" si="10"/>
        <v>0</v>
      </c>
      <c r="U58" s="150">
        <f t="shared" si="10"/>
        <v>0</v>
      </c>
      <c r="V58" s="150">
        <f t="shared" si="10"/>
        <v>0</v>
      </c>
      <c r="W58" s="150">
        <f t="shared" si="10"/>
        <v>0</v>
      </c>
      <c r="X58" s="150">
        <f t="shared" si="10"/>
        <v>0</v>
      </c>
      <c r="Y58" s="150">
        <f t="shared" si="10"/>
        <v>0</v>
      </c>
      <c r="Z58" s="150">
        <f t="shared" si="10"/>
        <v>0</v>
      </c>
      <c r="AA58" s="150">
        <f t="shared" si="10"/>
        <v>0</v>
      </c>
      <c r="AB58" s="150">
        <f t="shared" si="10"/>
        <v>0</v>
      </c>
      <c r="AC58" s="150">
        <f t="shared" si="10"/>
        <v>0</v>
      </c>
      <c r="AD58" s="150">
        <f t="shared" si="10"/>
        <v>0</v>
      </c>
      <c r="AE58" s="150">
        <f t="shared" si="10"/>
        <v>0</v>
      </c>
      <c r="AG58" s="153" t="s">
        <v>410</v>
      </c>
      <c r="AH58" s="150">
        <f t="shared" ref="AH58:AW58" si="11">SUM(AH37:AH57)</f>
        <v>0</v>
      </c>
      <c r="AI58" s="150">
        <f t="shared" si="11"/>
        <v>0</v>
      </c>
      <c r="AJ58" s="150">
        <f t="shared" si="11"/>
        <v>0</v>
      </c>
      <c r="AK58" s="198">
        <f t="shared" si="11"/>
        <v>0</v>
      </c>
      <c r="AL58" s="150">
        <f t="shared" si="11"/>
        <v>0</v>
      </c>
      <c r="AM58" s="150">
        <f t="shared" si="11"/>
        <v>0</v>
      </c>
      <c r="AN58" s="150">
        <f t="shared" si="11"/>
        <v>0</v>
      </c>
      <c r="AO58" s="198">
        <f t="shared" si="11"/>
        <v>0</v>
      </c>
      <c r="AP58" s="150">
        <f t="shared" si="11"/>
        <v>0</v>
      </c>
      <c r="AQ58" s="150">
        <f t="shared" si="11"/>
        <v>0</v>
      </c>
      <c r="AR58" s="150">
        <f t="shared" si="11"/>
        <v>0</v>
      </c>
      <c r="AS58" s="198">
        <f t="shared" si="11"/>
        <v>0</v>
      </c>
      <c r="AT58" s="150">
        <f t="shared" si="11"/>
        <v>0</v>
      </c>
      <c r="AU58" s="150">
        <f t="shared" si="11"/>
        <v>0</v>
      </c>
      <c r="AV58" s="150">
        <f t="shared" si="11"/>
        <v>0</v>
      </c>
      <c r="AW58" s="198">
        <f t="shared" si="11"/>
        <v>0</v>
      </c>
      <c r="AX58" s="191">
        <f t="shared" ref="AX58:BK58" si="12">SUM(AX37:AX57)</f>
        <v>0</v>
      </c>
      <c r="AY58" s="157">
        <f t="shared" si="12"/>
        <v>0</v>
      </c>
      <c r="AZ58" s="150">
        <f t="shared" si="12"/>
        <v>0</v>
      </c>
      <c r="BA58" s="150">
        <f t="shared" si="12"/>
        <v>0</v>
      </c>
      <c r="BB58" s="150">
        <f t="shared" si="12"/>
        <v>0</v>
      </c>
      <c r="BC58" s="150">
        <f t="shared" si="12"/>
        <v>0</v>
      </c>
      <c r="BD58" s="150">
        <f t="shared" si="12"/>
        <v>0</v>
      </c>
      <c r="BE58" s="150">
        <f t="shared" si="12"/>
        <v>0</v>
      </c>
      <c r="BF58" s="150">
        <f t="shared" si="12"/>
        <v>0</v>
      </c>
      <c r="BG58" s="150">
        <f t="shared" si="12"/>
        <v>0</v>
      </c>
      <c r="BH58" s="150">
        <f t="shared" si="12"/>
        <v>0</v>
      </c>
      <c r="BI58" s="150">
        <f t="shared" si="12"/>
        <v>0</v>
      </c>
      <c r="BJ58" s="150">
        <f t="shared" si="12"/>
        <v>0</v>
      </c>
      <c r="BK58" s="150">
        <f t="shared" si="12"/>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681" t="s">
        <v>153</v>
      </c>
      <c r="B1" s="682"/>
    </row>
    <row r="2" spans="1:2" ht="25.5" customHeight="1" x14ac:dyDescent="0.25">
      <c r="A2" s="683" t="s">
        <v>411</v>
      </c>
      <c r="B2" s="684"/>
    </row>
    <row r="3" spans="1:2" x14ac:dyDescent="0.25">
      <c r="A3" s="194" t="s">
        <v>412</v>
      </c>
      <c r="B3" s="134" t="s">
        <v>413</v>
      </c>
    </row>
    <row r="4" spans="1:2" x14ac:dyDescent="0.25">
      <c r="A4" s="195" t="s">
        <v>9</v>
      </c>
      <c r="B4" s="141" t="s">
        <v>414</v>
      </c>
    </row>
    <row r="5" spans="1:2" ht="105" x14ac:dyDescent="0.25">
      <c r="A5" s="195" t="s">
        <v>10</v>
      </c>
      <c r="B5" s="199" t="s">
        <v>415</v>
      </c>
    </row>
    <row r="6" spans="1:2" x14ac:dyDescent="0.25">
      <c r="A6" s="195" t="s">
        <v>15</v>
      </c>
      <c r="B6" s="685" t="s">
        <v>416</v>
      </c>
    </row>
    <row r="7" spans="1:2" x14ac:dyDescent="0.25">
      <c r="A7" s="195" t="s">
        <v>17</v>
      </c>
      <c r="B7" s="686"/>
    </row>
    <row r="8" spans="1:2" x14ac:dyDescent="0.25">
      <c r="A8" s="195" t="s">
        <v>19</v>
      </c>
      <c r="B8" s="686"/>
    </row>
    <row r="9" spans="1:2" x14ac:dyDescent="0.25">
      <c r="A9" s="195" t="s">
        <v>417</v>
      </c>
      <c r="B9" s="687"/>
    </row>
    <row r="10" spans="1:2" ht="30" x14ac:dyDescent="0.25">
      <c r="A10" s="195" t="s">
        <v>7</v>
      </c>
      <c r="B10" s="135" t="s">
        <v>418</v>
      </c>
    </row>
    <row r="11" spans="1:2" ht="45" x14ac:dyDescent="0.25">
      <c r="A11" s="195" t="s">
        <v>27</v>
      </c>
      <c r="B11" s="135" t="s">
        <v>419</v>
      </c>
    </row>
    <row r="12" spans="1:2" ht="60" x14ac:dyDescent="0.25">
      <c r="A12" s="195" t="s">
        <v>26</v>
      </c>
      <c r="B12" s="136" t="s">
        <v>420</v>
      </c>
    </row>
    <row r="13" spans="1:2" ht="30" x14ac:dyDescent="0.25">
      <c r="A13" s="195" t="s">
        <v>421</v>
      </c>
      <c r="B13" s="136" t="s">
        <v>422</v>
      </c>
    </row>
    <row r="14" spans="1:2" ht="45" x14ac:dyDescent="0.25">
      <c r="A14" s="195" t="s">
        <v>423</v>
      </c>
      <c r="B14" s="136" t="s">
        <v>424</v>
      </c>
    </row>
    <row r="15" spans="1:2" ht="72" customHeight="1" x14ac:dyDescent="0.25">
      <c r="A15" s="196" t="s">
        <v>425</v>
      </c>
      <c r="B15" s="137" t="s">
        <v>426</v>
      </c>
    </row>
    <row r="16" spans="1:2" ht="194.25" x14ac:dyDescent="0.25">
      <c r="A16" s="196" t="s">
        <v>427</v>
      </c>
      <c r="B16" s="138" t="s">
        <v>428</v>
      </c>
    </row>
    <row r="17" spans="1:2" ht="25.5" customHeight="1" x14ac:dyDescent="0.25">
      <c r="A17" s="683" t="s">
        <v>429</v>
      </c>
      <c r="B17" s="684"/>
    </row>
    <row r="18" spans="1:2" x14ac:dyDescent="0.25">
      <c r="A18" s="194" t="s">
        <v>412</v>
      </c>
      <c r="B18" s="134" t="s">
        <v>413</v>
      </c>
    </row>
    <row r="19" spans="1:2" x14ac:dyDescent="0.25">
      <c r="A19" s="195" t="s">
        <v>9</v>
      </c>
      <c r="B19" s="141" t="s">
        <v>414</v>
      </c>
    </row>
    <row r="20" spans="1:2" ht="105" x14ac:dyDescent="0.25">
      <c r="A20" s="195" t="s">
        <v>10</v>
      </c>
      <c r="B20" s="140" t="s">
        <v>430</v>
      </c>
    </row>
    <row r="21" spans="1:2" ht="30" x14ac:dyDescent="0.25">
      <c r="A21" s="195" t="s">
        <v>431</v>
      </c>
      <c r="B21" s="136" t="s">
        <v>432</v>
      </c>
    </row>
    <row r="22" spans="1:2" ht="45" x14ac:dyDescent="0.25">
      <c r="A22" s="195" t="s">
        <v>433</v>
      </c>
      <c r="B22" s="136" t="s">
        <v>434</v>
      </c>
    </row>
    <row r="23" spans="1:2" ht="75" x14ac:dyDescent="0.25">
      <c r="A23" s="195" t="s">
        <v>435</v>
      </c>
      <c r="B23" s="136" t="s">
        <v>436</v>
      </c>
    </row>
    <row r="24" spans="1:2" ht="30" x14ac:dyDescent="0.25">
      <c r="A24" s="195" t="s">
        <v>437</v>
      </c>
      <c r="B24" s="136" t="s">
        <v>438</v>
      </c>
    </row>
    <row r="25" spans="1:2" x14ac:dyDescent="0.25">
      <c r="A25" s="195" t="s">
        <v>439</v>
      </c>
      <c r="B25" s="136" t="s">
        <v>440</v>
      </c>
    </row>
    <row r="26" spans="1:2" ht="45.95" customHeight="1" x14ac:dyDescent="0.25">
      <c r="A26" s="195" t="s">
        <v>441</v>
      </c>
      <c r="B26" s="139" t="s">
        <v>442</v>
      </c>
    </row>
    <row r="27" spans="1:2" ht="75" x14ac:dyDescent="0.25">
      <c r="A27" s="195" t="s">
        <v>167</v>
      </c>
      <c r="B27" s="139" t="s">
        <v>443</v>
      </c>
    </row>
    <row r="28" spans="1:2" ht="45" x14ac:dyDescent="0.25">
      <c r="A28" s="195" t="s">
        <v>444</v>
      </c>
      <c r="B28" s="139" t="s">
        <v>445</v>
      </c>
    </row>
    <row r="29" spans="1:2" ht="45" x14ac:dyDescent="0.25">
      <c r="A29" s="195" t="s">
        <v>446</v>
      </c>
      <c r="B29" s="139" t="s">
        <v>447</v>
      </c>
    </row>
    <row r="30" spans="1:2" ht="45" x14ac:dyDescent="0.25">
      <c r="A30" s="195" t="s">
        <v>448</v>
      </c>
      <c r="B30" s="139" t="s">
        <v>449</v>
      </c>
    </row>
    <row r="31" spans="1:2" ht="144" customHeight="1" x14ac:dyDescent="0.25">
      <c r="A31" s="195" t="s">
        <v>450</v>
      </c>
      <c r="B31" s="139" t="s">
        <v>451</v>
      </c>
    </row>
    <row r="32" spans="1:2" ht="30" x14ac:dyDescent="0.25">
      <c r="A32" s="195" t="s">
        <v>452</v>
      </c>
      <c r="B32" s="139" t="s">
        <v>453</v>
      </c>
    </row>
    <row r="33" spans="1:2" ht="30" x14ac:dyDescent="0.25">
      <c r="A33" s="195" t="s">
        <v>454</v>
      </c>
      <c r="B33" s="139" t="s">
        <v>455</v>
      </c>
    </row>
    <row r="34" spans="1:2" ht="30" x14ac:dyDescent="0.25">
      <c r="A34" s="195" t="s">
        <v>456</v>
      </c>
      <c r="B34" s="139" t="s">
        <v>457</v>
      </c>
    </row>
    <row r="35" spans="1:2" ht="30" x14ac:dyDescent="0.25">
      <c r="A35" s="195" t="s">
        <v>458</v>
      </c>
      <c r="B35" s="139" t="s">
        <v>459</v>
      </c>
    </row>
    <row r="36" spans="1:2" ht="75" x14ac:dyDescent="0.25">
      <c r="A36" s="195" t="s">
        <v>460</v>
      </c>
      <c r="B36" s="139" t="s">
        <v>461</v>
      </c>
    </row>
    <row r="37" spans="1:2" x14ac:dyDescent="0.25">
      <c r="A37" s="195" t="s">
        <v>156</v>
      </c>
      <c r="B37" s="139" t="s">
        <v>462</v>
      </c>
    </row>
    <row r="38" spans="1:2" ht="30" x14ac:dyDescent="0.25">
      <c r="A38" s="195" t="s">
        <v>463</v>
      </c>
      <c r="B38" s="139" t="s">
        <v>464</v>
      </c>
    </row>
    <row r="39" spans="1:2" ht="45" x14ac:dyDescent="0.25">
      <c r="A39" s="195" t="s">
        <v>465</v>
      </c>
      <c r="B39" s="139" t="s">
        <v>466</v>
      </c>
    </row>
    <row r="40" spans="1:2" ht="28.5" x14ac:dyDescent="0.25">
      <c r="A40" s="196" t="s">
        <v>159</v>
      </c>
      <c r="B40" s="139" t="s">
        <v>467</v>
      </c>
    </row>
    <row r="41" spans="1:2" ht="25.5" customHeight="1" x14ac:dyDescent="0.25">
      <c r="A41" s="683" t="s">
        <v>468</v>
      </c>
      <c r="B41" s="684"/>
    </row>
    <row r="42" spans="1:2" x14ac:dyDescent="0.25">
      <c r="A42" s="681" t="s">
        <v>469</v>
      </c>
      <c r="B42" s="682"/>
    </row>
    <row r="43" spans="1:2" ht="72" customHeight="1" x14ac:dyDescent="0.25">
      <c r="A43" s="679" t="s">
        <v>470</v>
      </c>
      <c r="B43" s="680"/>
    </row>
    <row r="44" spans="1:2" ht="30" x14ac:dyDescent="0.25">
      <c r="A44" s="195" t="s">
        <v>446</v>
      </c>
      <c r="B44" s="139" t="s">
        <v>471</v>
      </c>
    </row>
    <row r="45" spans="1:2" ht="45" x14ac:dyDescent="0.25">
      <c r="A45" s="196" t="s">
        <v>472</v>
      </c>
      <c r="B45" s="139" t="s">
        <v>473</v>
      </c>
    </row>
  </sheetData>
  <mergeCells count="7">
    <mergeCell ref="A43:B43"/>
    <mergeCell ref="A1:B1"/>
    <mergeCell ref="A2:B2"/>
    <mergeCell ref="B6:B9"/>
    <mergeCell ref="A17:B17"/>
    <mergeCell ref="A41:B41"/>
    <mergeCell ref="A42:B42"/>
  </mergeCells>
  <pageMargins left="0.25" right="0.25" top="0.75" bottom="0.75" header="0.3" footer="0.3"/>
  <pageSetup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zoomScale="91" workbookViewId="0"/>
  </sheetViews>
  <sheetFormatPr baseColWidth="10" defaultColWidth="9.1406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9.140625" style="108"/>
  </cols>
  <sheetData>
    <row r="1" spans="1:9" s="121" customFormat="1" x14ac:dyDescent="0.25">
      <c r="A1" s="120" t="s">
        <v>474</v>
      </c>
      <c r="B1" s="120" t="s">
        <v>475</v>
      </c>
      <c r="C1" s="120" t="s">
        <v>476</v>
      </c>
      <c r="D1" s="120" t="s">
        <v>477</v>
      </c>
      <c r="E1" s="120" t="s">
        <v>448</v>
      </c>
      <c r="F1" s="120" t="s">
        <v>478</v>
      </c>
      <c r="G1" s="120" t="s">
        <v>479</v>
      </c>
      <c r="H1" s="120" t="s">
        <v>373</v>
      </c>
      <c r="I1" s="120" t="s">
        <v>439</v>
      </c>
    </row>
    <row r="2" spans="1:9" s="121" customFormat="1" x14ac:dyDescent="0.25">
      <c r="A2" s="122" t="s">
        <v>161</v>
      </c>
      <c r="B2" s="117" t="s">
        <v>480</v>
      </c>
      <c r="C2" s="122" t="s">
        <v>481</v>
      </c>
      <c r="D2" s="123" t="s">
        <v>482</v>
      </c>
      <c r="E2" s="118" t="s">
        <v>483</v>
      </c>
      <c r="F2" s="124" t="s">
        <v>484</v>
      </c>
      <c r="G2" s="125" t="s">
        <v>485</v>
      </c>
      <c r="H2" s="125" t="s">
        <v>486</v>
      </c>
      <c r="I2" s="124" t="s">
        <v>487</v>
      </c>
    </row>
    <row r="3" spans="1:9" x14ac:dyDescent="0.25">
      <c r="A3" s="122" t="s">
        <v>488</v>
      </c>
      <c r="B3" s="117" t="s">
        <v>489</v>
      </c>
      <c r="C3" s="122" t="s">
        <v>490</v>
      </c>
      <c r="D3" s="126" t="s">
        <v>491</v>
      </c>
      <c r="E3" s="118" t="s">
        <v>492</v>
      </c>
      <c r="F3" s="124" t="s">
        <v>493</v>
      </c>
      <c r="G3" s="125" t="s">
        <v>494</v>
      </c>
      <c r="H3" s="125" t="s">
        <v>382</v>
      </c>
      <c r="I3" s="124" t="s">
        <v>495</v>
      </c>
    </row>
    <row r="4" spans="1:9" x14ac:dyDescent="0.25">
      <c r="A4" s="122" t="s">
        <v>496</v>
      </c>
      <c r="B4" s="117" t="s">
        <v>497</v>
      </c>
      <c r="C4" s="122" t="s">
        <v>498</v>
      </c>
      <c r="D4" s="126" t="s">
        <v>499</v>
      </c>
      <c r="E4" s="118" t="s">
        <v>500</v>
      </c>
      <c r="F4" s="124" t="s">
        <v>501</v>
      </c>
      <c r="G4" s="125" t="s">
        <v>502</v>
      </c>
      <c r="H4" s="125" t="s">
        <v>377</v>
      </c>
      <c r="I4" s="124" t="s">
        <v>503</v>
      </c>
    </row>
    <row r="5" spans="1:9" x14ac:dyDescent="0.25">
      <c r="A5" s="122" t="s">
        <v>504</v>
      </c>
      <c r="B5" s="117" t="s">
        <v>505</v>
      </c>
      <c r="C5" s="122" t="s">
        <v>506</v>
      </c>
      <c r="D5" s="126" t="s">
        <v>206</v>
      </c>
      <c r="E5" s="118" t="s">
        <v>507</v>
      </c>
      <c r="F5" s="124" t="s">
        <v>207</v>
      </c>
      <c r="G5" s="125" t="s">
        <v>508</v>
      </c>
      <c r="H5" s="125" t="s">
        <v>378</v>
      </c>
      <c r="I5" s="124" t="s">
        <v>509</v>
      </c>
    </row>
    <row r="6" spans="1:9" ht="30" x14ac:dyDescent="0.25">
      <c r="A6" s="122" t="s">
        <v>510</v>
      </c>
      <c r="B6" s="117" t="s">
        <v>511</v>
      </c>
      <c r="C6" s="122" t="s">
        <v>512</v>
      </c>
      <c r="D6" s="126" t="s">
        <v>212</v>
      </c>
      <c r="E6" s="118" t="s">
        <v>513</v>
      </c>
      <c r="G6" s="125" t="s">
        <v>514</v>
      </c>
      <c r="H6" s="125" t="s">
        <v>379</v>
      </c>
      <c r="I6" s="124" t="s">
        <v>515</v>
      </c>
    </row>
    <row r="7" spans="1:9" ht="30" x14ac:dyDescent="0.25">
      <c r="B7" s="117" t="s">
        <v>516</v>
      </c>
      <c r="C7" s="122" t="s">
        <v>517</v>
      </c>
      <c r="D7" s="126" t="s">
        <v>216</v>
      </c>
      <c r="E7" s="124" t="s">
        <v>518</v>
      </c>
      <c r="G7" s="118" t="s">
        <v>388</v>
      </c>
      <c r="H7" s="125" t="s">
        <v>380</v>
      </c>
      <c r="I7" s="124" t="s">
        <v>519</v>
      </c>
    </row>
    <row r="8" spans="1:9" ht="30" x14ac:dyDescent="0.25">
      <c r="A8" s="127"/>
      <c r="B8" s="117" t="s">
        <v>520</v>
      </c>
      <c r="C8" s="122" t="s">
        <v>521</v>
      </c>
      <c r="D8" s="126" t="s">
        <v>220</v>
      </c>
      <c r="E8" s="124" t="s">
        <v>522</v>
      </c>
      <c r="I8" s="124" t="s">
        <v>523</v>
      </c>
    </row>
    <row r="9" spans="1:9" ht="32.1" customHeight="1" x14ac:dyDescent="0.25">
      <c r="A9" s="127"/>
      <c r="B9" s="117" t="s">
        <v>524</v>
      </c>
      <c r="C9" s="122" t="s">
        <v>525</v>
      </c>
      <c r="D9" s="126" t="s">
        <v>526</v>
      </c>
      <c r="E9" s="124" t="s">
        <v>527</v>
      </c>
      <c r="I9" s="124" t="s">
        <v>528</v>
      </c>
    </row>
    <row r="10" spans="1:9" x14ac:dyDescent="0.25">
      <c r="A10" s="127"/>
      <c r="B10" s="117" t="s">
        <v>529</v>
      </c>
      <c r="C10" s="122" t="s">
        <v>530</v>
      </c>
      <c r="D10" s="126" t="s">
        <v>531</v>
      </c>
      <c r="E10" s="124" t="s">
        <v>532</v>
      </c>
      <c r="I10" s="124" t="s">
        <v>533</v>
      </c>
    </row>
    <row r="11" spans="1:9" x14ac:dyDescent="0.25">
      <c r="A11" s="127"/>
      <c r="B11" s="117" t="s">
        <v>534</v>
      </c>
      <c r="C11" s="122" t="s">
        <v>535</v>
      </c>
      <c r="D11" s="126" t="s">
        <v>536</v>
      </c>
      <c r="E11" s="124" t="s">
        <v>537</v>
      </c>
      <c r="I11" s="124" t="s">
        <v>538</v>
      </c>
    </row>
    <row r="12" spans="1:9" ht="30" x14ac:dyDescent="0.25">
      <c r="A12" s="127"/>
      <c r="B12" s="117" t="s">
        <v>539</v>
      </c>
      <c r="C12" s="122" t="s">
        <v>540</v>
      </c>
      <c r="D12" s="126" t="s">
        <v>541</v>
      </c>
      <c r="E12" s="124" t="s">
        <v>542</v>
      </c>
      <c r="I12" s="124" t="s">
        <v>543</v>
      </c>
    </row>
    <row r="13" spans="1:9" x14ac:dyDescent="0.25">
      <c r="A13" s="127"/>
      <c r="B13" s="241" t="s">
        <v>544</v>
      </c>
      <c r="D13" s="126" t="s">
        <v>545</v>
      </c>
      <c r="E13" s="124" t="s">
        <v>546</v>
      </c>
      <c r="I13" s="124" t="s">
        <v>547</v>
      </c>
    </row>
    <row r="14" spans="1:9" x14ac:dyDescent="0.25">
      <c r="A14" s="127"/>
      <c r="B14" s="117" t="s">
        <v>548</v>
      </c>
      <c r="C14" s="127"/>
      <c r="D14" s="126" t="s">
        <v>549</v>
      </c>
      <c r="E14" s="124" t="s">
        <v>550</v>
      </c>
    </row>
    <row r="15" spans="1:9" x14ac:dyDescent="0.25">
      <c r="A15" s="127"/>
      <c r="B15" s="117" t="s">
        <v>551</v>
      </c>
      <c r="C15" s="127"/>
      <c r="D15" s="126" t="s">
        <v>552</v>
      </c>
      <c r="E15" s="124" t="s">
        <v>553</v>
      </c>
    </row>
    <row r="16" spans="1:9" x14ac:dyDescent="0.25">
      <c r="A16" s="127"/>
      <c r="B16" s="117" t="s">
        <v>554</v>
      </c>
      <c r="C16" s="127"/>
      <c r="D16" s="126" t="s">
        <v>555</v>
      </c>
      <c r="E16" s="128"/>
    </row>
    <row r="17" spans="1:5" x14ac:dyDescent="0.25">
      <c r="A17" s="127"/>
      <c r="B17" s="117" t="s">
        <v>556</v>
      </c>
      <c r="C17" s="127"/>
      <c r="D17" s="126" t="s">
        <v>557</v>
      </c>
      <c r="E17" s="128"/>
    </row>
    <row r="18" spans="1:5" x14ac:dyDescent="0.25">
      <c r="A18" s="127"/>
      <c r="B18" s="117" t="s">
        <v>558</v>
      </c>
      <c r="C18" s="127"/>
      <c r="D18" s="126" t="s">
        <v>559</v>
      </c>
      <c r="E18" s="128"/>
    </row>
    <row r="19" spans="1:5" x14ac:dyDescent="0.25">
      <c r="A19" s="127"/>
      <c r="B19" s="117" t="s">
        <v>560</v>
      </c>
      <c r="C19" s="127"/>
      <c r="D19" s="126" t="s">
        <v>561</v>
      </c>
      <c r="E19" s="128"/>
    </row>
    <row r="20" spans="1:5" x14ac:dyDescent="0.25">
      <c r="A20" s="127"/>
      <c r="B20" s="117" t="s">
        <v>562</v>
      </c>
      <c r="C20" s="127"/>
      <c r="D20" s="126" t="s">
        <v>563</v>
      </c>
      <c r="E20" s="128"/>
    </row>
    <row r="21" spans="1:5" x14ac:dyDescent="0.25">
      <c r="B21" s="117" t="s">
        <v>564</v>
      </c>
      <c r="D21" s="126" t="s">
        <v>565</v>
      </c>
      <c r="E21" s="128"/>
    </row>
    <row r="22" spans="1:5" x14ac:dyDescent="0.25">
      <c r="B22" s="117" t="s">
        <v>566</v>
      </c>
      <c r="D22" s="126" t="s">
        <v>567</v>
      </c>
      <c r="E22" s="128"/>
    </row>
    <row r="23" spans="1:5" x14ac:dyDescent="0.25">
      <c r="B23" s="117" t="s">
        <v>568</v>
      </c>
      <c r="D23" s="126" t="s">
        <v>569</v>
      </c>
      <c r="E23" s="128"/>
    </row>
    <row r="24" spans="1:5" x14ac:dyDescent="0.25">
      <c r="D24" s="129" t="s">
        <v>570</v>
      </c>
      <c r="E24" s="129" t="s">
        <v>571</v>
      </c>
    </row>
    <row r="25" spans="1:5" x14ac:dyDescent="0.25">
      <c r="D25" s="130" t="s">
        <v>572</v>
      </c>
      <c r="E25" s="124" t="s">
        <v>573</v>
      </c>
    </row>
    <row r="26" spans="1:5" x14ac:dyDescent="0.25">
      <c r="D26" s="130" t="s">
        <v>574</v>
      </c>
      <c r="E26" s="124" t="s">
        <v>575</v>
      </c>
    </row>
    <row r="27" spans="1:5" x14ac:dyDescent="0.25">
      <c r="D27" s="688" t="s">
        <v>576</v>
      </c>
      <c r="E27" s="124" t="s">
        <v>577</v>
      </c>
    </row>
    <row r="28" spans="1:5" x14ac:dyDescent="0.25">
      <c r="D28" s="689"/>
      <c r="E28" s="124" t="s">
        <v>578</v>
      </c>
    </row>
    <row r="29" spans="1:5" x14ac:dyDescent="0.25">
      <c r="D29" s="689"/>
      <c r="E29" s="124" t="s">
        <v>579</v>
      </c>
    </row>
    <row r="30" spans="1:5" x14ac:dyDescent="0.25">
      <c r="D30" s="690"/>
      <c r="E30" s="124" t="s">
        <v>580</v>
      </c>
    </row>
    <row r="31" spans="1:5" x14ac:dyDescent="0.25">
      <c r="D31" s="130" t="s">
        <v>581</v>
      </c>
      <c r="E31" s="124" t="s">
        <v>582</v>
      </c>
    </row>
    <row r="32" spans="1:5" x14ac:dyDescent="0.25">
      <c r="D32" s="130" t="s">
        <v>583</v>
      </c>
      <c r="E32" s="124" t="s">
        <v>584</v>
      </c>
    </row>
    <row r="33" spans="4:5" x14ac:dyDescent="0.25">
      <c r="D33" s="130" t="s">
        <v>585</v>
      </c>
      <c r="E33" s="124" t="s">
        <v>586</v>
      </c>
    </row>
    <row r="34" spans="4:5" x14ac:dyDescent="0.25">
      <c r="D34" s="130" t="s">
        <v>587</v>
      </c>
      <c r="E34" s="124" t="s">
        <v>588</v>
      </c>
    </row>
    <row r="35" spans="4:5" x14ac:dyDescent="0.25">
      <c r="D35" s="130" t="s">
        <v>589</v>
      </c>
      <c r="E35" s="124" t="s">
        <v>590</v>
      </c>
    </row>
    <row r="36" spans="4:5" x14ac:dyDescent="0.25">
      <c r="D36" s="130" t="s">
        <v>591</v>
      </c>
      <c r="E36" s="124" t="s">
        <v>592</v>
      </c>
    </row>
    <row r="37" spans="4:5" x14ac:dyDescent="0.25">
      <c r="D37" s="130" t="s">
        <v>593</v>
      </c>
      <c r="E37" s="124" t="s">
        <v>188</v>
      </c>
    </row>
    <row r="38" spans="4:5" x14ac:dyDescent="0.25">
      <c r="D38" s="130" t="s">
        <v>594</v>
      </c>
      <c r="E38" s="124" t="s">
        <v>196</v>
      </c>
    </row>
    <row r="39" spans="4:5" x14ac:dyDescent="0.25">
      <c r="D39" s="131" t="s">
        <v>595</v>
      </c>
      <c r="E39" s="124" t="s">
        <v>596</v>
      </c>
    </row>
    <row r="40" spans="4:5" x14ac:dyDescent="0.25">
      <c r="D40" s="131" t="s">
        <v>597</v>
      </c>
      <c r="E40" s="124" t="s">
        <v>598</v>
      </c>
    </row>
    <row r="41" spans="4:5" x14ac:dyDescent="0.25">
      <c r="D41" s="130" t="s">
        <v>599</v>
      </c>
      <c r="E41" s="124" t="s">
        <v>600</v>
      </c>
    </row>
    <row r="42" spans="4:5" x14ac:dyDescent="0.25">
      <c r="D42" s="130" t="s">
        <v>601</v>
      </c>
      <c r="E42" s="124" t="s">
        <v>202</v>
      </c>
    </row>
    <row r="43" spans="4:5" x14ac:dyDescent="0.25">
      <c r="D43" s="131" t="s">
        <v>602</v>
      </c>
      <c r="E43" s="124" t="s">
        <v>603</v>
      </c>
    </row>
    <row r="44" spans="4:5" x14ac:dyDescent="0.25">
      <c r="D44" s="132" t="s">
        <v>604</v>
      </c>
      <c r="E44" s="124" t="s">
        <v>605</v>
      </c>
    </row>
    <row r="45" spans="4:5" x14ac:dyDescent="0.25">
      <c r="D45" s="126" t="s">
        <v>606</v>
      </c>
      <c r="E45" s="124" t="s">
        <v>607</v>
      </c>
    </row>
    <row r="46" spans="4:5" x14ac:dyDescent="0.25">
      <c r="D46" s="126" t="s">
        <v>608</v>
      </c>
      <c r="E46" s="124" t="s">
        <v>609</v>
      </c>
    </row>
    <row r="47" spans="4:5" x14ac:dyDescent="0.25">
      <c r="D47" s="126" t="s">
        <v>610</v>
      </c>
      <c r="E47" s="124" t="s">
        <v>611</v>
      </c>
    </row>
    <row r="48" spans="4:5" x14ac:dyDescent="0.25">
      <c r="D48" s="126" t="s">
        <v>612</v>
      </c>
      <c r="E48" s="124" t="s">
        <v>613</v>
      </c>
    </row>
    <row r="49" spans="4:4" x14ac:dyDescent="0.25">
      <c r="D49" s="129" t="s">
        <v>614</v>
      </c>
    </row>
    <row r="50" spans="4:4" x14ac:dyDescent="0.25">
      <c r="D50" s="126" t="s">
        <v>615</v>
      </c>
    </row>
    <row r="51" spans="4:4" x14ac:dyDescent="0.25">
      <c r="D51" s="126" t="s">
        <v>616</v>
      </c>
    </row>
    <row r="52" spans="4:4" x14ac:dyDescent="0.25">
      <c r="D52" s="129" t="s">
        <v>617</v>
      </c>
    </row>
    <row r="53" spans="4:4" x14ac:dyDescent="0.25">
      <c r="D53" s="132" t="s">
        <v>618</v>
      </c>
    </row>
    <row r="54" spans="4:4" x14ac:dyDescent="0.25">
      <c r="D54" s="132" t="s">
        <v>619</v>
      </c>
    </row>
    <row r="55" spans="4:4" x14ac:dyDescent="0.25">
      <c r="D55" s="132" t="s">
        <v>620</v>
      </c>
    </row>
    <row r="56" spans="4:4" x14ac:dyDescent="0.25">
      <c r="D56" s="132" t="s">
        <v>621</v>
      </c>
    </row>
  </sheetData>
  <mergeCells count="1">
    <mergeCell ref="D27:D30"/>
  </mergeCells>
  <pageMargins left="0.7" right="0.7" top="0.75" bottom="0.75" header="0.3" footer="0.3"/>
  <pageSetup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0.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zoomScale="90" zoomScaleNormal="90" workbookViewId="0">
      <selection activeCell="P9" sqref="P9"/>
    </sheetView>
  </sheetViews>
  <sheetFormatPr baseColWidth="10" defaultColWidth="10.85546875" defaultRowHeight="15" x14ac:dyDescent="0.25"/>
  <cols>
    <col min="1" max="2" width="10.85546875" customWidth="1"/>
    <col min="3" max="3" width="6.85546875" customWidth="1"/>
    <col min="4" max="4" width="8.85546875" customWidth="1"/>
    <col min="5" max="5" width="10.85546875" customWidth="1"/>
  </cols>
  <sheetData>
    <row r="1" spans="1:14" x14ac:dyDescent="0.25">
      <c r="B1" t="s">
        <v>622</v>
      </c>
      <c r="C1" s="695" t="s">
        <v>623</v>
      </c>
      <c r="D1" s="695"/>
      <c r="E1" s="695"/>
      <c r="F1" s="695"/>
      <c r="G1" s="696" t="s">
        <v>624</v>
      </c>
      <c r="H1" s="697"/>
      <c r="I1" s="697"/>
      <c r="J1" s="698"/>
      <c r="K1" s="694" t="s">
        <v>625</v>
      </c>
      <c r="L1" s="694"/>
      <c r="M1" s="694"/>
      <c r="N1" s="694"/>
    </row>
    <row r="2" spans="1:14" x14ac:dyDescent="0.25">
      <c r="C2" s="4"/>
      <c r="D2" s="4"/>
      <c r="E2" s="4"/>
      <c r="F2" s="4" t="s">
        <v>626</v>
      </c>
      <c r="G2" s="30"/>
      <c r="H2" s="4"/>
      <c r="I2" s="4"/>
      <c r="J2" s="31" t="s">
        <v>626</v>
      </c>
      <c r="K2" s="4"/>
      <c r="L2" s="4"/>
      <c r="M2" s="4"/>
      <c r="N2" s="4" t="s">
        <v>626</v>
      </c>
    </row>
    <row r="3" spans="1:14" x14ac:dyDescent="0.25">
      <c r="A3" s="692" t="s">
        <v>627</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9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92"/>
      <c r="B5" s="5">
        <v>3</v>
      </c>
      <c r="C5" s="6">
        <v>0.05</v>
      </c>
      <c r="D5" s="6">
        <v>0.05</v>
      </c>
      <c r="E5" s="6">
        <v>0.1</v>
      </c>
      <c r="F5" s="7">
        <f>(C5+D5+E5)</f>
        <v>0.2</v>
      </c>
      <c r="G5" s="32">
        <v>0.1</v>
      </c>
      <c r="H5" s="6">
        <v>0.1</v>
      </c>
      <c r="I5" s="6">
        <v>0.1</v>
      </c>
      <c r="J5" s="33">
        <f>(G5+H5+I5)</f>
        <v>0.30000000000000004</v>
      </c>
      <c r="K5" s="24"/>
      <c r="L5" s="5"/>
      <c r="M5" s="5"/>
      <c r="N5" s="5"/>
    </row>
    <row r="6" spans="1:14" x14ac:dyDescent="0.25">
      <c r="A6" s="692"/>
      <c r="B6" s="5">
        <v>4</v>
      </c>
      <c r="C6" s="6">
        <v>0.1</v>
      </c>
      <c r="D6" s="6">
        <v>0.1</v>
      </c>
      <c r="E6" s="6">
        <v>0.2</v>
      </c>
      <c r="F6" s="7">
        <f>(C6+D6+E6)</f>
        <v>0.4</v>
      </c>
      <c r="G6" s="32">
        <v>0</v>
      </c>
      <c r="H6" s="6">
        <v>0</v>
      </c>
      <c r="I6" s="6">
        <v>0.1</v>
      </c>
      <c r="J6" s="33">
        <f>(G6+H6+I6)</f>
        <v>0.1</v>
      </c>
      <c r="K6" s="24"/>
      <c r="L6" s="5"/>
      <c r="M6" s="5"/>
      <c r="N6" s="5"/>
    </row>
    <row r="7" spans="1:14" x14ac:dyDescent="0.25">
      <c r="A7" s="692"/>
      <c r="B7" s="5">
        <v>5</v>
      </c>
      <c r="C7" s="6">
        <v>0</v>
      </c>
      <c r="D7" s="6">
        <v>0</v>
      </c>
      <c r="E7" s="6">
        <v>0</v>
      </c>
      <c r="F7" s="7">
        <f>(C7+D7+E7)</f>
        <v>0</v>
      </c>
      <c r="G7" s="32">
        <v>0</v>
      </c>
      <c r="H7" s="6">
        <v>0</v>
      </c>
      <c r="I7" s="6">
        <v>0</v>
      </c>
      <c r="J7" s="33">
        <f>(G7+H7+I7)</f>
        <v>0</v>
      </c>
      <c r="K7" s="24"/>
      <c r="L7" s="5"/>
      <c r="M7" s="5"/>
      <c r="N7" s="5"/>
    </row>
    <row r="8" spans="1:14" x14ac:dyDescent="0.25">
      <c r="A8" s="692" t="s">
        <v>628</v>
      </c>
      <c r="B8" s="9">
        <v>6</v>
      </c>
      <c r="C8" s="10">
        <v>0.1</v>
      </c>
      <c r="D8" s="10">
        <v>0.1</v>
      </c>
      <c r="E8" s="10">
        <v>0.1</v>
      </c>
      <c r="F8" s="11">
        <f>C8+D8+E8</f>
        <v>0.30000000000000004</v>
      </c>
      <c r="G8" s="34"/>
      <c r="H8" s="9"/>
      <c r="I8" s="9"/>
      <c r="J8" s="35"/>
      <c r="K8" s="25"/>
      <c r="L8" s="9"/>
      <c r="M8" s="9"/>
      <c r="N8" s="9"/>
    </row>
    <row r="9" spans="1:14" x14ac:dyDescent="0.25">
      <c r="A9" s="692"/>
      <c r="B9" s="9">
        <v>7</v>
      </c>
      <c r="C9" s="9"/>
      <c r="D9" s="9"/>
      <c r="E9" s="9"/>
      <c r="F9" s="19"/>
      <c r="G9" s="36"/>
      <c r="H9" s="9"/>
      <c r="I9" s="9"/>
      <c r="J9" s="35"/>
      <c r="K9" s="25"/>
      <c r="L9" s="9"/>
      <c r="M9" s="9"/>
      <c r="N9" s="9"/>
    </row>
    <row r="10" spans="1:14" x14ac:dyDescent="0.25">
      <c r="A10" s="692"/>
      <c r="B10" s="9">
        <v>8</v>
      </c>
      <c r="C10" s="9"/>
      <c r="D10" s="9"/>
      <c r="E10" s="9"/>
      <c r="F10" s="19"/>
      <c r="G10" s="36"/>
      <c r="H10" s="9"/>
      <c r="I10" s="9"/>
      <c r="J10" s="35"/>
      <c r="K10" s="25"/>
      <c r="L10" s="9"/>
      <c r="M10" s="9"/>
      <c r="N10" s="9"/>
    </row>
    <row r="11" spans="1:14" x14ac:dyDescent="0.25">
      <c r="A11" s="692"/>
      <c r="B11" s="9">
        <v>9</v>
      </c>
      <c r="C11" s="9"/>
      <c r="D11" s="9"/>
      <c r="E11" s="9"/>
      <c r="F11" s="19"/>
      <c r="G11" s="36"/>
      <c r="H11" s="9"/>
      <c r="I11" s="9"/>
      <c r="J11" s="35"/>
      <c r="K11" s="25"/>
      <c r="L11" s="9"/>
      <c r="M11" s="9"/>
      <c r="N11" s="9"/>
    </row>
    <row r="12" spans="1:14" x14ac:dyDescent="0.25">
      <c r="A12" s="692" t="s">
        <v>629</v>
      </c>
      <c r="B12" s="14">
        <v>10</v>
      </c>
      <c r="C12" s="14"/>
      <c r="D12" s="14"/>
      <c r="E12" s="14"/>
      <c r="F12" s="20"/>
      <c r="G12" s="37"/>
      <c r="H12" s="14"/>
      <c r="I12" s="14"/>
      <c r="J12" s="38"/>
      <c r="K12" s="26"/>
      <c r="L12" s="14"/>
      <c r="M12" s="14"/>
      <c r="N12" s="14"/>
    </row>
    <row r="13" spans="1:14" x14ac:dyDescent="0.25">
      <c r="A13" s="692"/>
      <c r="B13" s="14">
        <v>11</v>
      </c>
      <c r="C13" s="14"/>
      <c r="D13" s="14"/>
      <c r="E13" s="14"/>
      <c r="F13" s="20"/>
      <c r="G13" s="37"/>
      <c r="H13" s="14"/>
      <c r="I13" s="14"/>
      <c r="J13" s="38"/>
      <c r="K13" s="26"/>
      <c r="L13" s="14"/>
      <c r="M13" s="14"/>
      <c r="N13" s="14"/>
    </row>
    <row r="14" spans="1:14" x14ac:dyDescent="0.25">
      <c r="A14" s="692"/>
      <c r="B14" s="14">
        <v>12</v>
      </c>
      <c r="C14" s="14"/>
      <c r="D14" s="14"/>
      <c r="E14" s="14"/>
      <c r="F14" s="20"/>
      <c r="G14" s="37"/>
      <c r="H14" s="14"/>
      <c r="I14" s="14"/>
      <c r="J14" s="38"/>
      <c r="K14" s="26"/>
      <c r="L14" s="14"/>
      <c r="M14" s="14"/>
      <c r="N14" s="14"/>
    </row>
    <row r="15" spans="1:14" x14ac:dyDescent="0.25">
      <c r="A15" s="692"/>
      <c r="B15" s="14">
        <v>13</v>
      </c>
      <c r="C15" s="14"/>
      <c r="D15" s="14"/>
      <c r="E15" s="14"/>
      <c r="F15" s="20"/>
      <c r="G15" s="37"/>
      <c r="H15" s="14"/>
      <c r="I15" s="14"/>
      <c r="J15" s="38"/>
      <c r="K15" s="26"/>
      <c r="L15" s="14"/>
      <c r="M15" s="14"/>
      <c r="N15" s="14"/>
    </row>
    <row r="16" spans="1:14" x14ac:dyDescent="0.25">
      <c r="A16" s="692" t="s">
        <v>630</v>
      </c>
      <c r="B16" s="15">
        <v>14</v>
      </c>
      <c r="C16" s="15"/>
      <c r="D16" s="15"/>
      <c r="E16" s="15"/>
      <c r="F16" s="21"/>
      <c r="G16" s="39"/>
      <c r="H16" s="15"/>
      <c r="I16" s="15"/>
      <c r="J16" s="40"/>
      <c r="K16" s="27"/>
      <c r="L16" s="15"/>
      <c r="M16" s="15"/>
      <c r="N16" s="15"/>
    </row>
    <row r="17" spans="1:14" x14ac:dyDescent="0.25">
      <c r="A17" s="692"/>
      <c r="B17" s="15">
        <v>15</v>
      </c>
      <c r="C17" s="15"/>
      <c r="D17" s="15"/>
      <c r="E17" s="15"/>
      <c r="F17" s="21"/>
      <c r="G17" s="39"/>
      <c r="H17" s="15"/>
      <c r="I17" s="15"/>
      <c r="J17" s="40"/>
      <c r="K17" s="27"/>
      <c r="L17" s="15"/>
      <c r="M17" s="15"/>
      <c r="N17" s="15"/>
    </row>
    <row r="18" spans="1:14" x14ac:dyDescent="0.25">
      <c r="A18" s="692"/>
      <c r="B18" s="15">
        <v>16</v>
      </c>
      <c r="C18" s="15"/>
      <c r="D18" s="15"/>
      <c r="E18" s="15"/>
      <c r="F18" s="21"/>
      <c r="G18" s="39"/>
      <c r="H18" s="15"/>
      <c r="I18" s="15"/>
      <c r="J18" s="40"/>
      <c r="K18" s="27"/>
      <c r="L18" s="15"/>
      <c r="M18" s="15"/>
      <c r="N18" s="15"/>
    </row>
    <row r="19" spans="1:14" x14ac:dyDescent="0.25">
      <c r="A19" s="692" t="s">
        <v>631</v>
      </c>
      <c r="B19" s="18">
        <v>17</v>
      </c>
      <c r="C19" s="18"/>
      <c r="D19" s="18"/>
      <c r="E19" s="18"/>
      <c r="F19" s="22"/>
      <c r="G19" s="41"/>
      <c r="H19" s="18"/>
      <c r="I19" s="18"/>
      <c r="J19" s="42"/>
      <c r="K19" s="28"/>
      <c r="L19" s="18"/>
      <c r="M19" s="18"/>
      <c r="N19" s="18"/>
    </row>
    <row r="20" spans="1:14" x14ac:dyDescent="0.25">
      <c r="A20" s="692"/>
      <c r="B20" s="18">
        <v>18</v>
      </c>
      <c r="C20" s="18"/>
      <c r="D20" s="18"/>
      <c r="E20" s="18"/>
      <c r="F20" s="22"/>
      <c r="G20" s="41"/>
      <c r="H20" s="18"/>
      <c r="I20" s="18"/>
      <c r="J20" s="42"/>
      <c r="K20" s="28"/>
      <c r="L20" s="18"/>
      <c r="M20" s="18"/>
      <c r="N20" s="18"/>
    </row>
    <row r="21" spans="1:14" x14ac:dyDescent="0.25">
      <c r="A21" s="692"/>
      <c r="B21" s="18">
        <v>19</v>
      </c>
      <c r="C21" s="18"/>
      <c r="D21" s="18"/>
      <c r="E21" s="18"/>
      <c r="F21" s="22"/>
      <c r="G21" s="41"/>
      <c r="H21" s="18"/>
      <c r="I21" s="18"/>
      <c r="J21" s="42"/>
      <c r="K21" s="28"/>
      <c r="L21" s="18"/>
      <c r="M21" s="18"/>
      <c r="N21" s="18"/>
    </row>
    <row r="22" spans="1:14" x14ac:dyDescent="0.25">
      <c r="A22" s="692"/>
      <c r="B22" s="18">
        <v>20</v>
      </c>
      <c r="C22" s="18"/>
      <c r="D22" s="18"/>
      <c r="E22" s="18"/>
      <c r="F22" s="22"/>
      <c r="G22" s="41"/>
      <c r="H22" s="18"/>
      <c r="I22" s="18"/>
      <c r="J22" s="42"/>
      <c r="K22" s="28"/>
      <c r="L22" s="18"/>
      <c r="M22" s="18"/>
      <c r="N22" s="18"/>
    </row>
    <row r="23" spans="1:14" x14ac:dyDescent="0.25">
      <c r="A23" s="692" t="s">
        <v>632</v>
      </c>
      <c r="B23" s="13">
        <v>21</v>
      </c>
      <c r="C23" s="13"/>
      <c r="D23" s="13"/>
      <c r="E23" s="13"/>
      <c r="F23" s="23"/>
      <c r="G23" s="43"/>
      <c r="H23" s="13"/>
      <c r="I23" s="13"/>
      <c r="J23" s="44"/>
      <c r="K23" s="29"/>
      <c r="L23" s="13"/>
      <c r="M23" s="13"/>
      <c r="N23" s="13"/>
    </row>
    <row r="24" spans="1:14" x14ac:dyDescent="0.25">
      <c r="A24" s="692"/>
      <c r="B24" s="13">
        <v>22</v>
      </c>
      <c r="C24" s="13"/>
      <c r="D24" s="13"/>
      <c r="E24" s="13"/>
      <c r="F24" s="23"/>
      <c r="G24" s="43"/>
      <c r="H24" s="13"/>
      <c r="I24" s="13"/>
      <c r="J24" s="44"/>
      <c r="K24" s="29"/>
      <c r="L24" s="13"/>
      <c r="M24" s="13"/>
      <c r="N24" s="13"/>
    </row>
    <row r="25" spans="1:14" x14ac:dyDescent="0.25">
      <c r="A25" s="692"/>
      <c r="B25" s="13">
        <v>23</v>
      </c>
      <c r="C25" s="13"/>
      <c r="D25" s="13"/>
      <c r="E25" s="13"/>
      <c r="F25" s="23"/>
      <c r="G25" s="43"/>
      <c r="H25" s="13"/>
      <c r="I25" s="13"/>
      <c r="J25" s="44"/>
      <c r="K25" s="29"/>
      <c r="L25" s="13"/>
      <c r="M25" s="13"/>
      <c r="N25" s="13"/>
    </row>
    <row r="26" spans="1:14" x14ac:dyDescent="0.25">
      <c r="A26" s="692"/>
      <c r="B26" s="13">
        <v>24</v>
      </c>
      <c r="C26" s="13"/>
      <c r="D26" s="13"/>
      <c r="E26" s="13"/>
      <c r="F26" s="23"/>
      <c r="G26" s="43"/>
      <c r="H26" s="13"/>
      <c r="I26" s="13"/>
      <c r="J26" s="44"/>
      <c r="K26" s="29"/>
      <c r="L26" s="13"/>
      <c r="M26" s="13"/>
      <c r="N26" s="13"/>
    </row>
    <row r="27" spans="1:14" x14ac:dyDescent="0.25">
      <c r="A27" s="692" t="s">
        <v>633</v>
      </c>
      <c r="B27" s="9">
        <v>25</v>
      </c>
      <c r="C27" s="9"/>
      <c r="D27" s="9"/>
      <c r="E27" s="9"/>
      <c r="F27" s="9"/>
      <c r="G27" s="9"/>
      <c r="H27" s="9"/>
      <c r="I27" s="9"/>
      <c r="J27" s="9"/>
      <c r="K27" s="9"/>
      <c r="L27" s="9"/>
      <c r="M27" s="9"/>
      <c r="N27" s="9"/>
    </row>
    <row r="28" spans="1:14" x14ac:dyDescent="0.25">
      <c r="A28" s="692"/>
      <c r="B28" s="9">
        <v>26</v>
      </c>
      <c r="C28" s="9"/>
      <c r="D28" s="9"/>
      <c r="E28" s="9"/>
      <c r="F28" s="9"/>
      <c r="G28" s="9"/>
      <c r="H28" s="9"/>
      <c r="I28" s="9"/>
      <c r="J28" s="9"/>
      <c r="K28" s="9"/>
      <c r="L28" s="9"/>
      <c r="M28" s="9"/>
      <c r="N28" s="9"/>
    </row>
    <row r="29" spans="1:14" x14ac:dyDescent="0.25">
      <c r="A29" s="692"/>
      <c r="B29" s="9">
        <v>27</v>
      </c>
      <c r="C29" s="9"/>
      <c r="D29" s="9"/>
      <c r="E29" s="9"/>
      <c r="F29" s="9"/>
      <c r="G29" s="9"/>
      <c r="H29" s="9"/>
      <c r="I29" s="9"/>
      <c r="J29" s="9"/>
      <c r="K29" s="9"/>
      <c r="L29" s="9"/>
      <c r="M29" s="9"/>
      <c r="N29" s="9"/>
    </row>
    <row r="30" spans="1:14" x14ac:dyDescent="0.25">
      <c r="A30" s="692"/>
      <c r="B30" s="9">
        <v>28</v>
      </c>
      <c r="C30" s="9"/>
      <c r="D30" s="9"/>
      <c r="E30" s="9"/>
      <c r="F30" s="9"/>
      <c r="G30" s="9"/>
      <c r="H30" s="9"/>
      <c r="I30" s="9"/>
      <c r="J30" s="9"/>
      <c r="K30" s="9"/>
      <c r="L30" s="9"/>
      <c r="M30" s="9"/>
      <c r="N30" s="9"/>
    </row>
    <row r="31" spans="1:14" x14ac:dyDescent="0.25">
      <c r="A31" s="692"/>
      <c r="B31" s="9">
        <v>29</v>
      </c>
      <c r="C31" s="9"/>
      <c r="D31" s="9"/>
      <c r="E31" s="9"/>
      <c r="F31" s="9"/>
      <c r="G31" s="9"/>
      <c r="H31" s="9"/>
      <c r="I31" s="9"/>
      <c r="J31" s="9"/>
      <c r="K31" s="9"/>
      <c r="L31" s="9"/>
      <c r="M31" s="9"/>
      <c r="N31" s="9"/>
    </row>
    <row r="32" spans="1:14" x14ac:dyDescent="0.25">
      <c r="A32" s="692" t="s">
        <v>634</v>
      </c>
      <c r="B32" s="16">
        <v>30</v>
      </c>
      <c r="C32" s="16"/>
      <c r="D32" s="16"/>
      <c r="E32" s="16"/>
      <c r="F32" s="16"/>
      <c r="G32" s="16"/>
      <c r="H32" s="16"/>
      <c r="I32" s="16"/>
      <c r="J32" s="16"/>
      <c r="K32" s="16"/>
      <c r="L32" s="16"/>
      <c r="M32" s="16"/>
      <c r="N32" s="16"/>
    </row>
    <row r="33" spans="1:14" x14ac:dyDescent="0.25">
      <c r="A33" s="692"/>
      <c r="B33" s="16">
        <v>31</v>
      </c>
      <c r="C33" s="16"/>
      <c r="D33" s="16"/>
      <c r="E33" s="16"/>
      <c r="F33" s="16"/>
      <c r="G33" s="16"/>
      <c r="H33" s="16"/>
      <c r="I33" s="16"/>
      <c r="J33" s="16"/>
      <c r="K33" s="16"/>
      <c r="L33" s="16"/>
      <c r="M33" s="16"/>
      <c r="N33" s="16"/>
    </row>
    <row r="34" spans="1:14" x14ac:dyDescent="0.25">
      <c r="A34" s="692"/>
      <c r="B34" s="16">
        <v>32</v>
      </c>
      <c r="C34" s="16"/>
      <c r="D34" s="16"/>
      <c r="E34" s="16"/>
      <c r="F34" s="16"/>
      <c r="G34" s="16"/>
      <c r="H34" s="16"/>
      <c r="I34" s="16"/>
      <c r="J34" s="16"/>
      <c r="K34" s="16"/>
      <c r="L34" s="16"/>
      <c r="M34" s="16"/>
      <c r="N34" s="16"/>
    </row>
    <row r="35" spans="1:14" x14ac:dyDescent="0.25">
      <c r="A35" s="692" t="s">
        <v>635</v>
      </c>
      <c r="B35" s="17">
        <v>33</v>
      </c>
      <c r="C35" s="14"/>
      <c r="D35" s="14"/>
      <c r="E35" s="14"/>
      <c r="F35" s="14"/>
      <c r="G35" s="14"/>
      <c r="H35" s="14"/>
      <c r="I35" s="14"/>
      <c r="J35" s="14"/>
      <c r="K35" s="14"/>
      <c r="L35" s="14"/>
      <c r="M35" s="14"/>
      <c r="N35" s="14"/>
    </row>
    <row r="36" spans="1:14" x14ac:dyDescent="0.25">
      <c r="A36" s="692"/>
      <c r="B36" s="14">
        <v>34</v>
      </c>
      <c r="C36" s="14"/>
      <c r="D36" s="14"/>
      <c r="E36" s="14"/>
      <c r="F36" s="14"/>
      <c r="G36" s="14"/>
      <c r="H36" s="14"/>
      <c r="I36" s="14"/>
      <c r="J36" s="14"/>
      <c r="K36" s="14"/>
      <c r="L36" s="14"/>
      <c r="M36" s="14"/>
      <c r="N36" s="14"/>
    </row>
    <row r="37" spans="1:14" x14ac:dyDescent="0.25">
      <c r="A37" s="692"/>
      <c r="B37" s="45">
        <v>35</v>
      </c>
      <c r="C37" s="14"/>
      <c r="D37" s="14"/>
      <c r="E37" s="14"/>
      <c r="F37" s="14"/>
      <c r="G37" s="14"/>
      <c r="H37" s="14"/>
      <c r="I37" s="14"/>
      <c r="J37" s="14"/>
      <c r="K37" s="14"/>
      <c r="L37" s="14"/>
      <c r="M37" s="14"/>
      <c r="N37" s="14"/>
    </row>
    <row r="38" spans="1:14" x14ac:dyDescent="0.25">
      <c r="A38" s="692" t="s">
        <v>636</v>
      </c>
      <c r="B38" s="8">
        <v>36</v>
      </c>
      <c r="C38" s="8"/>
      <c r="D38" s="8"/>
      <c r="E38" s="8"/>
      <c r="F38" s="8"/>
      <c r="G38" s="8"/>
      <c r="H38" s="8"/>
      <c r="I38" s="8"/>
      <c r="J38" s="8"/>
      <c r="K38" s="8"/>
      <c r="L38" s="8"/>
      <c r="M38" s="8"/>
      <c r="N38" s="8"/>
    </row>
    <row r="39" spans="1:14" x14ac:dyDescent="0.25">
      <c r="A39" s="692"/>
      <c r="B39" s="8">
        <v>37</v>
      </c>
      <c r="C39" s="8"/>
      <c r="D39" s="8"/>
      <c r="E39" s="8"/>
      <c r="F39" s="8"/>
      <c r="G39" s="8"/>
      <c r="H39" s="8"/>
      <c r="I39" s="8"/>
      <c r="J39" s="8"/>
      <c r="K39" s="8"/>
      <c r="L39" s="8"/>
      <c r="M39" s="8"/>
      <c r="N39" s="8"/>
    </row>
    <row r="40" spans="1:14" x14ac:dyDescent="0.25">
      <c r="A40" s="692"/>
      <c r="B40" s="8">
        <v>38</v>
      </c>
      <c r="C40" s="8"/>
      <c r="D40" s="8"/>
      <c r="E40" s="8"/>
      <c r="F40" s="8"/>
      <c r="G40" s="8"/>
      <c r="H40" s="8"/>
      <c r="I40" s="8"/>
      <c r="J40" s="8"/>
      <c r="K40" s="8"/>
      <c r="L40" s="8"/>
      <c r="M40" s="8"/>
      <c r="N40" s="8"/>
    </row>
    <row r="41" spans="1:14" x14ac:dyDescent="0.25">
      <c r="A41" s="693" t="s">
        <v>637</v>
      </c>
      <c r="B41" s="46">
        <v>39</v>
      </c>
      <c r="C41" s="47"/>
      <c r="D41" s="47"/>
      <c r="E41" s="47"/>
      <c r="F41" s="47"/>
      <c r="G41" s="47"/>
      <c r="H41" s="47"/>
      <c r="I41" s="47"/>
      <c r="J41" s="47"/>
      <c r="K41" s="47"/>
      <c r="L41" s="47"/>
      <c r="M41" s="47"/>
      <c r="N41" s="47"/>
    </row>
    <row r="42" spans="1:14" x14ac:dyDescent="0.25">
      <c r="A42" s="693"/>
      <c r="B42" s="47">
        <v>40</v>
      </c>
      <c r="C42" s="47"/>
      <c r="D42" s="47"/>
      <c r="E42" s="47"/>
      <c r="F42" s="47"/>
      <c r="G42" s="47"/>
      <c r="H42" s="47"/>
      <c r="I42" s="47"/>
      <c r="J42" s="47"/>
      <c r="K42" s="47"/>
      <c r="L42" s="47"/>
      <c r="M42" s="47"/>
      <c r="N42" s="47"/>
    </row>
    <row r="43" spans="1:14" x14ac:dyDescent="0.25">
      <c r="A43" s="693"/>
      <c r="B43" s="47">
        <v>41</v>
      </c>
      <c r="C43" s="47"/>
      <c r="D43" s="47"/>
      <c r="E43" s="47"/>
      <c r="F43" s="47"/>
      <c r="G43" s="47"/>
      <c r="H43" s="47"/>
      <c r="I43" s="47"/>
      <c r="J43" s="47"/>
      <c r="K43" s="47"/>
      <c r="L43" s="47"/>
      <c r="M43" s="47"/>
      <c r="N43" s="47"/>
    </row>
    <row r="44" spans="1:14" x14ac:dyDescent="0.25">
      <c r="A44" s="693"/>
      <c r="B44" s="48">
        <v>42</v>
      </c>
      <c r="C44" s="47"/>
      <c r="D44" s="47"/>
      <c r="E44" s="47"/>
      <c r="F44" s="47"/>
      <c r="G44" s="47"/>
      <c r="H44" s="47"/>
      <c r="I44" s="47"/>
      <c r="J44" s="47"/>
      <c r="K44" s="47"/>
      <c r="L44" s="47"/>
      <c r="M44" s="47"/>
      <c r="N44" s="47"/>
    </row>
    <row r="45" spans="1:14" x14ac:dyDescent="0.25">
      <c r="A45" s="691" t="s">
        <v>638</v>
      </c>
      <c r="B45" s="12">
        <v>43</v>
      </c>
      <c r="C45" s="12"/>
      <c r="D45" s="12"/>
      <c r="E45" s="12"/>
      <c r="F45" s="12"/>
      <c r="G45" s="12"/>
      <c r="H45" s="12"/>
      <c r="I45" s="12"/>
      <c r="J45" s="12"/>
      <c r="K45" s="12"/>
      <c r="L45" s="12"/>
      <c r="M45" s="12"/>
      <c r="N45" s="12"/>
    </row>
    <row r="46" spans="1:14" x14ac:dyDescent="0.25">
      <c r="A46" s="691"/>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503"/>
      <c r="B1" s="518" t="s">
        <v>0</v>
      </c>
      <c r="C1" s="519"/>
      <c r="D1" s="519"/>
      <c r="E1" s="519"/>
      <c r="F1" s="519"/>
      <c r="G1" s="519"/>
      <c r="H1" s="519"/>
      <c r="I1" s="519"/>
      <c r="J1" s="519"/>
      <c r="K1" s="519"/>
      <c r="L1" s="519"/>
      <c r="M1" s="519"/>
      <c r="N1" s="519"/>
      <c r="O1" s="519"/>
      <c r="P1" s="519"/>
      <c r="Q1" s="519"/>
      <c r="R1" s="519"/>
      <c r="S1" s="519"/>
      <c r="T1" s="519"/>
      <c r="U1" s="519"/>
      <c r="V1" s="519"/>
      <c r="W1" s="519"/>
      <c r="X1" s="519"/>
      <c r="Y1" s="520"/>
      <c r="Z1" s="515" t="s">
        <v>93</v>
      </c>
      <c r="AA1" s="516"/>
      <c r="AB1" s="517"/>
    </row>
    <row r="2" spans="1:28" ht="30.75" customHeight="1" x14ac:dyDescent="0.25">
      <c r="A2" s="504"/>
      <c r="B2" s="492" t="s">
        <v>2</v>
      </c>
      <c r="C2" s="493"/>
      <c r="D2" s="493"/>
      <c r="E2" s="493"/>
      <c r="F2" s="493"/>
      <c r="G2" s="493"/>
      <c r="H2" s="493"/>
      <c r="I2" s="493"/>
      <c r="J2" s="493"/>
      <c r="K2" s="493"/>
      <c r="L2" s="493"/>
      <c r="M2" s="493"/>
      <c r="N2" s="493"/>
      <c r="O2" s="493"/>
      <c r="P2" s="493"/>
      <c r="Q2" s="493"/>
      <c r="R2" s="493"/>
      <c r="S2" s="493"/>
      <c r="T2" s="493"/>
      <c r="U2" s="493"/>
      <c r="V2" s="493"/>
      <c r="W2" s="493"/>
      <c r="X2" s="493"/>
      <c r="Y2" s="494"/>
      <c r="Z2" s="506" t="s">
        <v>94</v>
      </c>
      <c r="AA2" s="507"/>
      <c r="AB2" s="508"/>
    </row>
    <row r="3" spans="1:28" ht="24" customHeight="1" x14ac:dyDescent="0.25">
      <c r="A3" s="504"/>
      <c r="B3" s="376" t="s">
        <v>4</v>
      </c>
      <c r="C3" s="377"/>
      <c r="D3" s="377"/>
      <c r="E3" s="377"/>
      <c r="F3" s="377"/>
      <c r="G3" s="377"/>
      <c r="H3" s="377"/>
      <c r="I3" s="377"/>
      <c r="J3" s="377"/>
      <c r="K3" s="377"/>
      <c r="L3" s="377"/>
      <c r="M3" s="377"/>
      <c r="N3" s="377"/>
      <c r="O3" s="377"/>
      <c r="P3" s="377"/>
      <c r="Q3" s="377"/>
      <c r="R3" s="377"/>
      <c r="S3" s="377"/>
      <c r="T3" s="377"/>
      <c r="U3" s="377"/>
      <c r="V3" s="377"/>
      <c r="W3" s="377"/>
      <c r="X3" s="377"/>
      <c r="Y3" s="378"/>
      <c r="Z3" s="506" t="s">
        <v>95</v>
      </c>
      <c r="AA3" s="507"/>
      <c r="AB3" s="508"/>
    </row>
    <row r="4" spans="1:28" ht="15.75" customHeight="1" thickBot="1" x14ac:dyDescent="0.3">
      <c r="A4" s="505"/>
      <c r="B4" s="379"/>
      <c r="C4" s="380"/>
      <c r="D4" s="380"/>
      <c r="E4" s="380"/>
      <c r="F4" s="380"/>
      <c r="G4" s="380"/>
      <c r="H4" s="380"/>
      <c r="I4" s="380"/>
      <c r="J4" s="380"/>
      <c r="K4" s="380"/>
      <c r="L4" s="380"/>
      <c r="M4" s="380"/>
      <c r="N4" s="380"/>
      <c r="O4" s="380"/>
      <c r="P4" s="380"/>
      <c r="Q4" s="380"/>
      <c r="R4" s="380"/>
      <c r="S4" s="380"/>
      <c r="T4" s="380"/>
      <c r="U4" s="380"/>
      <c r="V4" s="380"/>
      <c r="W4" s="380"/>
      <c r="X4" s="380"/>
      <c r="Y4" s="381"/>
      <c r="Z4" s="509" t="s">
        <v>6</v>
      </c>
      <c r="AA4" s="510"/>
      <c r="AB4" s="511"/>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11" t="s">
        <v>15</v>
      </c>
      <c r="B7" s="313"/>
      <c r="C7" s="373"/>
      <c r="D7" s="374"/>
      <c r="E7" s="374"/>
      <c r="F7" s="374"/>
      <c r="G7" s="374"/>
      <c r="H7" s="374"/>
      <c r="I7" s="374"/>
      <c r="J7" s="374"/>
      <c r="K7" s="375"/>
      <c r="L7" s="62"/>
      <c r="M7" s="63"/>
      <c r="N7" s="63"/>
      <c r="O7" s="63"/>
      <c r="P7" s="63"/>
      <c r="Q7" s="64"/>
      <c r="R7" s="512" t="s">
        <v>9</v>
      </c>
      <c r="S7" s="513"/>
      <c r="T7" s="514"/>
      <c r="U7" s="521" t="s">
        <v>96</v>
      </c>
      <c r="V7" s="321"/>
      <c r="W7" s="512" t="s">
        <v>10</v>
      </c>
      <c r="X7" s="514"/>
      <c r="Y7" s="335" t="s">
        <v>11</v>
      </c>
      <c r="Z7" s="336"/>
      <c r="AA7" s="326"/>
      <c r="AB7" s="327"/>
    </row>
    <row r="8" spans="1:28" ht="15" customHeight="1" x14ac:dyDescent="0.25">
      <c r="A8" s="314"/>
      <c r="B8" s="316"/>
      <c r="C8" s="376"/>
      <c r="D8" s="377"/>
      <c r="E8" s="377"/>
      <c r="F8" s="377"/>
      <c r="G8" s="377"/>
      <c r="H8" s="377"/>
      <c r="I8" s="377"/>
      <c r="J8" s="377"/>
      <c r="K8" s="378"/>
      <c r="L8" s="62"/>
      <c r="M8" s="63"/>
      <c r="N8" s="63"/>
      <c r="O8" s="63"/>
      <c r="P8" s="63"/>
      <c r="Q8" s="64"/>
      <c r="R8" s="340"/>
      <c r="S8" s="341"/>
      <c r="T8" s="342"/>
      <c r="U8" s="322"/>
      <c r="V8" s="323"/>
      <c r="W8" s="340"/>
      <c r="X8" s="342"/>
      <c r="Y8" s="328" t="s">
        <v>12</v>
      </c>
      <c r="Z8" s="329"/>
      <c r="AA8" s="362"/>
      <c r="AB8" s="363"/>
    </row>
    <row r="9" spans="1:28" ht="15" customHeight="1" thickBot="1" x14ac:dyDescent="0.3">
      <c r="A9" s="317"/>
      <c r="B9" s="319"/>
      <c r="C9" s="379"/>
      <c r="D9" s="380"/>
      <c r="E9" s="380"/>
      <c r="F9" s="380"/>
      <c r="G9" s="380"/>
      <c r="H9" s="380"/>
      <c r="I9" s="380"/>
      <c r="J9" s="380"/>
      <c r="K9" s="381"/>
      <c r="L9" s="62"/>
      <c r="M9" s="63"/>
      <c r="N9" s="63"/>
      <c r="O9" s="63"/>
      <c r="P9" s="63"/>
      <c r="Q9" s="64"/>
      <c r="R9" s="395"/>
      <c r="S9" s="396"/>
      <c r="T9" s="397"/>
      <c r="U9" s="324"/>
      <c r="V9" s="325"/>
      <c r="W9" s="395"/>
      <c r="X9" s="397"/>
      <c r="Y9" s="364" t="s">
        <v>13</v>
      </c>
      <c r="Z9" s="365"/>
      <c r="AA9" s="366"/>
      <c r="AB9" s="367"/>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68" t="s">
        <v>17</v>
      </c>
      <c r="B11" s="369"/>
      <c r="C11" s="382"/>
      <c r="D11" s="383"/>
      <c r="E11" s="383"/>
      <c r="F11" s="383"/>
      <c r="G11" s="383"/>
      <c r="H11" s="383"/>
      <c r="I11" s="383"/>
      <c r="J11" s="383"/>
      <c r="K11" s="384"/>
      <c r="L11" s="72"/>
      <c r="M11" s="337" t="s">
        <v>19</v>
      </c>
      <c r="N11" s="338"/>
      <c r="O11" s="338"/>
      <c r="P11" s="338"/>
      <c r="Q11" s="339"/>
      <c r="R11" s="385"/>
      <c r="S11" s="386"/>
      <c r="T11" s="386"/>
      <c r="U11" s="386"/>
      <c r="V11" s="387"/>
      <c r="W11" s="337" t="s">
        <v>21</v>
      </c>
      <c r="X11" s="339"/>
      <c r="Y11" s="332"/>
      <c r="Z11" s="333"/>
      <c r="AA11" s="333"/>
      <c r="AB11" s="334"/>
    </row>
    <row r="12" spans="1:28" ht="9" customHeight="1" thickBot="1" x14ac:dyDescent="0.3">
      <c r="A12" s="59"/>
      <c r="B12" s="54"/>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73"/>
      <c r="AB12" s="74"/>
    </row>
    <row r="13" spans="1:28" s="76" customFormat="1" ht="37.5" customHeight="1" thickBot="1" x14ac:dyDescent="0.3">
      <c r="A13" s="368" t="s">
        <v>23</v>
      </c>
      <c r="B13" s="369"/>
      <c r="C13" s="388"/>
      <c r="D13" s="389"/>
      <c r="E13" s="389"/>
      <c r="F13" s="389"/>
      <c r="G13" s="389"/>
      <c r="H13" s="389"/>
      <c r="I13" s="389"/>
      <c r="J13" s="389"/>
      <c r="K13" s="389"/>
      <c r="L13" s="389"/>
      <c r="M13" s="389"/>
      <c r="N13" s="389"/>
      <c r="O13" s="389"/>
      <c r="P13" s="389"/>
      <c r="Q13" s="390"/>
      <c r="R13" s="54"/>
      <c r="S13" s="485" t="s">
        <v>97</v>
      </c>
      <c r="T13" s="485"/>
      <c r="U13" s="75"/>
      <c r="V13" s="484" t="s">
        <v>26</v>
      </c>
      <c r="W13" s="485"/>
      <c r="X13" s="485"/>
      <c r="Y13" s="485"/>
      <c r="Z13" s="54"/>
      <c r="AA13" s="393"/>
      <c r="AB13" s="394"/>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11" t="s">
        <v>7</v>
      </c>
      <c r="B15" s="313"/>
      <c r="C15" s="501" t="s">
        <v>98</v>
      </c>
      <c r="D15" s="80"/>
      <c r="E15" s="80"/>
      <c r="F15" s="80"/>
      <c r="G15" s="80"/>
      <c r="H15" s="80"/>
      <c r="I15" s="80"/>
      <c r="J15" s="70"/>
      <c r="K15" s="81"/>
      <c r="L15" s="70"/>
      <c r="M15" s="60"/>
      <c r="N15" s="60"/>
      <c r="O15" s="60"/>
      <c r="P15" s="60"/>
      <c r="Q15" s="486" t="s">
        <v>27</v>
      </c>
      <c r="R15" s="487"/>
      <c r="S15" s="487"/>
      <c r="T15" s="487"/>
      <c r="U15" s="487"/>
      <c r="V15" s="487"/>
      <c r="W15" s="487"/>
      <c r="X15" s="487"/>
      <c r="Y15" s="487"/>
      <c r="Z15" s="487"/>
      <c r="AA15" s="487"/>
      <c r="AB15" s="488"/>
    </row>
    <row r="16" spans="1:28" ht="35.25" customHeight="1" thickBot="1" x14ac:dyDescent="0.3">
      <c r="A16" s="317"/>
      <c r="B16" s="319"/>
      <c r="C16" s="502"/>
      <c r="D16" s="80"/>
      <c r="E16" s="80"/>
      <c r="F16" s="80"/>
      <c r="G16" s="80"/>
      <c r="H16" s="80"/>
      <c r="I16" s="80"/>
      <c r="J16" s="70"/>
      <c r="K16" s="70"/>
      <c r="L16" s="70"/>
      <c r="M16" s="60"/>
      <c r="N16" s="60"/>
      <c r="O16" s="60"/>
      <c r="P16" s="60"/>
      <c r="Q16" s="524" t="s">
        <v>99</v>
      </c>
      <c r="R16" s="525"/>
      <c r="S16" s="525"/>
      <c r="T16" s="525"/>
      <c r="U16" s="525"/>
      <c r="V16" s="526"/>
      <c r="W16" s="527" t="s">
        <v>100</v>
      </c>
      <c r="X16" s="525"/>
      <c r="Y16" s="525"/>
      <c r="Z16" s="525"/>
      <c r="AA16" s="525"/>
      <c r="AB16" s="528"/>
    </row>
    <row r="17" spans="1:39" ht="27" customHeight="1" x14ac:dyDescent="0.25">
      <c r="A17" s="82"/>
      <c r="B17" s="60"/>
      <c r="C17" s="60"/>
      <c r="D17" s="80"/>
      <c r="E17" s="80"/>
      <c r="F17" s="80"/>
      <c r="G17" s="80"/>
      <c r="H17" s="80"/>
      <c r="I17" s="80"/>
      <c r="J17" s="80"/>
      <c r="K17" s="80"/>
      <c r="L17" s="80"/>
      <c r="M17" s="60"/>
      <c r="N17" s="60"/>
      <c r="O17" s="60"/>
      <c r="P17" s="60"/>
      <c r="Q17" s="530" t="s">
        <v>101</v>
      </c>
      <c r="R17" s="531"/>
      <c r="S17" s="467"/>
      <c r="T17" s="461" t="s">
        <v>102</v>
      </c>
      <c r="U17" s="462"/>
      <c r="V17" s="463"/>
      <c r="W17" s="466" t="s">
        <v>101</v>
      </c>
      <c r="X17" s="467"/>
      <c r="Y17" s="466" t="s">
        <v>103</v>
      </c>
      <c r="Z17" s="467"/>
      <c r="AA17" s="461" t="s">
        <v>104</v>
      </c>
      <c r="AB17" s="468"/>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461"/>
      <c r="U18" s="462"/>
      <c r="V18" s="463"/>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529"/>
      <c r="R19" s="480"/>
      <c r="S19" s="481"/>
      <c r="T19" s="479"/>
      <c r="U19" s="480"/>
      <c r="V19" s="481"/>
      <c r="W19" s="489"/>
      <c r="X19" s="490"/>
      <c r="Y19" s="464"/>
      <c r="Z19" s="465"/>
      <c r="AA19" s="532"/>
      <c r="AB19" s="533"/>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293" t="s">
        <v>53</v>
      </c>
      <c r="B21" s="294"/>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6"/>
    </row>
    <row r="22" spans="1:39" ht="15" customHeight="1" x14ac:dyDescent="0.25">
      <c r="A22" s="352" t="s">
        <v>54</v>
      </c>
      <c r="B22" s="354" t="s">
        <v>55</v>
      </c>
      <c r="C22" s="355"/>
      <c r="D22" s="298" t="s">
        <v>105</v>
      </c>
      <c r="E22" s="358"/>
      <c r="F22" s="358"/>
      <c r="G22" s="358"/>
      <c r="H22" s="358"/>
      <c r="I22" s="358"/>
      <c r="J22" s="358"/>
      <c r="K22" s="358"/>
      <c r="L22" s="358"/>
      <c r="M22" s="358"/>
      <c r="N22" s="358"/>
      <c r="O22" s="359"/>
      <c r="P22" s="360" t="s">
        <v>41</v>
      </c>
      <c r="Q22" s="360" t="s">
        <v>57</v>
      </c>
      <c r="R22" s="360"/>
      <c r="S22" s="360"/>
      <c r="T22" s="360"/>
      <c r="U22" s="360"/>
      <c r="V22" s="360"/>
      <c r="W22" s="360"/>
      <c r="X22" s="360"/>
      <c r="Y22" s="360"/>
      <c r="Z22" s="360"/>
      <c r="AA22" s="360"/>
      <c r="AB22" s="361"/>
    </row>
    <row r="23" spans="1:39" ht="27" customHeight="1" x14ac:dyDescent="0.25">
      <c r="A23" s="353"/>
      <c r="B23" s="356"/>
      <c r="C23" s="357"/>
      <c r="D23" s="88" t="s">
        <v>30</v>
      </c>
      <c r="E23" s="88" t="s">
        <v>31</v>
      </c>
      <c r="F23" s="88" t="s">
        <v>32</v>
      </c>
      <c r="G23" s="88" t="s">
        <v>33</v>
      </c>
      <c r="H23" s="88" t="s">
        <v>34</v>
      </c>
      <c r="I23" s="88" t="s">
        <v>35</v>
      </c>
      <c r="J23" s="88" t="s">
        <v>36</v>
      </c>
      <c r="K23" s="88" t="s">
        <v>37</v>
      </c>
      <c r="L23" s="88" t="s">
        <v>8</v>
      </c>
      <c r="M23" s="88" t="s">
        <v>38</v>
      </c>
      <c r="N23" s="88" t="s">
        <v>39</v>
      </c>
      <c r="O23" s="88" t="s">
        <v>40</v>
      </c>
      <c r="P23" s="359"/>
      <c r="Q23" s="360"/>
      <c r="R23" s="360"/>
      <c r="S23" s="360"/>
      <c r="T23" s="360"/>
      <c r="U23" s="360"/>
      <c r="V23" s="360"/>
      <c r="W23" s="360"/>
      <c r="X23" s="360"/>
      <c r="Y23" s="360"/>
      <c r="Z23" s="360"/>
      <c r="AA23" s="360"/>
      <c r="AB23" s="361"/>
    </row>
    <row r="24" spans="1:39" ht="42" customHeight="1" thickBot="1" x14ac:dyDescent="0.3">
      <c r="A24" s="85"/>
      <c r="B24" s="425"/>
      <c r="C24" s="426"/>
      <c r="D24" s="89"/>
      <c r="E24" s="89"/>
      <c r="F24" s="89"/>
      <c r="G24" s="89"/>
      <c r="H24" s="89"/>
      <c r="I24" s="89"/>
      <c r="J24" s="89"/>
      <c r="K24" s="89"/>
      <c r="L24" s="89"/>
      <c r="M24" s="89"/>
      <c r="N24" s="89"/>
      <c r="O24" s="89"/>
      <c r="P24" s="86">
        <f>SUM(D24:O24)</f>
        <v>0</v>
      </c>
      <c r="Q24" s="400" t="s">
        <v>106</v>
      </c>
      <c r="R24" s="400"/>
      <c r="S24" s="400"/>
      <c r="T24" s="400"/>
      <c r="U24" s="400"/>
      <c r="V24" s="400"/>
      <c r="W24" s="400"/>
      <c r="X24" s="400"/>
      <c r="Y24" s="400"/>
      <c r="Z24" s="400"/>
      <c r="AA24" s="400"/>
      <c r="AB24" s="401"/>
    </row>
    <row r="25" spans="1:39" ht="21.95" customHeight="1" x14ac:dyDescent="0.25">
      <c r="A25" s="299" t="s">
        <v>58</v>
      </c>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1"/>
    </row>
    <row r="26" spans="1:39" ht="23.1" customHeight="1" x14ac:dyDescent="0.25">
      <c r="A26" s="297" t="s">
        <v>59</v>
      </c>
      <c r="B26" s="360" t="s">
        <v>60</v>
      </c>
      <c r="C26" s="360" t="s">
        <v>55</v>
      </c>
      <c r="D26" s="360" t="s">
        <v>61</v>
      </c>
      <c r="E26" s="360"/>
      <c r="F26" s="360"/>
      <c r="G26" s="360"/>
      <c r="H26" s="360"/>
      <c r="I26" s="360"/>
      <c r="J26" s="360"/>
      <c r="K26" s="360"/>
      <c r="L26" s="360"/>
      <c r="M26" s="360"/>
      <c r="N26" s="360"/>
      <c r="O26" s="360"/>
      <c r="P26" s="360"/>
      <c r="Q26" s="360" t="s">
        <v>62</v>
      </c>
      <c r="R26" s="360"/>
      <c r="S26" s="360"/>
      <c r="T26" s="360"/>
      <c r="U26" s="360"/>
      <c r="V26" s="360"/>
      <c r="W26" s="360"/>
      <c r="X26" s="360"/>
      <c r="Y26" s="360"/>
      <c r="Z26" s="360"/>
      <c r="AA26" s="360"/>
      <c r="AB26" s="361"/>
      <c r="AE26" s="87"/>
      <c r="AF26" s="87"/>
      <c r="AG26" s="87"/>
      <c r="AH26" s="87"/>
      <c r="AI26" s="87"/>
      <c r="AJ26" s="87"/>
      <c r="AK26" s="87"/>
      <c r="AL26" s="87"/>
      <c r="AM26" s="87"/>
    </row>
    <row r="27" spans="1:39" ht="23.1" customHeight="1" x14ac:dyDescent="0.25">
      <c r="A27" s="297"/>
      <c r="B27" s="360"/>
      <c r="C27" s="402"/>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356" t="s">
        <v>107</v>
      </c>
      <c r="R27" s="459"/>
      <c r="S27" s="459"/>
      <c r="T27" s="357"/>
      <c r="U27" s="356" t="s">
        <v>65</v>
      </c>
      <c r="V27" s="459"/>
      <c r="W27" s="459"/>
      <c r="X27" s="357"/>
      <c r="Y27" s="356" t="s">
        <v>66</v>
      </c>
      <c r="Z27" s="459"/>
      <c r="AA27" s="459"/>
      <c r="AB27" s="491"/>
      <c r="AE27" s="87"/>
      <c r="AF27" s="87"/>
      <c r="AG27" s="87"/>
      <c r="AH27" s="87"/>
      <c r="AI27" s="87"/>
      <c r="AJ27" s="87"/>
      <c r="AK27" s="87"/>
      <c r="AL27" s="87"/>
      <c r="AM27" s="87"/>
    </row>
    <row r="28" spans="1:39" ht="33" customHeight="1" x14ac:dyDescent="0.25">
      <c r="A28" s="451"/>
      <c r="B28" s="460"/>
      <c r="C28" s="90" t="s">
        <v>67</v>
      </c>
      <c r="D28" s="89"/>
      <c r="E28" s="89"/>
      <c r="F28" s="89"/>
      <c r="G28" s="89"/>
      <c r="H28" s="89"/>
      <c r="I28" s="89"/>
      <c r="J28" s="89"/>
      <c r="K28" s="89"/>
      <c r="L28" s="89"/>
      <c r="M28" s="89"/>
      <c r="N28" s="89"/>
      <c r="O28" s="89"/>
      <c r="P28" s="161">
        <f>SUM(D28:O28)</f>
        <v>0</v>
      </c>
      <c r="Q28" s="453" t="s">
        <v>108</v>
      </c>
      <c r="R28" s="454"/>
      <c r="S28" s="454"/>
      <c r="T28" s="455"/>
      <c r="U28" s="453" t="s">
        <v>109</v>
      </c>
      <c r="V28" s="454"/>
      <c r="W28" s="454"/>
      <c r="X28" s="455"/>
      <c r="Y28" s="453" t="s">
        <v>110</v>
      </c>
      <c r="Z28" s="454"/>
      <c r="AA28" s="454"/>
      <c r="AB28" s="522"/>
      <c r="AE28" s="87"/>
      <c r="AF28" s="87"/>
      <c r="AG28" s="87"/>
      <c r="AH28" s="87"/>
      <c r="AI28" s="87"/>
      <c r="AJ28" s="87"/>
      <c r="AK28" s="87"/>
      <c r="AL28" s="87"/>
      <c r="AM28" s="87"/>
    </row>
    <row r="29" spans="1:39" ht="33.950000000000003" customHeight="1" thickBot="1" x14ac:dyDescent="0.3">
      <c r="A29" s="452"/>
      <c r="B29" s="413"/>
      <c r="C29" s="91" t="s">
        <v>70</v>
      </c>
      <c r="D29" s="92"/>
      <c r="E29" s="92"/>
      <c r="F29" s="92"/>
      <c r="G29" s="93"/>
      <c r="H29" s="93"/>
      <c r="I29" s="93"/>
      <c r="J29" s="93"/>
      <c r="K29" s="93"/>
      <c r="L29" s="93"/>
      <c r="M29" s="93"/>
      <c r="N29" s="93"/>
      <c r="O29" s="93"/>
      <c r="P29" s="162">
        <f>SUM(D29:O29)</f>
        <v>0</v>
      </c>
      <c r="Q29" s="456"/>
      <c r="R29" s="457"/>
      <c r="S29" s="457"/>
      <c r="T29" s="458"/>
      <c r="U29" s="456"/>
      <c r="V29" s="457"/>
      <c r="W29" s="457"/>
      <c r="X29" s="458"/>
      <c r="Y29" s="456"/>
      <c r="Z29" s="457"/>
      <c r="AA29" s="457"/>
      <c r="AB29" s="523"/>
      <c r="AC29" s="49"/>
      <c r="AE29" s="87"/>
      <c r="AF29" s="87"/>
      <c r="AG29" s="87"/>
      <c r="AH29" s="87"/>
      <c r="AI29" s="87"/>
      <c r="AJ29" s="87"/>
      <c r="AK29" s="87"/>
      <c r="AL29" s="87"/>
      <c r="AM29" s="87"/>
    </row>
    <row r="30" spans="1:39" ht="26.1" customHeight="1" x14ac:dyDescent="0.25">
      <c r="A30" s="391" t="s">
        <v>71</v>
      </c>
      <c r="B30" s="404" t="s">
        <v>72</v>
      </c>
      <c r="C30" s="406" t="s">
        <v>73</v>
      </c>
      <c r="D30" s="406"/>
      <c r="E30" s="406"/>
      <c r="F30" s="406"/>
      <c r="G30" s="406"/>
      <c r="H30" s="406"/>
      <c r="I30" s="406"/>
      <c r="J30" s="406"/>
      <c r="K30" s="406"/>
      <c r="L30" s="406"/>
      <c r="M30" s="406"/>
      <c r="N30" s="406"/>
      <c r="O30" s="406"/>
      <c r="P30" s="406"/>
      <c r="Q30" s="392" t="s">
        <v>74</v>
      </c>
      <c r="R30" s="407"/>
      <c r="S30" s="407"/>
      <c r="T30" s="407"/>
      <c r="U30" s="407"/>
      <c r="V30" s="407"/>
      <c r="W30" s="407"/>
      <c r="X30" s="407"/>
      <c r="Y30" s="407"/>
      <c r="Z30" s="407"/>
      <c r="AA30" s="407"/>
      <c r="AB30" s="408"/>
      <c r="AE30" s="87"/>
      <c r="AF30" s="87"/>
      <c r="AG30" s="87"/>
      <c r="AH30" s="87"/>
      <c r="AI30" s="87"/>
      <c r="AJ30" s="87"/>
      <c r="AK30" s="87"/>
      <c r="AL30" s="87"/>
      <c r="AM30" s="87"/>
    </row>
    <row r="31" spans="1:39" ht="26.1" customHeight="1" x14ac:dyDescent="0.25">
      <c r="A31" s="297"/>
      <c r="B31" s="405"/>
      <c r="C31" s="88" t="s">
        <v>75</v>
      </c>
      <c r="D31" s="88" t="s">
        <v>76</v>
      </c>
      <c r="E31" s="88" t="s">
        <v>77</v>
      </c>
      <c r="F31" s="88" t="s">
        <v>78</v>
      </c>
      <c r="G31" s="88" t="s">
        <v>79</v>
      </c>
      <c r="H31" s="88" t="s">
        <v>80</v>
      </c>
      <c r="I31" s="88" t="s">
        <v>81</v>
      </c>
      <c r="J31" s="88" t="s">
        <v>82</v>
      </c>
      <c r="K31" s="88" t="s">
        <v>83</v>
      </c>
      <c r="L31" s="88" t="s">
        <v>84</v>
      </c>
      <c r="M31" s="88" t="s">
        <v>85</v>
      </c>
      <c r="N31" s="88" t="s">
        <v>86</v>
      </c>
      <c r="O31" s="88" t="s">
        <v>87</v>
      </c>
      <c r="P31" s="88" t="s">
        <v>88</v>
      </c>
      <c r="Q31" s="298" t="s">
        <v>89</v>
      </c>
      <c r="R31" s="358"/>
      <c r="S31" s="358"/>
      <c r="T31" s="358"/>
      <c r="U31" s="358"/>
      <c r="V31" s="358"/>
      <c r="W31" s="358"/>
      <c r="X31" s="358"/>
      <c r="Y31" s="358"/>
      <c r="Z31" s="358"/>
      <c r="AA31" s="358"/>
      <c r="AB31" s="409"/>
      <c r="AE31" s="94"/>
      <c r="AF31" s="94"/>
      <c r="AG31" s="94"/>
      <c r="AH31" s="94"/>
      <c r="AI31" s="94"/>
      <c r="AJ31" s="94"/>
      <c r="AK31" s="94"/>
      <c r="AL31" s="94"/>
      <c r="AM31" s="94"/>
    </row>
    <row r="32" spans="1:39" ht="28.5" customHeight="1" x14ac:dyDescent="0.25">
      <c r="A32" s="449"/>
      <c r="B32" s="446"/>
      <c r="C32" s="90" t="s">
        <v>67</v>
      </c>
      <c r="D32" s="95"/>
      <c r="E32" s="95"/>
      <c r="F32" s="95"/>
      <c r="G32" s="95"/>
      <c r="H32" s="95"/>
      <c r="I32" s="95"/>
      <c r="J32" s="95"/>
      <c r="K32" s="95"/>
      <c r="L32" s="95"/>
      <c r="M32" s="95"/>
      <c r="N32" s="95"/>
      <c r="O32" s="95"/>
      <c r="P32" s="96">
        <f t="shared" ref="P32:P39" si="0">SUM(D32:O32)</f>
        <v>0</v>
      </c>
      <c r="Q32" s="495" t="s">
        <v>111</v>
      </c>
      <c r="R32" s="496"/>
      <c r="S32" s="496"/>
      <c r="T32" s="496"/>
      <c r="U32" s="496"/>
      <c r="V32" s="496"/>
      <c r="W32" s="496"/>
      <c r="X32" s="496"/>
      <c r="Y32" s="496"/>
      <c r="Z32" s="496"/>
      <c r="AA32" s="496"/>
      <c r="AB32" s="497"/>
      <c r="AC32" s="97"/>
      <c r="AE32" s="98"/>
      <c r="AF32" s="98"/>
      <c r="AG32" s="98"/>
      <c r="AH32" s="98"/>
      <c r="AI32" s="98"/>
      <c r="AJ32" s="98"/>
      <c r="AK32" s="98"/>
      <c r="AL32" s="98"/>
      <c r="AM32" s="98"/>
    </row>
    <row r="33" spans="1:29" ht="28.5" customHeight="1" x14ac:dyDescent="0.25">
      <c r="A33" s="450"/>
      <c r="B33" s="447"/>
      <c r="C33" s="99" t="s">
        <v>70</v>
      </c>
      <c r="D33" s="100"/>
      <c r="E33" s="100"/>
      <c r="F33" s="100"/>
      <c r="G33" s="100"/>
      <c r="H33" s="100"/>
      <c r="I33" s="100"/>
      <c r="J33" s="100"/>
      <c r="K33" s="100"/>
      <c r="L33" s="100"/>
      <c r="M33" s="100"/>
      <c r="N33" s="100"/>
      <c r="O33" s="100"/>
      <c r="P33" s="101">
        <f t="shared" si="0"/>
        <v>0</v>
      </c>
      <c r="Q33" s="498"/>
      <c r="R33" s="499"/>
      <c r="S33" s="499"/>
      <c r="T33" s="499"/>
      <c r="U33" s="499"/>
      <c r="V33" s="499"/>
      <c r="W33" s="499"/>
      <c r="X33" s="499"/>
      <c r="Y33" s="499"/>
      <c r="Z33" s="499"/>
      <c r="AA33" s="499"/>
      <c r="AB33" s="500"/>
      <c r="AC33" s="97"/>
    </row>
    <row r="34" spans="1:29" ht="28.5" customHeight="1" x14ac:dyDescent="0.25">
      <c r="A34" s="450"/>
      <c r="B34" s="448"/>
      <c r="C34" s="102" t="s">
        <v>67</v>
      </c>
      <c r="D34" s="103"/>
      <c r="E34" s="103"/>
      <c r="F34" s="103"/>
      <c r="G34" s="103"/>
      <c r="H34" s="103"/>
      <c r="I34" s="103"/>
      <c r="J34" s="103"/>
      <c r="K34" s="103"/>
      <c r="L34" s="103"/>
      <c r="M34" s="103"/>
      <c r="N34" s="103"/>
      <c r="O34" s="103"/>
      <c r="P34" s="101">
        <f t="shared" si="0"/>
        <v>0</v>
      </c>
      <c r="Q34" s="470"/>
      <c r="R34" s="471"/>
      <c r="S34" s="471"/>
      <c r="T34" s="471"/>
      <c r="U34" s="471"/>
      <c r="V34" s="471"/>
      <c r="W34" s="471"/>
      <c r="X34" s="471"/>
      <c r="Y34" s="471"/>
      <c r="Z34" s="471"/>
      <c r="AA34" s="471"/>
      <c r="AB34" s="472"/>
      <c r="AC34" s="97"/>
    </row>
    <row r="35" spans="1:29" ht="28.5" customHeight="1" x14ac:dyDescent="0.25">
      <c r="A35" s="450"/>
      <c r="B35" s="447"/>
      <c r="C35" s="99" t="s">
        <v>70</v>
      </c>
      <c r="D35" s="100"/>
      <c r="E35" s="100"/>
      <c r="F35" s="100"/>
      <c r="G35" s="100"/>
      <c r="H35" s="100"/>
      <c r="I35" s="100"/>
      <c r="J35" s="100"/>
      <c r="K35" s="100"/>
      <c r="L35" s="104"/>
      <c r="M35" s="104"/>
      <c r="N35" s="104"/>
      <c r="O35" s="104"/>
      <c r="P35" s="101">
        <f t="shared" si="0"/>
        <v>0</v>
      </c>
      <c r="Q35" s="476"/>
      <c r="R35" s="477"/>
      <c r="S35" s="477"/>
      <c r="T35" s="477"/>
      <c r="U35" s="477"/>
      <c r="V35" s="477"/>
      <c r="W35" s="477"/>
      <c r="X35" s="477"/>
      <c r="Y35" s="477"/>
      <c r="Z35" s="477"/>
      <c r="AA35" s="477"/>
      <c r="AB35" s="478"/>
      <c r="AC35" s="97"/>
    </row>
    <row r="36" spans="1:29" ht="28.5" customHeight="1" x14ac:dyDescent="0.25">
      <c r="A36" s="444"/>
      <c r="B36" s="448"/>
      <c r="C36" s="102" t="s">
        <v>67</v>
      </c>
      <c r="D36" s="103"/>
      <c r="E36" s="103"/>
      <c r="F36" s="103"/>
      <c r="G36" s="103"/>
      <c r="H36" s="103"/>
      <c r="I36" s="103"/>
      <c r="J36" s="103"/>
      <c r="K36" s="103"/>
      <c r="L36" s="103"/>
      <c r="M36" s="103"/>
      <c r="N36" s="103"/>
      <c r="O36" s="103"/>
      <c r="P36" s="101">
        <f t="shared" si="0"/>
        <v>0</v>
      </c>
      <c r="Q36" s="470"/>
      <c r="R36" s="471"/>
      <c r="S36" s="471"/>
      <c r="T36" s="471"/>
      <c r="U36" s="471"/>
      <c r="V36" s="471"/>
      <c r="W36" s="471"/>
      <c r="X36" s="471"/>
      <c r="Y36" s="471"/>
      <c r="Z36" s="471"/>
      <c r="AA36" s="471"/>
      <c r="AB36" s="472"/>
      <c r="AC36" s="97"/>
    </row>
    <row r="37" spans="1:29" ht="28.5" customHeight="1" x14ac:dyDescent="0.25">
      <c r="A37" s="445"/>
      <c r="B37" s="447"/>
      <c r="C37" s="99" t="s">
        <v>70</v>
      </c>
      <c r="D37" s="100"/>
      <c r="E37" s="100"/>
      <c r="F37" s="100"/>
      <c r="G37" s="100"/>
      <c r="H37" s="100"/>
      <c r="I37" s="100"/>
      <c r="J37" s="100"/>
      <c r="K37" s="100"/>
      <c r="L37" s="104"/>
      <c r="M37" s="104"/>
      <c r="N37" s="104"/>
      <c r="O37" s="104"/>
      <c r="P37" s="101">
        <f t="shared" si="0"/>
        <v>0</v>
      </c>
      <c r="Q37" s="476"/>
      <c r="R37" s="477"/>
      <c r="S37" s="477"/>
      <c r="T37" s="477"/>
      <c r="U37" s="477"/>
      <c r="V37" s="477"/>
      <c r="W37" s="477"/>
      <c r="X37" s="477"/>
      <c r="Y37" s="477"/>
      <c r="Z37" s="477"/>
      <c r="AA37" s="477"/>
      <c r="AB37" s="478"/>
      <c r="AC37" s="97"/>
    </row>
    <row r="38" spans="1:29" ht="28.5" customHeight="1" x14ac:dyDescent="0.25">
      <c r="A38" s="482"/>
      <c r="B38" s="448"/>
      <c r="C38" s="102" t="s">
        <v>67</v>
      </c>
      <c r="D38" s="103"/>
      <c r="E38" s="103"/>
      <c r="F38" s="103"/>
      <c r="G38" s="103"/>
      <c r="H38" s="103"/>
      <c r="I38" s="103"/>
      <c r="J38" s="103"/>
      <c r="K38" s="103"/>
      <c r="L38" s="103"/>
      <c r="M38" s="103"/>
      <c r="N38" s="103"/>
      <c r="O38" s="103"/>
      <c r="P38" s="101">
        <f t="shared" si="0"/>
        <v>0</v>
      </c>
      <c r="Q38" s="470"/>
      <c r="R38" s="471"/>
      <c r="S38" s="471"/>
      <c r="T38" s="471"/>
      <c r="U38" s="471"/>
      <c r="V38" s="471"/>
      <c r="W38" s="471"/>
      <c r="X38" s="471"/>
      <c r="Y38" s="471"/>
      <c r="Z38" s="471"/>
      <c r="AA38" s="471"/>
      <c r="AB38" s="472"/>
      <c r="AC38" s="97"/>
    </row>
    <row r="39" spans="1:29" ht="28.5" customHeight="1" thickBot="1" x14ac:dyDescent="0.3">
      <c r="A39" s="483"/>
      <c r="B39" s="469"/>
      <c r="C39" s="91" t="s">
        <v>70</v>
      </c>
      <c r="D39" s="105"/>
      <c r="E39" s="105"/>
      <c r="F39" s="105"/>
      <c r="G39" s="105"/>
      <c r="H39" s="105"/>
      <c r="I39" s="105"/>
      <c r="J39" s="105"/>
      <c r="K39" s="105"/>
      <c r="L39" s="106"/>
      <c r="M39" s="106"/>
      <c r="N39" s="106"/>
      <c r="O39" s="106"/>
      <c r="P39" s="107">
        <f t="shared" si="0"/>
        <v>0</v>
      </c>
      <c r="Q39" s="473"/>
      <c r="R39" s="474"/>
      <c r="S39" s="474"/>
      <c r="T39" s="474"/>
      <c r="U39" s="474"/>
      <c r="V39" s="474"/>
      <c r="W39" s="474"/>
      <c r="X39" s="474"/>
      <c r="Y39" s="474"/>
      <c r="Z39" s="474"/>
      <c r="AA39" s="474"/>
      <c r="AB39" s="475"/>
      <c r="AC39" s="97"/>
    </row>
    <row r="40" spans="1:29" x14ac:dyDescent="0.25">
      <c r="A40" s="50" t="s">
        <v>112</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9"/>
  <sheetViews>
    <sheetView showGridLines="0" zoomScale="70" zoomScaleNormal="70" workbookViewId="0">
      <selection activeCell="Q30" sqref="Q30:AD3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1"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113</v>
      </c>
      <c r="D17" s="389"/>
      <c r="E17" s="389"/>
      <c r="F17" s="389"/>
      <c r="G17" s="389"/>
      <c r="H17" s="389"/>
      <c r="I17" s="389"/>
      <c r="J17" s="389"/>
      <c r="K17" s="389"/>
      <c r="L17" s="389"/>
      <c r="M17" s="389"/>
      <c r="N17" s="389"/>
      <c r="O17" s="389"/>
      <c r="P17" s="389"/>
      <c r="Q17" s="390"/>
      <c r="R17" s="337" t="s">
        <v>25</v>
      </c>
      <c r="S17" s="338"/>
      <c r="T17" s="338"/>
      <c r="U17" s="338"/>
      <c r="V17" s="339"/>
      <c r="W17" s="534">
        <v>1</v>
      </c>
      <c r="X17" s="535"/>
      <c r="Y17" s="338" t="s">
        <v>26</v>
      </c>
      <c r="Z17" s="338"/>
      <c r="AA17" s="338"/>
      <c r="AB17" s="339"/>
      <c r="AC17" s="393">
        <v>0.05</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249">
        <v>79041466</v>
      </c>
      <c r="D22" s="250">
        <v>0</v>
      </c>
      <c r="E22" s="250">
        <v>-21480600</v>
      </c>
      <c r="F22" s="250">
        <v>0</v>
      </c>
      <c r="G22" s="251">
        <v>-2018800</v>
      </c>
      <c r="H22" s="250">
        <v>0</v>
      </c>
      <c r="I22" s="250">
        <v>0</v>
      </c>
      <c r="J22" s="250">
        <v>0</v>
      </c>
      <c r="K22" s="250">
        <v>0</v>
      </c>
      <c r="L22" s="250">
        <v>0</v>
      </c>
      <c r="M22" s="250">
        <v>0</v>
      </c>
      <c r="N22" s="250">
        <v>0</v>
      </c>
      <c r="O22" s="252">
        <f>SUM(C22:N22)</f>
        <v>55542066</v>
      </c>
      <c r="P22" s="253"/>
      <c r="Q22" s="254">
        <v>1236768800</v>
      </c>
      <c r="R22" s="252">
        <v>833239000</v>
      </c>
      <c r="S22" s="252">
        <v>0</v>
      </c>
      <c r="T22" s="252">
        <v>468180000</v>
      </c>
      <c r="U22" s="252">
        <v>-499159733</v>
      </c>
      <c r="V22" s="252">
        <v>0</v>
      </c>
      <c r="W22" s="252">
        <v>0</v>
      </c>
      <c r="X22" s="252">
        <v>18000000</v>
      </c>
      <c r="Y22" s="252">
        <v>0</v>
      </c>
      <c r="Z22" s="252">
        <v>119509067</v>
      </c>
      <c r="AA22" s="252">
        <v>0</v>
      </c>
      <c r="AB22" s="252">
        <v>0</v>
      </c>
      <c r="AC22" s="252">
        <f>SUM(Q22:AB22)</f>
        <v>2176537134</v>
      </c>
      <c r="AD22" s="255"/>
      <c r="AE22" s="3"/>
      <c r="AF22" s="3"/>
    </row>
    <row r="23" spans="1:41" ht="32.1" customHeight="1" x14ac:dyDescent="0.25">
      <c r="A23" s="297" t="s">
        <v>47</v>
      </c>
      <c r="B23" s="298"/>
      <c r="C23" s="256">
        <f>+C22</f>
        <v>79041466</v>
      </c>
      <c r="D23" s="257"/>
      <c r="E23" s="251">
        <v>-21480600</v>
      </c>
      <c r="F23" s="257">
        <v>0</v>
      </c>
      <c r="G23" s="251">
        <v>-2018800</v>
      </c>
      <c r="H23" s="257">
        <v>0</v>
      </c>
      <c r="I23" s="257">
        <v>0</v>
      </c>
      <c r="J23" s="257">
        <v>0</v>
      </c>
      <c r="K23" s="257">
        <v>0</v>
      </c>
      <c r="L23" s="257"/>
      <c r="M23" s="257"/>
      <c r="N23" s="251"/>
      <c r="O23" s="251">
        <f>SUM(C23:N23)</f>
        <v>55542066</v>
      </c>
      <c r="P23" s="258">
        <f>+O23/O22</f>
        <v>1</v>
      </c>
      <c r="Q23" s="259">
        <v>1722390600</v>
      </c>
      <c r="R23" s="251">
        <v>339459600</v>
      </c>
      <c r="S23" s="251">
        <v>-11311133</v>
      </c>
      <c r="T23" s="251">
        <v>-11511000</v>
      </c>
      <c r="U23" s="251">
        <v>0</v>
      </c>
      <c r="V23" s="251">
        <v>0</v>
      </c>
      <c r="W23" s="251">
        <v>0</v>
      </c>
      <c r="X23" s="251">
        <v>18000000</v>
      </c>
      <c r="Y23" s="251">
        <v>-41593067</v>
      </c>
      <c r="Z23" s="251">
        <v>-1080000</v>
      </c>
      <c r="AA23" s="251"/>
      <c r="AB23" s="251"/>
      <c r="AC23" s="251">
        <f>SUM(Q23:AB23)</f>
        <v>2014355000</v>
      </c>
      <c r="AD23" s="258">
        <f>+AC23/AC22</f>
        <v>0.92548616264499717</v>
      </c>
      <c r="AE23" s="3"/>
      <c r="AF23" s="3"/>
      <c r="AG23" s="268"/>
    </row>
    <row r="24" spans="1:41" ht="32.1" customHeight="1" x14ac:dyDescent="0.25">
      <c r="A24" s="297" t="s">
        <v>49</v>
      </c>
      <c r="B24" s="298"/>
      <c r="C24" s="256">
        <v>0</v>
      </c>
      <c r="D24" s="257">
        <v>55542066</v>
      </c>
      <c r="E24" s="250">
        <v>-21480600</v>
      </c>
      <c r="F24" s="257">
        <v>0</v>
      </c>
      <c r="G24" s="251">
        <v>-2018800</v>
      </c>
      <c r="H24" s="257">
        <v>0</v>
      </c>
      <c r="I24" s="257">
        <v>0</v>
      </c>
      <c r="J24" s="257">
        <v>0</v>
      </c>
      <c r="K24" s="257">
        <v>23499400</v>
      </c>
      <c r="L24" s="257">
        <v>0</v>
      </c>
      <c r="M24" s="257">
        <v>0</v>
      </c>
      <c r="N24" s="251">
        <v>0</v>
      </c>
      <c r="O24" s="251">
        <f>SUM(C24:N24)</f>
        <v>55542066</v>
      </c>
      <c r="P24" s="253"/>
      <c r="Q24" s="259">
        <v>0</v>
      </c>
      <c r="R24" s="251">
        <v>63970800</v>
      </c>
      <c r="S24" s="251">
        <v>182367000</v>
      </c>
      <c r="T24" s="251">
        <v>182367000</v>
      </c>
      <c r="U24" s="251">
        <v>171992034</v>
      </c>
      <c r="V24" s="251">
        <v>171992034</v>
      </c>
      <c r="W24" s="251">
        <v>171992034</v>
      </c>
      <c r="X24" s="251">
        <v>171992034</v>
      </c>
      <c r="Y24" s="251">
        <v>175592034</v>
      </c>
      <c r="Z24" s="251">
        <v>175592034</v>
      </c>
      <c r="AA24" s="251">
        <v>175592034</v>
      </c>
      <c r="AB24" s="251">
        <v>533088096</v>
      </c>
      <c r="AC24" s="251">
        <f>SUM(Q24:AB24)</f>
        <v>2176537134</v>
      </c>
      <c r="AD24" s="258"/>
      <c r="AE24" s="3"/>
      <c r="AF24" s="3"/>
    </row>
    <row r="25" spans="1:41" ht="32.1" customHeight="1" thickBot="1" x14ac:dyDescent="0.3">
      <c r="A25" s="330" t="s">
        <v>51</v>
      </c>
      <c r="B25" s="331"/>
      <c r="C25" s="260">
        <v>53287866</v>
      </c>
      <c r="D25" s="261">
        <v>2254200</v>
      </c>
      <c r="E25" s="261">
        <v>0</v>
      </c>
      <c r="F25" s="261">
        <v>0</v>
      </c>
      <c r="G25" s="262">
        <v>0</v>
      </c>
      <c r="H25" s="261">
        <v>0</v>
      </c>
      <c r="I25" s="261">
        <v>0</v>
      </c>
      <c r="J25" s="261">
        <v>0</v>
      </c>
      <c r="K25" s="261">
        <v>0</v>
      </c>
      <c r="L25" s="261"/>
      <c r="M25" s="261"/>
      <c r="N25" s="262"/>
      <c r="O25" s="262">
        <f>SUM(C25:N25)</f>
        <v>55542066</v>
      </c>
      <c r="P25" s="263">
        <f>+O25/O24</f>
        <v>1</v>
      </c>
      <c r="Q25" s="264">
        <v>0</v>
      </c>
      <c r="R25" s="262">
        <v>53978867</v>
      </c>
      <c r="S25" s="262">
        <v>173451600</v>
      </c>
      <c r="T25" s="262">
        <v>182367000</v>
      </c>
      <c r="U25" s="262">
        <v>182367000</v>
      </c>
      <c r="V25" s="262">
        <v>182367000</v>
      </c>
      <c r="W25" s="262">
        <v>174409933</v>
      </c>
      <c r="X25" s="262">
        <v>183011000</v>
      </c>
      <c r="Y25" s="262">
        <v>178031000</v>
      </c>
      <c r="Z25" s="262">
        <v>179111000</v>
      </c>
      <c r="AA25" s="262"/>
      <c r="AB25" s="262"/>
      <c r="AC25" s="262">
        <f>SUM(Q25:AB25)</f>
        <v>1489094400</v>
      </c>
      <c r="AD25" s="265">
        <f>+AC25/AC24</f>
        <v>0.68415758993432363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42" customHeight="1" thickBot="1" x14ac:dyDescent="0.3">
      <c r="A30" s="85" t="s">
        <v>113</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95.45" customHeight="1" x14ac:dyDescent="0.25">
      <c r="A34" s="410" t="s">
        <v>113</v>
      </c>
      <c r="B34" s="412">
        <v>0.05</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36" t="s">
        <v>674</v>
      </c>
      <c r="R34" s="537"/>
      <c r="S34" s="537"/>
      <c r="T34" s="538"/>
      <c r="U34" s="536" t="s">
        <v>675</v>
      </c>
      <c r="V34" s="542"/>
      <c r="W34" s="542"/>
      <c r="X34" s="543"/>
      <c r="Y34" s="547" t="s">
        <v>68</v>
      </c>
      <c r="Z34" s="548"/>
      <c r="AA34" s="549"/>
      <c r="AB34" s="536" t="s">
        <v>114</v>
      </c>
      <c r="AC34" s="542"/>
      <c r="AD34" s="550"/>
      <c r="AG34" s="87"/>
      <c r="AH34" s="87"/>
      <c r="AI34" s="87"/>
      <c r="AJ34" s="87"/>
      <c r="AK34" s="87"/>
      <c r="AL34" s="87"/>
      <c r="AM34" s="87"/>
      <c r="AN34" s="87"/>
      <c r="AO34" s="87"/>
    </row>
    <row r="35" spans="1:41" ht="95.45" customHeight="1" thickBot="1" x14ac:dyDescent="0.3">
      <c r="A35" s="411"/>
      <c r="B35" s="413"/>
      <c r="C35" s="91" t="s">
        <v>70</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v>8.3000000000000004E-2</v>
      </c>
      <c r="M35" s="221">
        <v>8.3000000000000004E-2</v>
      </c>
      <c r="N35" s="221"/>
      <c r="O35" s="221"/>
      <c r="P35" s="222">
        <f>SUM(D35:O35)</f>
        <v>0.83149999999999991</v>
      </c>
      <c r="Q35" s="539"/>
      <c r="R35" s="540"/>
      <c r="S35" s="540"/>
      <c r="T35" s="541"/>
      <c r="U35" s="544"/>
      <c r="V35" s="545"/>
      <c r="W35" s="545"/>
      <c r="X35" s="546"/>
      <c r="Y35" s="544"/>
      <c r="Z35" s="545"/>
      <c r="AA35" s="546"/>
      <c r="AB35" s="544"/>
      <c r="AC35" s="545"/>
      <c r="AD35" s="551"/>
      <c r="AE35" s="49"/>
      <c r="AG35" s="87"/>
      <c r="AH35" s="87"/>
      <c r="AI35" s="87"/>
      <c r="AJ35" s="87"/>
      <c r="AK35" s="87"/>
      <c r="AL35" s="87"/>
      <c r="AM35" s="87"/>
      <c r="AN35" s="87"/>
      <c r="AO35" s="87"/>
    </row>
    <row r="36" spans="1:41" ht="26.1"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G37" s="94"/>
      <c r="AH37" s="94"/>
      <c r="AI37" s="94"/>
      <c r="AJ37" s="94"/>
      <c r="AK37" s="94"/>
      <c r="AL37" s="94"/>
      <c r="AM37" s="94"/>
      <c r="AN37" s="94"/>
      <c r="AO37" s="94"/>
    </row>
    <row r="38" spans="1:41" ht="94.5" customHeight="1" x14ac:dyDescent="0.25">
      <c r="A38" s="450" t="s">
        <v>115</v>
      </c>
      <c r="B38" s="429">
        <v>0.05</v>
      </c>
      <c r="C38" s="102" t="s">
        <v>67</v>
      </c>
      <c r="D38" s="205">
        <v>8.3299999999999999E-2</v>
      </c>
      <c r="E38" s="205">
        <v>8.3299999999999999E-2</v>
      </c>
      <c r="F38" s="205">
        <v>8.3299999999999999E-2</v>
      </c>
      <c r="G38" s="205">
        <v>8.3299999999999999E-2</v>
      </c>
      <c r="H38" s="205">
        <v>8.3299999999999999E-2</v>
      </c>
      <c r="I38" s="205">
        <v>8.3299999999999999E-2</v>
      </c>
      <c r="J38" s="205">
        <v>8.3299999999999999E-2</v>
      </c>
      <c r="K38" s="205">
        <v>8.3299999999999999E-2</v>
      </c>
      <c r="L38" s="205">
        <v>8.3400000000000002E-2</v>
      </c>
      <c r="M38" s="205">
        <v>8.3400000000000002E-2</v>
      </c>
      <c r="N38" s="205">
        <v>8.3400000000000002E-2</v>
      </c>
      <c r="O38" s="205">
        <v>8.3400000000000002E-2</v>
      </c>
      <c r="P38" s="101">
        <f>SUM(D38:O38)</f>
        <v>1</v>
      </c>
      <c r="Q38" s="431" t="s">
        <v>676</v>
      </c>
      <c r="R38" s="432"/>
      <c r="S38" s="432"/>
      <c r="T38" s="432"/>
      <c r="U38" s="432"/>
      <c r="V38" s="432"/>
      <c r="W38" s="432"/>
      <c r="X38" s="432"/>
      <c r="Y38" s="432"/>
      <c r="Z38" s="432"/>
      <c r="AA38" s="432"/>
      <c r="AB38" s="432"/>
      <c r="AC38" s="432"/>
      <c r="AD38" s="433"/>
      <c r="AE38" s="97"/>
      <c r="AG38" s="98"/>
      <c r="AH38" s="98"/>
      <c r="AI38" s="98"/>
      <c r="AJ38" s="98"/>
      <c r="AK38" s="98"/>
      <c r="AL38" s="98"/>
      <c r="AM38" s="98"/>
      <c r="AN38" s="98"/>
      <c r="AO38" s="98"/>
    </row>
    <row r="39" spans="1:41" ht="94.5" customHeight="1" thickBot="1" x14ac:dyDescent="0.3">
      <c r="A39" s="552"/>
      <c r="B39" s="430"/>
      <c r="C39" s="91" t="s">
        <v>70</v>
      </c>
      <c r="D39" s="214">
        <v>8.3299999999999999E-2</v>
      </c>
      <c r="E39" s="214">
        <v>8.3299999999999999E-2</v>
      </c>
      <c r="F39" s="214">
        <v>8.3299999999999999E-2</v>
      </c>
      <c r="G39" s="214">
        <v>8.3299999999999999E-2</v>
      </c>
      <c r="H39" s="214">
        <v>8.3299999999999999E-2</v>
      </c>
      <c r="I39" s="214">
        <v>8.3000000000000004E-2</v>
      </c>
      <c r="J39" s="214">
        <v>8.3000000000000004E-2</v>
      </c>
      <c r="K39" s="214">
        <v>8.3000000000000004E-2</v>
      </c>
      <c r="L39" s="214">
        <v>8.3000000000000004E-2</v>
      </c>
      <c r="M39" s="214">
        <v>8.3000000000000004E-2</v>
      </c>
      <c r="N39" s="214"/>
      <c r="O39" s="214"/>
      <c r="P39" s="220">
        <f>SUM(D39:O39)</f>
        <v>0.83149999999999991</v>
      </c>
      <c r="Q39" s="434"/>
      <c r="R39" s="435"/>
      <c r="S39" s="435"/>
      <c r="T39" s="435"/>
      <c r="U39" s="435"/>
      <c r="V39" s="435"/>
      <c r="W39" s="435"/>
      <c r="X39" s="435"/>
      <c r="Y39" s="435"/>
      <c r="Z39" s="435"/>
      <c r="AA39" s="435"/>
      <c r="AB39" s="435"/>
      <c r="AC39" s="435"/>
      <c r="AD39" s="436"/>
      <c r="AE39" s="97"/>
    </row>
  </sheetData>
  <mergeCells count="73">
    <mergeCell ref="Q34:T35"/>
    <mergeCell ref="U34:X35"/>
    <mergeCell ref="Y34:AA35"/>
    <mergeCell ref="AB34:AD35"/>
    <mergeCell ref="A38:A39"/>
    <mergeCell ref="B38:B39"/>
    <mergeCell ref="Q38:AD39"/>
    <mergeCell ref="A34:A35"/>
    <mergeCell ref="B34:B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Y33:AA33"/>
    <mergeCell ref="AB33:AD33"/>
    <mergeCell ref="Q33:T33"/>
    <mergeCell ref="U33:X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AB34 Y34 Q34 U34" xr:uid="{EE65FFD7-EA84-4647-82C9-4A25B3D83A61}">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1"/>
  <sheetViews>
    <sheetView showGridLines="0" topLeftCell="P18" zoomScale="70" zoomScaleNormal="70" workbookViewId="0">
      <selection activeCell="A31" sqref="A31:AD3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0.140625" style="50" customWidth="1"/>
    <col min="16" max="16" width="18.140625" style="50" customWidth="1"/>
    <col min="17" max="17" width="21.5703125" style="50" customWidth="1"/>
    <col min="18" max="19" width="18.140625" style="50" customWidth="1"/>
    <col min="20" max="20" width="20.28515625" style="50" customWidth="1"/>
    <col min="21" max="23" width="18.140625" style="50" customWidth="1"/>
    <col min="24" max="24" width="21.710937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116</v>
      </c>
      <c r="D17" s="389"/>
      <c r="E17" s="389"/>
      <c r="F17" s="389"/>
      <c r="G17" s="389"/>
      <c r="H17" s="389"/>
      <c r="I17" s="389"/>
      <c r="J17" s="389"/>
      <c r="K17" s="389"/>
      <c r="L17" s="389"/>
      <c r="M17" s="389"/>
      <c r="N17" s="389"/>
      <c r="O17" s="389"/>
      <c r="P17" s="389"/>
      <c r="Q17" s="390"/>
      <c r="R17" s="337" t="s">
        <v>25</v>
      </c>
      <c r="S17" s="338"/>
      <c r="T17" s="338"/>
      <c r="U17" s="338"/>
      <c r="V17" s="339"/>
      <c r="W17" s="398">
        <v>6</v>
      </c>
      <c r="X17" s="399"/>
      <c r="Y17" s="338" t="s">
        <v>26</v>
      </c>
      <c r="Z17" s="338"/>
      <c r="AA17" s="338"/>
      <c r="AB17" s="339"/>
      <c r="AC17" s="393">
        <v>0.15</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179">
        <v>2830749803</v>
      </c>
      <c r="D22" s="178">
        <v>0</v>
      </c>
      <c r="E22" s="178">
        <v>0</v>
      </c>
      <c r="F22" s="178">
        <v>0</v>
      </c>
      <c r="G22" s="178">
        <v>0</v>
      </c>
      <c r="H22" s="178">
        <v>0</v>
      </c>
      <c r="I22" s="178">
        <v>0</v>
      </c>
      <c r="J22" s="178">
        <v>0</v>
      </c>
      <c r="K22" s="178">
        <v>0</v>
      </c>
      <c r="L22" s="178">
        <v>0</v>
      </c>
      <c r="M22" s="178">
        <v>0</v>
      </c>
      <c r="N22" s="178">
        <v>0</v>
      </c>
      <c r="O22" s="235">
        <f>SUM(C22:N22)</f>
        <v>2830749803</v>
      </c>
      <c r="P22" s="180"/>
      <c r="Q22" s="236">
        <v>7421734368</v>
      </c>
      <c r="R22" s="235">
        <v>798000000</v>
      </c>
      <c r="S22" s="235"/>
      <c r="T22" s="235">
        <v>2134380000</v>
      </c>
      <c r="U22" s="235">
        <v>64838195</v>
      </c>
      <c r="V22" s="235"/>
      <c r="W22" s="235"/>
      <c r="X22" s="235"/>
      <c r="Y22" s="235"/>
      <c r="Z22" s="235">
        <v>100000000</v>
      </c>
      <c r="AA22" s="235"/>
      <c r="AB22" s="235"/>
      <c r="AC22" s="235">
        <f>SUM(Q22:AB22)</f>
        <v>10518952563</v>
      </c>
      <c r="AD22" s="184"/>
      <c r="AE22" s="3"/>
      <c r="AF22" s="3"/>
    </row>
    <row r="23" spans="1:41" ht="32.1" customHeight="1" x14ac:dyDescent="0.25">
      <c r="A23" s="297" t="s">
        <v>47</v>
      </c>
      <c r="B23" s="298"/>
      <c r="C23" s="175">
        <f>+C22</f>
        <v>2830749803</v>
      </c>
      <c r="D23" s="174">
        <v>0</v>
      </c>
      <c r="E23" s="174">
        <v>0</v>
      </c>
      <c r="F23" s="174">
        <v>0</v>
      </c>
      <c r="G23" s="174">
        <v>0</v>
      </c>
      <c r="H23" s="174">
        <v>0</v>
      </c>
      <c r="I23" s="174">
        <v>0</v>
      </c>
      <c r="J23" s="174">
        <v>0</v>
      </c>
      <c r="K23" s="174">
        <v>0</v>
      </c>
      <c r="L23" s="174"/>
      <c r="M23" s="174"/>
      <c r="N23" s="237"/>
      <c r="O23" s="237">
        <f>SUM(C23:N23)</f>
        <v>2830749803</v>
      </c>
      <c r="P23" s="182">
        <f>+O23/O22</f>
        <v>1</v>
      </c>
      <c r="Q23" s="231">
        <v>7421734368</v>
      </c>
      <c r="R23" s="237">
        <v>340838152</v>
      </c>
      <c r="S23" s="237">
        <v>305691459</v>
      </c>
      <c r="T23" s="237">
        <v>0</v>
      </c>
      <c r="U23" s="237">
        <v>0</v>
      </c>
      <c r="V23" s="237">
        <v>1434111224</v>
      </c>
      <c r="W23" s="237">
        <v>916577360</v>
      </c>
      <c r="X23" s="237">
        <v>0</v>
      </c>
      <c r="Y23" s="237">
        <v>0</v>
      </c>
      <c r="Z23" s="237">
        <v>-20035299</v>
      </c>
      <c r="AA23" s="237"/>
      <c r="AB23" s="237"/>
      <c r="AC23" s="237">
        <f>SUM(Q23:AB23)</f>
        <v>10398917264</v>
      </c>
      <c r="AD23" s="182">
        <f>+AC23/AC22</f>
        <v>0.98858866429132697</v>
      </c>
      <c r="AE23" s="3"/>
      <c r="AF23" s="3"/>
    </row>
    <row r="24" spans="1:41" ht="32.1" customHeight="1" x14ac:dyDescent="0.25">
      <c r="A24" s="297" t="s">
        <v>49</v>
      </c>
      <c r="B24" s="298"/>
      <c r="C24" s="175">
        <v>765000000</v>
      </c>
      <c r="D24" s="174">
        <v>831000000</v>
      </c>
      <c r="E24" s="174">
        <v>788680678</v>
      </c>
      <c r="F24" s="174">
        <v>407979144</v>
      </c>
      <c r="G24" s="174">
        <v>38089981</v>
      </c>
      <c r="H24" s="178">
        <v>0</v>
      </c>
      <c r="I24" s="178">
        <v>0</v>
      </c>
      <c r="J24" s="178">
        <v>0</v>
      </c>
      <c r="K24" s="178">
        <v>0</v>
      </c>
      <c r="L24" s="178">
        <v>0</v>
      </c>
      <c r="M24" s="178">
        <v>0</v>
      </c>
      <c r="N24" s="178">
        <v>0</v>
      </c>
      <c r="O24" s="237">
        <f>SUM(C24:N24)</f>
        <v>2830749803</v>
      </c>
      <c r="P24" s="180"/>
      <c r="Q24" s="231"/>
      <c r="R24" s="237">
        <v>83000000</v>
      </c>
      <c r="S24" s="237">
        <v>482000000</v>
      </c>
      <c r="T24" s="237">
        <v>851000000</v>
      </c>
      <c r="U24" s="237">
        <v>882000000</v>
      </c>
      <c r="V24" s="237">
        <v>882000000</v>
      </c>
      <c r="W24" s="237">
        <v>882000000</v>
      </c>
      <c r="X24" s="237">
        <v>882000000</v>
      </c>
      <c r="Y24" s="237">
        <v>882000000</v>
      </c>
      <c r="Z24" s="237">
        <v>882000000</v>
      </c>
      <c r="AA24" s="237">
        <v>882000000</v>
      </c>
      <c r="AB24" s="237">
        <v>2928952563</v>
      </c>
      <c r="AC24" s="237">
        <f>SUM(Q24:AB24)</f>
        <v>10518952563</v>
      </c>
      <c r="AD24" s="182"/>
      <c r="AE24" s="3"/>
      <c r="AF24" s="3"/>
    </row>
    <row r="25" spans="1:41" ht="32.1" customHeight="1" thickBot="1" x14ac:dyDescent="0.3">
      <c r="A25" s="330" t="s">
        <v>51</v>
      </c>
      <c r="B25" s="331"/>
      <c r="C25" s="176">
        <v>747269337</v>
      </c>
      <c r="D25" s="177">
        <v>771794042</v>
      </c>
      <c r="E25" s="177">
        <v>762995036</v>
      </c>
      <c r="F25" s="177">
        <v>477486476</v>
      </c>
      <c r="G25" s="177">
        <v>71204912</v>
      </c>
      <c r="H25" s="174">
        <v>0</v>
      </c>
      <c r="I25" s="174">
        <v>0</v>
      </c>
      <c r="J25" s="174">
        <v>0</v>
      </c>
      <c r="K25" s="174">
        <v>0</v>
      </c>
      <c r="L25" s="177"/>
      <c r="M25" s="177"/>
      <c r="N25" s="238"/>
      <c r="O25" s="238">
        <f>SUM(C25:N25)</f>
        <v>2830749803</v>
      </c>
      <c r="P25" s="181">
        <f>+O25/O24</f>
        <v>1</v>
      </c>
      <c r="Q25" s="239">
        <v>0</v>
      </c>
      <c r="R25" s="238">
        <v>0</v>
      </c>
      <c r="S25" s="238">
        <v>29504974</v>
      </c>
      <c r="T25" s="238">
        <v>344890554</v>
      </c>
      <c r="U25" s="238">
        <v>742463867</v>
      </c>
      <c r="V25" s="238">
        <v>834233769</v>
      </c>
      <c r="W25" s="238">
        <v>717022606</v>
      </c>
      <c r="X25" s="238">
        <v>845530975</v>
      </c>
      <c r="Y25" s="238">
        <v>891577315</v>
      </c>
      <c r="Z25" s="238">
        <v>883743916</v>
      </c>
      <c r="AA25" s="238"/>
      <c r="AB25" s="238"/>
      <c r="AC25" s="238">
        <f>SUM(Q25:AB25)</f>
        <v>5288967976</v>
      </c>
      <c r="AD25" s="183">
        <f>+AC25/AC24</f>
        <v>0.50280367216444499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54" customHeight="1" thickBot="1" x14ac:dyDescent="0.3">
      <c r="A30" s="85" t="s">
        <v>116</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228.75" customHeight="1" x14ac:dyDescent="0.25">
      <c r="A34" s="410" t="s">
        <v>117</v>
      </c>
      <c r="B34" s="412">
        <v>0.15</v>
      </c>
      <c r="C34" s="90" t="s">
        <v>67</v>
      </c>
      <c r="D34" s="89">
        <v>6</v>
      </c>
      <c r="E34" s="89">
        <v>6</v>
      </c>
      <c r="F34" s="89">
        <v>6</v>
      </c>
      <c r="G34" s="89">
        <v>6</v>
      </c>
      <c r="H34" s="89">
        <v>6</v>
      </c>
      <c r="I34" s="89">
        <v>6</v>
      </c>
      <c r="J34" s="89">
        <v>6</v>
      </c>
      <c r="K34" s="89">
        <v>6</v>
      </c>
      <c r="L34" s="89">
        <v>6</v>
      </c>
      <c r="M34" s="89">
        <v>6</v>
      </c>
      <c r="N34" s="89">
        <v>6</v>
      </c>
      <c r="O34" s="89">
        <v>6</v>
      </c>
      <c r="P34" s="202">
        <v>6</v>
      </c>
      <c r="Q34" s="547" t="s">
        <v>662</v>
      </c>
      <c r="R34" s="548"/>
      <c r="S34" s="548"/>
      <c r="T34" s="549"/>
      <c r="U34" s="547" t="s">
        <v>663</v>
      </c>
      <c r="V34" s="548"/>
      <c r="W34" s="548"/>
      <c r="X34" s="549"/>
      <c r="Y34" s="547" t="s">
        <v>118</v>
      </c>
      <c r="Z34" s="553"/>
      <c r="AA34" s="554"/>
      <c r="AB34" s="536" t="s">
        <v>119</v>
      </c>
      <c r="AC34" s="542"/>
      <c r="AD34" s="550"/>
      <c r="AG34" s="87"/>
      <c r="AH34" s="87"/>
      <c r="AI34" s="87"/>
      <c r="AJ34" s="87"/>
      <c r="AK34" s="87"/>
      <c r="AL34" s="87"/>
      <c r="AM34" s="87"/>
      <c r="AN34" s="87"/>
      <c r="AO34" s="87"/>
    </row>
    <row r="35" spans="1:41" ht="228.75" customHeight="1" thickBot="1" x14ac:dyDescent="0.3">
      <c r="A35" s="411"/>
      <c r="B35" s="413"/>
      <c r="C35" s="91" t="s">
        <v>70</v>
      </c>
      <c r="D35" s="223">
        <v>6</v>
      </c>
      <c r="E35" s="223">
        <v>6</v>
      </c>
      <c r="F35" s="223">
        <v>6</v>
      </c>
      <c r="G35" s="223">
        <v>6</v>
      </c>
      <c r="H35" s="223">
        <v>6</v>
      </c>
      <c r="I35" s="223">
        <v>5</v>
      </c>
      <c r="J35" s="223">
        <v>6</v>
      </c>
      <c r="K35" s="223">
        <v>6</v>
      </c>
      <c r="L35" s="223">
        <v>6</v>
      </c>
      <c r="M35" s="223">
        <v>6</v>
      </c>
      <c r="N35" s="223"/>
      <c r="O35" s="223"/>
      <c r="P35" s="224">
        <f>MAX(D35:O35)</f>
        <v>6</v>
      </c>
      <c r="Q35" s="544"/>
      <c r="R35" s="545"/>
      <c r="S35" s="545"/>
      <c r="T35" s="546"/>
      <c r="U35" s="544"/>
      <c r="V35" s="545"/>
      <c r="W35" s="545"/>
      <c r="X35" s="546"/>
      <c r="Y35" s="555"/>
      <c r="Z35" s="556"/>
      <c r="AA35" s="557"/>
      <c r="AB35" s="544"/>
      <c r="AC35" s="545"/>
      <c r="AD35" s="551"/>
      <c r="AE35" s="49"/>
      <c r="AG35" s="87"/>
      <c r="AH35" s="87"/>
      <c r="AI35" s="87"/>
      <c r="AJ35" s="87"/>
      <c r="AK35" s="87"/>
      <c r="AL35" s="87"/>
      <c r="AM35" s="87"/>
      <c r="AN35" s="87"/>
      <c r="AO35" s="87"/>
    </row>
    <row r="36" spans="1:41" ht="26.1"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G37" s="94"/>
      <c r="AH37" s="94"/>
      <c r="AI37" s="94"/>
      <c r="AJ37" s="94"/>
      <c r="AK37" s="94"/>
      <c r="AL37" s="94"/>
      <c r="AM37" s="94"/>
      <c r="AN37" s="94"/>
      <c r="AO37" s="94"/>
    </row>
    <row r="38" spans="1:41" ht="83.25" customHeight="1" x14ac:dyDescent="0.25">
      <c r="A38" s="437" t="s">
        <v>120</v>
      </c>
      <c r="B38" s="439">
        <v>0.05</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SUM(D38:O38)</f>
        <v>1</v>
      </c>
      <c r="Q38" s="431" t="s">
        <v>664</v>
      </c>
      <c r="R38" s="432"/>
      <c r="S38" s="432"/>
      <c r="T38" s="432"/>
      <c r="U38" s="432"/>
      <c r="V38" s="432"/>
      <c r="W38" s="432"/>
      <c r="X38" s="432"/>
      <c r="Y38" s="432"/>
      <c r="Z38" s="432"/>
      <c r="AA38" s="432"/>
      <c r="AB38" s="432"/>
      <c r="AC38" s="432"/>
      <c r="AD38" s="433"/>
      <c r="AE38" s="97"/>
      <c r="AG38" s="98"/>
      <c r="AH38" s="98"/>
      <c r="AI38" s="98"/>
      <c r="AJ38" s="98"/>
      <c r="AK38" s="98"/>
      <c r="AL38" s="98"/>
      <c r="AM38" s="98"/>
      <c r="AN38" s="98"/>
      <c r="AO38" s="98"/>
    </row>
    <row r="39" spans="1:41" ht="83.25" customHeight="1" x14ac:dyDescent="0.25">
      <c r="A39" s="438"/>
      <c r="B39" s="440"/>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c r="O39" s="212"/>
      <c r="P39" s="219">
        <f>SUM(D39:O39)</f>
        <v>0.83149999999999991</v>
      </c>
      <c r="Q39" s="441"/>
      <c r="R39" s="442"/>
      <c r="S39" s="442"/>
      <c r="T39" s="442"/>
      <c r="U39" s="442"/>
      <c r="V39" s="442"/>
      <c r="W39" s="442"/>
      <c r="X39" s="442"/>
      <c r="Y39" s="442"/>
      <c r="Z39" s="442"/>
      <c r="AA39" s="442"/>
      <c r="AB39" s="442"/>
      <c r="AC39" s="442"/>
      <c r="AD39" s="443"/>
      <c r="AE39" s="97"/>
    </row>
    <row r="40" spans="1:41" ht="78.75" customHeight="1" x14ac:dyDescent="0.25">
      <c r="A40" s="427" t="s">
        <v>121</v>
      </c>
      <c r="B40" s="429">
        <v>0.1</v>
      </c>
      <c r="C40" s="102" t="s">
        <v>67</v>
      </c>
      <c r="D40" s="205">
        <v>8.3299999999999999E-2</v>
      </c>
      <c r="E40" s="205">
        <v>8.3299999999999999E-2</v>
      </c>
      <c r="F40" s="205">
        <v>8.3299999999999999E-2</v>
      </c>
      <c r="G40" s="205">
        <v>8.3299999999999999E-2</v>
      </c>
      <c r="H40" s="205">
        <v>8.3299999999999999E-2</v>
      </c>
      <c r="I40" s="205">
        <v>8.3299999999999999E-2</v>
      </c>
      <c r="J40" s="205">
        <v>8.3299999999999999E-2</v>
      </c>
      <c r="K40" s="205">
        <v>8.3299999999999999E-2</v>
      </c>
      <c r="L40" s="205">
        <v>8.3400000000000002E-2</v>
      </c>
      <c r="M40" s="205">
        <v>8.3400000000000002E-2</v>
      </c>
      <c r="N40" s="205">
        <v>8.3400000000000002E-2</v>
      </c>
      <c r="O40" s="205">
        <v>8.3400000000000002E-2</v>
      </c>
      <c r="P40" s="101">
        <f>SUM(D40:O40)</f>
        <v>1</v>
      </c>
      <c r="Q40" s="431" t="s">
        <v>665</v>
      </c>
      <c r="R40" s="432"/>
      <c r="S40" s="432"/>
      <c r="T40" s="432"/>
      <c r="U40" s="432"/>
      <c r="V40" s="432"/>
      <c r="W40" s="432"/>
      <c r="X40" s="432"/>
      <c r="Y40" s="432"/>
      <c r="Z40" s="432"/>
      <c r="AA40" s="432"/>
      <c r="AB40" s="432"/>
      <c r="AC40" s="432"/>
      <c r="AD40" s="433"/>
      <c r="AE40" s="97"/>
    </row>
    <row r="41" spans="1:41" ht="78.75" customHeight="1" thickBot="1" x14ac:dyDescent="0.3">
      <c r="A41" s="428"/>
      <c r="B41" s="430"/>
      <c r="C41" s="91" t="s">
        <v>70</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v>8.3000000000000004E-2</v>
      </c>
      <c r="M41" s="214">
        <v>8.3000000000000004E-2</v>
      </c>
      <c r="N41" s="214"/>
      <c r="O41" s="214"/>
      <c r="P41" s="220">
        <f>SUM(D41:O41)</f>
        <v>0.83149999999999991</v>
      </c>
      <c r="Q41" s="434"/>
      <c r="R41" s="435"/>
      <c r="S41" s="435"/>
      <c r="T41" s="435"/>
      <c r="U41" s="435"/>
      <c r="V41" s="435"/>
      <c r="W41" s="435"/>
      <c r="X41" s="435"/>
      <c r="Y41" s="435"/>
      <c r="Z41" s="435"/>
      <c r="AA41" s="435"/>
      <c r="AB41" s="435"/>
      <c r="AC41" s="435"/>
      <c r="AD41" s="436"/>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textLength" operator="lessThanOrEqual" allowBlank="1" showInputMessage="1" showErrorMessage="1" errorTitle="Máximo 2.000 caracteres" error="Máximo 2.000 caracteres" sqref="U34 Y34 AB34 Q34 Q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1"/>
  <sheetViews>
    <sheetView showGridLines="0" topLeftCell="P2" zoomScale="70" zoomScaleNormal="70" workbookViewId="0">
      <selection activeCell="W22" sqref="W22"/>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122</v>
      </c>
      <c r="D17" s="389"/>
      <c r="E17" s="389"/>
      <c r="F17" s="389"/>
      <c r="G17" s="389"/>
      <c r="H17" s="389"/>
      <c r="I17" s="389"/>
      <c r="J17" s="389"/>
      <c r="K17" s="389"/>
      <c r="L17" s="389"/>
      <c r="M17" s="389"/>
      <c r="N17" s="389"/>
      <c r="O17" s="389"/>
      <c r="P17" s="389"/>
      <c r="Q17" s="390"/>
      <c r="R17" s="337" t="s">
        <v>25</v>
      </c>
      <c r="S17" s="338"/>
      <c r="T17" s="338"/>
      <c r="U17" s="338"/>
      <c r="V17" s="339"/>
      <c r="W17" s="534">
        <v>1</v>
      </c>
      <c r="X17" s="535"/>
      <c r="Y17" s="338" t="s">
        <v>26</v>
      </c>
      <c r="Z17" s="338"/>
      <c r="AA17" s="338"/>
      <c r="AB17" s="339"/>
      <c r="AC17" s="393">
        <v>0.1</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179">
        <v>2150867</v>
      </c>
      <c r="D22" s="178">
        <v>0</v>
      </c>
      <c r="E22" s="178">
        <v>-2150867</v>
      </c>
      <c r="F22" s="178">
        <v>0</v>
      </c>
      <c r="G22" s="178">
        <v>0</v>
      </c>
      <c r="H22" s="178">
        <v>0</v>
      </c>
      <c r="I22" s="178">
        <v>0</v>
      </c>
      <c r="J22" s="178">
        <v>0</v>
      </c>
      <c r="K22" s="178">
        <v>0</v>
      </c>
      <c r="L22" s="178">
        <v>0</v>
      </c>
      <c r="M22" s="178">
        <v>0</v>
      </c>
      <c r="N22" s="178">
        <v>0</v>
      </c>
      <c r="O22" s="235">
        <f>SUM(C22:N22)</f>
        <v>0</v>
      </c>
      <c r="P22" s="180"/>
      <c r="Q22" s="236">
        <v>782724500</v>
      </c>
      <c r="R22" s="235">
        <v>456665000</v>
      </c>
      <c r="S22" s="237">
        <v>0</v>
      </c>
      <c r="T22" s="237">
        <v>0</v>
      </c>
      <c r="U22" s="235">
        <v>-15068435</v>
      </c>
      <c r="V22" s="237">
        <v>0</v>
      </c>
      <c r="W22" s="237">
        <v>0</v>
      </c>
      <c r="X22" s="237">
        <v>0</v>
      </c>
      <c r="Y22" s="237">
        <v>0</v>
      </c>
      <c r="Z22" s="235">
        <v>222711769</v>
      </c>
      <c r="AA22" s="237">
        <v>0</v>
      </c>
      <c r="AB22" s="237">
        <v>0</v>
      </c>
      <c r="AC22" s="237">
        <f>SUM(Q22:AB22)</f>
        <v>1447032834</v>
      </c>
      <c r="AD22" s="184"/>
      <c r="AE22" s="3"/>
      <c r="AF22" s="3"/>
    </row>
    <row r="23" spans="1:41" ht="32.1" customHeight="1" x14ac:dyDescent="0.25">
      <c r="A23" s="297" t="s">
        <v>47</v>
      </c>
      <c r="B23" s="298"/>
      <c r="C23" s="175">
        <f>+C22</f>
        <v>2150867</v>
      </c>
      <c r="D23" s="174">
        <v>0</v>
      </c>
      <c r="E23" s="237">
        <v>-2150867</v>
      </c>
      <c r="F23" s="174">
        <v>0</v>
      </c>
      <c r="G23" s="174">
        <v>0</v>
      </c>
      <c r="H23" s="174">
        <v>0</v>
      </c>
      <c r="I23" s="174">
        <v>0</v>
      </c>
      <c r="J23" s="174">
        <v>0</v>
      </c>
      <c r="K23" s="174">
        <v>0</v>
      </c>
      <c r="L23" s="174"/>
      <c r="M23" s="174"/>
      <c r="N23" s="174"/>
      <c r="O23" s="237">
        <f>SUM(C23:N23)</f>
        <v>0</v>
      </c>
      <c r="P23" s="240"/>
      <c r="Q23" s="231">
        <v>1235379500</v>
      </c>
      <c r="R23" s="237">
        <v>0</v>
      </c>
      <c r="S23" s="237">
        <v>-13559000</v>
      </c>
      <c r="T23" s="237">
        <v>-2933000</v>
      </c>
      <c r="U23" s="237">
        <v>0</v>
      </c>
      <c r="V23" s="237">
        <v>0</v>
      </c>
      <c r="W23" s="237">
        <v>0</v>
      </c>
      <c r="X23" s="237">
        <v>0</v>
      </c>
      <c r="Y23" s="237">
        <v>0</v>
      </c>
      <c r="Z23" s="237"/>
      <c r="AA23" s="237"/>
      <c r="AB23" s="237"/>
      <c r="AC23" s="237">
        <f>SUM(Q23:AB23)</f>
        <v>1218887500</v>
      </c>
      <c r="AD23" s="182">
        <f>+AC23/AC22</f>
        <v>0.84233575863697363</v>
      </c>
      <c r="AE23" s="3"/>
      <c r="AF23" s="3"/>
    </row>
    <row r="24" spans="1:41" ht="32.1" customHeight="1" x14ac:dyDescent="0.25">
      <c r="A24" s="297" t="s">
        <v>49</v>
      </c>
      <c r="B24" s="298"/>
      <c r="C24" s="175">
        <v>0</v>
      </c>
      <c r="D24" s="174">
        <v>0</v>
      </c>
      <c r="E24" s="174">
        <v>-2150867</v>
      </c>
      <c r="F24" s="174">
        <v>0</v>
      </c>
      <c r="G24" s="174">
        <v>0</v>
      </c>
      <c r="H24" s="174">
        <v>0</v>
      </c>
      <c r="I24" s="174">
        <v>0</v>
      </c>
      <c r="J24" s="174">
        <v>0</v>
      </c>
      <c r="K24" s="174">
        <v>2150867</v>
      </c>
      <c r="L24" s="174">
        <v>0</v>
      </c>
      <c r="M24" s="174">
        <v>0</v>
      </c>
      <c r="N24" s="174">
        <v>0</v>
      </c>
      <c r="O24" s="237">
        <f>SUM(C24:N24)</f>
        <v>0</v>
      </c>
      <c r="P24" s="180"/>
      <c r="Q24" s="237">
        <v>0</v>
      </c>
      <c r="R24" s="237">
        <v>34031500</v>
      </c>
      <c r="S24" s="237">
        <v>109578000</v>
      </c>
      <c r="T24" s="237">
        <v>109578000</v>
      </c>
      <c r="U24" s="237">
        <v>109578000</v>
      </c>
      <c r="V24" s="237">
        <v>109578000</v>
      </c>
      <c r="W24" s="237">
        <v>109578000</v>
      </c>
      <c r="X24" s="237">
        <v>109578000</v>
      </c>
      <c r="Y24" s="237">
        <v>109578000</v>
      </c>
      <c r="Z24" s="237">
        <v>109578000</v>
      </c>
      <c r="AA24" s="237">
        <v>109578000</v>
      </c>
      <c r="AB24" s="237">
        <v>426799334</v>
      </c>
      <c r="AC24" s="237">
        <f>SUM(Q24:AB24)</f>
        <v>1447032834</v>
      </c>
      <c r="AD24" s="182"/>
      <c r="AE24" s="3"/>
      <c r="AF24" s="3"/>
    </row>
    <row r="25" spans="1:41" ht="32.1" customHeight="1" thickBot="1" x14ac:dyDescent="0.3">
      <c r="A25" s="330" t="s">
        <v>51</v>
      </c>
      <c r="B25" s="331"/>
      <c r="C25" s="176">
        <v>0</v>
      </c>
      <c r="D25" s="177">
        <v>0</v>
      </c>
      <c r="E25" s="177">
        <v>0</v>
      </c>
      <c r="F25" s="177">
        <v>0</v>
      </c>
      <c r="G25" s="177">
        <v>0</v>
      </c>
      <c r="H25" s="177">
        <v>0</v>
      </c>
      <c r="I25" s="177">
        <v>0</v>
      </c>
      <c r="J25" s="177">
        <v>0</v>
      </c>
      <c r="K25" s="177">
        <v>0</v>
      </c>
      <c r="L25" s="177"/>
      <c r="M25" s="177"/>
      <c r="N25" s="177"/>
      <c r="O25" s="238">
        <f>SUM(C25:N25)</f>
        <v>0</v>
      </c>
      <c r="P25" s="181"/>
      <c r="Q25" s="239">
        <v>0</v>
      </c>
      <c r="R25" s="238">
        <v>22923065</v>
      </c>
      <c r="S25" s="238">
        <v>109218000</v>
      </c>
      <c r="T25" s="238">
        <v>105111800</v>
      </c>
      <c r="U25" s="238">
        <v>109218000</v>
      </c>
      <c r="V25" s="238">
        <v>105598000</v>
      </c>
      <c r="W25" s="238">
        <v>112838000</v>
      </c>
      <c r="X25" s="238">
        <v>109218000</v>
      </c>
      <c r="Y25" s="238">
        <v>106718533</v>
      </c>
      <c r="Z25" s="238">
        <v>105598000</v>
      </c>
      <c r="AA25" s="238"/>
      <c r="AB25" s="238"/>
      <c r="AC25" s="238">
        <f>SUM(Q25:AB25)</f>
        <v>886441398</v>
      </c>
      <c r="AD25" s="183">
        <f>+AC25/AC24</f>
        <v>0.61259245621236535</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42" customHeight="1" thickBot="1" x14ac:dyDescent="0.3">
      <c r="A30" s="85" t="s">
        <v>123</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107.1" customHeight="1" x14ac:dyDescent="0.25">
      <c r="A34" s="410" t="s">
        <v>123</v>
      </c>
      <c r="B34" s="412">
        <v>0.1</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47" t="s">
        <v>666</v>
      </c>
      <c r="R34" s="548"/>
      <c r="S34" s="548"/>
      <c r="T34" s="549"/>
      <c r="U34" s="547" t="s">
        <v>755</v>
      </c>
      <c r="V34" s="548"/>
      <c r="W34" s="548"/>
      <c r="X34" s="549"/>
      <c r="Y34" s="547" t="s">
        <v>68</v>
      </c>
      <c r="Z34" s="553"/>
      <c r="AA34" s="554"/>
      <c r="AB34" s="536" t="s">
        <v>124</v>
      </c>
      <c r="AC34" s="542"/>
      <c r="AD34" s="550"/>
      <c r="AG34" s="87"/>
      <c r="AH34" s="87"/>
      <c r="AI34" s="87"/>
      <c r="AJ34" s="87"/>
      <c r="AK34" s="87"/>
      <c r="AL34" s="87"/>
      <c r="AM34" s="87"/>
      <c r="AN34" s="87"/>
      <c r="AO34" s="87"/>
    </row>
    <row r="35" spans="1:41" ht="107.1" customHeight="1" thickBot="1" x14ac:dyDescent="0.3">
      <c r="A35" s="411"/>
      <c r="B35" s="413"/>
      <c r="C35" s="91" t="s">
        <v>70</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v>8.3000000000000004E-2</v>
      </c>
      <c r="M35" s="221">
        <v>8.3000000000000004E-2</v>
      </c>
      <c r="N35" s="221"/>
      <c r="O35" s="221"/>
      <c r="P35" s="222">
        <f>SUM(D35:O35)</f>
        <v>0.83149999999999991</v>
      </c>
      <c r="Q35" s="544"/>
      <c r="R35" s="545"/>
      <c r="S35" s="545"/>
      <c r="T35" s="546"/>
      <c r="U35" s="544"/>
      <c r="V35" s="545"/>
      <c r="W35" s="545"/>
      <c r="X35" s="546"/>
      <c r="Y35" s="555"/>
      <c r="Z35" s="556"/>
      <c r="AA35" s="557"/>
      <c r="AB35" s="544"/>
      <c r="AC35" s="545"/>
      <c r="AD35" s="551"/>
      <c r="AE35" s="49"/>
      <c r="AG35" s="87"/>
      <c r="AH35" s="87"/>
      <c r="AI35" s="87"/>
      <c r="AJ35" s="87"/>
      <c r="AK35" s="87"/>
      <c r="AL35" s="87"/>
      <c r="AM35" s="87"/>
      <c r="AN35" s="87"/>
      <c r="AO35" s="87"/>
    </row>
    <row r="36" spans="1:41" ht="26.1"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G37" s="94"/>
      <c r="AH37" s="94"/>
      <c r="AI37" s="94"/>
      <c r="AJ37" s="94"/>
      <c r="AK37" s="94"/>
      <c r="AL37" s="94"/>
      <c r="AM37" s="94"/>
      <c r="AN37" s="94"/>
      <c r="AO37" s="94"/>
    </row>
    <row r="38" spans="1:41" ht="89.25" customHeight="1" x14ac:dyDescent="0.25">
      <c r="A38" s="449" t="s">
        <v>125</v>
      </c>
      <c r="B38" s="439">
        <v>0.05</v>
      </c>
      <c r="C38" s="90" t="s">
        <v>67</v>
      </c>
      <c r="D38" s="204">
        <v>8.3299999999999999E-2</v>
      </c>
      <c r="E38" s="204">
        <v>8.3299999999999999E-2</v>
      </c>
      <c r="F38" s="204">
        <v>8.3299999999999999E-2</v>
      </c>
      <c r="G38" s="204">
        <v>8.3299999999999999E-2</v>
      </c>
      <c r="H38" s="204">
        <v>8.3299999999999999E-2</v>
      </c>
      <c r="I38" s="204">
        <v>8.3299999999999999E-2</v>
      </c>
      <c r="J38" s="204">
        <v>8.3299999999999999E-2</v>
      </c>
      <c r="K38" s="204">
        <v>8.3299999999999999E-2</v>
      </c>
      <c r="L38" s="204">
        <v>8.3400000000000002E-2</v>
      </c>
      <c r="M38" s="204">
        <v>8.3400000000000002E-2</v>
      </c>
      <c r="N38" s="204">
        <v>8.3400000000000002E-2</v>
      </c>
      <c r="O38" s="204">
        <v>8.3400000000000002E-2</v>
      </c>
      <c r="P38" s="96">
        <f>SUM(D38:O38)</f>
        <v>1</v>
      </c>
      <c r="Q38" s="558" t="s">
        <v>667</v>
      </c>
      <c r="R38" s="559"/>
      <c r="S38" s="559"/>
      <c r="T38" s="559"/>
      <c r="U38" s="559"/>
      <c r="V38" s="559"/>
      <c r="W38" s="559"/>
      <c r="X38" s="559"/>
      <c r="Y38" s="559"/>
      <c r="Z38" s="559"/>
      <c r="AA38" s="559"/>
      <c r="AB38" s="559"/>
      <c r="AC38" s="559"/>
      <c r="AD38" s="560"/>
      <c r="AE38" s="97"/>
      <c r="AG38" s="98"/>
      <c r="AH38" s="98"/>
      <c r="AI38" s="98"/>
      <c r="AJ38" s="98"/>
      <c r="AK38" s="98"/>
      <c r="AL38" s="98"/>
      <c r="AM38" s="98"/>
      <c r="AN38" s="98"/>
      <c r="AO38" s="98"/>
    </row>
    <row r="39" spans="1:41" ht="89.25" customHeight="1" x14ac:dyDescent="0.25">
      <c r="A39" s="450"/>
      <c r="B39" s="440"/>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c r="O39" s="212"/>
      <c r="P39" s="219">
        <f>SUM(D39:O39)</f>
        <v>0.83149999999999991</v>
      </c>
      <c r="Q39" s="564"/>
      <c r="R39" s="565"/>
      <c r="S39" s="565"/>
      <c r="T39" s="565"/>
      <c r="U39" s="565"/>
      <c r="V39" s="565"/>
      <c r="W39" s="565"/>
      <c r="X39" s="565"/>
      <c r="Y39" s="565"/>
      <c r="Z39" s="565"/>
      <c r="AA39" s="565"/>
      <c r="AB39" s="565"/>
      <c r="AC39" s="565"/>
      <c r="AD39" s="566"/>
      <c r="AE39" s="97"/>
    </row>
    <row r="40" spans="1:41" ht="78" customHeight="1" x14ac:dyDescent="0.25">
      <c r="A40" s="450" t="s">
        <v>126</v>
      </c>
      <c r="B40" s="429">
        <v>0.05</v>
      </c>
      <c r="C40" s="102" t="s">
        <v>67</v>
      </c>
      <c r="D40" s="204">
        <v>8.3299999999999999E-2</v>
      </c>
      <c r="E40" s="204">
        <v>8.3299999999999999E-2</v>
      </c>
      <c r="F40" s="204">
        <v>8.3299999999999999E-2</v>
      </c>
      <c r="G40" s="204">
        <v>8.3299999999999999E-2</v>
      </c>
      <c r="H40" s="204">
        <v>8.3299999999999999E-2</v>
      </c>
      <c r="I40" s="204">
        <v>8.3299999999999999E-2</v>
      </c>
      <c r="J40" s="204">
        <v>8.3299999999999999E-2</v>
      </c>
      <c r="K40" s="204">
        <v>8.3299999999999999E-2</v>
      </c>
      <c r="L40" s="204">
        <v>8.3400000000000002E-2</v>
      </c>
      <c r="M40" s="204">
        <v>8.3400000000000002E-2</v>
      </c>
      <c r="N40" s="204">
        <v>8.3400000000000002E-2</v>
      </c>
      <c r="O40" s="204">
        <v>8.3400000000000002E-2</v>
      </c>
      <c r="P40" s="101">
        <f>SUM(D40:O40)</f>
        <v>1</v>
      </c>
      <c r="Q40" s="558" t="s">
        <v>668</v>
      </c>
      <c r="R40" s="559"/>
      <c r="S40" s="559"/>
      <c r="T40" s="559"/>
      <c r="U40" s="559"/>
      <c r="V40" s="559"/>
      <c r="W40" s="559"/>
      <c r="X40" s="559"/>
      <c r="Y40" s="559"/>
      <c r="Z40" s="559"/>
      <c r="AA40" s="559"/>
      <c r="AB40" s="559"/>
      <c r="AC40" s="559"/>
      <c r="AD40" s="560"/>
      <c r="AE40" s="97"/>
    </row>
    <row r="41" spans="1:41" ht="78" customHeight="1" thickBot="1" x14ac:dyDescent="0.3">
      <c r="A41" s="552"/>
      <c r="B41" s="430"/>
      <c r="C41" s="91" t="s">
        <v>70</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v>8.3000000000000004E-2</v>
      </c>
      <c r="M41" s="214">
        <v>8.3000000000000004E-2</v>
      </c>
      <c r="N41" s="214"/>
      <c r="O41" s="214"/>
      <c r="P41" s="220">
        <f>SUM(D41:O41)</f>
        <v>0.83149999999999991</v>
      </c>
      <c r="Q41" s="561"/>
      <c r="R41" s="562"/>
      <c r="S41" s="562"/>
      <c r="T41" s="562"/>
      <c r="U41" s="562"/>
      <c r="V41" s="562"/>
      <c r="W41" s="562"/>
      <c r="X41" s="562"/>
      <c r="Y41" s="562"/>
      <c r="Z41" s="562"/>
      <c r="AA41" s="562"/>
      <c r="AB41" s="562"/>
      <c r="AC41" s="562"/>
      <c r="AD41" s="563"/>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U34 AB34 Y34 Q34 Q38:AD41" xr:uid="{00000000-0002-0000-0400-000002000000}">
      <formula1>2000</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5"/>
  <sheetViews>
    <sheetView showGridLines="0" zoomScale="70" zoomScaleNormal="70" workbookViewId="0">
      <selection activeCell="U34" sqref="U34:X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8" width="18.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127</v>
      </c>
      <c r="D17" s="389"/>
      <c r="E17" s="389"/>
      <c r="F17" s="389"/>
      <c r="G17" s="389"/>
      <c r="H17" s="389"/>
      <c r="I17" s="389"/>
      <c r="J17" s="389"/>
      <c r="K17" s="389"/>
      <c r="L17" s="389"/>
      <c r="M17" s="389"/>
      <c r="N17" s="389"/>
      <c r="O17" s="389"/>
      <c r="P17" s="389"/>
      <c r="Q17" s="390"/>
      <c r="R17" s="337" t="s">
        <v>25</v>
      </c>
      <c r="S17" s="338"/>
      <c r="T17" s="338"/>
      <c r="U17" s="338"/>
      <c r="V17" s="339"/>
      <c r="W17" s="398">
        <v>4</v>
      </c>
      <c r="X17" s="399"/>
      <c r="Y17" s="338" t="s">
        <v>26</v>
      </c>
      <c r="Z17" s="338"/>
      <c r="AA17" s="338"/>
      <c r="AB17" s="339"/>
      <c r="AC17" s="393">
        <v>0.15</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179">
        <v>12009414.144525547</v>
      </c>
      <c r="D22" s="178">
        <v>0</v>
      </c>
      <c r="E22" s="178">
        <v>0</v>
      </c>
      <c r="F22" s="178">
        <v>0</v>
      </c>
      <c r="G22" s="178">
        <v>0</v>
      </c>
      <c r="H22" s="178">
        <v>0</v>
      </c>
      <c r="I22" s="178">
        <v>0</v>
      </c>
      <c r="J22" s="178">
        <v>0</v>
      </c>
      <c r="K22" s="178">
        <v>0</v>
      </c>
      <c r="L22" s="178">
        <v>0</v>
      </c>
      <c r="M22" s="178">
        <v>0</v>
      </c>
      <c r="N22" s="178">
        <v>0</v>
      </c>
      <c r="O22" s="235">
        <f>SUM(C22:N22)</f>
        <v>12009414.144525547</v>
      </c>
      <c r="P22" s="180"/>
      <c r="Q22" s="179">
        <v>695659000</v>
      </c>
      <c r="R22" s="178">
        <v>1099835000</v>
      </c>
      <c r="S22" s="178">
        <v>203597064</v>
      </c>
      <c r="T22" s="178">
        <v>380159908.125</v>
      </c>
      <c r="U22" s="178">
        <v>-290397270</v>
      </c>
      <c r="V22" s="178">
        <v>0</v>
      </c>
      <c r="W22" s="178">
        <v>0</v>
      </c>
      <c r="X22" s="178">
        <v>0</v>
      </c>
      <c r="Y22" s="178">
        <v>0</v>
      </c>
      <c r="Z22" s="178">
        <v>0</v>
      </c>
      <c r="AA22" s="178">
        <v>0</v>
      </c>
      <c r="AB22" s="178">
        <v>0</v>
      </c>
      <c r="AC22" s="235">
        <f>SUM(Q22:AB22)</f>
        <v>2088853702.125</v>
      </c>
      <c r="AD22" s="184"/>
      <c r="AE22" s="3"/>
      <c r="AF22" s="3"/>
    </row>
    <row r="23" spans="1:41" ht="32.1" customHeight="1" x14ac:dyDescent="0.25">
      <c r="A23" s="297" t="s">
        <v>47</v>
      </c>
      <c r="B23" s="298"/>
      <c r="C23" s="175">
        <f>+C22</f>
        <v>12009414.144525547</v>
      </c>
      <c r="D23" s="174">
        <v>0</v>
      </c>
      <c r="E23" s="174">
        <v>0</v>
      </c>
      <c r="F23" s="174">
        <v>0</v>
      </c>
      <c r="G23" s="174">
        <v>0</v>
      </c>
      <c r="H23" s="174">
        <v>0</v>
      </c>
      <c r="I23" s="174">
        <v>0</v>
      </c>
      <c r="J23" s="174">
        <v>0</v>
      </c>
      <c r="K23" s="174">
        <v>0</v>
      </c>
      <c r="L23" s="174"/>
      <c r="M23" s="174"/>
      <c r="N23" s="174"/>
      <c r="O23" s="237">
        <f>SUM(C23:N23)</f>
        <v>12009414.144525547</v>
      </c>
      <c r="P23" s="182">
        <f>+O23/O22</f>
        <v>1</v>
      </c>
      <c r="Q23" s="175">
        <v>1114631000</v>
      </c>
      <c r="R23" s="174">
        <v>409308786</v>
      </c>
      <c r="S23" s="174">
        <v>161637700</v>
      </c>
      <c r="T23" s="174">
        <v>46814067</v>
      </c>
      <c r="U23" s="174">
        <v>198980962</v>
      </c>
      <c r="V23" s="174">
        <v>29249798</v>
      </c>
      <c r="W23" s="174">
        <v>0</v>
      </c>
      <c r="X23" s="174">
        <v>0</v>
      </c>
      <c r="Y23" s="174">
        <v>0</v>
      </c>
      <c r="Z23" s="174"/>
      <c r="AA23" s="174"/>
      <c r="AB23" s="174"/>
      <c r="AC23" s="237">
        <f>SUM(Q23:AB23)</f>
        <v>1960622313</v>
      </c>
      <c r="AD23" s="182">
        <f>+AC23/AC22</f>
        <v>0.93861159879480804</v>
      </c>
      <c r="AE23" s="3"/>
      <c r="AF23" s="3"/>
    </row>
    <row r="24" spans="1:41" ht="32.1" customHeight="1" x14ac:dyDescent="0.25">
      <c r="A24" s="297" t="s">
        <v>49</v>
      </c>
      <c r="B24" s="298"/>
      <c r="C24" s="175">
        <v>3277189.0481751822</v>
      </c>
      <c r="D24" s="174">
        <v>3277189.0481751822</v>
      </c>
      <c r="E24" s="174">
        <v>3277189.0481751822</v>
      </c>
      <c r="F24" s="174">
        <v>2029689</v>
      </c>
      <c r="G24" s="174">
        <v>148158</v>
      </c>
      <c r="H24" s="174">
        <v>0</v>
      </c>
      <c r="I24" s="174">
        <v>0</v>
      </c>
      <c r="J24" s="174">
        <v>0</v>
      </c>
      <c r="K24" s="174">
        <v>0</v>
      </c>
      <c r="L24" s="174">
        <v>0</v>
      </c>
      <c r="M24" s="174">
        <v>0</v>
      </c>
      <c r="N24" s="174">
        <v>0</v>
      </c>
      <c r="O24" s="237">
        <f>SUM(C24:N24)</f>
        <v>12009414.144525547</v>
      </c>
      <c r="P24" s="180"/>
      <c r="Q24" s="175">
        <v>0</v>
      </c>
      <c r="R24" s="174">
        <v>32933000</v>
      </c>
      <c r="S24" s="174">
        <v>165506000</v>
      </c>
      <c r="T24" s="174">
        <v>186666700</v>
      </c>
      <c r="U24" s="174">
        <v>353589577</v>
      </c>
      <c r="V24" s="174">
        <v>171247041</v>
      </c>
      <c r="W24" s="174">
        <v>167127041</v>
      </c>
      <c r="X24" s="174">
        <v>167127041</v>
      </c>
      <c r="Y24" s="174">
        <v>167127041</v>
      </c>
      <c r="Z24" s="174">
        <v>167127041</v>
      </c>
      <c r="AA24" s="174">
        <v>167127041</v>
      </c>
      <c r="AB24" s="174">
        <v>343276179</v>
      </c>
      <c r="AC24" s="237">
        <f>SUM(Q24:AB24)</f>
        <v>2088853702</v>
      </c>
      <c r="AD24" s="182"/>
      <c r="AE24" s="3"/>
      <c r="AF24" s="3"/>
    </row>
    <row r="25" spans="1:41" ht="32.1" customHeight="1" thickBot="1" x14ac:dyDescent="0.3">
      <c r="A25" s="330" t="s">
        <v>51</v>
      </c>
      <c r="B25" s="331"/>
      <c r="C25" s="176">
        <v>3277189</v>
      </c>
      <c r="D25" s="177">
        <v>3277189</v>
      </c>
      <c r="E25" s="177">
        <v>3277189</v>
      </c>
      <c r="F25" s="177">
        <v>0</v>
      </c>
      <c r="G25" s="177">
        <v>2177847</v>
      </c>
      <c r="H25" s="177">
        <v>0</v>
      </c>
      <c r="I25" s="177">
        <v>0</v>
      </c>
      <c r="J25" s="177">
        <v>0</v>
      </c>
      <c r="K25" s="177">
        <v>0</v>
      </c>
      <c r="L25" s="177"/>
      <c r="M25" s="177"/>
      <c r="N25" s="177"/>
      <c r="O25" s="238">
        <f>SUM(C25:N25)</f>
        <v>12009414</v>
      </c>
      <c r="P25" s="181">
        <f>+O25/O24</f>
        <v>0.9999999879656456</v>
      </c>
      <c r="Q25" s="176">
        <v>0</v>
      </c>
      <c r="R25" s="177">
        <v>32042366</v>
      </c>
      <c r="S25" s="177">
        <v>120845133</v>
      </c>
      <c r="T25" s="177">
        <v>145059733</v>
      </c>
      <c r="U25" s="177">
        <v>161055275</v>
      </c>
      <c r="V25" s="177">
        <v>174786000</v>
      </c>
      <c r="W25" s="177">
        <v>350013108</v>
      </c>
      <c r="X25" s="177">
        <v>150098030</v>
      </c>
      <c r="Y25" s="177">
        <v>173221827</v>
      </c>
      <c r="Z25" s="177">
        <v>153364694</v>
      </c>
      <c r="AA25" s="177"/>
      <c r="AB25" s="177"/>
      <c r="AC25" s="238">
        <f>SUM(Q25:AB25)</f>
        <v>1460486166</v>
      </c>
      <c r="AD25" s="183">
        <f>+AC25/AC24</f>
        <v>0.69918068680522649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42" customHeight="1" thickBot="1" x14ac:dyDescent="0.3">
      <c r="A30" s="85" t="s">
        <v>128</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152.44999999999999" customHeight="1" x14ac:dyDescent="0.25">
      <c r="A34" s="410" t="s">
        <v>128</v>
      </c>
      <c r="B34" s="412">
        <v>0.15</v>
      </c>
      <c r="C34" s="90" t="s">
        <v>67</v>
      </c>
      <c r="D34" s="89">
        <v>4</v>
      </c>
      <c r="E34" s="89">
        <v>4</v>
      </c>
      <c r="F34" s="89">
        <v>4</v>
      </c>
      <c r="G34" s="89">
        <v>4</v>
      </c>
      <c r="H34" s="89">
        <v>4</v>
      </c>
      <c r="I34" s="89">
        <v>4</v>
      </c>
      <c r="J34" s="89">
        <v>4</v>
      </c>
      <c r="K34" s="89">
        <v>4</v>
      </c>
      <c r="L34" s="89">
        <v>4</v>
      </c>
      <c r="M34" s="89">
        <v>4</v>
      </c>
      <c r="N34" s="89">
        <v>4</v>
      </c>
      <c r="O34" s="89">
        <v>4</v>
      </c>
      <c r="P34" s="202">
        <v>4</v>
      </c>
      <c r="Q34" s="536" t="s">
        <v>734</v>
      </c>
      <c r="R34" s="542"/>
      <c r="S34" s="542"/>
      <c r="T34" s="543"/>
      <c r="U34" s="536" t="s">
        <v>735</v>
      </c>
      <c r="V34" s="542"/>
      <c r="W34" s="542"/>
      <c r="X34" s="543"/>
      <c r="Y34" s="547" t="s">
        <v>68</v>
      </c>
      <c r="Z34" s="548"/>
      <c r="AA34" s="549"/>
      <c r="AB34" s="536" t="s">
        <v>129</v>
      </c>
      <c r="AC34" s="542"/>
      <c r="AD34" s="550"/>
      <c r="AG34" s="87"/>
      <c r="AH34" s="87"/>
      <c r="AI34" s="87"/>
      <c r="AJ34" s="87"/>
      <c r="AK34" s="87"/>
      <c r="AL34" s="87"/>
      <c r="AM34" s="87"/>
      <c r="AN34" s="87"/>
      <c r="AO34" s="87"/>
    </row>
    <row r="35" spans="1:41" ht="152.44999999999999" customHeight="1" thickBot="1" x14ac:dyDescent="0.3">
      <c r="A35" s="411"/>
      <c r="B35" s="413"/>
      <c r="C35" s="91" t="s">
        <v>70</v>
      </c>
      <c r="D35" s="223">
        <v>4</v>
      </c>
      <c r="E35" s="223">
        <v>4</v>
      </c>
      <c r="F35" s="223">
        <v>4</v>
      </c>
      <c r="G35" s="223">
        <v>4</v>
      </c>
      <c r="H35" s="223">
        <v>4</v>
      </c>
      <c r="I35" s="223">
        <v>4</v>
      </c>
      <c r="J35" s="223">
        <v>4</v>
      </c>
      <c r="K35" s="223">
        <v>4</v>
      </c>
      <c r="L35" s="223">
        <v>4</v>
      </c>
      <c r="M35" s="223">
        <v>4</v>
      </c>
      <c r="N35" s="223"/>
      <c r="O35" s="223"/>
      <c r="P35" s="226">
        <f>MIN(D35:O35)</f>
        <v>4</v>
      </c>
      <c r="Q35" s="544"/>
      <c r="R35" s="545"/>
      <c r="S35" s="545"/>
      <c r="T35" s="546"/>
      <c r="U35" s="544"/>
      <c r="V35" s="545"/>
      <c r="W35" s="545"/>
      <c r="X35" s="546"/>
      <c r="Y35" s="544"/>
      <c r="Z35" s="545"/>
      <c r="AA35" s="546"/>
      <c r="AB35" s="544"/>
      <c r="AC35" s="545"/>
      <c r="AD35" s="551"/>
      <c r="AE35" s="49"/>
      <c r="AG35" s="87"/>
      <c r="AH35" s="87"/>
      <c r="AI35" s="87"/>
      <c r="AJ35" s="87"/>
      <c r="AK35" s="87"/>
      <c r="AL35" s="87"/>
      <c r="AM35" s="87"/>
      <c r="AN35" s="87"/>
      <c r="AO35" s="87"/>
    </row>
    <row r="36" spans="1:41" ht="26.1"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G37" s="94"/>
      <c r="AH37" s="94"/>
      <c r="AI37" s="94"/>
      <c r="AJ37" s="94"/>
      <c r="AK37" s="94"/>
      <c r="AL37" s="94"/>
      <c r="AM37" s="94"/>
      <c r="AN37" s="94"/>
      <c r="AO37" s="94"/>
    </row>
    <row r="38" spans="1:41" ht="122.25" customHeight="1" x14ac:dyDescent="0.25">
      <c r="A38" s="449" t="s">
        <v>130</v>
      </c>
      <c r="B38" s="439">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5" si="0">SUM(D38:O38)</f>
        <v>1</v>
      </c>
      <c r="Q38" s="431" t="s">
        <v>738</v>
      </c>
      <c r="R38" s="432"/>
      <c r="S38" s="432"/>
      <c r="T38" s="432"/>
      <c r="U38" s="432"/>
      <c r="V38" s="432"/>
      <c r="W38" s="432"/>
      <c r="X38" s="432"/>
      <c r="Y38" s="432"/>
      <c r="Z38" s="432"/>
      <c r="AA38" s="432"/>
      <c r="AB38" s="432"/>
      <c r="AC38" s="432"/>
      <c r="AD38" s="433"/>
      <c r="AE38" s="97"/>
      <c r="AG38" s="98"/>
      <c r="AH38" s="98"/>
      <c r="AI38" s="98"/>
      <c r="AJ38" s="98"/>
      <c r="AK38" s="98"/>
      <c r="AL38" s="98"/>
      <c r="AM38" s="98"/>
      <c r="AN38" s="98"/>
      <c r="AO38" s="98"/>
    </row>
    <row r="39" spans="1:41" ht="121.9" customHeight="1" x14ac:dyDescent="0.25">
      <c r="A39" s="450"/>
      <c r="B39" s="440"/>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c r="O39" s="212"/>
      <c r="P39" s="219">
        <f t="shared" si="0"/>
        <v>0.83149999999999991</v>
      </c>
      <c r="Q39" s="441"/>
      <c r="R39" s="442"/>
      <c r="S39" s="442"/>
      <c r="T39" s="442"/>
      <c r="U39" s="442"/>
      <c r="V39" s="442"/>
      <c r="W39" s="442"/>
      <c r="X39" s="442"/>
      <c r="Y39" s="442"/>
      <c r="Z39" s="442"/>
      <c r="AA39" s="442"/>
      <c r="AB39" s="442"/>
      <c r="AC39" s="442"/>
      <c r="AD39" s="443"/>
      <c r="AE39" s="97"/>
    </row>
    <row r="40" spans="1:41" ht="101.1" customHeight="1" x14ac:dyDescent="0.25">
      <c r="A40" s="450" t="s">
        <v>131</v>
      </c>
      <c r="B40" s="429">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31" t="s">
        <v>736</v>
      </c>
      <c r="R40" s="432"/>
      <c r="S40" s="432"/>
      <c r="T40" s="432"/>
      <c r="U40" s="432"/>
      <c r="V40" s="432"/>
      <c r="W40" s="432"/>
      <c r="X40" s="432"/>
      <c r="Y40" s="432"/>
      <c r="Z40" s="432"/>
      <c r="AA40" s="432"/>
      <c r="AB40" s="432"/>
      <c r="AC40" s="432"/>
      <c r="AD40" s="433"/>
      <c r="AE40" s="97"/>
    </row>
    <row r="41" spans="1:41" ht="115.5" customHeight="1" x14ac:dyDescent="0.25">
      <c r="A41" s="450"/>
      <c r="B41" s="440"/>
      <c r="C41" s="99" t="s">
        <v>70</v>
      </c>
      <c r="D41" s="212">
        <v>0</v>
      </c>
      <c r="E41" s="212">
        <v>9.0999999999999998E-2</v>
      </c>
      <c r="F41" s="212">
        <v>9.0999999999999998E-2</v>
      </c>
      <c r="G41" s="212">
        <v>9.0999999999999998E-2</v>
      </c>
      <c r="H41" s="212">
        <v>9.0999999999999998E-2</v>
      </c>
      <c r="I41" s="212">
        <v>9.0999999999999998E-2</v>
      </c>
      <c r="J41" s="212">
        <v>9.0999999999999998E-2</v>
      </c>
      <c r="K41" s="212">
        <v>8.3000000000000004E-2</v>
      </c>
      <c r="L41" s="212">
        <v>8.3000000000000004E-2</v>
      </c>
      <c r="M41" s="212">
        <v>8.3000000000000004E-2</v>
      </c>
      <c r="N41" s="212"/>
      <c r="O41" s="212"/>
      <c r="P41" s="219">
        <f t="shared" si="0"/>
        <v>0.79499999999999982</v>
      </c>
      <c r="Q41" s="441"/>
      <c r="R41" s="442"/>
      <c r="S41" s="442"/>
      <c r="T41" s="442"/>
      <c r="U41" s="442"/>
      <c r="V41" s="442"/>
      <c r="W41" s="442"/>
      <c r="X41" s="442"/>
      <c r="Y41" s="442"/>
      <c r="Z41" s="442"/>
      <c r="AA41" s="442"/>
      <c r="AB41" s="442"/>
      <c r="AC41" s="442"/>
      <c r="AD41" s="443"/>
      <c r="AE41" s="97"/>
    </row>
    <row r="42" spans="1:41" ht="126.75" customHeight="1" x14ac:dyDescent="0.25">
      <c r="A42" s="427" t="s">
        <v>132</v>
      </c>
      <c r="B42" s="429">
        <v>0.03</v>
      </c>
      <c r="C42" s="102" t="s">
        <v>67</v>
      </c>
      <c r="D42" s="203">
        <v>0</v>
      </c>
      <c r="E42" s="203">
        <v>9.0999999999999998E-2</v>
      </c>
      <c r="F42" s="203">
        <v>9.0999999999999998E-2</v>
      </c>
      <c r="G42" s="203">
        <v>9.0999999999999998E-2</v>
      </c>
      <c r="H42" s="203">
        <v>9.0999999999999998E-2</v>
      </c>
      <c r="I42" s="203">
        <v>9.0999999999999998E-2</v>
      </c>
      <c r="J42" s="203">
        <v>9.0999999999999998E-2</v>
      </c>
      <c r="K42" s="203">
        <v>9.0999999999999998E-2</v>
      </c>
      <c r="L42" s="203">
        <v>9.0999999999999998E-2</v>
      </c>
      <c r="M42" s="203">
        <v>9.0999999999999998E-2</v>
      </c>
      <c r="N42" s="203">
        <v>9.0999999999999998E-2</v>
      </c>
      <c r="O42" s="203">
        <v>0.09</v>
      </c>
      <c r="P42" s="101">
        <f t="shared" si="0"/>
        <v>0.99999999999999978</v>
      </c>
      <c r="Q42" s="431" t="s">
        <v>737</v>
      </c>
      <c r="R42" s="432"/>
      <c r="S42" s="432"/>
      <c r="T42" s="432"/>
      <c r="U42" s="432"/>
      <c r="V42" s="432"/>
      <c r="W42" s="432"/>
      <c r="X42" s="432"/>
      <c r="Y42" s="432"/>
      <c r="Z42" s="432"/>
      <c r="AA42" s="432"/>
      <c r="AB42" s="432"/>
      <c r="AC42" s="432"/>
      <c r="AD42" s="433"/>
      <c r="AE42" s="97"/>
    </row>
    <row r="43" spans="1:41" ht="307.5" customHeight="1" x14ac:dyDescent="0.25">
      <c r="A43" s="437"/>
      <c r="B43" s="440"/>
      <c r="C43" s="99" t="s">
        <v>70</v>
      </c>
      <c r="D43" s="212">
        <v>0</v>
      </c>
      <c r="E43" s="212">
        <v>9.0999999999999998E-2</v>
      </c>
      <c r="F43" s="212">
        <v>9.0999999999999998E-2</v>
      </c>
      <c r="G43" s="212">
        <v>9.0999999999999998E-2</v>
      </c>
      <c r="H43" s="212">
        <v>9.0999999999999998E-2</v>
      </c>
      <c r="I43" s="212">
        <v>9.0999999999999998E-2</v>
      </c>
      <c r="J43" s="212">
        <v>9.0999999999999998E-2</v>
      </c>
      <c r="K43" s="212">
        <v>8.3000000000000004E-2</v>
      </c>
      <c r="L43" s="212">
        <v>8.3000000000000004E-2</v>
      </c>
      <c r="M43" s="212">
        <v>8.3000000000000004E-2</v>
      </c>
      <c r="N43" s="212"/>
      <c r="O43" s="212"/>
      <c r="P43" s="219">
        <f t="shared" si="0"/>
        <v>0.79499999999999982</v>
      </c>
      <c r="Q43" s="441"/>
      <c r="R43" s="442"/>
      <c r="S43" s="442"/>
      <c r="T43" s="442"/>
      <c r="U43" s="442"/>
      <c r="V43" s="442"/>
      <c r="W43" s="442"/>
      <c r="X43" s="442"/>
      <c r="Y43" s="442"/>
      <c r="Z43" s="442"/>
      <c r="AA43" s="442"/>
      <c r="AB43" s="442"/>
      <c r="AC43" s="442"/>
      <c r="AD43" s="443"/>
      <c r="AE43" s="97"/>
    </row>
    <row r="44" spans="1:41" ht="100.5" customHeight="1" x14ac:dyDescent="0.25">
      <c r="A44" s="482" t="s">
        <v>133</v>
      </c>
      <c r="B44" s="429">
        <v>0.06</v>
      </c>
      <c r="C44" s="102" t="s">
        <v>67</v>
      </c>
      <c r="D44" s="203">
        <v>8.3299999999999999E-2</v>
      </c>
      <c r="E44" s="203">
        <v>8.3299999999999999E-2</v>
      </c>
      <c r="F44" s="203">
        <v>8.3299999999999999E-2</v>
      </c>
      <c r="G44" s="203">
        <v>8.3299999999999999E-2</v>
      </c>
      <c r="H44" s="203">
        <v>8.3299999999999999E-2</v>
      </c>
      <c r="I44" s="203">
        <v>8.3299999999999999E-2</v>
      </c>
      <c r="J44" s="203">
        <v>8.3299999999999999E-2</v>
      </c>
      <c r="K44" s="203">
        <v>8.3299999999999999E-2</v>
      </c>
      <c r="L44" s="203">
        <v>8.3400000000000002E-2</v>
      </c>
      <c r="M44" s="203">
        <v>8.3400000000000002E-2</v>
      </c>
      <c r="N44" s="203">
        <v>8.3400000000000002E-2</v>
      </c>
      <c r="O44" s="203">
        <v>8.3400000000000002E-2</v>
      </c>
      <c r="P44" s="101">
        <f t="shared" si="0"/>
        <v>1</v>
      </c>
      <c r="Q44" s="431" t="s">
        <v>739</v>
      </c>
      <c r="R44" s="432"/>
      <c r="S44" s="432"/>
      <c r="T44" s="432"/>
      <c r="U44" s="432"/>
      <c r="V44" s="432"/>
      <c r="W44" s="432"/>
      <c r="X44" s="432"/>
      <c r="Y44" s="432"/>
      <c r="Z44" s="432"/>
      <c r="AA44" s="432"/>
      <c r="AB44" s="432"/>
      <c r="AC44" s="432"/>
      <c r="AD44" s="433"/>
      <c r="AE44" s="97"/>
    </row>
    <row r="45" spans="1:41" ht="100.5" customHeight="1" thickBot="1" x14ac:dyDescent="0.3">
      <c r="A45" s="567"/>
      <c r="B45" s="430"/>
      <c r="C45" s="91" t="s">
        <v>70</v>
      </c>
      <c r="D45" s="214">
        <v>8.3299999999999999E-2</v>
      </c>
      <c r="E45" s="214">
        <v>8.3299999999999999E-2</v>
      </c>
      <c r="F45" s="214">
        <v>8.3299999999999999E-2</v>
      </c>
      <c r="G45" s="214">
        <v>8.3299999999999999E-2</v>
      </c>
      <c r="H45" s="214">
        <v>8.3299999999999999E-2</v>
      </c>
      <c r="I45" s="214">
        <v>8.3000000000000004E-2</v>
      </c>
      <c r="J45" s="214">
        <v>8.3000000000000004E-2</v>
      </c>
      <c r="K45" s="214">
        <v>8.3000000000000004E-2</v>
      </c>
      <c r="L45" s="214">
        <v>8.3000000000000004E-2</v>
      </c>
      <c r="M45" s="214">
        <v>8.3000000000000004E-2</v>
      </c>
      <c r="N45" s="214"/>
      <c r="O45" s="214"/>
      <c r="P45" s="220">
        <f t="shared" si="0"/>
        <v>0.83149999999999991</v>
      </c>
      <c r="Q45" s="434"/>
      <c r="R45" s="435"/>
      <c r="S45" s="435"/>
      <c r="T45" s="435"/>
      <c r="U45" s="435"/>
      <c r="V45" s="435"/>
      <c r="W45" s="435"/>
      <c r="X45" s="435"/>
      <c r="Y45" s="435"/>
      <c r="Z45" s="435"/>
      <c r="AA45" s="435"/>
      <c r="AB45" s="435"/>
      <c r="AC45" s="435"/>
      <c r="AD45" s="436"/>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U34 Y34 AB34 Q34 Q38:AD45"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45"/>
  <sheetViews>
    <sheetView showGridLines="0" tabSelected="1" zoomScale="70" zoomScaleNormal="70" zoomScalePageLayoutView="80" workbookViewId="0">
      <selection activeCell="H23" sqref="H2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7.140625" style="50" customWidth="1"/>
    <col min="16" max="18" width="18.140625" style="50" customWidth="1"/>
    <col min="19" max="19" width="19.28515625" style="50" customWidth="1"/>
    <col min="20" max="23" width="18.140625" style="50" customWidth="1"/>
    <col min="24" max="24" width="22.4257812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134</v>
      </c>
      <c r="D17" s="389"/>
      <c r="E17" s="389"/>
      <c r="F17" s="389"/>
      <c r="G17" s="389"/>
      <c r="H17" s="389"/>
      <c r="I17" s="389"/>
      <c r="J17" s="389"/>
      <c r="K17" s="389"/>
      <c r="L17" s="389"/>
      <c r="M17" s="389"/>
      <c r="N17" s="389"/>
      <c r="O17" s="389"/>
      <c r="P17" s="389"/>
      <c r="Q17" s="390"/>
      <c r="R17" s="337" t="s">
        <v>25</v>
      </c>
      <c r="S17" s="338"/>
      <c r="T17" s="338"/>
      <c r="U17" s="338"/>
      <c r="V17" s="339"/>
      <c r="W17" s="398">
        <v>1</v>
      </c>
      <c r="X17" s="399"/>
      <c r="Y17" s="338" t="s">
        <v>26</v>
      </c>
      <c r="Z17" s="338"/>
      <c r="AA17" s="338"/>
      <c r="AB17" s="339"/>
      <c r="AC17" s="393">
        <v>0.1</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179">
        <v>100659479</v>
      </c>
      <c r="D22" s="178">
        <v>0</v>
      </c>
      <c r="E22" s="178">
        <v>0</v>
      </c>
      <c r="F22" s="178">
        <v>0</v>
      </c>
      <c r="G22" s="178">
        <v>0</v>
      </c>
      <c r="H22" s="178">
        <v>0</v>
      </c>
      <c r="I22" s="178">
        <v>0</v>
      </c>
      <c r="J22" s="178">
        <v>0</v>
      </c>
      <c r="K22" s="178">
        <v>0</v>
      </c>
      <c r="L22" s="178">
        <v>0</v>
      </c>
      <c r="M22" s="178">
        <v>0</v>
      </c>
      <c r="N22" s="178">
        <v>0</v>
      </c>
      <c r="O22" s="178">
        <f>SUM(C22:N22)</f>
        <v>100659479</v>
      </c>
      <c r="P22" s="180"/>
      <c r="Q22" s="179">
        <v>81213000</v>
      </c>
      <c r="R22" s="178">
        <v>445189000</v>
      </c>
      <c r="S22" s="178">
        <v>1955804524</v>
      </c>
      <c r="T22" s="178">
        <v>0</v>
      </c>
      <c r="U22" s="178">
        <v>472090960</v>
      </c>
      <c r="V22" s="178">
        <v>0</v>
      </c>
      <c r="W22" s="178">
        <v>0</v>
      </c>
      <c r="X22" s="178">
        <v>0</v>
      </c>
      <c r="Y22" s="178">
        <v>0</v>
      </c>
      <c r="Z22" s="178">
        <v>0</v>
      </c>
      <c r="AA22" s="178">
        <v>0</v>
      </c>
      <c r="AB22" s="178">
        <v>0</v>
      </c>
      <c r="AC22" s="178">
        <f>SUM(Q22:AB22)</f>
        <v>2954297484</v>
      </c>
      <c r="AD22" s="184"/>
      <c r="AE22" s="3"/>
      <c r="AF22" s="3"/>
    </row>
    <row r="23" spans="1:41" ht="32.1" customHeight="1" x14ac:dyDescent="0.25">
      <c r="A23" s="297" t="s">
        <v>47</v>
      </c>
      <c r="B23" s="298"/>
      <c r="C23" s="175">
        <f>+C22</f>
        <v>100659479</v>
      </c>
      <c r="D23" s="174">
        <v>0</v>
      </c>
      <c r="E23" s="174">
        <v>0</v>
      </c>
      <c r="F23" s="174">
        <v>0</v>
      </c>
      <c r="G23" s="174">
        <v>0</v>
      </c>
      <c r="H23" s="174">
        <v>0</v>
      </c>
      <c r="I23" s="174">
        <v>0</v>
      </c>
      <c r="J23" s="174">
        <v>0</v>
      </c>
      <c r="K23" s="174">
        <v>0</v>
      </c>
      <c r="L23" s="174"/>
      <c r="M23" s="174"/>
      <c r="N23" s="174"/>
      <c r="O23" s="174">
        <f>SUM(C23:N23)</f>
        <v>100659479</v>
      </c>
      <c r="P23" s="182">
        <f>+O23/O22</f>
        <v>1</v>
      </c>
      <c r="Q23" s="175">
        <v>283755242</v>
      </c>
      <c r="R23" s="174">
        <v>229097000</v>
      </c>
      <c r="S23" s="174">
        <v>275013560</v>
      </c>
      <c r="T23" s="174">
        <v>675387134</v>
      </c>
      <c r="U23" s="174">
        <v>471700800</v>
      </c>
      <c r="V23" s="174">
        <v>582876682</v>
      </c>
      <c r="W23" s="174">
        <v>42327900</v>
      </c>
      <c r="X23" s="174">
        <v>-8893800</v>
      </c>
      <c r="Y23" s="174">
        <v>10046700</v>
      </c>
      <c r="Z23" s="237">
        <v>27580167</v>
      </c>
      <c r="AA23" s="174"/>
      <c r="AB23" s="174"/>
      <c r="AC23" s="237">
        <f>SUM(Q23:AB23)</f>
        <v>2588891385</v>
      </c>
      <c r="AD23" s="182">
        <f>+AC23/AC22</f>
        <v>0.87631370876528836</v>
      </c>
      <c r="AE23" s="3"/>
      <c r="AF23" s="3"/>
      <c r="AG23" s="268"/>
    </row>
    <row r="24" spans="1:41" ht="32.1" customHeight="1" x14ac:dyDescent="0.25">
      <c r="A24" s="297" t="s">
        <v>49</v>
      </c>
      <c r="B24" s="298"/>
      <c r="C24" s="175">
        <v>69980614</v>
      </c>
      <c r="D24" s="174">
        <v>18548898</v>
      </c>
      <c r="E24" s="174">
        <v>12129967</v>
      </c>
      <c r="F24" s="174">
        <v>0</v>
      </c>
      <c r="G24" s="174">
        <v>0</v>
      </c>
      <c r="H24" s="174">
        <v>0</v>
      </c>
      <c r="I24" s="174">
        <v>0</v>
      </c>
      <c r="J24" s="174">
        <v>0</v>
      </c>
      <c r="K24" s="174">
        <v>0</v>
      </c>
      <c r="L24" s="174">
        <v>0</v>
      </c>
      <c r="M24" s="174">
        <v>0</v>
      </c>
      <c r="N24" s="174">
        <v>0</v>
      </c>
      <c r="O24" s="174">
        <f>SUM(C24:N24)</f>
        <v>100659479</v>
      </c>
      <c r="P24" s="180"/>
      <c r="Q24" s="175">
        <v>0</v>
      </c>
      <c r="R24" s="174">
        <v>3531000</v>
      </c>
      <c r="S24" s="174">
        <v>136068000</v>
      </c>
      <c r="T24" s="174">
        <v>280282000</v>
      </c>
      <c r="U24" s="174">
        <v>317536620</v>
      </c>
      <c r="V24" s="174">
        <v>317536620</v>
      </c>
      <c r="W24" s="174">
        <v>317536620</v>
      </c>
      <c r="X24" s="174">
        <v>225492453</v>
      </c>
      <c r="Y24" s="174">
        <v>225492453</v>
      </c>
      <c r="Z24" s="174">
        <v>225492453</v>
      </c>
      <c r="AA24" s="174">
        <v>225492452.59999999</v>
      </c>
      <c r="AB24" s="174">
        <v>679836812.60000002</v>
      </c>
      <c r="AC24" s="237">
        <f>SUM(Q24:AB24)</f>
        <v>2954297484.1999998</v>
      </c>
      <c r="AD24" s="182"/>
      <c r="AE24" s="3"/>
      <c r="AF24" s="3"/>
    </row>
    <row r="25" spans="1:41" ht="32.1" customHeight="1" thickBot="1" x14ac:dyDescent="0.3">
      <c r="A25" s="330" t="s">
        <v>51</v>
      </c>
      <c r="B25" s="331"/>
      <c r="C25" s="176">
        <v>72667247</v>
      </c>
      <c r="D25" s="177">
        <v>27992232</v>
      </c>
      <c r="E25" s="177">
        <v>0</v>
      </c>
      <c r="F25" s="177">
        <v>0</v>
      </c>
      <c r="G25" s="177">
        <v>0</v>
      </c>
      <c r="H25" s="177">
        <v>0</v>
      </c>
      <c r="I25" s="177">
        <v>0</v>
      </c>
      <c r="J25" s="177">
        <v>0</v>
      </c>
      <c r="K25" s="177">
        <v>0</v>
      </c>
      <c r="L25" s="177"/>
      <c r="M25" s="177"/>
      <c r="N25" s="177"/>
      <c r="O25" s="177">
        <f>SUM(C25:N25)</f>
        <v>100659479</v>
      </c>
      <c r="P25" s="181">
        <f>+O25/O24</f>
        <v>1</v>
      </c>
      <c r="Q25" s="176">
        <v>0</v>
      </c>
      <c r="R25" s="177">
        <v>235400</v>
      </c>
      <c r="S25" s="177">
        <v>102463080</v>
      </c>
      <c r="T25" s="177">
        <v>36335000</v>
      </c>
      <c r="U25" s="177">
        <v>236225126</v>
      </c>
      <c r="V25" s="177">
        <v>198401062</v>
      </c>
      <c r="W25" s="177">
        <v>192673600</v>
      </c>
      <c r="X25" s="177">
        <v>206179000</v>
      </c>
      <c r="Y25" s="177">
        <v>216503633</v>
      </c>
      <c r="Z25" s="177">
        <v>310808803</v>
      </c>
      <c r="AA25" s="177"/>
      <c r="AB25" s="177"/>
      <c r="AC25" s="177">
        <f>SUM(Q25:AB25)</f>
        <v>1499824704</v>
      </c>
      <c r="AD25" s="183">
        <f>+AC25/AC24</f>
        <v>0.5076755851505389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42" customHeight="1" thickBot="1" x14ac:dyDescent="0.3">
      <c r="A30" s="85" t="s">
        <v>134</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216.75" customHeight="1" x14ac:dyDescent="0.25">
      <c r="A34" s="410" t="s">
        <v>134</v>
      </c>
      <c r="B34" s="412">
        <v>0.1</v>
      </c>
      <c r="C34" s="90" t="s">
        <v>67</v>
      </c>
      <c r="D34" s="89">
        <v>1</v>
      </c>
      <c r="E34" s="89">
        <v>1</v>
      </c>
      <c r="F34" s="89">
        <v>1</v>
      </c>
      <c r="G34" s="89">
        <v>1</v>
      </c>
      <c r="H34" s="89">
        <v>1</v>
      </c>
      <c r="I34" s="89">
        <v>1</v>
      </c>
      <c r="J34" s="89">
        <v>1</v>
      </c>
      <c r="K34" s="89">
        <v>1</v>
      </c>
      <c r="L34" s="89">
        <v>1</v>
      </c>
      <c r="M34" s="89">
        <v>1</v>
      </c>
      <c r="N34" s="89">
        <v>1</v>
      </c>
      <c r="O34" s="89">
        <v>1</v>
      </c>
      <c r="P34" s="202">
        <v>1</v>
      </c>
      <c r="Q34" s="568" t="s">
        <v>768</v>
      </c>
      <c r="R34" s="568"/>
      <c r="S34" s="568"/>
      <c r="T34" s="568"/>
      <c r="U34" s="569" t="s">
        <v>769</v>
      </c>
      <c r="V34" s="569"/>
      <c r="W34" s="569"/>
      <c r="X34" s="569"/>
      <c r="Y34" s="569" t="s">
        <v>764</v>
      </c>
      <c r="Z34" s="569"/>
      <c r="AA34" s="569"/>
      <c r="AB34" s="569" t="s">
        <v>765</v>
      </c>
      <c r="AC34" s="569"/>
      <c r="AD34" s="569"/>
      <c r="AG34" s="87"/>
      <c r="AH34" s="87"/>
      <c r="AI34" s="87"/>
      <c r="AJ34" s="87"/>
      <c r="AK34" s="87"/>
      <c r="AL34" s="87"/>
      <c r="AM34" s="87"/>
      <c r="AN34" s="87"/>
      <c r="AO34" s="87"/>
    </row>
    <row r="35" spans="1:41" ht="216.75" customHeight="1" thickBot="1" x14ac:dyDescent="0.3">
      <c r="A35" s="411"/>
      <c r="B35" s="413"/>
      <c r="C35" s="91" t="s">
        <v>70</v>
      </c>
      <c r="D35" s="223">
        <v>0</v>
      </c>
      <c r="E35" s="223">
        <v>1</v>
      </c>
      <c r="F35" s="223">
        <v>1</v>
      </c>
      <c r="G35" s="223">
        <v>1</v>
      </c>
      <c r="H35" s="223">
        <v>1</v>
      </c>
      <c r="I35" s="223">
        <v>1</v>
      </c>
      <c r="J35" s="223">
        <v>1</v>
      </c>
      <c r="K35" s="223">
        <v>1</v>
      </c>
      <c r="L35" s="223">
        <v>1</v>
      </c>
      <c r="M35" s="223">
        <v>1</v>
      </c>
      <c r="N35" s="223"/>
      <c r="O35" s="223"/>
      <c r="P35" s="224">
        <f>MAX(D35:O35)</f>
        <v>1</v>
      </c>
      <c r="Q35" s="568"/>
      <c r="R35" s="568"/>
      <c r="S35" s="568"/>
      <c r="T35" s="568"/>
      <c r="U35" s="569"/>
      <c r="V35" s="569"/>
      <c r="W35" s="569"/>
      <c r="X35" s="569"/>
      <c r="Y35" s="569"/>
      <c r="Z35" s="569"/>
      <c r="AA35" s="569"/>
      <c r="AB35" s="569"/>
      <c r="AC35" s="569"/>
      <c r="AD35" s="569"/>
      <c r="AE35" s="49"/>
      <c r="AG35" s="87"/>
      <c r="AH35" s="87"/>
      <c r="AI35" s="87"/>
      <c r="AJ35" s="87"/>
      <c r="AK35" s="87"/>
      <c r="AL35" s="87"/>
      <c r="AM35" s="87"/>
      <c r="AN35" s="87"/>
      <c r="AO35" s="87"/>
    </row>
    <row r="36" spans="1:41" ht="60"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G37" s="94"/>
      <c r="AH37" s="94"/>
      <c r="AI37" s="94"/>
      <c r="AJ37" s="94"/>
      <c r="AK37" s="94"/>
      <c r="AL37" s="94"/>
      <c r="AM37" s="94"/>
      <c r="AN37" s="94"/>
      <c r="AO37" s="94"/>
    </row>
    <row r="38" spans="1:41" ht="245.25" customHeight="1" x14ac:dyDescent="0.25">
      <c r="A38" s="437" t="s">
        <v>135</v>
      </c>
      <c r="B38" s="439">
        <v>0.02</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5" si="0">SUM(D38:O38)</f>
        <v>0.99999999999999978</v>
      </c>
      <c r="Q38" s="570" t="s">
        <v>766</v>
      </c>
      <c r="R38" s="571"/>
      <c r="S38" s="571"/>
      <c r="T38" s="571"/>
      <c r="U38" s="571"/>
      <c r="V38" s="571"/>
      <c r="W38" s="571"/>
      <c r="X38" s="571"/>
      <c r="Y38" s="571"/>
      <c r="Z38" s="571"/>
      <c r="AA38" s="571"/>
      <c r="AB38" s="571"/>
      <c r="AC38" s="571"/>
      <c r="AD38" s="572"/>
      <c r="AE38" s="97"/>
      <c r="AG38" s="98"/>
      <c r="AH38" s="98"/>
      <c r="AI38" s="98"/>
      <c r="AJ38" s="98"/>
      <c r="AK38" s="98"/>
      <c r="AL38" s="98"/>
      <c r="AM38" s="98"/>
      <c r="AN38" s="98"/>
      <c r="AO38" s="98"/>
    </row>
    <row r="39" spans="1:41" ht="408.6" customHeight="1" x14ac:dyDescent="0.25">
      <c r="A39" s="438"/>
      <c r="B39" s="440"/>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c r="O39" s="212"/>
      <c r="P39" s="219">
        <f t="shared" si="0"/>
        <v>0.81899999999999984</v>
      </c>
      <c r="Q39" s="570"/>
      <c r="R39" s="571"/>
      <c r="S39" s="571"/>
      <c r="T39" s="571"/>
      <c r="U39" s="571"/>
      <c r="V39" s="571"/>
      <c r="W39" s="571"/>
      <c r="X39" s="571"/>
      <c r="Y39" s="571"/>
      <c r="Z39" s="571"/>
      <c r="AA39" s="571"/>
      <c r="AB39" s="571"/>
      <c r="AC39" s="571"/>
      <c r="AD39" s="572"/>
      <c r="AE39" s="97"/>
    </row>
    <row r="40" spans="1:41" ht="129.75" customHeight="1" x14ac:dyDescent="0.25">
      <c r="A40" s="438" t="s">
        <v>136</v>
      </c>
      <c r="B40" s="429">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574" t="s">
        <v>767</v>
      </c>
      <c r="R40" s="575"/>
      <c r="S40" s="575"/>
      <c r="T40" s="575"/>
      <c r="U40" s="575"/>
      <c r="V40" s="575"/>
      <c r="W40" s="575"/>
      <c r="X40" s="575"/>
      <c r="Y40" s="575"/>
      <c r="Z40" s="575"/>
      <c r="AA40" s="575"/>
      <c r="AB40" s="575"/>
      <c r="AC40" s="575"/>
      <c r="AD40" s="576"/>
      <c r="AE40" s="97"/>
    </row>
    <row r="41" spans="1:41" ht="168.6" customHeight="1" x14ac:dyDescent="0.25">
      <c r="A41" s="438"/>
      <c r="B41" s="440"/>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v>9.0999999999999998E-2</v>
      </c>
      <c r="N41" s="212"/>
      <c r="O41" s="212"/>
      <c r="P41" s="219">
        <f t="shared" si="0"/>
        <v>0.81899999999999984</v>
      </c>
      <c r="Q41" s="574"/>
      <c r="R41" s="575"/>
      <c r="S41" s="575"/>
      <c r="T41" s="575"/>
      <c r="U41" s="575"/>
      <c r="V41" s="575"/>
      <c r="W41" s="575"/>
      <c r="X41" s="575"/>
      <c r="Y41" s="575"/>
      <c r="Z41" s="575"/>
      <c r="AA41" s="575"/>
      <c r="AB41" s="575"/>
      <c r="AC41" s="575"/>
      <c r="AD41" s="576"/>
      <c r="AE41" s="97"/>
    </row>
    <row r="42" spans="1:41" ht="108.75" customHeight="1" x14ac:dyDescent="0.25">
      <c r="A42" s="427" t="s">
        <v>137</v>
      </c>
      <c r="B42" s="429">
        <v>0.02</v>
      </c>
      <c r="C42" s="102" t="s">
        <v>67</v>
      </c>
      <c r="D42" s="203">
        <v>0</v>
      </c>
      <c r="E42" s="203">
        <v>0</v>
      </c>
      <c r="F42" s="203">
        <v>0</v>
      </c>
      <c r="G42" s="203">
        <v>0.111</v>
      </c>
      <c r="H42" s="203">
        <v>0.111</v>
      </c>
      <c r="I42" s="203">
        <v>0.111</v>
      </c>
      <c r="J42" s="203">
        <v>0.111</v>
      </c>
      <c r="K42" s="203">
        <v>0.111</v>
      </c>
      <c r="L42" s="203">
        <v>0.111</v>
      </c>
      <c r="M42" s="203">
        <v>0.111</v>
      </c>
      <c r="N42" s="203">
        <v>0.111</v>
      </c>
      <c r="O42" s="203">
        <v>0.112</v>
      </c>
      <c r="P42" s="101">
        <f>SUM(D42:O42)</f>
        <v>1</v>
      </c>
      <c r="Q42" s="441" t="s">
        <v>639</v>
      </c>
      <c r="R42" s="442"/>
      <c r="S42" s="442"/>
      <c r="T42" s="442"/>
      <c r="U42" s="442"/>
      <c r="V42" s="442"/>
      <c r="W42" s="442"/>
      <c r="X42" s="442"/>
      <c r="Y42" s="442"/>
      <c r="Z42" s="442"/>
      <c r="AA42" s="442"/>
      <c r="AB42" s="442"/>
      <c r="AC42" s="442"/>
      <c r="AD42" s="443"/>
      <c r="AE42" s="97"/>
    </row>
    <row r="43" spans="1:41" ht="108.75" customHeight="1" x14ac:dyDescent="0.25">
      <c r="A43" s="437"/>
      <c r="B43" s="440"/>
      <c r="C43" s="99" t="s">
        <v>70</v>
      </c>
      <c r="D43" s="212">
        <v>0</v>
      </c>
      <c r="E43" s="212">
        <v>0</v>
      </c>
      <c r="F43" s="212">
        <v>0</v>
      </c>
      <c r="G43" s="212">
        <v>0.111</v>
      </c>
      <c r="H43" s="212">
        <v>0.111</v>
      </c>
      <c r="I43" s="212">
        <v>0.111</v>
      </c>
      <c r="J43" s="212">
        <v>0.111</v>
      </c>
      <c r="K43" s="212">
        <v>0.111</v>
      </c>
      <c r="L43" s="212">
        <v>0.111</v>
      </c>
      <c r="M43" s="212">
        <v>0.111</v>
      </c>
      <c r="N43" s="212"/>
      <c r="O43" s="212"/>
      <c r="P43" s="219">
        <f t="shared" si="0"/>
        <v>0.77700000000000002</v>
      </c>
      <c r="Q43" s="441"/>
      <c r="R43" s="442"/>
      <c r="S43" s="442"/>
      <c r="T43" s="442"/>
      <c r="U43" s="442"/>
      <c r="V43" s="442"/>
      <c r="W43" s="442"/>
      <c r="X43" s="442"/>
      <c r="Y43" s="442"/>
      <c r="Z43" s="442"/>
      <c r="AA43" s="442"/>
      <c r="AB43" s="442"/>
      <c r="AC43" s="442"/>
      <c r="AD43" s="443"/>
      <c r="AE43" s="97"/>
    </row>
    <row r="44" spans="1:41" ht="69.75" customHeight="1" x14ac:dyDescent="0.25">
      <c r="A44" s="427" t="s">
        <v>138</v>
      </c>
      <c r="B44" s="429">
        <v>0.03</v>
      </c>
      <c r="C44" s="102" t="s">
        <v>67</v>
      </c>
      <c r="D44" s="203">
        <v>0</v>
      </c>
      <c r="E44" s="203">
        <v>0</v>
      </c>
      <c r="F44" s="203">
        <v>0</v>
      </c>
      <c r="G44" s="203">
        <v>0.111</v>
      </c>
      <c r="H44" s="203">
        <v>0.111</v>
      </c>
      <c r="I44" s="203">
        <v>0.111</v>
      </c>
      <c r="J44" s="203">
        <v>0.111</v>
      </c>
      <c r="K44" s="203">
        <v>0.111</v>
      </c>
      <c r="L44" s="203">
        <v>0.111</v>
      </c>
      <c r="M44" s="203">
        <v>0.111</v>
      </c>
      <c r="N44" s="203">
        <v>0.111</v>
      </c>
      <c r="O44" s="203">
        <v>0.112</v>
      </c>
      <c r="P44" s="101">
        <f t="shared" si="0"/>
        <v>1</v>
      </c>
      <c r="Q44" s="431" t="s">
        <v>640</v>
      </c>
      <c r="R44" s="432"/>
      <c r="S44" s="432"/>
      <c r="T44" s="432"/>
      <c r="U44" s="432"/>
      <c r="V44" s="432"/>
      <c r="W44" s="432"/>
      <c r="X44" s="432"/>
      <c r="Y44" s="432"/>
      <c r="Z44" s="432"/>
      <c r="AA44" s="432"/>
      <c r="AB44" s="432"/>
      <c r="AC44" s="432"/>
      <c r="AD44" s="433"/>
      <c r="AE44" s="97"/>
    </row>
    <row r="45" spans="1:41" ht="102.75" customHeight="1" thickBot="1" x14ac:dyDescent="0.3">
      <c r="A45" s="573"/>
      <c r="B45" s="430"/>
      <c r="C45" s="91" t="s">
        <v>70</v>
      </c>
      <c r="D45" s="214">
        <v>0</v>
      </c>
      <c r="E45" s="214">
        <v>0</v>
      </c>
      <c r="F45" s="214">
        <v>0</v>
      </c>
      <c r="G45" s="214">
        <v>0.111</v>
      </c>
      <c r="H45" s="214">
        <v>0.111</v>
      </c>
      <c r="I45" s="214">
        <v>0.111</v>
      </c>
      <c r="J45" s="214">
        <v>0.111</v>
      </c>
      <c r="K45" s="214">
        <v>0.111</v>
      </c>
      <c r="L45" s="214">
        <v>0.111</v>
      </c>
      <c r="M45" s="214">
        <v>0.111</v>
      </c>
      <c r="N45" s="214"/>
      <c r="O45" s="214"/>
      <c r="P45" s="220">
        <f t="shared" si="0"/>
        <v>0.77700000000000002</v>
      </c>
      <c r="Q45" s="434"/>
      <c r="R45" s="435"/>
      <c r="S45" s="435"/>
      <c r="T45" s="435"/>
      <c r="U45" s="435"/>
      <c r="V45" s="435"/>
      <c r="W45" s="435"/>
      <c r="X45" s="435"/>
      <c r="Y45" s="435"/>
      <c r="Z45" s="435"/>
      <c r="AA45" s="435"/>
      <c r="AB45" s="435"/>
      <c r="AC45" s="435"/>
      <c r="AD45" s="436"/>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Q34 U34 Q42:AD45" xr:uid="{00000000-0002-0000-0600-000002000000}">
      <formula1>2000</formula1>
    </dataValidation>
  </dataValidations>
  <pageMargins left="0.25" right="0.25" top="0.75" bottom="0.75" header="0.3" footer="0.3"/>
  <pageSetup scale="1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43"/>
  <sheetViews>
    <sheetView showGridLines="0" zoomScale="60" zoomScaleNormal="60" workbookViewId="0">
      <selection activeCell="U34" sqref="U34:X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22.85546875" style="50" customWidth="1"/>
    <col min="19" max="27" width="18.140625" style="50" customWidth="1"/>
    <col min="28" max="28" width="22.7109375" style="50" customWidth="1"/>
    <col min="29" max="29" width="19" style="50" customWidth="1"/>
    <col min="30" max="30" width="19.42578125" style="50" customWidth="1"/>
    <col min="31" max="31" width="21" style="50"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38</v>
      </c>
      <c r="D7" s="311" t="s">
        <v>9</v>
      </c>
      <c r="E7" s="312"/>
      <c r="F7" s="312"/>
      <c r="G7" s="312"/>
      <c r="H7" s="313"/>
      <c r="I7" s="320">
        <v>45238</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139</v>
      </c>
      <c r="D17" s="389"/>
      <c r="E17" s="389"/>
      <c r="F17" s="389"/>
      <c r="G17" s="389"/>
      <c r="H17" s="389"/>
      <c r="I17" s="389"/>
      <c r="J17" s="389"/>
      <c r="K17" s="389"/>
      <c r="L17" s="389"/>
      <c r="M17" s="389"/>
      <c r="N17" s="389"/>
      <c r="O17" s="389"/>
      <c r="P17" s="389"/>
      <c r="Q17" s="390"/>
      <c r="R17" s="337" t="s">
        <v>25</v>
      </c>
      <c r="S17" s="338"/>
      <c r="T17" s="338"/>
      <c r="U17" s="338"/>
      <c r="V17" s="339"/>
      <c r="W17" s="398">
        <v>20</v>
      </c>
      <c r="X17" s="399"/>
      <c r="Y17" s="338" t="s">
        <v>26</v>
      </c>
      <c r="Z17" s="338"/>
      <c r="AA17" s="338"/>
      <c r="AB17" s="339"/>
      <c r="AC17" s="393">
        <v>0.1</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179">
        <v>4834168</v>
      </c>
      <c r="D22" s="178">
        <v>0</v>
      </c>
      <c r="E22" s="235">
        <v>-3867334</v>
      </c>
      <c r="F22" s="237">
        <v>-966834</v>
      </c>
      <c r="G22" s="235">
        <v>0</v>
      </c>
      <c r="H22" s="235">
        <v>0</v>
      </c>
      <c r="I22" s="235">
        <v>0</v>
      </c>
      <c r="J22" s="235">
        <v>0</v>
      </c>
      <c r="K22" s="235">
        <v>0</v>
      </c>
      <c r="L22" s="235">
        <v>0</v>
      </c>
      <c r="M22" s="235">
        <v>0</v>
      </c>
      <c r="N22" s="235">
        <v>0</v>
      </c>
      <c r="O22" s="235">
        <f>SUM(C22:N22)</f>
        <v>0</v>
      </c>
      <c r="P22" s="180"/>
      <c r="Q22" s="179">
        <v>78844000</v>
      </c>
      <c r="R22" s="178">
        <v>1276220000</v>
      </c>
      <c r="S22" s="178">
        <v>0</v>
      </c>
      <c r="T22" s="178">
        <v>0</v>
      </c>
      <c r="U22" s="178">
        <v>-26421000</v>
      </c>
      <c r="V22" s="178">
        <v>0</v>
      </c>
      <c r="W22" s="178">
        <v>0</v>
      </c>
      <c r="X22" s="178">
        <v>0</v>
      </c>
      <c r="Y22" s="178">
        <v>0</v>
      </c>
      <c r="Z22" s="178">
        <v>0</v>
      </c>
      <c r="AA22" s="178">
        <v>0</v>
      </c>
      <c r="AB22" s="178">
        <v>0</v>
      </c>
      <c r="AC22" s="178">
        <f>SUM(Q22:AB22)</f>
        <v>1328643000</v>
      </c>
      <c r="AD22" s="184"/>
      <c r="AE22" s="3"/>
      <c r="AF22" s="3"/>
    </row>
    <row r="23" spans="1:41" ht="32.1" customHeight="1" x14ac:dyDescent="0.25">
      <c r="A23" s="297" t="s">
        <v>47</v>
      </c>
      <c r="B23" s="298"/>
      <c r="C23" s="175">
        <f>+C22</f>
        <v>4834168</v>
      </c>
      <c r="D23" s="174"/>
      <c r="E23" s="237">
        <v>-3867334</v>
      </c>
      <c r="F23" s="237">
        <v>-966834</v>
      </c>
      <c r="G23" s="174">
        <v>0</v>
      </c>
      <c r="H23" s="174">
        <v>0</v>
      </c>
      <c r="I23" s="174">
        <v>0</v>
      </c>
      <c r="J23" s="174">
        <v>0</v>
      </c>
      <c r="K23" s="174">
        <v>0</v>
      </c>
      <c r="L23" s="174"/>
      <c r="M23" s="174"/>
      <c r="N23" s="174"/>
      <c r="O23" s="174">
        <f>SUM(C23:N23)</f>
        <v>0</v>
      </c>
      <c r="P23" s="182" t="e">
        <f>+O23/O22</f>
        <v>#DIV/0!</v>
      </c>
      <c r="Q23" s="175">
        <v>397899000</v>
      </c>
      <c r="R23" s="174">
        <v>893354000</v>
      </c>
      <c r="S23" s="174">
        <v>-2056800</v>
      </c>
      <c r="T23" s="174">
        <v>39446800</v>
      </c>
      <c r="U23" s="174">
        <v>0</v>
      </c>
      <c r="V23" s="174">
        <v>-4060700</v>
      </c>
      <c r="W23" s="174">
        <v>0</v>
      </c>
      <c r="X23" s="174">
        <v>0</v>
      </c>
      <c r="Y23" s="174">
        <v>0</v>
      </c>
      <c r="Z23" s="174"/>
      <c r="AA23" s="174"/>
      <c r="AB23" s="174"/>
      <c r="AC23" s="174">
        <f>SUM(Q23:AB23)</f>
        <v>1324582300</v>
      </c>
      <c r="AD23" s="182">
        <f>+AC23/AC22</f>
        <v>0.99694372378434237</v>
      </c>
      <c r="AE23" s="247"/>
      <c r="AF23" s="3"/>
    </row>
    <row r="24" spans="1:41" ht="32.1" customHeight="1" x14ac:dyDescent="0.25">
      <c r="A24" s="297" t="s">
        <v>49</v>
      </c>
      <c r="B24" s="298"/>
      <c r="C24" s="175">
        <v>0</v>
      </c>
      <c r="D24" s="174">
        <v>0</v>
      </c>
      <c r="E24" s="237">
        <v>-3867334</v>
      </c>
      <c r="F24" s="237">
        <v>-966834</v>
      </c>
      <c r="G24" s="237">
        <v>0</v>
      </c>
      <c r="H24" s="174">
        <v>0</v>
      </c>
      <c r="I24" s="174">
        <v>0</v>
      </c>
      <c r="J24" s="174">
        <v>0</v>
      </c>
      <c r="K24" s="174">
        <v>4834168</v>
      </c>
      <c r="L24" s="174">
        <v>0</v>
      </c>
      <c r="M24" s="174">
        <v>0</v>
      </c>
      <c r="N24" s="174">
        <v>0</v>
      </c>
      <c r="O24" s="237">
        <f>SUM(C24:N24)</f>
        <v>0</v>
      </c>
      <c r="P24" s="180"/>
      <c r="Q24" s="175">
        <v>0</v>
      </c>
      <c r="R24" s="174">
        <v>3428000</v>
      </c>
      <c r="S24" s="174">
        <v>122876000</v>
      </c>
      <c r="T24" s="174">
        <v>122876000</v>
      </c>
      <c r="U24" s="174">
        <v>122876000</v>
      </c>
      <c r="V24" s="174">
        <v>122876000</v>
      </c>
      <c r="W24" s="174">
        <v>122876000</v>
      </c>
      <c r="X24" s="174">
        <v>122876000</v>
      </c>
      <c r="Y24" s="174">
        <v>122876000</v>
      </c>
      <c r="Z24" s="174">
        <v>122876000</v>
      </c>
      <c r="AA24" s="174">
        <v>122876000</v>
      </c>
      <c r="AB24" s="174">
        <v>219331000</v>
      </c>
      <c r="AC24" s="174">
        <f>SUM(Q24:AB24)</f>
        <v>1328643000</v>
      </c>
      <c r="AD24" s="182"/>
      <c r="AE24" s="3"/>
      <c r="AF24" s="3"/>
    </row>
    <row r="25" spans="1:41" ht="32.1" customHeight="1" thickBot="1" x14ac:dyDescent="0.3">
      <c r="A25" s="330" t="s">
        <v>51</v>
      </c>
      <c r="B25" s="331"/>
      <c r="C25" s="176">
        <v>0</v>
      </c>
      <c r="D25" s="177">
        <v>0</v>
      </c>
      <c r="E25" s="238">
        <v>0</v>
      </c>
      <c r="F25" s="238">
        <v>0</v>
      </c>
      <c r="G25" s="238">
        <v>0</v>
      </c>
      <c r="H25" s="177">
        <v>0</v>
      </c>
      <c r="I25" s="177">
        <v>0</v>
      </c>
      <c r="J25" s="177">
        <v>0</v>
      </c>
      <c r="K25" s="177">
        <v>0</v>
      </c>
      <c r="L25" s="177"/>
      <c r="M25" s="177"/>
      <c r="N25" s="177"/>
      <c r="O25" s="177">
        <f>SUM(C25:N25)</f>
        <v>0</v>
      </c>
      <c r="P25" s="181" t="e">
        <f>+O25/O24</f>
        <v>#DIV/0!</v>
      </c>
      <c r="Q25" s="176">
        <v>0</v>
      </c>
      <c r="R25" s="177">
        <v>1757934</v>
      </c>
      <c r="S25" s="177">
        <v>102379133</v>
      </c>
      <c r="T25" s="177">
        <v>117075000</v>
      </c>
      <c r="U25" s="177">
        <v>120748967</v>
      </c>
      <c r="V25" s="177">
        <v>122876000</v>
      </c>
      <c r="W25" s="177">
        <v>115721433</v>
      </c>
      <c r="X25" s="177">
        <v>128677000</v>
      </c>
      <c r="Y25" s="177">
        <v>122876000</v>
      </c>
      <c r="Z25" s="177">
        <v>122876000</v>
      </c>
      <c r="AA25" s="177"/>
      <c r="AB25" s="177"/>
      <c r="AC25" s="177">
        <f>SUM(Q25:AB25)</f>
        <v>954987467</v>
      </c>
      <c r="AD25" s="183">
        <f>+AC25/AC24</f>
        <v>0.71876905007590453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42" customHeight="1" thickBot="1" x14ac:dyDescent="0.3">
      <c r="A30" s="85" t="s">
        <v>139</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159" customHeight="1" x14ac:dyDescent="0.25">
      <c r="A34" s="410" t="s">
        <v>139</v>
      </c>
      <c r="B34" s="412">
        <v>0.1</v>
      </c>
      <c r="C34" s="90" t="s">
        <v>67</v>
      </c>
      <c r="D34" s="89">
        <v>20</v>
      </c>
      <c r="E34" s="89">
        <v>20</v>
      </c>
      <c r="F34" s="89">
        <v>20</v>
      </c>
      <c r="G34" s="89">
        <v>20</v>
      </c>
      <c r="H34" s="89">
        <v>20</v>
      </c>
      <c r="I34" s="89">
        <v>20</v>
      </c>
      <c r="J34" s="89">
        <v>20</v>
      </c>
      <c r="K34" s="89">
        <v>20</v>
      </c>
      <c r="L34" s="89">
        <v>20</v>
      </c>
      <c r="M34" s="89">
        <v>20</v>
      </c>
      <c r="N34" s="89">
        <v>20</v>
      </c>
      <c r="O34" s="89">
        <v>20</v>
      </c>
      <c r="P34" s="202">
        <v>20</v>
      </c>
      <c r="Q34" s="547" t="s">
        <v>756</v>
      </c>
      <c r="R34" s="548"/>
      <c r="S34" s="548"/>
      <c r="T34" s="549"/>
      <c r="U34" s="583" t="s">
        <v>707</v>
      </c>
      <c r="V34" s="584"/>
      <c r="W34" s="584"/>
      <c r="X34" s="585"/>
      <c r="Y34" s="547" t="s">
        <v>708</v>
      </c>
      <c r="Z34" s="548"/>
      <c r="AA34" s="549"/>
      <c r="AB34" s="536" t="s">
        <v>140</v>
      </c>
      <c r="AC34" s="542"/>
      <c r="AD34" s="550"/>
      <c r="AG34" s="87"/>
      <c r="AH34" s="87"/>
      <c r="AI34" s="87"/>
      <c r="AJ34" s="87"/>
      <c r="AK34" s="87"/>
      <c r="AL34" s="87"/>
      <c r="AM34" s="87"/>
      <c r="AN34" s="87"/>
      <c r="AO34" s="87"/>
    </row>
    <row r="35" spans="1:41" ht="159" customHeight="1" thickBot="1" x14ac:dyDescent="0.3">
      <c r="A35" s="411"/>
      <c r="B35" s="413"/>
      <c r="C35" s="91" t="s">
        <v>70</v>
      </c>
      <c r="D35" s="216">
        <v>20</v>
      </c>
      <c r="E35" s="216">
        <v>20</v>
      </c>
      <c r="F35" s="216">
        <v>20</v>
      </c>
      <c r="G35" s="216">
        <v>20</v>
      </c>
      <c r="H35" s="216">
        <v>20</v>
      </c>
      <c r="I35" s="216">
        <v>20</v>
      </c>
      <c r="J35" s="216">
        <v>20</v>
      </c>
      <c r="K35" s="216">
        <v>20</v>
      </c>
      <c r="L35" s="216">
        <v>20</v>
      </c>
      <c r="M35" s="216">
        <v>20</v>
      </c>
      <c r="N35" s="216"/>
      <c r="O35" s="216"/>
      <c r="P35" s="217">
        <v>20</v>
      </c>
      <c r="Q35" s="544"/>
      <c r="R35" s="545"/>
      <c r="S35" s="545"/>
      <c r="T35" s="546"/>
      <c r="U35" s="586"/>
      <c r="V35" s="587"/>
      <c r="W35" s="587"/>
      <c r="X35" s="588"/>
      <c r="Y35" s="544"/>
      <c r="Z35" s="545"/>
      <c r="AA35" s="546"/>
      <c r="AB35" s="544"/>
      <c r="AC35" s="545"/>
      <c r="AD35" s="551"/>
      <c r="AE35" s="49"/>
      <c r="AG35" s="87"/>
      <c r="AH35" s="87"/>
      <c r="AI35" s="87"/>
      <c r="AJ35" s="87"/>
      <c r="AK35" s="87"/>
      <c r="AL35" s="87"/>
      <c r="AM35" s="87"/>
      <c r="AN35" s="87"/>
      <c r="AO35" s="87"/>
    </row>
    <row r="36" spans="1:41" ht="26.1" customHeight="1" x14ac:dyDescent="0.25">
      <c r="A36" s="391" t="s">
        <v>71</v>
      </c>
      <c r="B36" s="404" t="s">
        <v>72</v>
      </c>
      <c r="C36" s="406" t="s">
        <v>73</v>
      </c>
      <c r="D36" s="406"/>
      <c r="E36" s="406"/>
      <c r="F36" s="406"/>
      <c r="G36" s="406"/>
      <c r="H36" s="406"/>
      <c r="I36" s="406"/>
      <c r="J36" s="406"/>
      <c r="K36" s="406"/>
      <c r="L36" s="406"/>
      <c r="M36" s="406"/>
      <c r="N36" s="406"/>
      <c r="O36" s="406"/>
      <c r="P36" s="406"/>
      <c r="Q36" s="577" t="s">
        <v>74</v>
      </c>
      <c r="R36" s="578"/>
      <c r="S36" s="578"/>
      <c r="T36" s="578"/>
      <c r="U36" s="578"/>
      <c r="V36" s="578"/>
      <c r="W36" s="578"/>
      <c r="X36" s="578"/>
      <c r="Y36" s="578"/>
      <c r="Z36" s="578"/>
      <c r="AA36" s="578"/>
      <c r="AB36" s="578"/>
      <c r="AC36" s="578"/>
      <c r="AD36" s="579"/>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580" t="s">
        <v>89</v>
      </c>
      <c r="R37" s="581"/>
      <c r="S37" s="581"/>
      <c r="T37" s="581"/>
      <c r="U37" s="581"/>
      <c r="V37" s="581"/>
      <c r="W37" s="581"/>
      <c r="X37" s="581"/>
      <c r="Y37" s="581"/>
      <c r="Z37" s="581"/>
      <c r="AA37" s="581"/>
      <c r="AB37" s="581"/>
      <c r="AC37" s="581"/>
      <c r="AD37" s="582"/>
      <c r="AG37" s="94"/>
      <c r="AH37" s="94"/>
      <c r="AI37" s="94"/>
      <c r="AJ37" s="94"/>
      <c r="AK37" s="94"/>
      <c r="AL37" s="94"/>
      <c r="AM37" s="94"/>
      <c r="AN37" s="94"/>
      <c r="AO37" s="94"/>
    </row>
    <row r="38" spans="1:41" ht="87.75" customHeight="1" x14ac:dyDescent="0.25">
      <c r="A38" s="437" t="s">
        <v>141</v>
      </c>
      <c r="B38" s="439">
        <v>0.03</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589" t="s">
        <v>709</v>
      </c>
      <c r="R38" s="590"/>
      <c r="S38" s="590"/>
      <c r="T38" s="590"/>
      <c r="U38" s="590"/>
      <c r="V38" s="590"/>
      <c r="W38" s="590"/>
      <c r="X38" s="590"/>
      <c r="Y38" s="590"/>
      <c r="Z38" s="590"/>
      <c r="AA38" s="590"/>
      <c r="AB38" s="590"/>
      <c r="AC38" s="590"/>
      <c r="AD38" s="591"/>
      <c r="AE38" s="97"/>
      <c r="AG38" s="98"/>
      <c r="AH38" s="98"/>
      <c r="AI38" s="98"/>
      <c r="AJ38" s="98"/>
      <c r="AK38" s="98"/>
      <c r="AL38" s="98"/>
      <c r="AM38" s="98"/>
      <c r="AN38" s="98"/>
      <c r="AO38" s="98"/>
    </row>
    <row r="39" spans="1:41" ht="87.75" customHeight="1" x14ac:dyDescent="0.25">
      <c r="A39" s="438"/>
      <c r="B39" s="440"/>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c r="O39" s="212"/>
      <c r="P39" s="219">
        <f t="shared" si="0"/>
        <v>0.81899999999999984</v>
      </c>
      <c r="Q39" s="595"/>
      <c r="R39" s="596"/>
      <c r="S39" s="596"/>
      <c r="T39" s="596"/>
      <c r="U39" s="596"/>
      <c r="V39" s="596"/>
      <c r="W39" s="596"/>
      <c r="X39" s="596"/>
      <c r="Y39" s="596"/>
      <c r="Z39" s="596"/>
      <c r="AA39" s="596"/>
      <c r="AB39" s="596"/>
      <c r="AC39" s="596"/>
      <c r="AD39" s="597"/>
      <c r="AE39" s="97"/>
    </row>
    <row r="40" spans="1:41" ht="80.099999999999994" customHeight="1" x14ac:dyDescent="0.25">
      <c r="A40" s="438" t="s">
        <v>142</v>
      </c>
      <c r="B40" s="429">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589" t="s">
        <v>710</v>
      </c>
      <c r="R40" s="590"/>
      <c r="S40" s="590"/>
      <c r="T40" s="590"/>
      <c r="U40" s="590"/>
      <c r="V40" s="590"/>
      <c r="W40" s="590"/>
      <c r="X40" s="590"/>
      <c r="Y40" s="590"/>
      <c r="Z40" s="590"/>
      <c r="AA40" s="590"/>
      <c r="AB40" s="590"/>
      <c r="AC40" s="590"/>
      <c r="AD40" s="591"/>
      <c r="AE40" s="97"/>
    </row>
    <row r="41" spans="1:41" ht="80.099999999999994" customHeight="1" x14ac:dyDescent="0.25">
      <c r="A41" s="438"/>
      <c r="B41" s="440"/>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v>9.0999999999999998E-2</v>
      </c>
      <c r="N41" s="212"/>
      <c r="O41" s="212"/>
      <c r="P41" s="219">
        <f t="shared" si="0"/>
        <v>0.81899999999999984</v>
      </c>
      <c r="Q41" s="595"/>
      <c r="R41" s="596"/>
      <c r="S41" s="596"/>
      <c r="T41" s="596"/>
      <c r="U41" s="596"/>
      <c r="V41" s="596"/>
      <c r="W41" s="596"/>
      <c r="X41" s="596"/>
      <c r="Y41" s="596"/>
      <c r="Z41" s="596"/>
      <c r="AA41" s="596"/>
      <c r="AB41" s="596"/>
      <c r="AC41" s="596"/>
      <c r="AD41" s="597"/>
      <c r="AE41" s="97"/>
    </row>
    <row r="42" spans="1:41" ht="68.45" customHeight="1" x14ac:dyDescent="0.25">
      <c r="A42" s="427" t="s">
        <v>143</v>
      </c>
      <c r="B42" s="429">
        <v>0.04</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589" t="s">
        <v>711</v>
      </c>
      <c r="R42" s="590"/>
      <c r="S42" s="590"/>
      <c r="T42" s="590"/>
      <c r="U42" s="590"/>
      <c r="V42" s="590"/>
      <c r="W42" s="590"/>
      <c r="X42" s="590"/>
      <c r="Y42" s="590"/>
      <c r="Z42" s="590"/>
      <c r="AA42" s="590"/>
      <c r="AB42" s="590"/>
      <c r="AC42" s="590"/>
      <c r="AD42" s="591"/>
      <c r="AE42" s="97"/>
    </row>
    <row r="43" spans="1:41" ht="68.45" customHeight="1" thickBot="1" x14ac:dyDescent="0.3">
      <c r="A43" s="428"/>
      <c r="B43" s="430"/>
      <c r="C43" s="91" t="s">
        <v>70</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v>9.0999999999999998E-2</v>
      </c>
      <c r="M43" s="214">
        <v>9.0999999999999998E-2</v>
      </c>
      <c r="N43" s="214"/>
      <c r="O43" s="214"/>
      <c r="P43" s="220">
        <f t="shared" si="0"/>
        <v>0.81899999999999984</v>
      </c>
      <c r="Q43" s="592"/>
      <c r="R43" s="593"/>
      <c r="S43" s="593"/>
      <c r="T43" s="593"/>
      <c r="U43" s="593"/>
      <c r="V43" s="593"/>
      <c r="W43" s="593"/>
      <c r="X43" s="593"/>
      <c r="Y43" s="593"/>
      <c r="Z43" s="593"/>
      <c r="AA43" s="593"/>
      <c r="AB43" s="593"/>
      <c r="AC43" s="593"/>
      <c r="AD43" s="594"/>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U33:X33"/>
    <mergeCell ref="Y33:AA33"/>
    <mergeCell ref="AB33:AD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7:N7"/>
    <mergeCell ref="O9:P9"/>
    <mergeCell ref="A11:B13"/>
    <mergeCell ref="C11:AD13"/>
    <mergeCell ref="A7:B9"/>
    <mergeCell ref="C7:C9"/>
    <mergeCell ref="D7:H9"/>
    <mergeCell ref="A19:AD19"/>
    <mergeCell ref="C20:P20"/>
    <mergeCell ref="O8:P8"/>
    <mergeCell ref="M9:N9"/>
    <mergeCell ref="B2:AA2"/>
    <mergeCell ref="AB2:AD2"/>
    <mergeCell ref="B3:AA4"/>
    <mergeCell ref="AB3:AD3"/>
    <mergeCell ref="AB4:AD4"/>
    <mergeCell ref="A1:A4"/>
    <mergeCell ref="B1:AA1"/>
    <mergeCell ref="AB1:AD1"/>
    <mergeCell ref="O7:P7"/>
    <mergeCell ref="M8:N8"/>
    <mergeCell ref="I7:J9"/>
    <mergeCell ref="K7:L9"/>
  </mergeCells>
  <dataValidations count="3">
    <dataValidation type="textLength" operator="lessThanOrEqual" allowBlank="1" showInputMessage="1" showErrorMessage="1" errorTitle="Máximo 2.000 caracteres" error="Máximo 2.000 caracteres" sqref="Q34 AB34 Y34 U34 Q38:AD43" xr:uid="{DF7C57A8-562D-48D7-AF8B-7E0334380636}">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O41"/>
  <sheetViews>
    <sheetView showGridLines="0" view="pageLayout" topLeftCell="J24" zoomScale="50" zoomScaleNormal="60" zoomScalePageLayoutView="50" workbookViewId="0">
      <selection activeCell="U34" sqref="U34:X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3"/>
      <c r="B1" s="346"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8"/>
      <c r="AB1" s="349" t="s">
        <v>1</v>
      </c>
      <c r="AC1" s="350"/>
      <c r="AD1" s="351"/>
    </row>
    <row r="2" spans="1:30" ht="30.75" customHeight="1" thickBot="1" x14ac:dyDescent="0.3">
      <c r="A2" s="344"/>
      <c r="B2" s="346" t="s">
        <v>2</v>
      </c>
      <c r="C2" s="347"/>
      <c r="D2" s="347"/>
      <c r="E2" s="347"/>
      <c r="F2" s="347"/>
      <c r="G2" s="347"/>
      <c r="H2" s="347"/>
      <c r="I2" s="347"/>
      <c r="J2" s="347"/>
      <c r="K2" s="347"/>
      <c r="L2" s="347"/>
      <c r="M2" s="347"/>
      <c r="N2" s="347"/>
      <c r="O2" s="347"/>
      <c r="P2" s="347"/>
      <c r="Q2" s="347"/>
      <c r="R2" s="347"/>
      <c r="S2" s="347"/>
      <c r="T2" s="347"/>
      <c r="U2" s="347"/>
      <c r="V2" s="347"/>
      <c r="W2" s="347"/>
      <c r="X2" s="347"/>
      <c r="Y2" s="347"/>
      <c r="Z2" s="347"/>
      <c r="AA2" s="348"/>
      <c r="AB2" s="305" t="s">
        <v>3</v>
      </c>
      <c r="AC2" s="306"/>
      <c r="AD2" s="307"/>
    </row>
    <row r="3" spans="1:30" ht="24" customHeight="1" x14ac:dyDescent="0.25">
      <c r="A3" s="344"/>
      <c r="B3" s="299" t="s">
        <v>4</v>
      </c>
      <c r="C3" s="300"/>
      <c r="D3" s="300"/>
      <c r="E3" s="300"/>
      <c r="F3" s="300"/>
      <c r="G3" s="300"/>
      <c r="H3" s="300"/>
      <c r="I3" s="300"/>
      <c r="J3" s="300"/>
      <c r="K3" s="300"/>
      <c r="L3" s="300"/>
      <c r="M3" s="300"/>
      <c r="N3" s="300"/>
      <c r="O3" s="300"/>
      <c r="P3" s="300"/>
      <c r="Q3" s="300"/>
      <c r="R3" s="300"/>
      <c r="S3" s="300"/>
      <c r="T3" s="300"/>
      <c r="U3" s="300"/>
      <c r="V3" s="300"/>
      <c r="W3" s="300"/>
      <c r="X3" s="300"/>
      <c r="Y3" s="300"/>
      <c r="Z3" s="300"/>
      <c r="AA3" s="301"/>
      <c r="AB3" s="305" t="s">
        <v>5</v>
      </c>
      <c r="AC3" s="306"/>
      <c r="AD3" s="307"/>
    </row>
    <row r="4" spans="1:30" ht="21.95" customHeight="1" thickBot="1" x14ac:dyDescent="0.3">
      <c r="A4" s="345"/>
      <c r="B4" s="302"/>
      <c r="C4" s="303"/>
      <c r="D4" s="303"/>
      <c r="E4" s="303"/>
      <c r="F4" s="303"/>
      <c r="G4" s="303"/>
      <c r="H4" s="303"/>
      <c r="I4" s="303"/>
      <c r="J4" s="303"/>
      <c r="K4" s="303"/>
      <c r="L4" s="303"/>
      <c r="M4" s="303"/>
      <c r="N4" s="303"/>
      <c r="O4" s="303"/>
      <c r="P4" s="303"/>
      <c r="Q4" s="303"/>
      <c r="R4" s="303"/>
      <c r="S4" s="303"/>
      <c r="T4" s="303"/>
      <c r="U4" s="303"/>
      <c r="V4" s="303"/>
      <c r="W4" s="303"/>
      <c r="X4" s="303"/>
      <c r="Y4" s="303"/>
      <c r="Z4" s="303"/>
      <c r="AA4" s="304"/>
      <c r="AB4" s="308" t="s">
        <v>6</v>
      </c>
      <c r="AC4" s="309"/>
      <c r="AD4" s="310"/>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11" t="s">
        <v>7</v>
      </c>
      <c r="B7" s="313"/>
      <c r="C7" s="370" t="s">
        <v>8</v>
      </c>
      <c r="D7" s="311" t="s">
        <v>9</v>
      </c>
      <c r="E7" s="312"/>
      <c r="F7" s="312"/>
      <c r="G7" s="312"/>
      <c r="H7" s="313"/>
      <c r="I7" s="320">
        <v>45205</v>
      </c>
      <c r="J7" s="321"/>
      <c r="K7" s="311" t="s">
        <v>10</v>
      </c>
      <c r="L7" s="313"/>
      <c r="M7" s="335" t="s">
        <v>11</v>
      </c>
      <c r="N7" s="336"/>
      <c r="O7" s="326"/>
      <c r="P7" s="327"/>
      <c r="Q7" s="54"/>
      <c r="R7" s="54"/>
      <c r="S7" s="54"/>
      <c r="T7" s="54"/>
      <c r="U7" s="54"/>
      <c r="V7" s="54"/>
      <c r="W7" s="54"/>
      <c r="X7" s="54"/>
      <c r="Y7" s="54"/>
      <c r="Z7" s="55"/>
      <c r="AA7" s="54"/>
      <c r="AB7" s="54"/>
      <c r="AC7" s="60"/>
      <c r="AD7" s="61"/>
    </row>
    <row r="8" spans="1:30" x14ac:dyDescent="0.25">
      <c r="A8" s="314"/>
      <c r="B8" s="316"/>
      <c r="C8" s="371"/>
      <c r="D8" s="314"/>
      <c r="E8" s="315"/>
      <c r="F8" s="315"/>
      <c r="G8" s="315"/>
      <c r="H8" s="316"/>
      <c r="I8" s="322"/>
      <c r="J8" s="323"/>
      <c r="K8" s="314"/>
      <c r="L8" s="316"/>
      <c r="M8" s="328" t="s">
        <v>12</v>
      </c>
      <c r="N8" s="329"/>
      <c r="O8" s="362"/>
      <c r="P8" s="363"/>
      <c r="Q8" s="54"/>
      <c r="R8" s="54"/>
      <c r="S8" s="54"/>
      <c r="T8" s="54"/>
      <c r="U8" s="54"/>
      <c r="V8" s="54"/>
      <c r="W8" s="54"/>
      <c r="X8" s="54"/>
      <c r="Y8" s="54"/>
      <c r="Z8" s="55"/>
      <c r="AA8" s="54"/>
      <c r="AB8" s="54"/>
      <c r="AC8" s="60"/>
      <c r="AD8" s="61"/>
    </row>
    <row r="9" spans="1:30" ht="15.75" thickBot="1" x14ac:dyDescent="0.3">
      <c r="A9" s="317"/>
      <c r="B9" s="319"/>
      <c r="C9" s="372"/>
      <c r="D9" s="317"/>
      <c r="E9" s="318"/>
      <c r="F9" s="318"/>
      <c r="G9" s="318"/>
      <c r="H9" s="319"/>
      <c r="I9" s="324"/>
      <c r="J9" s="325"/>
      <c r="K9" s="317"/>
      <c r="L9" s="319"/>
      <c r="M9" s="364" t="s">
        <v>13</v>
      </c>
      <c r="N9" s="365"/>
      <c r="O9" s="366" t="s">
        <v>14</v>
      </c>
      <c r="P9" s="36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11" t="s">
        <v>15</v>
      </c>
      <c r="B11" s="313"/>
      <c r="C11" s="373" t="s">
        <v>16</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5"/>
    </row>
    <row r="12" spans="1:30" ht="15" customHeight="1" x14ac:dyDescent="0.25">
      <c r="A12" s="314"/>
      <c r="B12" s="316"/>
      <c r="C12" s="376"/>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row>
    <row r="13" spans="1:30" ht="15" customHeight="1" thickBot="1" x14ac:dyDescent="0.3">
      <c r="A13" s="317"/>
      <c r="B13" s="319"/>
      <c r="C13" s="379"/>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2" t="s">
        <v>18</v>
      </c>
      <c r="D15" s="383"/>
      <c r="E15" s="383"/>
      <c r="F15" s="383"/>
      <c r="G15" s="383"/>
      <c r="H15" s="383"/>
      <c r="I15" s="383"/>
      <c r="J15" s="383"/>
      <c r="K15" s="384"/>
      <c r="L15" s="337" t="s">
        <v>19</v>
      </c>
      <c r="M15" s="338"/>
      <c r="N15" s="338"/>
      <c r="O15" s="338"/>
      <c r="P15" s="338"/>
      <c r="Q15" s="339"/>
      <c r="R15" s="385" t="s">
        <v>20</v>
      </c>
      <c r="S15" s="386"/>
      <c r="T15" s="386"/>
      <c r="U15" s="386"/>
      <c r="V15" s="386"/>
      <c r="W15" s="386"/>
      <c r="X15" s="387"/>
      <c r="Y15" s="337" t="s">
        <v>21</v>
      </c>
      <c r="Z15" s="339"/>
      <c r="AA15" s="332" t="s">
        <v>22</v>
      </c>
      <c r="AB15" s="333"/>
      <c r="AC15" s="333"/>
      <c r="AD15" s="334"/>
    </row>
    <row r="16" spans="1:30" ht="9" customHeight="1" thickBot="1" x14ac:dyDescent="0.3">
      <c r="A16" s="59"/>
      <c r="B16" s="54"/>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73"/>
      <c r="AD16" s="74"/>
    </row>
    <row r="17" spans="1:41" s="76" customFormat="1" ht="37.5" customHeight="1" thickBot="1" x14ac:dyDescent="0.3">
      <c r="A17" s="368" t="s">
        <v>23</v>
      </c>
      <c r="B17" s="369"/>
      <c r="C17" s="388" t="s">
        <v>144</v>
      </c>
      <c r="D17" s="389"/>
      <c r="E17" s="389"/>
      <c r="F17" s="389"/>
      <c r="G17" s="389"/>
      <c r="H17" s="389"/>
      <c r="I17" s="389"/>
      <c r="J17" s="389"/>
      <c r="K17" s="389"/>
      <c r="L17" s="389"/>
      <c r="M17" s="389"/>
      <c r="N17" s="389"/>
      <c r="O17" s="389"/>
      <c r="P17" s="389"/>
      <c r="Q17" s="390"/>
      <c r="R17" s="337" t="s">
        <v>25</v>
      </c>
      <c r="S17" s="338"/>
      <c r="T17" s="338"/>
      <c r="U17" s="338"/>
      <c r="V17" s="339"/>
      <c r="W17" s="398">
        <v>1</v>
      </c>
      <c r="X17" s="399"/>
      <c r="Y17" s="338" t="s">
        <v>26</v>
      </c>
      <c r="Z17" s="338"/>
      <c r="AA17" s="338"/>
      <c r="AB17" s="339"/>
      <c r="AC17" s="393">
        <v>0.15</v>
      </c>
      <c r="AD17" s="394"/>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7" t="s">
        <v>27</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c r="AE19" s="83"/>
      <c r="AF19" s="83"/>
    </row>
    <row r="20" spans="1:41" ht="32.1" customHeight="1" thickBot="1" x14ac:dyDescent="0.3">
      <c r="A20" s="82"/>
      <c r="B20" s="60"/>
      <c r="C20" s="395" t="s">
        <v>28</v>
      </c>
      <c r="D20" s="396"/>
      <c r="E20" s="396"/>
      <c r="F20" s="396"/>
      <c r="G20" s="396"/>
      <c r="H20" s="396"/>
      <c r="I20" s="396"/>
      <c r="J20" s="396"/>
      <c r="K20" s="396"/>
      <c r="L20" s="396"/>
      <c r="M20" s="396"/>
      <c r="N20" s="396"/>
      <c r="O20" s="396"/>
      <c r="P20" s="397"/>
      <c r="Q20" s="340" t="s">
        <v>29</v>
      </c>
      <c r="R20" s="341"/>
      <c r="S20" s="341"/>
      <c r="T20" s="341"/>
      <c r="U20" s="341"/>
      <c r="V20" s="341"/>
      <c r="W20" s="341"/>
      <c r="X20" s="341"/>
      <c r="Y20" s="341"/>
      <c r="Z20" s="341"/>
      <c r="AA20" s="341"/>
      <c r="AB20" s="341"/>
      <c r="AC20" s="341"/>
      <c r="AD20" s="342"/>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91" t="s">
        <v>45</v>
      </c>
      <c r="B22" s="392"/>
      <c r="C22" s="179">
        <f>3437400-3437400</f>
        <v>0</v>
      </c>
      <c r="D22" s="178">
        <f t="shared" ref="D22:N22" si="0">3437400-3437400</f>
        <v>0</v>
      </c>
      <c r="E22" s="178">
        <f t="shared" si="0"/>
        <v>0</v>
      </c>
      <c r="F22" s="178">
        <f t="shared" si="0"/>
        <v>0</v>
      </c>
      <c r="G22" s="178">
        <f t="shared" si="0"/>
        <v>0</v>
      </c>
      <c r="H22" s="178">
        <f t="shared" si="0"/>
        <v>0</v>
      </c>
      <c r="I22" s="178">
        <f t="shared" si="0"/>
        <v>0</v>
      </c>
      <c r="J22" s="178">
        <f t="shared" si="0"/>
        <v>0</v>
      </c>
      <c r="K22" s="178">
        <f t="shared" si="0"/>
        <v>0</v>
      </c>
      <c r="L22" s="178">
        <f t="shared" si="0"/>
        <v>0</v>
      </c>
      <c r="M22" s="178">
        <f t="shared" si="0"/>
        <v>0</v>
      </c>
      <c r="N22" s="178">
        <f t="shared" si="0"/>
        <v>0</v>
      </c>
      <c r="O22" s="178">
        <f>SUM(C22:N22)</f>
        <v>0</v>
      </c>
      <c r="P22" s="180"/>
      <c r="Q22" s="179">
        <v>0</v>
      </c>
      <c r="R22" s="178">
        <v>252076000</v>
      </c>
      <c r="S22" s="178">
        <v>0</v>
      </c>
      <c r="T22" s="178">
        <v>0</v>
      </c>
      <c r="U22" s="178">
        <v>77914400</v>
      </c>
      <c r="V22" s="178">
        <v>0</v>
      </c>
      <c r="W22" s="178">
        <v>0</v>
      </c>
      <c r="X22" s="178">
        <v>0</v>
      </c>
      <c r="Y22" s="178">
        <v>0</v>
      </c>
      <c r="Z22" s="178">
        <v>0</v>
      </c>
      <c r="AA22" s="178">
        <v>0</v>
      </c>
      <c r="AB22" s="178">
        <v>0</v>
      </c>
      <c r="AC22" s="178">
        <f>SUM(Q22:AB22)</f>
        <v>329990400</v>
      </c>
      <c r="AD22" s="184"/>
      <c r="AE22" s="3"/>
      <c r="AF22" s="3"/>
    </row>
    <row r="23" spans="1:41" ht="32.1" customHeight="1" x14ac:dyDescent="0.25">
      <c r="A23" s="297" t="s">
        <v>47</v>
      </c>
      <c r="B23" s="298"/>
      <c r="C23" s="231">
        <f>3437400-3437400</f>
        <v>0</v>
      </c>
      <c r="D23" s="174">
        <v>0</v>
      </c>
      <c r="E23" s="174">
        <v>0</v>
      </c>
      <c r="F23" s="174">
        <v>0</v>
      </c>
      <c r="G23" s="174">
        <v>0</v>
      </c>
      <c r="H23" s="174">
        <v>0</v>
      </c>
      <c r="I23" s="174">
        <v>0</v>
      </c>
      <c r="J23" s="174">
        <v>0</v>
      </c>
      <c r="K23" s="174">
        <v>0</v>
      </c>
      <c r="L23" s="174"/>
      <c r="M23" s="174"/>
      <c r="N23" s="174"/>
      <c r="O23" s="174">
        <f>SUM(C23:N23)</f>
        <v>0</v>
      </c>
      <c r="P23" s="182"/>
      <c r="Q23" s="175">
        <v>252076000</v>
      </c>
      <c r="R23" s="174">
        <v>0</v>
      </c>
      <c r="S23" s="174">
        <v>0</v>
      </c>
      <c r="T23" s="174">
        <v>0</v>
      </c>
      <c r="U23" s="174">
        <v>0</v>
      </c>
      <c r="V23" s="174">
        <v>0</v>
      </c>
      <c r="W23" s="174">
        <v>59963534</v>
      </c>
      <c r="X23" s="174">
        <v>0</v>
      </c>
      <c r="Y23" s="174">
        <v>0</v>
      </c>
      <c r="Z23" s="237">
        <v>-2673534</v>
      </c>
      <c r="AA23" s="174"/>
      <c r="AB23" s="174"/>
      <c r="AC23" s="237">
        <f>SUM(Q23:AB23)</f>
        <v>309366000</v>
      </c>
      <c r="AD23" s="182">
        <f>+AC23/AC22</f>
        <v>0.9375</v>
      </c>
      <c r="AE23" s="3"/>
      <c r="AF23" s="3"/>
    </row>
    <row r="24" spans="1:41" ht="32.1" customHeight="1" x14ac:dyDescent="0.25">
      <c r="A24" s="297" t="s">
        <v>49</v>
      </c>
      <c r="B24" s="298"/>
      <c r="C24" s="175">
        <v>-3437400</v>
      </c>
      <c r="D24" s="174">
        <v>0</v>
      </c>
      <c r="E24" s="174">
        <v>0</v>
      </c>
      <c r="F24" s="174">
        <v>0</v>
      </c>
      <c r="G24" s="174">
        <v>0</v>
      </c>
      <c r="H24" s="174">
        <v>0</v>
      </c>
      <c r="I24" s="174">
        <v>0</v>
      </c>
      <c r="J24" s="174">
        <v>0</v>
      </c>
      <c r="K24" s="174">
        <v>3437400</v>
      </c>
      <c r="L24" s="174">
        <v>0</v>
      </c>
      <c r="M24" s="174">
        <v>0</v>
      </c>
      <c r="N24" s="174">
        <v>0</v>
      </c>
      <c r="O24" s="174">
        <f>SUM(C24:N24)</f>
        <v>0</v>
      </c>
      <c r="P24" s="180"/>
      <c r="Q24" s="175">
        <v>0</v>
      </c>
      <c r="R24" s="174">
        <v>0</v>
      </c>
      <c r="S24" s="174">
        <v>22916000</v>
      </c>
      <c r="T24" s="174">
        <v>22916000</v>
      </c>
      <c r="U24" s="174">
        <v>22916000</v>
      </c>
      <c r="V24" s="174">
        <v>32655300</v>
      </c>
      <c r="W24" s="174">
        <v>32655300</v>
      </c>
      <c r="X24" s="174">
        <v>32655300</v>
      </c>
      <c r="Y24" s="174">
        <v>32655300</v>
      </c>
      <c r="Z24" s="174">
        <v>32655300</v>
      </c>
      <c r="AA24" s="174">
        <v>32655300</v>
      </c>
      <c r="AB24" s="174">
        <v>65310600</v>
      </c>
      <c r="AC24" s="174">
        <f>SUM(Q24:AB24)</f>
        <v>329990400</v>
      </c>
      <c r="AD24" s="182"/>
      <c r="AE24" s="3"/>
      <c r="AF24" s="3"/>
    </row>
    <row r="25" spans="1:41" ht="32.1" customHeight="1" thickBot="1" x14ac:dyDescent="0.3">
      <c r="A25" s="330" t="s">
        <v>51</v>
      </c>
      <c r="B25" s="331"/>
      <c r="C25" s="176">
        <f>3437400-3437400</f>
        <v>0</v>
      </c>
      <c r="D25" s="177">
        <v>0</v>
      </c>
      <c r="E25" s="177">
        <v>0</v>
      </c>
      <c r="F25" s="177">
        <v>0</v>
      </c>
      <c r="G25" s="177">
        <v>0</v>
      </c>
      <c r="H25" s="177">
        <v>0</v>
      </c>
      <c r="I25" s="177">
        <v>0</v>
      </c>
      <c r="J25" s="177">
        <v>0</v>
      </c>
      <c r="K25" s="177">
        <v>0</v>
      </c>
      <c r="L25" s="177"/>
      <c r="M25" s="177"/>
      <c r="N25" s="177"/>
      <c r="O25" s="177">
        <f>SUM(C25:N25)</f>
        <v>0</v>
      </c>
      <c r="P25" s="181"/>
      <c r="Q25" s="176">
        <v>0</v>
      </c>
      <c r="R25" s="177">
        <v>3437400</v>
      </c>
      <c r="S25" s="177">
        <v>22916000</v>
      </c>
      <c r="T25" s="177">
        <v>22725033</v>
      </c>
      <c r="U25" s="177">
        <v>23106967</v>
      </c>
      <c r="V25" s="177">
        <v>22916000</v>
      </c>
      <c r="W25" s="177">
        <v>22916000</v>
      </c>
      <c r="X25" s="177">
        <v>22916000</v>
      </c>
      <c r="Y25" s="177">
        <v>28645000</v>
      </c>
      <c r="Z25" s="177">
        <v>40103000</v>
      </c>
      <c r="AA25" s="177"/>
      <c r="AB25" s="177"/>
      <c r="AC25" s="177">
        <f>SUM(Q25:AB25)</f>
        <v>209681400</v>
      </c>
      <c r="AD25" s="183">
        <f>+AC25/AC24</f>
        <v>0.63541666666666663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3" t="s">
        <v>53</v>
      </c>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6"/>
    </row>
    <row r="28" spans="1:41" ht="15" customHeight="1" x14ac:dyDescent="0.25">
      <c r="A28" s="352" t="s">
        <v>54</v>
      </c>
      <c r="B28" s="354" t="s">
        <v>55</v>
      </c>
      <c r="C28" s="355"/>
      <c r="D28" s="298" t="s">
        <v>56</v>
      </c>
      <c r="E28" s="358"/>
      <c r="F28" s="358"/>
      <c r="G28" s="358"/>
      <c r="H28" s="358"/>
      <c r="I28" s="358"/>
      <c r="J28" s="358"/>
      <c r="K28" s="358"/>
      <c r="L28" s="358"/>
      <c r="M28" s="358"/>
      <c r="N28" s="358"/>
      <c r="O28" s="359"/>
      <c r="P28" s="360" t="s">
        <v>41</v>
      </c>
      <c r="Q28" s="360" t="s">
        <v>57</v>
      </c>
      <c r="R28" s="360"/>
      <c r="S28" s="360"/>
      <c r="T28" s="360"/>
      <c r="U28" s="360"/>
      <c r="V28" s="360"/>
      <c r="W28" s="360"/>
      <c r="X28" s="360"/>
      <c r="Y28" s="360"/>
      <c r="Z28" s="360"/>
      <c r="AA28" s="360"/>
      <c r="AB28" s="360"/>
      <c r="AC28" s="360"/>
      <c r="AD28" s="361"/>
    </row>
    <row r="29" spans="1:41" ht="27" customHeight="1" x14ac:dyDescent="0.25">
      <c r="A29" s="353"/>
      <c r="B29" s="356"/>
      <c r="C29" s="357"/>
      <c r="D29" s="88" t="s">
        <v>30</v>
      </c>
      <c r="E29" s="88" t="s">
        <v>31</v>
      </c>
      <c r="F29" s="88" t="s">
        <v>32</v>
      </c>
      <c r="G29" s="88" t="s">
        <v>33</v>
      </c>
      <c r="H29" s="88" t="s">
        <v>34</v>
      </c>
      <c r="I29" s="88" t="s">
        <v>35</v>
      </c>
      <c r="J29" s="88" t="s">
        <v>36</v>
      </c>
      <c r="K29" s="88" t="s">
        <v>37</v>
      </c>
      <c r="L29" s="88" t="s">
        <v>8</v>
      </c>
      <c r="M29" s="88" t="s">
        <v>38</v>
      </c>
      <c r="N29" s="88" t="s">
        <v>39</v>
      </c>
      <c r="O29" s="88" t="s">
        <v>40</v>
      </c>
      <c r="P29" s="359"/>
      <c r="Q29" s="360"/>
      <c r="R29" s="360"/>
      <c r="S29" s="360"/>
      <c r="T29" s="360"/>
      <c r="U29" s="360"/>
      <c r="V29" s="360"/>
      <c r="W29" s="360"/>
      <c r="X29" s="360"/>
      <c r="Y29" s="360"/>
      <c r="Z29" s="360"/>
      <c r="AA29" s="360"/>
      <c r="AB29" s="360"/>
      <c r="AC29" s="360"/>
      <c r="AD29" s="361"/>
    </row>
    <row r="30" spans="1:41" ht="42" customHeight="1" thickBot="1" x14ac:dyDescent="0.3">
      <c r="A30" s="85" t="s">
        <v>144</v>
      </c>
      <c r="B30" s="425"/>
      <c r="C30" s="426"/>
      <c r="D30" s="89"/>
      <c r="E30" s="89"/>
      <c r="F30" s="89"/>
      <c r="G30" s="89"/>
      <c r="H30" s="89"/>
      <c r="I30" s="89"/>
      <c r="J30" s="89"/>
      <c r="K30" s="89"/>
      <c r="L30" s="89"/>
      <c r="M30" s="89"/>
      <c r="N30" s="89"/>
      <c r="O30" s="89"/>
      <c r="P30" s="86">
        <f>SUM(D30:O30)</f>
        <v>0</v>
      </c>
      <c r="Q30" s="400"/>
      <c r="R30" s="400"/>
      <c r="S30" s="400"/>
      <c r="T30" s="400"/>
      <c r="U30" s="400"/>
      <c r="V30" s="400"/>
      <c r="W30" s="400"/>
      <c r="X30" s="400"/>
      <c r="Y30" s="400"/>
      <c r="Z30" s="400"/>
      <c r="AA30" s="400"/>
      <c r="AB30" s="400"/>
      <c r="AC30" s="400"/>
      <c r="AD30" s="401"/>
    </row>
    <row r="31" spans="1:41" ht="45" customHeight="1" x14ac:dyDescent="0.25">
      <c r="A31" s="299" t="s">
        <v>58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41" ht="23.1" customHeight="1" x14ac:dyDescent="0.25">
      <c r="A32" s="297" t="s">
        <v>59</v>
      </c>
      <c r="B32" s="360" t="s">
        <v>60</v>
      </c>
      <c r="C32" s="360" t="s">
        <v>55</v>
      </c>
      <c r="D32" s="360" t="s">
        <v>61</v>
      </c>
      <c r="E32" s="360"/>
      <c r="F32" s="360"/>
      <c r="G32" s="360"/>
      <c r="H32" s="360"/>
      <c r="I32" s="360"/>
      <c r="J32" s="360"/>
      <c r="K32" s="360"/>
      <c r="L32" s="360"/>
      <c r="M32" s="360"/>
      <c r="N32" s="360"/>
      <c r="O32" s="360"/>
      <c r="P32" s="360"/>
      <c r="Q32" s="360" t="s">
        <v>62</v>
      </c>
      <c r="R32" s="360"/>
      <c r="S32" s="360"/>
      <c r="T32" s="360"/>
      <c r="U32" s="360"/>
      <c r="V32" s="360"/>
      <c r="W32" s="360"/>
      <c r="X32" s="360"/>
      <c r="Y32" s="360"/>
      <c r="Z32" s="360"/>
      <c r="AA32" s="360"/>
      <c r="AB32" s="360"/>
      <c r="AC32" s="360"/>
      <c r="AD32" s="361"/>
      <c r="AG32" s="87"/>
      <c r="AH32" s="87"/>
      <c r="AI32" s="87"/>
      <c r="AJ32" s="87"/>
      <c r="AK32" s="87"/>
      <c r="AL32" s="87"/>
      <c r="AM32" s="87"/>
      <c r="AN32" s="87"/>
      <c r="AO32" s="87"/>
    </row>
    <row r="33" spans="1:41" ht="27" customHeight="1" x14ac:dyDescent="0.25">
      <c r="A33" s="297"/>
      <c r="B33" s="360"/>
      <c r="C33" s="402"/>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8" t="s">
        <v>63</v>
      </c>
      <c r="R33" s="358"/>
      <c r="S33" s="358"/>
      <c r="T33" s="359"/>
      <c r="U33" s="298" t="s">
        <v>64</v>
      </c>
      <c r="V33" s="358"/>
      <c r="W33" s="358"/>
      <c r="X33" s="359"/>
      <c r="Y33" s="298" t="s">
        <v>65</v>
      </c>
      <c r="Z33" s="358"/>
      <c r="AA33" s="359"/>
      <c r="AB33" s="298" t="s">
        <v>66</v>
      </c>
      <c r="AC33" s="358"/>
      <c r="AD33" s="409"/>
      <c r="AG33" s="87"/>
      <c r="AH33" s="87"/>
      <c r="AI33" s="87"/>
      <c r="AJ33" s="87"/>
      <c r="AK33" s="87"/>
      <c r="AL33" s="87"/>
      <c r="AM33" s="87"/>
      <c r="AN33" s="87"/>
      <c r="AO33" s="87"/>
    </row>
    <row r="34" spans="1:41" ht="106.5" customHeight="1" x14ac:dyDescent="0.25">
      <c r="A34" s="410" t="s">
        <v>144</v>
      </c>
      <c r="B34" s="412">
        <v>0.15</v>
      </c>
      <c r="C34" s="90" t="s">
        <v>67</v>
      </c>
      <c r="D34" s="89">
        <v>1</v>
      </c>
      <c r="E34" s="89">
        <v>1</v>
      </c>
      <c r="F34" s="89">
        <v>1</v>
      </c>
      <c r="G34" s="89">
        <v>1</v>
      </c>
      <c r="H34" s="89">
        <v>1</v>
      </c>
      <c r="I34" s="89">
        <v>1</v>
      </c>
      <c r="J34" s="89">
        <v>1</v>
      </c>
      <c r="K34" s="89">
        <v>1</v>
      </c>
      <c r="L34" s="89">
        <v>1</v>
      </c>
      <c r="M34" s="89">
        <v>1</v>
      </c>
      <c r="N34" s="89">
        <v>1</v>
      </c>
      <c r="O34" s="89">
        <v>1</v>
      </c>
      <c r="P34" s="202">
        <v>1</v>
      </c>
      <c r="Q34" s="536" t="s">
        <v>740</v>
      </c>
      <c r="R34" s="542"/>
      <c r="S34" s="542"/>
      <c r="T34" s="543"/>
      <c r="U34" s="536" t="s">
        <v>741</v>
      </c>
      <c r="V34" s="542"/>
      <c r="W34" s="542"/>
      <c r="X34" s="543"/>
      <c r="Y34" s="598" t="s">
        <v>742</v>
      </c>
      <c r="Z34" s="599"/>
      <c r="AA34" s="600"/>
      <c r="AB34" s="536" t="s">
        <v>145</v>
      </c>
      <c r="AC34" s="542"/>
      <c r="AD34" s="550"/>
      <c r="AG34" s="87"/>
      <c r="AH34" s="87"/>
      <c r="AI34" s="87"/>
      <c r="AJ34" s="87"/>
      <c r="AK34" s="87"/>
      <c r="AL34" s="87"/>
      <c r="AM34" s="87"/>
      <c r="AN34" s="87"/>
      <c r="AO34" s="87"/>
    </row>
    <row r="35" spans="1:41" ht="168.75" customHeight="1" thickBot="1" x14ac:dyDescent="0.3">
      <c r="A35" s="411"/>
      <c r="B35" s="413"/>
      <c r="C35" s="91" t="s">
        <v>70</v>
      </c>
      <c r="D35" s="218">
        <v>1</v>
      </c>
      <c r="E35" s="218">
        <v>1</v>
      </c>
      <c r="F35" s="218">
        <v>1</v>
      </c>
      <c r="G35" s="218">
        <v>1</v>
      </c>
      <c r="H35" s="218">
        <v>1</v>
      </c>
      <c r="I35" s="218">
        <v>1</v>
      </c>
      <c r="J35" s="218">
        <v>1</v>
      </c>
      <c r="K35" s="218">
        <v>1</v>
      </c>
      <c r="L35" s="218">
        <v>1</v>
      </c>
      <c r="M35" s="218">
        <v>1</v>
      </c>
      <c r="N35" s="218"/>
      <c r="O35" s="218"/>
      <c r="P35" s="226">
        <f>MIN(D35:O35)</f>
        <v>1</v>
      </c>
      <c r="Q35" s="544"/>
      <c r="R35" s="545"/>
      <c r="S35" s="545"/>
      <c r="T35" s="546"/>
      <c r="U35" s="544"/>
      <c r="V35" s="545"/>
      <c r="W35" s="545"/>
      <c r="X35" s="546"/>
      <c r="Y35" s="601"/>
      <c r="Z35" s="602"/>
      <c r="AA35" s="603"/>
      <c r="AB35" s="544"/>
      <c r="AC35" s="545"/>
      <c r="AD35" s="551"/>
      <c r="AE35" s="49"/>
      <c r="AF35" s="266"/>
      <c r="AG35" s="87"/>
      <c r="AH35" s="87"/>
      <c r="AI35" s="87"/>
      <c r="AJ35" s="87"/>
      <c r="AK35" s="87"/>
      <c r="AL35" s="87"/>
      <c r="AM35" s="87"/>
      <c r="AN35" s="87"/>
      <c r="AO35" s="87"/>
    </row>
    <row r="36" spans="1:41" ht="26.1" customHeight="1" x14ac:dyDescent="0.25">
      <c r="A36" s="391" t="s">
        <v>71</v>
      </c>
      <c r="B36" s="404" t="s">
        <v>72</v>
      </c>
      <c r="C36" s="406" t="s">
        <v>73</v>
      </c>
      <c r="D36" s="406"/>
      <c r="E36" s="406"/>
      <c r="F36" s="406"/>
      <c r="G36" s="406"/>
      <c r="H36" s="406"/>
      <c r="I36" s="406"/>
      <c r="J36" s="406"/>
      <c r="K36" s="406"/>
      <c r="L36" s="406"/>
      <c r="M36" s="406"/>
      <c r="N36" s="406"/>
      <c r="O36" s="406"/>
      <c r="P36" s="406"/>
      <c r="Q36" s="392" t="s">
        <v>74</v>
      </c>
      <c r="R36" s="407"/>
      <c r="S36" s="407"/>
      <c r="T36" s="407"/>
      <c r="U36" s="407"/>
      <c r="V36" s="407"/>
      <c r="W36" s="407"/>
      <c r="X36" s="407"/>
      <c r="Y36" s="407"/>
      <c r="Z36" s="407"/>
      <c r="AA36" s="407"/>
      <c r="AB36" s="407"/>
      <c r="AC36" s="407"/>
      <c r="AD36" s="408"/>
      <c r="AF36" s="266"/>
      <c r="AG36" s="87"/>
      <c r="AH36" s="87"/>
      <c r="AI36" s="87"/>
      <c r="AJ36" s="87"/>
      <c r="AK36" s="87"/>
      <c r="AL36" s="87"/>
      <c r="AM36" s="87"/>
      <c r="AN36" s="87"/>
      <c r="AO36" s="87"/>
    </row>
    <row r="37" spans="1:41" ht="26.1" customHeight="1" x14ac:dyDescent="0.25">
      <c r="A37" s="297"/>
      <c r="B37" s="405"/>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8" t="s">
        <v>89</v>
      </c>
      <c r="R37" s="358"/>
      <c r="S37" s="358"/>
      <c r="T37" s="358"/>
      <c r="U37" s="358"/>
      <c r="V37" s="358"/>
      <c r="W37" s="358"/>
      <c r="X37" s="358"/>
      <c r="Y37" s="358"/>
      <c r="Z37" s="358"/>
      <c r="AA37" s="358"/>
      <c r="AB37" s="358"/>
      <c r="AC37" s="358"/>
      <c r="AD37" s="409"/>
      <c r="AG37" s="94"/>
      <c r="AH37" s="94"/>
      <c r="AI37" s="94"/>
      <c r="AJ37" s="94"/>
      <c r="AK37" s="94"/>
      <c r="AL37" s="94"/>
      <c r="AM37" s="94"/>
      <c r="AN37" s="94"/>
      <c r="AO37" s="94"/>
    </row>
    <row r="38" spans="1:41" ht="114.75" customHeight="1" x14ac:dyDescent="0.25">
      <c r="A38" s="449" t="s">
        <v>146</v>
      </c>
      <c r="B38" s="439">
        <v>0.06</v>
      </c>
      <c r="C38" s="90" t="s">
        <v>67</v>
      </c>
      <c r="D38" s="205">
        <v>0</v>
      </c>
      <c r="E38" s="205">
        <v>9.0999999999999998E-2</v>
      </c>
      <c r="F38" s="205">
        <v>9.0999999999999998E-2</v>
      </c>
      <c r="G38" s="205">
        <v>9.0999999999999998E-2</v>
      </c>
      <c r="H38" s="205">
        <v>9.0999999999999998E-2</v>
      </c>
      <c r="I38" s="205">
        <v>9.0999999999999998E-2</v>
      </c>
      <c r="J38" s="205">
        <v>9.0999999999999998E-2</v>
      </c>
      <c r="K38" s="205">
        <v>9.0999999999999998E-2</v>
      </c>
      <c r="L38" s="205">
        <v>9.0999999999999998E-2</v>
      </c>
      <c r="M38" s="205">
        <v>9.0999999999999998E-2</v>
      </c>
      <c r="N38" s="205">
        <v>9.0999999999999998E-2</v>
      </c>
      <c r="O38" s="205">
        <v>0.09</v>
      </c>
      <c r="P38" s="96">
        <f>SUM(D38:O38)</f>
        <v>0.99999999999999978</v>
      </c>
      <c r="Q38" s="604" t="s">
        <v>743</v>
      </c>
      <c r="R38" s="605"/>
      <c r="S38" s="605"/>
      <c r="T38" s="605"/>
      <c r="U38" s="605"/>
      <c r="V38" s="605"/>
      <c r="W38" s="605"/>
      <c r="X38" s="605"/>
      <c r="Y38" s="605"/>
      <c r="Z38" s="605"/>
      <c r="AA38" s="605"/>
      <c r="AB38" s="605"/>
      <c r="AC38" s="605"/>
      <c r="AD38" s="606"/>
      <c r="AE38" s="97"/>
      <c r="AG38" s="98"/>
      <c r="AH38" s="98"/>
      <c r="AI38" s="98"/>
      <c r="AJ38" s="98"/>
      <c r="AK38" s="98"/>
      <c r="AL38" s="98"/>
      <c r="AM38" s="98"/>
      <c r="AN38" s="98"/>
      <c r="AO38" s="98"/>
    </row>
    <row r="39" spans="1:41" ht="114.75" customHeight="1" x14ac:dyDescent="0.25">
      <c r="A39" s="450"/>
      <c r="B39" s="440"/>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c r="O39" s="212"/>
      <c r="P39" s="219">
        <f>SUM(D39:O39)</f>
        <v>0.81899999999999984</v>
      </c>
      <c r="Q39" s="598"/>
      <c r="R39" s="599"/>
      <c r="S39" s="599"/>
      <c r="T39" s="599"/>
      <c r="U39" s="599"/>
      <c r="V39" s="599"/>
      <c r="W39" s="599"/>
      <c r="X39" s="599"/>
      <c r="Y39" s="599"/>
      <c r="Z39" s="599"/>
      <c r="AA39" s="599"/>
      <c r="AB39" s="599"/>
      <c r="AC39" s="599"/>
      <c r="AD39" s="607"/>
      <c r="AE39" s="97"/>
    </row>
    <row r="40" spans="1:41" ht="84" customHeight="1" x14ac:dyDescent="0.25">
      <c r="A40" s="450" t="s">
        <v>147</v>
      </c>
      <c r="B40" s="429">
        <v>0.09</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SUM(D40:O40)</f>
        <v>0.99999999999999978</v>
      </c>
      <c r="Q40" s="431" t="s">
        <v>744</v>
      </c>
      <c r="R40" s="432"/>
      <c r="S40" s="432"/>
      <c r="T40" s="432"/>
      <c r="U40" s="432"/>
      <c r="V40" s="432"/>
      <c r="W40" s="432"/>
      <c r="X40" s="432"/>
      <c r="Y40" s="432"/>
      <c r="Z40" s="432"/>
      <c r="AA40" s="432"/>
      <c r="AB40" s="432"/>
      <c r="AC40" s="432"/>
      <c r="AD40" s="433"/>
      <c r="AE40" s="97"/>
    </row>
    <row r="41" spans="1:41" ht="84" customHeight="1" thickBot="1" x14ac:dyDescent="0.3">
      <c r="A41" s="552"/>
      <c r="B41" s="430"/>
      <c r="C41" s="91" t="s">
        <v>70</v>
      </c>
      <c r="D41" s="214">
        <v>0</v>
      </c>
      <c r="E41" s="214">
        <v>9.0999999999999998E-2</v>
      </c>
      <c r="F41" s="214">
        <v>9.0999999999999998E-2</v>
      </c>
      <c r="G41" s="214">
        <v>9.0999999999999998E-2</v>
      </c>
      <c r="H41" s="214">
        <v>9.0999999999999998E-2</v>
      </c>
      <c r="I41" s="214">
        <v>9.0999999999999998E-2</v>
      </c>
      <c r="J41" s="214">
        <v>9.0999999999999998E-2</v>
      </c>
      <c r="K41" s="214">
        <v>9.0999999999999998E-2</v>
      </c>
      <c r="L41" s="214">
        <v>9.0999999999999998E-2</v>
      </c>
      <c r="M41" s="214">
        <v>9.0999999999999998E-2</v>
      </c>
      <c r="N41" s="214"/>
      <c r="O41" s="214"/>
      <c r="P41" s="220">
        <f>SUM(D41:O41)</f>
        <v>0.81899999999999984</v>
      </c>
      <c r="Q41" s="434"/>
      <c r="R41" s="435"/>
      <c r="S41" s="435"/>
      <c r="T41" s="435"/>
      <c r="U41" s="435"/>
      <c r="V41" s="435"/>
      <c r="W41" s="435"/>
      <c r="X41" s="435"/>
      <c r="Y41" s="435"/>
      <c r="Z41" s="435"/>
      <c r="AA41" s="435"/>
      <c r="AB41" s="435"/>
      <c r="AC41" s="435"/>
      <c r="AD41" s="436"/>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8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800-000001000000}">
      <formula1>2000</formula1>
    </dataValidation>
    <dataValidation type="textLength" operator="lessThanOrEqual" allowBlank="1" showInputMessage="1" showErrorMessage="1" errorTitle="Máximo 2.000 caracteres" error="Máximo 2.000 caracteres" sqref="AB34 Q34 U34 Q40:AD41" xr:uid="{00000000-0002-0000-0800-000002000000}">
      <formula1>2000</formula1>
    </dataValidation>
  </dataValidations>
  <pageMargins left="0.25" right="0.25" top="0.75" bottom="0.75" header="0.3" footer="0.3"/>
  <pageSetup scale="17"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62820B4A-0FB4-4C3D-982F-D6DE62741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 ATENCIONES LPD</vt:lpstr>
      <vt:lpstr>Meta 1..n</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Indicadores PA</vt:lpstr>
      <vt:lpstr>Territorialización PA</vt:lpstr>
      <vt:lpstr>Instructivo</vt:lpstr>
      <vt:lpstr>Generalidades</vt:lpstr>
      <vt:lpstr>Hoja13</vt:lpstr>
      <vt:lpstr>Hoja1</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Cindy Rocio Lopez Villanueva</cp:lastModifiedBy>
  <cp:revision/>
  <dcterms:created xsi:type="dcterms:W3CDTF">2011-04-26T22:16:52Z</dcterms:created>
  <dcterms:modified xsi:type="dcterms:W3CDTF">2023-11-10T21:20:32Z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