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360" firstSheet="3" activeTab="6"/>
  </bookViews>
  <sheets>
    <sheet name="Meta 1..n" sheetId="1" state="hidden" r:id="rId1"/>
    <sheet name="Meta 1_Paridad_Instancias" sheetId="2" r:id="rId2"/>
    <sheet name="Meta 3_Escuela" sheetId="3" r:id="rId3"/>
    <sheet name="Meta 4_Bancadas" sheetId="4" r:id="rId4"/>
    <sheet name="Meta 6_TEG_Instancias" sheetId="5" r:id="rId5"/>
    <sheet name="Indicadores PA" sheetId="6" r:id="rId6"/>
    <sheet name="Territorialización PA" sheetId="7" r:id="rId7"/>
    <sheet name="Generalidades" sheetId="8" r:id="rId8"/>
    <sheet name="Hoja13" sheetId="9" state="hidden" r:id="rId9"/>
    <sheet name="Hoja1" sheetId="10" state="hidden" r:id="rId10"/>
    <sheet name="Instructivo" sheetId="11" r:id="rId11"/>
  </sheets>
  <definedNames>
    <definedName name="_xlfn.IFERROR" hidden="1">#NAME?</definedName>
    <definedName name="_xlnm.Print_Area" localSheetId="1">#N/A</definedName>
    <definedName name="_xlnm.Print_Area" localSheetId="2">#N/A</definedName>
    <definedName name="_xlnm.Print_Area" localSheetId="3">#N/A</definedName>
    <definedName name="_xlnm.Print_Area" localSheetId="4">#N/A</definedName>
  </definedNames>
  <calcPr fullCalcOnLoad="1"/>
</workbook>
</file>

<file path=xl/comments1.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23" authorId="2">
      <text>
        <r>
          <rPr>
            <sz val="11"/>
            <color theme="1"/>
            <rFont val="Calibri"/>
            <family val="2"/>
          </rPr>
          <t>Karen Paola Barraza Caro:
Se registra el valor resultante de liberaciones a los contratos 700,701,740.</t>
        </r>
      </text>
    </comment>
    <comment ref="V23" authorId="2">
      <text>
        <r>
          <rPr>
            <sz val="11"/>
            <color theme="1"/>
            <rFont val="Calibri"/>
            <family val="2"/>
          </rPr>
          <t>Karen Paola Barraza Caro:
Se registra el valor resultante de liberaciones a los contratos 866.</t>
        </r>
      </text>
    </comment>
  </commentList>
</comments>
</file>

<file path=xl/comments3.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T23" authorId="2">
      <text>
        <r>
          <rPr>
            <sz val="11"/>
            <color theme="1"/>
            <rFont val="Calibri"/>
            <family val="2"/>
          </rPr>
          <t xml:space="preserve">Karen Paola Barraza Caro:
Se registra el valor resultante de liberaciones a los contratos 718,699,690,754,744,614,663,653,640.
</t>
        </r>
      </text>
    </comment>
    <comment ref="X23" authorId="2">
      <text>
        <r>
          <rPr>
            <sz val="11"/>
            <color theme="1"/>
            <rFont val="Calibri"/>
            <family val="2"/>
          </rPr>
          <t>Karen Paola Barraza Caro:
Se disminuye este valor, resultado de la liquidación del proceso 748.</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Karen Paola Barraza Caro</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V23" authorId="2">
      <text>
        <r>
          <rPr>
            <sz val="11"/>
            <color theme="1"/>
            <rFont val="Calibri"/>
            <family val="2"/>
          </rPr>
          <t>Karen Paola Barraza Caro:
Se ajusta valor por anulación de contrato</t>
        </r>
      </text>
    </comment>
  </commentList>
</comments>
</file>

<file path=xl/comments6.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sharedStrings.xml><?xml version="1.0" encoding="utf-8"?>
<sst xmlns="http://schemas.openxmlformats.org/spreadsheetml/2006/main" count="1559" uniqueCount="536">
  <si>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</si>
  <si>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</si>
  <si>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</si>
  <si>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</si>
  <si>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</si>
  <si>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</si>
  <si>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</si>
  <si>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</si>
  <si>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</si>
  <si>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</si>
  <si>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</si>
  <si>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</si>
  <si>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</si>
  <si>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</si>
  <si>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</si>
  <si>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</si>
  <si>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</si>
  <si>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</si>
  <si>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</si>
  <si>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</si>
  <si>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</si>
  <si>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</si>
  <si>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</si>
  <si>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</si>
  <si>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</si>
  <si>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</si>
  <si>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</si>
  <si>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</si>
  <si>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</si>
  <si>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</si>
  <si>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</si>
  <si>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</si>
  <si>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</si>
  <si>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</si>
  <si>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</si>
  <si>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</si>
  <si>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</si>
  <si>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</si>
  <si>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</si>
  <si>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</si>
  <si>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</si>
  <si>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</si>
  <si>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</si>
  <si>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</si>
  <si>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</si>
  <si>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</si>
  <si>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</si>
  <si>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</si>
  <si>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</si>
  <si>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</si>
  <si>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</si>
  <si>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</si>
  <si>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</si>
  <si>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</si>
  <si>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</si>
  <si>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</si>
  <si>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</si>
  <si>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</si>
  <si>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</si>
  <si>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</si>
  <si>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</si>
  <si>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</si>
  <si>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</si>
  <si>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</si>
  <si>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</si>
  <si>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</si>
  <si>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</si>
  <si>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</si>
  <si>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</si>
  <si>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</si>
  <si>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</si>
  <si>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</si>
  <si>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</si>
  <si>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</si>
  <si>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</si>
  <si>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</si>
  <si>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</si>
  <si>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</si>
  <si>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</si>
  <si>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</si>
  <si>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</si>
  <si>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</si>
  <si>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Código: DE-FO-5</t>
  </si>
  <si>
    <t>Versión: 09</t>
  </si>
  <si>
    <t>Fecha de Emisión: 10/01/2023</t>
  </si>
  <si>
    <t>X</t>
  </si>
  <si>
    <t>7676.Fortalecimiento a los liderazgos para la inclusión y equidad de género en la participación y la representación política en Bogotá</t>
  </si>
  <si>
    <t>5. Construir Bogotá Región con gobierno abierto, transparente y ciudadanía consciente</t>
  </si>
  <si>
    <t xml:space="preserve">52. Gobierno abierto </t>
  </si>
  <si>
    <t>404. Alcanzar la paridad en al menos el 50% de las instancias de participación del Distrito Capital</t>
  </si>
  <si>
    <t>Ofrecer asistencia técnica en las 20 localidades a instancias de participación y/o de coordinación para la promoción de la participación paritaria.</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</si>
  <si>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</si>
  <si>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</si>
  <si>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</si>
  <si>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</si>
  <si>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</si>
  <si>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</si>
  <si>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</si>
  <si>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</si>
  <si>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</si>
  <si>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Avances y Logros Mensual (2.000 caracteres)</t>
  </si>
  <si>
    <t>Avances y Logros Acumulado 
(2.000 caracteres)</t>
  </si>
  <si>
    <t xml:space="preserve">En octubre el equipo hizo gestión, articulación e incidencia para la promoción de la paridad en 18 localidades, las localidades fueron, Los Mártires, Bosa, Ciudad Bolívar, Suba, Usaquén, Fontibón, Antonio Nariño, Usme, San Cristóbal, Rafael Uribe Uribe, Engativá, Sumapaz, Kennedy, Tunjuelito, Chapinero, Barrios Unidos, Puente Aranda y Santafé.
Las acciones desarrolladas por el equipo estuvieron centradas en:
a) Generar articulación con las referentas de las Casas de Igualdad de Oportunidad para apoyar y desarrollar el proceso de la construcción de las agendas locales de mujeres, y poder generar incidencia con las mismas en diversos sectores. 
b) Se da continuidad al trabajo de incidencia a través de los talleres de sensibilización y pedagogía de manera directa en instancias de participación como los son: El Comité Local de Derechos Humanos, el Consejo Local de la Bicicleta, el Comité Operativo Local de Mujer y Equidad de Género, el Consejo Local de Juventud, la Comisión Ambiental Local, el Comité Local de Libertad Religiosa, Comité de Participación Comunitaria en Salud (COPACOS) y el Comité Operativo Local de Juventud. 
c) Se da continuidad al acompañamiento que se ha venido dando a los encuentros Locales de Instancias y en el mes de octubre se acompaña el encuentro local de Sumapaz, recordar que dicho ejercicio ha sido producto de la articulación que se hizo con la Gerencia de Instancias del Instituto Distrital de la Participación y Acción Comunal -IDPAC
d)  En el nivel distrital se da continuidad a la incidencia con el Consejo Distrital de la Bicicleta con el proceso de sensibilización y pedagogía con relación a la Paridad. 
En articulación con la Subsecretaría del Cuidado y Políticas de Igualdad se realizó una mesa de trabajo para revisar la propuesta de sensibilizaciones proyectadas para el seguimiento al Pacto por la Paridad en el Consejo Territorial de Planeación Distrital (CTPD). Para este mes el equipo tuvo dos espacios de acompañamiento de cuidado psicológico.
En octubre se trabajó con un total de 86 personas de las cuales, 58 fueron mujeres, 28 hombres, 59 funcionarios y funcionarias y 27 representantes de la ciudadanía. </t>
  </si>
  <si>
    <t xml:space="preserve">En lo corrido del año se ha brindado asistencia técnica a instancias de participación local en las 20 localidades que tiene el distrito.
En el nivel distrital se logra hacer gestión, articulación e incidencia en el territorio con 24 instancias de participación a saber; 2 Comités Locales de Derechos Humanos, 7 Consejos Locales de la Bicicleta, 2 Comités Operativos Locales de Mujer y Equidad de Género, 5 Consejos Locales de Juventud, 2 Comisiones Ambientales Locales, 1 Comité Local de Libertad Religiosa, 1 Comité de Participación Comunitaria en Salud (COPACOS) y 4 Comités Operativos Locales de Juventud. 
Se ha trabajado con el Consejo Distrital de Juventud, Consejo Distrital de la Bicicleta, Consejo de Territorial de Planeación Distrital, con los sectores de cultura y deporte y el Instituto Distrital de Gestión de Riesgo y Cambio Climático, en estos dos últimos impulsando el proceso electoral de los Consejos.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de productividad y Comité Operativo Local de Envejecimiento y Vejez, Consejo Local de Vendedores y Vendedoras Informales, Comité de Libertad Religiosa y el Comité Local de Derechos Humanos, la Comisión Ambiental Local, Comité Local de Habitabilidad en la Calle, la Comisión Local Intersectorial de Participación en las localidades. Comité Operativo Local para el fenómeno de habitabilidad. Se ha trabajado de manera articulada con el Instituto Distrital Participación y Acción Comunal - IDPAC acompañando los encuentros locales de instancias. Comité Local de Libertad Religiosa, Comité de Participación Comunitaria en Salud (COPACOS)
Desde el 2022 la SDMujer, viene afianzando su trabajo con el Consejo Distrital de la Bicicleta, desarrollando asistencia técnica a través de sensibilizaciones, ejercicios de diálogo e intercambio de ideas para entender dimensión política y técnica del principio, en este sentido el Equipo realizó recomendaciones al Decreto Distrital 495 de 2019 para garantizar la paridad en esta instancia. Para este año, se verificó que la recomendación fue adoptada y en el nuevo Decreto 498 de 2022 la conformación de la instancia debe regirse bajo el principio de paridad.
En desarrollo de las acciones de asistencia se ha trabajado con un total de  4010 personas, por cada uno de los meses: a. febrero se trabajó con 14 personas (13 mujeres y 1 hombre; 11 funcionarios/as y 3 representantes de la ciudadanía), b. Marzo se trabajó con 288 personas (244 mujeres y 44 hombres; 79 funcionarios/as y 209 representantes de la ciudadanía), c. Abril se trabajó con 351 personas (245 mujeres y 106 hombres; 134 funcionarios/as y 217 representantes de la ciudadanía), d. Mayo se trabajó con 466 personas (406 mujeres y 60 hombres; 188 funcionarios/as y 278 representantes de la ciudadanía), e. Junio se trabajó con un total de 454 personas de las cuales, 280 fueron mujeres, 174 hombres, 222 funcionarios y funcionarias y 232 representantes de la ciudadanía, f. julio se hizo trabajo con un total de 678 personas, de las cuales, 490 fueron mujeres, 188 hombres, 354 funcionarios y funcionarias y 324 representantes de la ciudadanía, g. Agosto se trabajó con 1056 personas, de las cuales, 813 fueron mujeres, 243 hombres, de este total, 359 funcionarios y funcionarias y 697 representantes de la ciudadanía, i.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En octubre se trabajó con un total de 86 personas de las cuales, 58 fueron mujeres, 28 hombres, 59 funcionarios y funcionarias y 27 representantes de la ciudadanía. 
</t>
  </si>
  <si>
    <t>No se identifican retrasos</t>
  </si>
  <si>
    <t>La asistencia técnica para la promoción de la paridad a instancias a nivel local y distrital contribuye a avanzar y  dar sostenibilidad a la participación incidente de las mujeres en sus diversidades  y al fortalecimiento de su participación y su representación. En los procesos de acompañamiento se realizan procesos de apropiación del marco jurídico, conceptual e internacional de la paridad,  la importancia de la aplicabilidad y sostenibilidad a largo plazo en el territorio.</t>
  </si>
  <si>
    <t>1.1 Ofrecer asistencia técnica a las 20 localidades a instancias de participación y/o de coordinación para la promoción de la participación paritaria.</t>
  </si>
  <si>
    <t xml:space="preserve">En octubre el equipo hizo gestión, articulación e incidencia para la promoción de la paridad en 18 localidades, exceptuando las localidades (Teusaquillo y La Candelaria)
Las acciones desarrolladas por el equipo estuvieron centradas en:
a) Generar articulación con las referentas de las Casas de Igualdad de Oportunidad para apoyar y desarrollar el proceso de la construcción de las agendas locales de mujeres y poder generar incidencia con las mismas en diversos sectores. 
b) Se da continuidad al trabajo de incidencia a través de los talleres de sensibilización y pedagogía de manera directa en instancias de participación como los son: El Comité Local de Derechos Humanos, el Consejo Local de la Bicicleta, el Comité Operativo Local de Mujer y Equidad de Género, el Consejo Local de Juventud, la Comisión Ambiental Local, el Comité Local de Libertad Religiosa, Comité de Participación Comunitaria en Salud (COPACOS) y el Comité Operativo Local de Juventud. 
c) Se da continuidad al acompañamiento que se ha venido dando a los Encuentros Locales de Instancias, para este mes se acompaña el encuentro local de Sumapaz, recordar que dicho ejercicio ha sido producto de la articulación que se hizo con la Gerencia de Instancias del Instituto Distrital de la Participación y Acción Comunal. 
d)  En el nivel distrital se da continuidad a la incidencia con el Consejo Distrital de la Bicicleta con el proceso de sensibilización y pedagogía con relación a la Paridad. 
En articulación con la Subsecretaría del Cuidado y Políticas de Igualdad, se realizó una mesa de trabajo para revisar la propuesta de sensibilizaciones proyectadas para el seguimiento al Pacto por la Paridad en el Consejo Territorial de Planeación Distrital (CTPD) adicional y no menos importante el equipo tuvo dos espacios de acompañamiento de cuidado psicológico.
En octubre se trabajó con un total de 86 personas, de las cuales, 58 fueron mujeres, 28 hombres, 59 funcionarios/as y 27 representantes de la ciudadanía. </t>
  </si>
  <si>
    <t xml:space="preserve">Vincular 4800 mujeres a los procesos formativos para el desarrollo de capacidades de incidencia, liderazgo, empoderamiento y participación política de las Mujeres </t>
  </si>
  <si>
    <t xml:space="preserve">En octubre se vincularon 136 mujeres a la Escuela Política Lidera Par. En el mes se desarrolló las siguientes actividades: 
Ciclos de formación: 
a) Cierre del Ciclo de paz “Juntas incidimos y construimos la paz territorial” (sesiones 4 y 5) se vincularon 10 mujeres nuevas para este mes. Este ciclo contó con la participación de 74 mujeres en total.
b) Inicio del Ciclo Tejiendo, liderazgos conscientes entre las mujeres: Tiene como objetivo promover la igualdad de género y la eliminación de las desigualdades de género en la sociedad. (Sesión 1) y han participado 126 mujeres nuevas. 
1) Actividades de gestión desarrolladas para el cumplimiento del logro propuesto: 
1.1) Diseño del Ciclo Violencias Contra las Mujeres en Política. 
1.2) Clínicas personalizadas y está dirigida a grupos pequeños de mujeres. Para este mes (Clínica individual sobre veedurías)
2)  Alianzas  
2.1) Formación a equipos de la estrategia 50/50 para el desarrollo del ciclo Violencias Contra las Mujeres en Política (VCMP) 
Nota aclaratoria: Para el mes de octubre se presentó una sobre ejecución, alcanzando un  porcentaje de avance del 186%, con respecto a la meta de la vigencia.   </t>
  </si>
  <si>
    <r>
      <t xml:space="preserve">En lo corrido de la vigencia a la Escuela Política se han vinculado 2229 mujeres en ciclos de formación para el fortalecimiento de sus liderazgos y se han realizado 8 ciclos formativos y dos espacios de diálogo de encuentro con mujeres.
(Espacio de dialogo) - Durante el mes de marzo se destaca la realización del Foro Distrital “Las mujeres y el poder en Bogotá”, realizado el 28 de marzo de 2023, que para el caso de la Clínica Política LideraPar, corresponde a la actividad de modalidad de seminarios. Contando con la participación de 168 mujeres. 
</t>
    </r>
    <r>
      <rPr>
        <u val="single"/>
        <sz val="10"/>
        <color indexed="8"/>
        <rFont val="Times New Roman"/>
        <family val="0"/>
      </rPr>
      <t>1- Ciclo virtual "Oratoria y negociación para la incidencia política"</t>
    </r>
    <r>
      <rPr>
        <sz val="10"/>
        <color indexed="8"/>
        <rFont val="Times New Roman"/>
        <family val="0"/>
      </rPr>
      <t xml:space="preserve"> que inició en abril y cerró en mayo, se vincularon 191 mujeres. Este ciclo está orientado a fortalecer las habilidades por medio de ejercicios de reflexión, análisis, discusión y ampliación de conocimientos frente a la negociación política para incidir en espacios de participación y representación de las mujeres en Bogotá. 
(Espacio de dialogo II)- Del ciclo de oratoria se derivó la Tertulia I "Recogiendo saberes", se buscó con el espacio poner en práctica lo aprendido en el Ciclo de Oratoria y generar redes de confianza. Se vincularon 44 mujeres nuevas.
</t>
    </r>
    <r>
      <rPr>
        <u val="single"/>
        <sz val="10"/>
        <color indexed="8"/>
        <rFont val="Times New Roman"/>
        <family val="0"/>
      </rPr>
      <t>2- Ciclo Liderazgo de las mujeres en instancias de participación</t>
    </r>
    <r>
      <rPr>
        <sz val="10"/>
        <color indexed="8"/>
        <rFont val="Times New Roman"/>
        <family val="0"/>
      </rPr>
      <t xml:space="preserve">, busca fomentar un espacio de diálogo para fortalecer las estrategias de posicionamiento de las agendas políticas de las mujeres desde sus diversidades y diferencias en las instancias de participación local y distrital, así como en escenarios de planeación local. En lo corrido del año se han desarrollado 4 sesiones de formación y se han vinculado 305 mujeres nuevas. Este proceso inició en mayo con el seminario presencial “La incidencia política en instancias de participación y toma de decisión, como oportunidad para el empoderamiento político de las mujeres", este fue un espacios de diálogo con lideresas y directivas distritales, sobre el derecho a la participación y representación política de las mujeres. En agosto se cerró el ciclo de formación.
</t>
    </r>
    <r>
      <rPr>
        <u val="single"/>
        <sz val="10"/>
        <color indexed="8"/>
        <rFont val="Times New Roman"/>
        <family val="0"/>
      </rPr>
      <t>3- Ciclo de Fortalecimiento político y construcción de agendas</t>
    </r>
    <r>
      <rPr>
        <sz val="10"/>
        <color indexed="8"/>
        <rFont val="Times New Roman"/>
        <family val="0"/>
      </rPr>
      <t xml:space="preserve"> para las mujeres usuarias de la CIOM Mártires se vincularon 28 mujeres, se desarrollaron 4 sesiones en el trimestre.
</t>
    </r>
    <r>
      <rPr>
        <u val="single"/>
        <sz val="10"/>
        <color indexed="8"/>
        <rFont val="Times New Roman"/>
        <family val="0"/>
      </rPr>
      <t>4- Ciclo “Formación para la Democracia”</t>
    </r>
    <r>
      <rPr>
        <sz val="10"/>
        <color indexed="8"/>
        <rFont val="Times New Roman"/>
        <family val="0"/>
      </rPr>
      <t xml:space="preserve"> se desarrolla en alianza con el Instituto Holandés para la Democracia Multipartidaria – NIMD, está dirigido a candidatas. Cerró en el mes de julio y se desarrolló en 5 sesiones. Se vincularon 56 mujeres.
</t>
    </r>
    <r>
      <rPr>
        <u val="single"/>
        <sz val="10"/>
        <color indexed="8"/>
        <rFont val="Times New Roman"/>
        <family val="0"/>
      </rPr>
      <t>5- Ciclo “Construcción/actualización de agendas de incidencia de las mujeres por localidad”</t>
    </r>
    <r>
      <rPr>
        <sz val="10"/>
        <color indexed="8"/>
        <rFont val="Times New Roman"/>
        <family val="0"/>
      </rPr>
      <t xml:space="preserve">, facilitar la actualización de las agendas de movilización social de las mujeres en las localidades para la incidencia en el proceso de formulación de los Planes de Desarrollo Territorial 2024 – 2027. Se vincularon 499 mujeres nuevas.
</t>
    </r>
    <r>
      <rPr>
        <u val="single"/>
        <sz val="10"/>
        <color indexed="8"/>
        <rFont val="Times New Roman"/>
        <family val="0"/>
      </rPr>
      <t xml:space="preserve">6-  ciclo de paz “Juntas incidimos y construimos la paz territorial” </t>
    </r>
    <r>
      <rPr>
        <sz val="10"/>
        <color indexed="8"/>
        <rFont val="Times New Roman"/>
        <family val="0"/>
      </rPr>
      <t xml:space="preserve">que se implementa de manera articulada con el equipo paz de la DTDP y que ha desarrollado en este periodo 5 sesiones. Vinculando a 74 mujeres nuevas. 
</t>
    </r>
    <r>
      <rPr>
        <u val="single"/>
        <sz val="10"/>
        <color indexed="8"/>
        <rFont val="Times New Roman"/>
        <family val="0"/>
      </rPr>
      <t>7- Ciclo “Diseño de campañas políticas para mujeres” Registraduría - SDM</t>
    </r>
    <r>
      <rPr>
        <sz val="10"/>
        <color indexed="8"/>
        <rFont val="Times New Roman"/>
        <family val="0"/>
      </rPr>
      <t xml:space="preserve">. Contando con la participación de 738 mujeres vinculadas. Que tiene como objetivo fortalecer la participación electoral de las mujeres y brindar herramientas para el diseño de sus campañas políticas en temas organizativos, marketing político y narrativa pública. 
8- </t>
    </r>
    <r>
      <rPr>
        <u val="double"/>
        <sz val="10"/>
        <color indexed="8"/>
        <rFont val="Times New Roman"/>
        <family val="0"/>
      </rPr>
      <t>Ciclo Tejiendo, liderazgos conscientes entre las mujeres:</t>
    </r>
    <r>
      <rPr>
        <sz val="10"/>
        <color indexed="8"/>
        <rFont val="Times New Roman"/>
        <family val="0"/>
      </rPr>
      <t xml:space="preserve"> Tiene como objetivo promover la igualdad de género y la eliminación de las desigualdades de género en la sociedad. Sesión 1 y han participado 126 mujeres nuevas. 
</t>
    </r>
  </si>
  <si>
    <t xml:space="preserve">No se identifican retrasos   </t>
  </si>
  <si>
    <t xml:space="preserve">La Clínica Política “Lidera – Par”. Formación política para la incidencia: implementa procesos de formación política, con ciclos dirigidos a mujeres diversas y con intereses diferenciados. Se combinan herramientas, contenidos técnicos y procesos de asistencia técnica, para acompañar a las mujeres con iniciativas concretas para la cualificación de su liderazgo, la Clínica Política Lidera- Par forma a mujeres con aspiraciones políticas o simplemente con espíritu de liderazgo y las prepara para incursionar en la vida pública. 
El proceso de formación, sumadas a las reflexiones que comparten las mujeres, permiten construir un espacio de confianza en donde ellas encuentran sus fortalezas y la seguridad para buscar bien sea caminos de solución o estrategias para las negociaciones o técnicas que les ayuden a reconocer la importancia de su propia voz. 
La Escuela Política Liderar Par  ha permitido a las mujeres adquirir herramientas para hablar en público y aterrizar sus ideas, discursos y aprendizajes a sus ejercicios de representación, liderazgo e incidencia en las diferentes instancias y espacios de participación.
</t>
  </si>
  <si>
    <t xml:space="preserve">3.1 Vincular 1200 mujeres a los procesos formativos para el desarrollo de capacidades de incidencia, liderazgo, empoderamiento y participación política de las Mujeres </t>
  </si>
  <si>
    <t>En octubre se vincularon  136 mujeres nuevas a la Escuela Política Lidera Par. En el mes se desarrolló las siguientes actividades: 
ciclos de formación: 
a) Cierre del Ciclo de paz “Juntas incidimos y construimos la paz territorial” (sesiones 4 y 5) Este ciclo desarrollado en articulación con el equipo de paz implementó sus dos últimas sesiones durante el mes de octubre: Sesión 4:  Acuerdos de paz 2016, puntos centrales y medidas de género. Sesión 5: Comunicación y estrategias de cuidado psicosocial. Se vincularon para el mes de octubre 10 mujeres nuevas. Este ciclo contó con la participación de 74 mujeres en total.
b) Inicio del Ciclo Tejiendo, liderazgos conscientes entre las mujeres: Con el ánimo de avanzar en la formación de mujeres lideresas de las 20 localidades, se diseñó este ciclo que tiene como objetivo promover la igualdad de género y la eliminación de las desigualdades de género en la sociedad, a través de la concienciación, la promoción de políticas públicas y la visibilización de las problemáticas de género, contribuyendo al pleno disfrute de los derechos de las mujeres y la equidad de género en todos los ámbitos. Participaron 126 mujeres nuevas. 
1) Actividades de gestión desarrolladas para el cumplimiento del logro propuesto: 
1.1) Diseño del Ciclo Violencias Contra las Mujeres en Política. Con el objetivo de promover el entendimiento, prevención y atención de las Violencias Contra las Mujeres en Política, la Escuela Política Lidera Par ha diseñado el ciclo de formación a formadoras. 1.2) Clínicas individual  sobre veeduría: Su objetivo es otorgar herramientas conceptuales amplias y especializadas, para fortalecer sus conocimientos con relación al ejercicio de control social a través de la veeduría ciudadana. 
2) Alianzas  2.1) Formación a equipos de la estrategia 50/50 para el desarrollo del ciclo formación a Formadoras de Violencias Contra las Mujeres en Política.</t>
  </si>
  <si>
    <t xml:space="preserve"> </t>
  </si>
  <si>
    <t>Ofrecer asistencia técnica a 19 instancias que incluyen las Bancadas de Mujeres de las Juntas Administradoras Locales y la Mesa Multipartidista de género en el Distrito Capital</t>
  </si>
  <si>
    <t xml:space="preserve">Bancadas:
En octubre, el equipo realizó un apoyo técnico a la Bancada de la Localidad de Teusaquillo, en articulación con el Instituto Holandés para la Democracia Multipartidaria NIMD, para poner en contexto el balance desde la conformación de la Bancada hasta este momento, y la continuidad de su plan de acción, elaborando una presentación en PowerPoint como insumo para una sesión formal de la Junta Administradora Local, que fue presentada por las profesionales del NIMD, el día 9 de octubre. Asimismo, se realiza reunión de articulación con el NIMD, con el objetivo de revisar y definir la forma de continuar el trabajo articulado en la asistencia técnica con las Bancadas de Mujeres de las Localidades donde se conformaron, que son 10 localidades (Tunjuelito, Antonio Nariño, Santa Fe, Puente Aranda, Chapinero, Teusaquillo, Engativá, Sumapaz, Fontibón y Bosa), concertando revisar los planes de acción y apoyar su ejecución estratégica. 
El equipo realizó unos documentos de logros e impactos de la Estrategia Bogotá 50-50 en las localidades como insumos para compartir a los ediles y edilesas de las Juntas Administradora Locales del Distrito, finalizados y aprobados para entrega quedaron dichos informes en las localidades de Antonio Nariño, Barrios Unidos, Bosa, Chapinero, Engativá, Fontibón, La Candelaria, Los Mártires, Puente Aranda, Rafael Uribe Uribe, San Cristóbal, Santa Fe, Suba, Sumapaz, Teusaquillo, Tunjuelito, Usaquén y  Usme. 
Mesa Multipartidaria: 
Se realiza reunión en articulación con el Instituto Holandés para la Democracia Multipartidaria -NIMD-, con el objetivo de revisar el plan de actividades para realizar asistencia técnica a la Mesa Distrital Multipartidaria de Género -MDMG-, y definir la fecha del último encuentro  del año (se realizará el día 16 de noviembre). </t>
  </si>
  <si>
    <t>En lo corrido de la vigencia se ha brindado asistencia técnica a Edilesas de  18 localidades (Usaquén, Chapinero, Santa Fe, Tunjuelito, Bosa, Engativá, Suba, Teusaquillo, Antonio Nariño, Puente Aranda, La Candelaria, Rafael Uribe Uribe, Sumapaz,  Kennedy, Barrios Unidos, Ciudad Bolívar, Los Mártires y Fontibón),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En el Encuentro de la Mesa Multipartidaria,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definieron las temáticas a desarrollar en las 3 mesas, Coyuntura Electoral, Violencia contra las mujeres en política, seguridad y medidas de protección en procesos electorales.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t>
  </si>
  <si>
    <t xml:space="preserve">De acuerdo con los lineamientos de la Dirección de Territorialización las acciones de acompañamiento técnico tanto a las bancadas de Mujeres en las Juntas Administradoras Locales, como a la Mesa Distrital Multipartidaria de Género cambia su orientación de trabajo. En cumplimiento a las restricciones de ley en el marco de las la SDMujer ya no trabajará de manera directa con mujeres vinculadas a partidos o movimientos políticos, el trabajo con estos escenarios, será de análisis frente a la oportunidad de incidencia de las bancadas de mujeres.  </t>
  </si>
  <si>
    <t xml:space="preserve">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potencia las capacidades políticas de las mujeres, enfrentando las violencias y discriminaciones que viven en su quehacer político.  
El acompañamiento a la Mesa Distrital Multipartidaria de Género permite reflexionar sobre la favorabilidad de los partidos políticos para la participación de las mujeres en escenarios de poder y toma de decisiones en Bogotá, y construir conjuntamente procesos de fortalecimiento de la participación e incidencia de las mujeres en estos espacios. 
</t>
  </si>
  <si>
    <t>4.1 Ofrecer asistencia técnica a 18 bancadas de mujeres de Juntas Administradoras Locales para su conformación y dinamización.</t>
  </si>
  <si>
    <t xml:space="preserve">En octubre, el equipo realizó un apoyo técnico a la Bancada de la Localidad de Teusaquillo, en articulación con el Instituto Holandés para la Democracia Multipartidaria NIMD, para poner en contexto el balance desde la conformación de la Bancada hasta este momento, y la continuidad de su plan de acción, elaborando una presentación en PowerPoint como insumo para una sesión formal de la Junta Administradora Local, que fue presentada por las profesionales del NIMD, el día 9 de octubre. Asimismo, se realiza reunión de articulación con el NIMD, con el objetivo de revisar y definir la forma de continuar el trabajo articulado en la asistencia técnica con las Bancadas de Mujeres de las Localidades donde se conformaron, que son 10 localidades (Tunjuelito, Antonio Nariño, Santa Fe, Puente Aranda, Chapinero, Teusaquillo, Engativá, Sumapaz, Fontibón y Bosa), concertando revisar los planes de acción y apoyar su ejecución estratégica. 
El equipo realizó unos documentos de logros e impactos de la Estrategia Bogotá 50-50 en las localidades como insumos para compartir a los ediles y edilesas de las Juntas Administradora Locales del Distrito, finalizados y aprobados para entrega quedaron dichos informes en las localidades de Antonio Nariño, Barrios Unidos, Bosa, Chapinero, Engativá, Fontibón, La Candelaria, Los Mártires, Puente Aranda, Rafael Uribe Uribe, San Cristóbal, Santa Fe, Suba, Sumapaz, Teusaquillo, Tunjuelito, Usaquén y  Usme. </t>
  </si>
  <si>
    <t xml:space="preserve">4,2 Convocar y brindar asistencia técnica a la Mesa Multipartidaria de género en el Distrito Capital </t>
  </si>
  <si>
    <t xml:space="preserve">En octubre se realiza reunión en articulación con el Instituto Holandés para la Democracia Multipartidaria -NIMD-, con el objetivo de revisar el plan de actividades para realizar asistencia técnica a la Mesa Distrital Multipartidaria de Género -MDMG-, y definir la fecha del último encuentro del año, se define que debe hacerse el jueves 16 de noviembre en el marco de un desayuno de trabajo, así bien se propone entonces que el espacio aborde de manera puntual 3 temas; 1) Balance Electoral elecciones 2023 que como experto se sugiere invitar a la Misión de Observación Electoral, 2) Balance del plan de acción de la mesa y en el marco de este Balance poder presentar los avances que como entidad se han tenido con relación al fenómeno de la violencia contra las mujeres en política y 3) Retos y proyecciones 2024. </t>
  </si>
  <si>
    <t>Brindar a 60 instancias, incluidos los Fondos de Desarrollo Local, el servicio de asistencia técnica para la transversalización de los enfoques de género e interseccionalidad en los procesos de presupuesto participativo</t>
  </si>
  <si>
    <t xml:space="preserve">En octubre se brindó Asistencia Técnica en 18 Fondos de Desarrollo Local,  18 Consejos de Planeación Local e  instancias de mujeres –  16 Comités Operativos Locales de Mujer y Equidad de Género y 1 Consejo Local de Mujeres. 
1. FDL -  Se desarrolló la séptima mesa mensual de trabajo, la cual contó con la participación de 18 Alcaldías Locales (exceptuando Usaquén y La Candelaria) y 1 funcionaria nueva. 
Se acompañó, por una profesional de apoyo a la Gestión Local, el desarrollo de las Mesas técnicas en las localidades para la incorporación de los enfoques de la PPMYEG en los proyectos de inversión.  Se desarrollaron 7 espacios de acompañamiento en 6 localidades: Usaquén, Santa Fe, Usme, Engativá, Barrios Unidos y Los Mártires.  
Se desarrollaron 1 pre laboratorio y 1 laboratorio en la localidad de Sumapaz. 
2. Consejos de Planeación Local e  instancias de mujeres. Para este mes  participaron en las actividades 27 consejeras y lideresas o comisionadas, de 18 localidades: Exceptuando las localidades de (Teusaquillo y Sumapaz)  
3. COLMYEG y/o CLM se brindó información sobre los avances en la formulación y ejecución de los proyectos de inversión local con metas asociadas al Sector y otros con acciones de transversalización. Se brindó información sobre el proceso de Presupuestos Participativos, en relación con la etapa de revisión por parte del Sector y la próxima etapa que inicia en el mes de noviembre, sobre las votaciones. Por lo cual se socializó en algunas sesiones las propuestas. Se instó a las ciudadanas a continuar participando de los espacios de cualificación cuyos temas son sobre la plataforma SECOP y otros relacionados con Presupuestos Participativos, asimismo se hizo hincapié en el desarrollo de la Comisión de mujeres.
El Equipo Técnico de la SDMujer acompañó 16 COLMYEGS (exceptuando la localidad de Ciudad Bolívar y Santa Fe) y 1 Consejo Local de Mujeres (exceptuando la localidad de Sumapaz) los cuales contaron con la participación de 55 mujeres nuevas.  </t>
  </si>
  <si>
    <r>
      <rPr>
        <sz val="11"/>
        <color indexed="63"/>
        <rFont val="Times New Roman"/>
        <family val="0"/>
      </rPr>
      <t xml:space="preserve">En lo corrido de la vigencia se ha trabajado con </t>
    </r>
    <r>
      <rPr>
        <sz val="11"/>
        <color indexed="8"/>
        <rFont val="Times New Roman"/>
        <family val="0"/>
      </rPr>
      <t>58</t>
    </r>
    <r>
      <rPr>
        <sz val="11"/>
        <color indexed="63"/>
        <rFont val="Times New Roman"/>
        <family val="0"/>
      </rPr>
      <t xml:space="preserve"> instancias (Consejos Locales de Planeación, Fondos de Desarrollo Local y Comités Operativos Locales de Mujer y Equidad de Género) en las 20 localidades.  Se da continuidad a los procesos de asistencia técnica a las Alcaldía Locales para la incorporación de los enfoques de la Política Pública, acompañando las Mesas Técnicas de los proyecto de inversión y la mesa mensual de Referentes Locales.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t>
    </r>
    <r>
      <rPr>
        <sz val="11"/>
        <color indexed="8"/>
        <rFont val="Times New Roman"/>
        <family val="0"/>
      </rPr>
      <t xml:space="preserve">para la formulación de los proyectos de inversión 2023 que a la fecha no han sido contratados.
</t>
    </r>
    <r>
      <rPr>
        <sz val="11"/>
        <color indexed="10"/>
        <rFont val="Times New Roman"/>
        <family val="0"/>
      </rPr>
      <t xml:space="preserve">
</t>
    </r>
    <r>
      <rPr>
        <sz val="11"/>
        <color indexed="63"/>
        <rFont val="Times New Roman"/>
        <family val="0"/>
      </rPr>
      <t xml:space="preserve">Para el caso de los Consejos de Planeación Local - CPL, se evidencia la disposición de las Consejeras para fortalecer sus ejercicios participación incidente tanto en lo Local como en lo Distrital, para ello, con el objetivo de fortalecer su quehacer y visibilización se están articulando con otras instancias de participación los territorios. Se consolida la RED de Consejeras de Planeación. 
</t>
    </r>
    <r>
      <rPr>
        <sz val="11"/>
        <color indexed="10"/>
        <rFont val="Times New Roman"/>
        <family val="0"/>
      </rPr>
      <t xml:space="preserve">
</t>
    </r>
  </si>
  <si>
    <t>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La Asistencia Técnica a las Consejeras de Planeación les ha permitido reconocer la importancia del trabajo colectivo, identificar posibles diferencias y tensiones en la Red, así como su vía de trámite. Reconocen y validan los ejercicios de incidencia desarrollados en cada localidad con protagonismo de consejeras tanto en Presupuestos Participativos, como en el seguimiento a la ejecución de proyectos.</t>
  </si>
  <si>
    <t>x|</t>
  </si>
  <si>
    <t>ñ</t>
  </si>
  <si>
    <t>6.1 Brindar a 20 FDL asistencia técnica para la transversalización de los enfoques de género e interseccionalidad en los procesos de presupuesto participativo.</t>
  </si>
  <si>
    <t xml:space="preserve">En octubre, en los Fondos de Desarrollo Local, se desarrolló la 7.ª mesa de trabajo del año, participaron 18 Alcaldías Locales (exceptuando Usaquén y La Candelaria) y 1 funcionaria nueva. Se acompañó, por una profesional de apoyo a la Gestión Local, el desarrollo de las Mesas técnicas en las localidades para la incorporación de los enfoques de la PPMYEG en los proyectos de inversión.  Se desarrollaron 7 espacios de acompañamiento en 6 localidades: Usaquén, Santa Fe, Usme, Engativá, Barrios Unidos y Los Mártires. Se desarrollaron 1 pre laboratorio y 1 laboratorio en la localidad de Sumapaz 
Mesa de trabajo mensual con referentes locales de mujer y género: La agenda desarrollada fue: 1) Balance del plan de acción de la Mesa de Territorialización. 2) Seguimiento al Pacto de corresponsabilidad Consejo Consultivo de Mujeres (CCM). 3) Fecha de la tercera sesión ordinaria de la Mesa de Territorialización. 4) Varios. (Se señaló respecto al Sello de Igualdad que estaba en revisión metodológica del proceso)
Mesas técnicas de acompañamiento a Alcaldías Locales: Se hicieron recomendaciones sobre la revisión de propuestas de murales sobre la despenalización del aborto; espacios de sensibilización sobre el derecho a una vida libre de violencias, ruta de atención, y otras acciones relacionadas con la PPMYEG; inclusión de cláusulas contractuales para la materialización del Decreto 332 de 2020; y utilización del lenguaje incluyente. Se contó con balances de las acciones de transversalización de los proyectos, mediante la revisión de anexos técnicos, y acompañamiento en la ejecución de procesos.    
Pre laboratorios y Laboratorios Cívicos: Se desarrollaron 1 prelaboratorio y un 1 laboratorio de concertación, se brindó información sobre criterios de elegibilidad y viabilidad del sector, se socializó los criterios de aprobación, con el propósito de que las ciudadanas de Sumapaz tuvieran las herramientas técnicas para participar e incidir en la construcción de propuestas ciudadanas. </t>
  </si>
  <si>
    <t>6.2 Brindar a 20 CPL asistencia técnica para la transversalización de los enfoques de género e interseccionalidad en los procesos de presupuesto participativo.</t>
  </si>
  <si>
    <t>En octubre en los Consejos de Planeación Local e  instancias de mujeres. Participaron en las actividades 27 consejeras y lideresas o comisionadas, de 18 localidades: Exceptuando las localidades de (Teusaquillo y Sumapaz)  
En desarrollo de la asistencia técnica a Consejos de Planeación Local –CPL– a través de las consejeras para consolidar la RED, su participación incidente en la planeación local  y la transversalización de los enfoques de género e interseccionalidad en los procesos de presupuesto participativo se realizaron las siguientes actividades: 
a) Información y gestión a las voceras de la RED, en la estrategia de incidencia e interlocución con sectores con competencias en los procesos de reglamentación del 878 de 2023 y de promoción de la participación, con SDG y SDP.  
b) Se realizaron reuniones virtuales con la RED, con la comisión de memoria  y una presencial, en las cuales se avanzó en los temas de organización, formación de capacidades en planeación y CPL, veedurías e incidencia y también con el instrumento de registro del seguimiento a los proyectos locales de insumo en el seguimiento a operadores o entidades  que en la ejecución de proyectos de PP, para logar sistematicidad en el análisis, identificar información requerida,  recomendaciones y propuestas y como soporte al balance de los CPL al final del periodo. 
c) Abordaje de temas de participación y gestión en el marco de la información desde la Agenda política de las mujeres liderada por el CCM y promover la participación de las consejeras de diferentes sectores sociales presentes en los CPL en la coyuntura de cambios en las administraciones y CPL.</t>
  </si>
  <si>
    <t>6.3 Brindar a 20 COLMYG/CLM asistencia técnica para la transversalización de los enfoques de género e interseccionalidad en los procesos de presupuesto participativo.</t>
  </si>
  <si>
    <t xml:space="preserve">Para el mes de octubre, El Equipo Técnico de la SDMujer acompañó 16 COLMYEGS (exceptuando la localidad de Ciudad Bolívar y Santa Fe) y 1 Consejo Local de Mujeres (exceptuando la localidad de Sumapaz) los cuales contaron con la participación de 55 mujeres nuevas.  Se brindó información sobre los avances en la formulación y ejecución de los proyectos de inversión local con metas asociadas al Sector y otros con acciones de transversalización. Se brindó información sobre el proceso de Presupuestos Participativos, en relación con la etapa de revisión por parte del Sector y la próxima etapa que inicia en el mes de noviembre, sobre las votaciones. Por lo cual se socializó en algunas sesiones las propuestas. Se instó a las ciudadanas a continuar participando de los espacios de cualificación cuyos temas son sobre la plataforma SECOP y otros relacionados con Presupuestos Participativos, asimismo se hizo hincapié en el desarrollo de la Comisión de mujeres.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</si>
  <si>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</si>
  <si>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</si>
  <si>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</si>
  <si>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</si>
  <si>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</si>
  <si>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</si>
  <si>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</si>
  <si>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x</t>
  </si>
  <si>
    <t>PRODUCTO INSTITUCIONAL (PMR):</t>
  </si>
  <si>
    <t>Posicionar al Gobierno Abierto de Bogotá-GABO como una nueva forma de gobernanza que reduce el riesgo de corrupción e incrementa el control ciudadano del gobierno.</t>
  </si>
  <si>
    <t>OBJETIVO ESTRATEGICO:</t>
  </si>
  <si>
    <t>Promover la participación y representación social y política de las mujeres en el ámbito social, político y organizativo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</si>
  <si>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</si>
  <si>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</si>
  <si>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</si>
  <si>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</si>
  <si>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</si>
  <si>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</si>
  <si>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</si>
  <si>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</si>
  <si>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</si>
  <si>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</si>
  <si>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</si>
  <si>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</si>
  <si>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</si>
  <si>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</si>
  <si>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</si>
  <si>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</si>
  <si>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</si>
  <si>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</si>
  <si>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</si>
  <si>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</si>
  <si>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</si>
  <si>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</si>
  <si>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</si>
  <si>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PDD 431</t>
  </si>
  <si>
    <t>Alcanzar la paridad en al menos el 50% de las instancias de participación del Distrito Capital</t>
  </si>
  <si>
    <t xml:space="preserve">Porcentaje de instancias con participación paritaria en el Distrito
</t>
  </si>
  <si>
    <t xml:space="preserve">Constante </t>
  </si>
  <si>
    <t xml:space="preserve">Instancias </t>
  </si>
  <si>
    <t>Instancias con participación paritaria en el Distrito, con asistencia técnica</t>
  </si>
  <si>
    <t>Informe semestral con caracterización de la Paridad en las instancias distritales y Locales.</t>
  </si>
  <si>
    <t xml:space="preserve">La Secretaría Distrital de la Mujer acompaña y promueve en las diferentes instancias de participación ciudadana la incorporación del principio de la paridad en la estructura y funcionamiento de estas, para el caso de las Juntas Administradoras Locales se ha promovido la conformación de Bancadas de mujeres.
En relación con las Instancias Locales y/o Distritales, teniendo en cuenta que son espacios de carácter autónomo, la Secretaría de la Mujer orienta el trabajo entorno a la identificación de estereotipos, imaginarios y prejuicios que obstaculizan o limitan la participen o vinculación de las mujeres de manera más activa en estos escenarios. 
La asistencia técnica de la SDmujer, busca propiciar condiciones favorables que conlleven a la modificación normativa para incorporar la paridad, mediante ejercicios de sensibilización sobre el derecho a la participación de las mujeres, historia de los derechos de las mujeres o espacios de diálogo en donde se reflexiona sobre la importancia de la paridad para la democracia. 
</t>
  </si>
  <si>
    <t xml:space="preserve">En Desarrollo de la estrategia Bogotá 50/50: ruta por la paridad de género en el Gobierno Abierto de Bogotá. La Secretaría Distrital de la Mujer acompaña y promueve la incorporación del principio de paridad en escenarios de participación social y política, abriendo el camino hacia la transformación de estas instancias en sus lógicas de estructura y funcionamiento.. En relación con las instancias de participación, en el marco del Sistema Distrital de Participación, la SDMujer ha brindado asistencia técnica a instancias de participación local en las 20 localidades. Para el caso de las Juntas Administradoras Locales se ha promovido la conformación de Bancadas informales de mujeres, hasta el momento se han conformado 10 bancadas informales (Antonio Nariño, Puente Aranda, Chapinero, Teusaquillo, Engativá, Sumapaz, Bosa, Santa Fe, Tunjuelito, Fontibón). 
La asistencia técnica y acompañamiento a integrantes de estos espacios se orienta a la comprensión de los enfoques de la Política Pública de Mujeres y Equidad de Género, con el objetivo de favorecer el desarrollo del principio de paridad en la estructura de las instancias, ya que, partiendo del análisis de las condiciones de desigualdad históricas es posible identificar las razones que han obstaculizado la vinculación de las mujeres a estos espacios. El trabajo que se impulsa las SDMujer en relación con la incorporación del principio de paridad es clave para fortalecer la democracia y avanzar hacia el cierre de brechas de género.
Teniendo en cuenta que las instancias son espacios de carácter autónomo, la Secretaría de la Mujer orienta el trabajo entorno a la identificación de estereotipos, imaginarios y prejuicios que obstaculizan o limitan el derecho a la participación de las mujeres y su vinculación de manera más activa, mediante ejercicios de sensibilización sobre el derecho a la participación de las mujeres, historia de los derechos de las mujeres y motiva ejercicios de diálogo en donde se reflexiona sobre la importancia de la paridad para la democracia. Se busca propiciar condiciones favorables que conlleven a la modificación normativa que regula estos escenarios.
Es importante mencionar que la Secretaría Distrital de la Mujer incidió en la modificación del Decreto 495 de 2019, que regula los Consejos Locales de la Bicicleta, logrando que en el  nuevo Decreto, 498 de 2022, se incorporará el principio de paridad:
"b) Con el fin de avanzar hacia la participación paritaria, en la conformación de los consejos locales de la bicicleta, se requiere que el consejo esté compuesto, al menos, por el cincuenta por ciento (50%) de mujeres electas como consejeras en cada localidad, cuando el número de consejeros sea impar se deberá aproximar hacia el porcentaje mayor el número de mujeres. En caso de no lograrse al menos la representación del cincuenta por ciento (50%) de mujeres, se continuará en la conformación de los Consejos con las personas que sigan en lista ordenadas según el número de votos. En caso de no cumplir con el número mínimo de consejeras(os) establecidos en la tabla No. 1, el IDPAC deberá definir el procedimiento para la conformación del Consejo Local de la Bicicleta”.
</t>
  </si>
  <si>
    <t xml:space="preserve">PDD 461  </t>
  </si>
  <si>
    <t>461. Documento de lineamiento de presupuesto participativo sensible al género, formulado y adoptado</t>
  </si>
  <si>
    <t xml:space="preserve">Un lineamiento adoptado </t>
  </si>
  <si>
    <t>Documento</t>
  </si>
  <si>
    <t>Documento de lineamiento de presupuesto participativo sensible al género, formulado y adoptado</t>
  </si>
  <si>
    <t xml:space="preserve">La SDMujer cuenta con un documento que orienta la incorporación del Enfoque de Género en el proceso de presupuestación participativa, que le permite al Equipo Técnico del Proyecto de Inversión asociado a la Meta6 orientar la asistencia técnica y fortalecer las capacidades de incidencia de mujeres vinculadas a instancias como los Consejos Locales de Planeación y los Comités Operativos Locales de Mujeres y Equidad de Género y Consejos Locales de Mujeres. Este lineamiento traza la ruta con las y los profesionales de las Oficinas de Planeación Local que se desempeñan como Puntos Focales de Mujer y Equidad de Género. </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</si>
  <si>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</si>
  <si>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</si>
  <si>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</si>
  <si>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</si>
  <si>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</si>
  <si>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Asistencia técnica para la participación paritaria</t>
  </si>
  <si>
    <t>Anual</t>
  </si>
  <si>
    <t xml:space="preserve">Informe semestral de promoción de la participación paritaria en instancias del ámbito local </t>
  </si>
  <si>
    <t xml:space="preserve">En octubre el equipo hizo gestión, articulación e incidencia para la promoción de la paridad en 18 localidades, exceptuando las localidades (Teusaquillo y La Candelaria)
Las acciones desarrolladas por el equipo estuvieron centradas en:
a) Generar articulación con las referentas de las Casas de Igualdad de Oportunidad para apoyar y desarrollar el proceso de la construcción de las agendas locales de mujeres y poder generar incidencia con las mismas en diversos sectores. 
b) Se da continuidad al trabajo de incidencia a través de los talleres de sensibilización y pedagogía de manera directa en instancias de participación como los son: El Comité Local de Derechos Humanos, el Consejo Local de la Bicicleta, el Comité Operativo Local de Mujer y Equidad de Género, el Consejo Local de Juventud, la Comisión Ambiental Local, el Comité Local de Libertad Religiosa, Comité de Participación Comunitaria en Salud (COPACOS) y el Comité Operativo Local de Juventud. 
En el nivel local se logra hacer gestión, articulación e incidencia en el territorio con 24 instancias de participación, a saber; 2 Comités Locales de Derechos Humanos, 7 Consejos Locales de la Bicicleta, 2 Comités Operativos Locales de Mujer y Equidad de Género, 5 Consejos Locales de Juventud, 2 Comisiones Ambientales Locales, 1 Comité Local de Libertad Religiosa, 1 COPACOS y 4 Comités Operativos Locales de Juventud.
c) Se da continuidad al acompañamiento que se ha venido dando a los Encuentros Locales de Instancias, para este mes se acompaña el encuentro local de Sumapaz, recordar que dicho ejercicio ha sido producto de la articulación que se hizo con la Gerencia de Instancias del Instituto Distrital de la Participación y Acción Comunal. 
d)  En el nivel distrital se da continuidad a la incidencia con el Consejo Distrital de la Bicicleta con el proceso de sensibilización y pedagogía con relación a la Paridad. 
En articulación con la Subsecretaría del Cuidado y Políticas de Igualdad, se realizó una mesa de trabajo para revisar la propuesta de sensibilizaciones proyectadas para el seguimiento al Pacto por la Paridad en el Consejo Territorial de Planeación Distrital (CTPD) adicional y no menos importante el equipo tuvo dos espacios de acompañamiento de cuidado psicológico.
Se logró hacer gestión y articulación con las referentas de las Casas de Igualdad de Oportunidades de las localidades de Fontibón, Suba y los Mártires. 
Este ejercicio evidencia que el equipo de promoción de la paridad hizo trabajo con un total de 86 personas de las cuales, 58 fueron mujeres, 28 hombres, 59 funcionarios y funcionarias y 27 representantes de la ciudadanía. </t>
  </si>
  <si>
    <t xml:space="preserve">En lo corrido del año se ha brindado asistencia técnica a instancias de participación local en 20 localidades. En desarrollo de las acciones de asistencia técnica a las instancias de participación se ha trabajado con un total de 4010 personas (2946 mujeres, 942 hombres (para el reporte de septiembre: *No se cuenta con datos desagregados por sexo en una de las sesiones de trabajo, razón por la cual la sumatoria de hombres y mujeres no coincide con el total de personas participantes).  De este total son 1567 funcionarios y 2443 son representantes de la ciudadanía 
Para el 3 tercer trimestre en el ámbito distrital se da continuidad al trabajo de incidencia a través de los talleres de sensibilización y pedagogía de manera directa en instancias de participación como son: el Consejo Distrital de Juventud, Consejo Distrital de la Bicicleta, Consejo de Territorial de Planeación Distrital, con los sectores de cultura y deporte y el Instituto Distrital de Gestión de Riesgo y Cambio Climático, en estos dos últimos impulsando el proceso electoral de los Consejos.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de productividad y Comité Operativo Local de Envejecimiento y Vejez, Consejo Local de Vendedores y Vendedoras Informales, Comité de Libertad Religiosa y el Comité Local de Derechos Humanos, la Comisión Ambiental Local, Comité Local de Habitabilidad en la Calle, la Comisión Local Intersectorial de Participación en las localidades. Comité Operativo Local para el fenómeno de habitabilidad Se ha trabajado de manera articulada con el Instituto Distrital Participación y Acción Comunal - IDPAC acompañando los encuentros locales de instancias. 
Desde el 2022 la SDMujer, viene afianzando su trabajo con el Consejo Distrital de la Bicicleta, desarrollando asistencia técnica a través de sensibilizaciones, ejercicios de diálogo e intercambio de ideas para entender dimensión política y técnica del principio, en este sentido el Equipo realizó recomendaciones al Decreto Distrital 495 de 2019 para garantizar la paridad en esta instancia. Para este año, se verificó que la recomendación fue adoptada y en el nuevo Decreto 498 de 2022 la conformación de la instancia debe regirse bajo el principio de paridad.
Durante el 3er trimestre se trabajó con un total de 4010 personas, de esta manera: julio se hizo trabajo con un total de 678 personas, de las cuales, 490 fueron mujeres, 188 hombres, 354 funcionarios y funcionarias y 324 representantes de la ciudadanía, g. Agosto se trabajó con 1056 personas, de las cuales, 813 fueron mujeres, 243 hombres, de este total, 359 funcionarios y funcionarias y 697 representantes de la ciudadanía, i.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Para el 2do trimestre: A nivel distrital se ha trabajado con el Consejo Distrital de la Bicicleta, Consejo Territorial de Planeación Distrital y los sectores de cultura y deporte, en estos últimos impulsando el proceso electoral de los Consejos Locales de cultura y deporte. A nivel territorial se ha trabajado con diferentes instancias, como,  el Consejo Local de Deporte, Recreación, Actividad Física, Parques y Equipamientos recreo-deportivos -DRAFE-, el Consejo Local de Arte Cultura y Patrimonio CLACP, el Consejo Local de la Bicicleta, la Comisión Ambiental Local, Consejos de Juventud y el Comité Operativo Local de Mujer y Género con ASOJUNTAS, Comité de productividad y Comité Operativo Local de Envejecimiento y Vejez. Consejo Local de Vendedores y Vendedoras Informales, Comité de Libertad Religiosa y el Comité Local de Derechos Humanos Se ha dado acompañamiento de los Encuentros Locales que ha hecho la gerencia del IDPAC. Se hace acompañamiento técnico para la conformación de veedurías para la exigibilidad y la garantía de los derechos de las mujeres y la equidad, a través de diversas acciones. 
Durante el segundo trimestre se trabajó con 1271 personas, 931 fueron mujeres, 340 hombres, de este total 544 funcionarios y funcionarias y 727 representantes de la ciudadanía. Durante los meses de: a. Abril se trabajó con 351 personas (245 mujeres y 106 hombres; 134 funcionarios/as y 217 representantes de la ciudadanía) y, b. Mayo se trabajó con 466 personas (406 mujeres y 60 hombres; 188 funcionarios/as y 278 representantes de la ciudadanía), c.  Junio se trabajó con un total de 454 personas de las cuales, 280 fueron mujeres, 174 hombres, 222 funcionarios y funcionarias y 232 representantes de la ciudadanía.
Para el 1er trimestre, se realizaron ejercicios de incidencia con los sectores movilidad, cultura y deporte, en el territorio se articuló con Instancias de Participación en 10 localidades (Barrios Unidos, Usme, Bosa, Rafael Uribe Uribe, Usaquén, Suba, Engativá, Los Mártires, Fontibón y Teusaquillo), se trabajó con los Consejos Locales de Deportes, Recreación, Actividad Física, Parques y Equipamientos recreo-deportivos -DRAFE (acciones de comunicación que promuevan la participación de las mujeres en el proceso eleccionario de este Consejo); Consejos Locales de Arte Cultura y Patrimonio CLACP, con la Comisión Ambiental Local, Consejos Locales de Juventud y con el Comité Operativo Local de Mujer y Género.  Con el fin de afianzar el ejercicio de promoción del principio de paridad en las Instancias de Participación, El Equipo afianza la articulación con las Referentas de las Localidades de Barrios Unidos, Fontibón, Rafael Uribe Uribe, Engativá, Sumapaz y Los Mártires, esto con el fin de facilitar el diálogo con otras instancias como la de ASOJUNTAS.
Durante el primer trimestr se vincularon 302 personas, 257 fueron mujeres, 45 hombres. De este total, 90 funcionarios y funcionarias y 212 representantes de la ciudadanía. Durante a. febrero se trabajó con 14 personas (13 mujeres y 1 hombres; 11 funcionarios/as y 3 representantes de la ciudadanía), b. Marzo se trabajó con 288 personas (244 mujeres y 44 hombres; 79 funcionarios/as y 209 representantes de la ciudadanía), 
</t>
  </si>
  <si>
    <t>3.1</t>
  </si>
  <si>
    <t>PDD 428</t>
  </si>
  <si>
    <t>Número de mujeres vinculadas a procesos de formación para el desarrollo de capacidades de incidencia, liderazgo, empoderamiento y participación política de las mujeres</t>
  </si>
  <si>
    <t xml:space="preserve">Suma </t>
  </si>
  <si>
    <t xml:space="preserve">Mujeres </t>
  </si>
  <si>
    <t>Mujeres vinculadas a procesos formativos para el desarrollo de capacidades de incidencia y liderazgo</t>
  </si>
  <si>
    <t xml:space="preserve">Listado de las mujeres participantes, Módulos desarrollados 
Informe ejecutivo trimestral de ciclos implementados  </t>
  </si>
  <si>
    <t xml:space="preserve">En octubre se vincularon  136 mujeres a la Escuela Política Lidera Par, y se desarrollaron las siguientes actividades:
1) Ciclos de formación: 
a. Cierre del Ciclo de paz “Juntas incidimos y construimos la paz territorial” (sesiones 4 y 5) Este ciclo desarrollado en articulación con el equipo de paz implementó sus dos últimas sesiones durante el mes de octubre: Sesión 4:  Acuerdos de paz 2016, puntos centrales y medidas de género. Sesión 5: Comunicación y estrategias de cuidado psicosocial. Se vincularon para el mes de octubre 10 mujeres nuevas. Este ciclo contó con la participación de 74 mujeres en total.
b. Inicio del Ciclo Tejiendo, liderazgos conscientes entre las mujeres: Con el ánimo de avanzar en la formación de mujeres lideresas de las 20 localidades, se diseñó este ciclo que tiene como objetivo promover la igualdad de género y la eliminación de las desigualdades de género en la sociedad, a través de la concienciación, la promoción de políticas públicas y la visibilización de las problemáticas de género, contribuyendo al pleno disfrute de los derechos de las mujeres y la equidad de género en todos los ámbitos. Participaron 126 mujeres nuevas. 
2) Actividades de gestión desarrolladas para el cumplimiento del logro propuesto  
2.1) Diseño del Ciclo Violencias Contra las Mujeres en Política. Con el objetivo de promover el entendimiento, prevención y atención de las Violencias Contra las Mujeres en Política, la Escuela Política Lidera Par diseñó el ciclo de formación a formadoras que lleva el mismo nombre y que consta de las siguientes sesiones: Sesión 1: Contexto del ejercicio de derechos políticos de las mujeres en Bogotá. Sesión 2: Barreras de la participación política de las mujeres. Sesión 3. Estrategias para la prevención y atención de VCMP en el distrito.  2.2. El 24 de octubre, el equipo de la escuela desarrolló una Clínica individual sobre Veeduría. El objetivo es otorgar herramientas conceptuales amplias y especializadas, para fortalecer los conocimientos de las mujeres con relación al ejercicio de control social a través de la veeduría ciudadana.
3) Alianzas  
3.1) Formación a equipos de la estrategia 50/50 para el desarrollo del ciclo formación a Formadoras de Violencias Contra las Mujeres en Política, a cargo de la  profesional de la Secretaría de la Mujer, Ana Paula Castro. 
En lo corrido de la vigencia se han vinculado 2229 mujeres a la Escuela Política en los diferentes ciclos de formación para el fortalecimiento de sus liderazgos,  se han realizado 8 ciclos formativos y dos espacios de diálogo con mujeres.
Nota aclaratoria: Para el mes de octubre se presentó una sobre ejecución, alcanzando un  porcentaje de avance del 186%, con respecto a la meta de la vigencia.   
</t>
  </si>
  <si>
    <t xml:space="preserve">En lo corrido de la vigencia a la Escuela Política se han vinculado 2229 mujeres en los diferentes ciclos de formación para el fortalecimiento de sus liderazgos y se han realizado 8 ciclos formativos y dos espacios de diálogo de encuentro con mujeres.
(Espacio de dialogo I) - Durante el mes de marzo se destaca la realización del Foro Distrital “Las mujeres y el poder en Bogotá”, realizado el 28 de marzo de 2023, que para el caso de la Clínica Política LideraPar, corresponde a la actividad de modalidad de seminarios. Contando con la párticipación de 168 mujeres. 
1- Ciclo virtual "Oratoria y negociación para la incidencia política" que inició en abril y cerró en mayo, se vincularon 191 mujeres. Este ciclo está orientado a fortalecer las habilidades por medio de ejercicios de reflexión, análisis, discusión y ampliación de conocimientos frente a la negociación política para incidir en espacios de participación y representación de las mujeres en Bogotá. 
(Espacio de dialogo II)- Del ciclo de oratoria se derivó la Tertulia I "Recogiendo saberes", se buscó con el espacio poner en práctica lo aprendido en el Ciclo de Oratoria y generar redes de confianza. Se vincularon 44 mujeres nuevas.
2- Ciclo Liderazgo de las mujeres en instancias de participación, busca fomentar un espacio de diálogo para fortalecer las estrategias de posicionamiento de las agendas políticas de las mujeres desde sus diversidades y diferencias en las instancias de participación local y distrital, así como en escenarios de planeación local. En lo corrido del año se han desarrollado 4 sesiones de formación y se han vinculado 305 mujeres nuevas. Este proceso inició en mayo con el seminario presencial “La incidencia política en instancias de participación y toma de decisión, como oportunidad para el empoderamiento político de las mujeres", este fue un espacios de diálogo con lideresas y directivas distritales, sobre el derecho a la participación y representación política de las mujeres. En agosto se cerró el ciclo de formación.
3- Ciclo de Fortalecimiento político y construcción de agendas para las mujeres usuarias de la CIOM Mártires se vincularon 28 mujeres, se desarrollaron 4 sesiones en el trimestre.
4- Ciclo “Formación para la Democracia” se desarrolla en alianza con el Instituto Holandés para la Democracia Multipartidaria – NIMD, está dirigido a candidatas. Cerró en el mes de julio y se desarrolló en 5 sesiones. Se vincularon 56 mujeres.
5- Ciclo “Construcción/actualización de agendas de incidencia de las mujeres por localidad”, facilitar la actualización de las agendas de movilización social de las mujeres en las localidades para la incidencia en el proceso de formulación de los Planes de Desarrollo Territorial 2024 – 2027. Se vincularon 463 mujeres nuevas.
6-  ciclo de paz “Juntas incidimos y construimos la paz territorial” que se implementa de manera articulada con el equipo paz de la DTDP y que ha desarrollado en este periodo 5 sesiones. Vinculando a 74 mujeres nuevas. 
7- Ciclo “Diseño de campañas políticas para mujeres” Registraduría - SDM. Contando con la participación de 738 mujeres vinculadas. Que tiene como objetivo fortalecer la participación electoral de las mujeres y brindar herramientas para el diseño de sus campañas políticas en temas organizativos, marketing político y narrativa pública. 
8- Ciclo Tejiendo, liderazgos conscientes entre las mujeres: Tiene como objetivo promover la igualdad de género y la eliminación de las desigualdades de género en la sociedad. Sesión 1 y han participado 126 mujeres nuevas. 
Para el 1er trimestre se realizó el Foro “Las Mujeres y el poder en Bogotá” con la vinculación de 168 mujeres, fue desarrollado en el marco de la conmemoración del 8 de marzo. Desarrollado en alianza con la Registraduría Nacional del Estado Civil;  la Misión de Observación Electoral -MOE-; Transparencia por Colombia; Instituto Holandés para la Democracia Multipartidaria -NIMD- y ONU Mujeres. El objetivo central del espacio fue  Propiciar un diálogo con lideresas y directivas distritales, sobre el derecho a la participación y representación política de las mujeres, haciendo énfasis en que a pesar de los obstáculos que ellas enfrentan de manera diferenciada como las violencias en el ejercicio de sus liderazgos y las cargas desequilibradas de cuidado, las mujeres han logrado incidir y llegar al poder para transformar sus realidades y aportar en importantes cambios sociales. Al Foro se inscribieron 182 personas, de las cuales se registran como vinculadas 175 personas, de la cuales 168 son mujeres y 6 hombres y una persona intersexual. Participaron del Foro al menos dos personas de cada una de las localidades de Bogotá, exceptuando Sumapaz, es decir, hubo presencia de 19 localidades de la ciudad. 
</t>
  </si>
  <si>
    <t>4.1</t>
  </si>
  <si>
    <t>Números de bancadas de mujeres asistidas técnicamente.</t>
  </si>
  <si>
    <t xml:space="preserve">Bancadas de mujeres asistidas para el fortalecimiento del liderazgo y la participación. </t>
  </si>
  <si>
    <t>Informe semestral de fortalecimiento a los liderazgos para  participación y la representación política en Bogotá a través de bancadas de mujeres de las JAL.</t>
  </si>
  <si>
    <t>En lo corrido de la vigencia se ha brindado asistencia técnica a Edilesas de  18 localidades (exceptuando las localidades de San Cristobal y Usme),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con el objetivo de formular o acompañar la ejecución de sus planes de acción. 
Para este trimestre de acuerdo a lineamientos de la Dirección, el ejercicio de acompañamiento a las bancadas de mujeres de las Juntas Administradoras Locales, cambió por motivo de restricciones de ley en el marco de las elecciones locales y para evitar conflictos de intereses. En este orden, el equipo lleva a cabo una reunión con el Instituto Holandés para la Democracia Multipartidaria -NIMD- que tuvo como propósito acordar como se daría continuidad al acompañamiento y asistencia técnica a las Bancadas de Mujeres ya conformadas, debido a que por lineamientos de las directivas, por la ley de garantías y la coyuntura electoral, el equipo de la Secretaria Distrital de la Mujer deberá suspender este acompañamiento, por tal motivo se acordó dar continuidad a este acompañamiento de manera particular en las bancadas donde hay planes de acción y quedaron tareas por desarrollar. Por otro lado, en el marco de la articulación con el proyecto 7675 y el trabajo de acompañamiento y asistencia técnica, el equipo elabora unos documentos de insumos locales a partir del Diagnóstico de Paridad y el Documento de caracterización de la edilesas, en aras de dar cumplimiento a las metas establecidas en el Plan de Acción y el POA. 
Estos documentos fueron usados como insumos para la construcción de las agendas locales de mujeres en las localidades de Barrios Unidos, Bosa, Engativá, Fontibón, Chapinero, Los Mártires, Puente Aranda, Rafael Uribe Uribe y Ciudad Bolívar.
Para el mes de septiembre el equipo adelanta la elaboración de unos documentos de logros e impactos de la Estrategia Bogotá 50-50 en las localidades como insumos para compartir a los ediles y edilesas de las Juntas Administradora Locales del Distrito.
Se cuenta con los documentos de logros e impactos sobre el trabajo realizado en las localidades de Kennedy, Usaquén y Ciudad Bolívar. 
En el Encuentro de la Mesa Multipartidaria,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definieron las temáticas a desarrollar en las 3 mesas, Coyuntura Electoral, Violencia contra las mujeres en política, seguridad y medidas de protección en procesos electorales. 
Continúa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Se realizaron asistencias técnicas para la atención de violencias contra las mujeres en política y la activación de la ruta de atención, contando con el acompañamiento de la profesional Ana Paula Castro especialista en VCMP. Por su parte, sé continuo con el proceso de construcción del Plan de acción de la bancada de Sumapaz, en temas de economía, eliminación de violencias y formación. Como ejercicio de reconstrucción del tejido social de las mujeres y de identificar necesidades y propuestas, para la actualización de la agenda local de mujeres, se llevó a cabo el encuentro “Hablemos de lo que nos une” el cual tuvo la participación de la localidad de Engativá.
Para el 1er semestre se retoma el contacto e inicia la articulación con las Bancadas de Mujeres conformadas en 2022. El objetivo para esta vigencia es apoyar la materialización de los planes de acción y continuar el fortalecimiento cualitativo del liderazgo y el ejercicio de la participación política de las Edilesas. En Desarrollo de la asistencia técnica se revisaron los reglamentos internos de las Juntas Administradoras Locales  de Puente Aranda, Bosa, Antonio Nariño y Sumapaz con el fin de hacer recomendaciones puntuales que en el Proyecto de Acuerdo de estos se cree la comisión permanente para la Equidad de la Mujer y Género y se incorpore el uso del lenguaje incluyente en la corporación.</t>
  </si>
  <si>
    <t>4.2</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</si>
  <si>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</si>
  <si>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</si>
  <si>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</si>
  <si>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Acta y listado de asistencia de las sesiones de la Mesa Multipartidaria</t>
  </si>
  <si>
    <t xml:space="preserve">
En lo corrido de la vigencia se han realizado tres encuentros de la Mesa Multipartidista de género en el Distrito Capital.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realizó el encuentro extraordinario de Mesa Distrital Multipartidaria de Género, donde se definió la metodología de trabajo de las mesas técnicas para identificar los obstáculos que enfrentan las mujeres en el ejercicio de sus liderazgos y participación, a través de la actividad: Café del mundo, que busca que el tema de cada mesa se discuta en grupos pequeños que van rotando a medida que se desarrolla la sesión. Los temas que se trataron fueron: a. Mesa 1. Coyuntura Electoral. b, Mesa 2. Violencia contra las mujeres en política. c. Mesa 3. Seguridad y medidas de protección en la coyuntura electoral. Se llevaron las actividades virtuales: Encuentro virtual para la construcción de la metodología del encuentro extraordinario de MDMG el día 9 de mayo y Encuentro Virtual de la MDMG para la construcción de insumos y metodologías de las mesas técnicas. El día 17 mayo.
El equipo se contactó con 15 partidos y/o movimientos políticos que se listan a continuación: (Salvación Nacional, Cambio Radical, Partido de la U, Dignidad, Comunes, MAIS, Alianza Verde, Colombia Renaciente, Colombia Justa y Libres, Colombia Humana, UP, Centro Democrático, Polo Democrático Alternativo, Mira y Nuevo Liberalismo), para convocar a sus delegadas a un Encuentro extraordinario de Mesa Distrital Multipartidaria de Género del 2023.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En lo corrido de la vigencia se han realizado dos encuentros de la Mesa Multipartidista de género en el Distrito Capital, una de carácter virtual fue de alistamiento e informativa sobre los procesos de formación política que adelantará la SDMujer para candidatas La segunda mesa se desarrolló en abril y se realizó seguimiento al Plan de trabajo.
Para el 1er trimestre se da continuidad a la alianza con el Instituto Holandés para la Democracia y con el fin de promover y calificar el ejercicio del derecho a la participación de las mujeres interesadas en ser candidatas para futuras elecciones se les informa y motiva a participar de la Escuela de Formación lideradas por el Instituto. 
Para el 3cer trimestre el equipo responsable de la Meta.4 de acuerdo a lineamientos de la Dirección, en el ejercicio de acompañamiento a la Mesa Distrital Multipartidaria de Género debido a restricciones de ley en el marco de las elecciones locales y para evitar conflictos de intereses, por lo que no se llevó a cabo un encuentro de la mesa multipartidaria.</t>
  </si>
  <si>
    <t xml:space="preserve">. </t>
  </si>
  <si>
    <t xml:space="preserve">El equipo de trabajo, al tener esta restricción, ha venido adelantando documentos de contexto local que evidencian los logros en impactos de la Estrategia Bogotá 50/50 en las 20 localidades.
Estos documentos se entregarán a las juntas administradoras locales como una  ficha informativa que refleja los avances obtenidos en cada una de las localidades en materia de prevención de la paridad. 
Estos documentos de diagnóstico se entregarán a cada una de las juntas administradoras locales como una acción afirmativa que refleja los logros obtenidos en cada una de las localidades en materia de promoción de la paridad, tanto en el acompañamiento a la corporación pública, como a las bancadas de mujeres en aquellas localidades donde se han conformado, tambien se evidencia la gestión en las localidades donde no se logró conformar bancadas, señalando las razones coyunturales y políticas que lo impidieron. 
En este sentido, hasta que culmine el proceso electoral, el equipo seguirá trabajando en estos documentos diagnósticos, que servirán de utilidad para proyectar el trabajo con estas corporaciones para la vigencia durante el año 2024.  
En el mes de junio, se realizaron documentos de contexto en 6 localidades de: (Barrios Unidos, Usaquén, Puente Aranda, Chapinero, Kennedy y Ciudad Bolívar) en aras de dar cumplimiento a las metas establecidas en el Plan de Acción y el POA. </t>
  </si>
  <si>
    <t>6.1</t>
  </si>
  <si>
    <t>PDD 461
Cumplida 
Un documento de lineamiento de presupuesto participativo sensible al género</t>
  </si>
  <si>
    <t xml:space="preserve">Número de FDL con asistencia técnica en presupuesto participativo sensible al género </t>
  </si>
  <si>
    <t>Asistencia Técnica FDL para la incorporación de los enfoques transversales de la PPMYEG</t>
  </si>
  <si>
    <t>Acta y Listados asistencia de las mesas mensuales
Informe semestral sobre la asistencia técnica brindada a los FDL</t>
  </si>
  <si>
    <t xml:space="preserve">En octubre en los FDL se desarrolló la septima mesa de trabajo del año, participaron 18 Alcaldías Locales (exceptuando Usaquén y La Candelaria) y 1 funcionaria nueva. Se acompañó, por una profesional de apoyo a la Gestión Local, el desarrollo de las Mesas técnicas en las localidades para la incorporación de los enfoques de la PPMYEG en los proyectos de inversión.  Se desarrollaron 7 espacios de acompañamiento en 6 localidades: Usaquén, Santa Fe, Usme, Engativá, Barrios Unidos y Los Mártires. Se desarrollaron 1 pre laboratorio y 1 laboratorio en la localidad de Sumapaz 
Mesa de trabajo mensual: Para este periodo se hizo: 1) El balance del plan de acción de la Mesa de Territorialización, se señalaron las alertas en consideración del tiempo restante de este año sobre las actividades que se deben cumplir para terminar a cabalidad dicho plan, 2) se abordaron las inquietudes sobre el seguimiento al Pacto de Corresponsabilidad entre el Consejo Consultivo de Mujeres y las alcaldesas y alcaldes 3) Fue sobre la fecha de la tercera sesión ordinaria de la Mesa de Territorialización y 4) Se señaló respecto al Sello de Igualdad que estaba en revisión metodológica del proceso.
Mesas técnicas de acompañamiento a Alcaldías Locales: Se hicieron recomendaciones sobre la revisión de propuestas de murales sobre la despenalización del aborto; espacios de sensibilización sobre el derecho a una vida libre de violencias, ruta de atención, y otras acciones relacionadas con la PPMYEG; inclusión de cláusulas contractuales para la materialización del Decreto 332 de 2020; y utilización del lenguaje incluyente. Se contó con balances de las acciones de transversalización de los proyectos, mediante la revisión de anexos técnicos, y acompañamiento en la ejecución de procesos.    
Prelaboratorios y Laboratorios Cívicos: Se desarrollaron 1 prelaboratorio y un 1 laboratorio de concertación, se brindó información sobre los criterios de elegibilidad y viabilidad del Sector y también se socializó los criterios de aprobación, con el propósito de que las ciudadanas de Sumapaz tuvieran las herramientas técnicas para participar e incidir en la construcción de propuestas ciudadanas. </t>
  </si>
  <si>
    <t xml:space="preserve">En lo corrido del periodo en los Fondos de Desarrollo Local se ha trabajado en 19 localidades  (exceptuando la Candelaria) a través de la Mesa de trabajo mensual de la  que participan las referentes de Mujer y Género de las Alcaldías Locales, el objetivo de la mesa es presentar las acciones sugeridas desde el Sector Mujeres, para los proyectos de inversión de cada FDL para la vigencia 2023.
Para el tercer trimestre en las mesas técnicas se hicieron recomendaciones sobre la utilización del lenguaje incluyente y una comunicación no sexista, también se introdujo elementos analíticos que abordaron aspectos relacionados con la deconstrucción de estereotipos de género, procedencia, raza, entre otros. Se socializó la Ruta de atención para mujeres víctimas de violencias y la actualización del directorio de entidades de dicha ruta. En la ejecución de los contratos se brindaron las orientaciones técnicas para efectuar el desarrollo de actividades que incluyan los enfoques. Se hizo seguimiento de los avances en ejecución y se socializó los avances en la formulación. Para las mesas de trabajo mensual se reitera el compromiso por parte de las alcaldías locales de realizar la actualización normativa de los COLMYEG antes de culminar julio. Se hizo el balance del plan de acción de la Mesa de Territorialización como del Pacto de Corresponsabilidad entre el Consejo Consultivo de Mujeres con alcaldes y alcaldesas. 
Se brindó asistencia técnica a 17 FDL en 39 laboratorios cívicos correspondientes en las localidades de: Usaquén, Chapinero, Santa Fe, San Cristóbal, Usme, Tunjuelito, Bosa, Kennedy, Fontibón, Engativá, Suba, Barrios Unidos, Los Mártires, Antonio Nariño, La Candelaria, Rafael Uribe Uribe y Ciudad Bolívar. Se asistió a las Mesas técnicas de acompañamiento a Alcaldías Locales, acompañadas por una profesional de apoyo a la Gestión Local para la incorporación de los enfoques de la PPMYEG en los proyectos de inversión. El quipo realizó 3 pre laboratorios en 3 localidades (Santa Fe, Suba y Sumapaz.) 
Se desarrolló la mesa mensual de trabajo, la cual contó con la participación de 19 Alcaldías Locales (exceptuando Fontibón) y 5 funcionarias nuevas. Se acompañó, por una profesional de apoyo a la Gestión Local, el desarrollo de las Mesas técnicas en las localidades para la incorporación de los enfoques de la PPMYEG en los proyectos de inversión. Se desarrollaron 10 espacios de acompañamiento en 8 localidades: Usaquén, Santa Fe, Usme, Engativá, Los Mártires, Rafael Uribe Uribe, Ciudad Bolívar y Sumapaz. Se desarrollaron 2 prelaboratorios y 1 laboratorio cívico y diferencial en la Localidad de Sumapaz.
Para el segundo trimestre   Se da continuidad a los procesos de asistencia técnica a las Alcaldía Locales para la incorporación de los enfoques de la Política Pública, acompañando las Mesas Técnicas de los proyecto de inversión y la mesa mensual de Referentes Locales.
Para el 1er trimestre el Equipo participa de diferentes mesas de acompañamiento técnico de los proyectos, esto permite que una vez incorporado los enfoques de la Política Pública en estos, la ejecución este acorde no sólo con el documento de política y demás herramientas técnicas, sino que además, estos estén en sintonía con las necesidades y requerimientos de las mujeres en materia de garantía de derechos. </t>
  </si>
  <si>
    <t>6.2</t>
  </si>
  <si>
    <t xml:space="preserve">Número de CPL con asistencia técnica en presupuesto participativo sensible al género </t>
  </si>
  <si>
    <t>Actas y listados de asistencia 
Informe semestral sobre la asistencia técnica brindada a CPL</t>
  </si>
  <si>
    <t xml:space="preserve">
En octubre en los Consejos de Planeación Local e  instancias de mujeres. Participaron en las actividades 27 consejeras y lideresas o comisionadas, de 18 localidades: Exceptuando las localidades de (Teusaquillo y Sumapaz)  
En desarrollo de la asistencia técnica a Consejos de Planeación Local –CPL– a través de las consejeras para consolidar la RED, su participación incidente en la planeación local  y la transversalización de los enfoques de género e interseccionalidad en los procesos de presupuesto participativo se realizaron las siguientes actividades: 
a) Información y gestión a las voceras de la RED, en la estrategia de incidencia e interlocución con sectores con competencias en los procesos de reglamentación del 878 de 2023 y de promoción de la participación, con SDG y SDP.  
b) Se realizaron reuniones virtuales con la RED, con la comisión de memoria  y una presencial, en las cuales se avanzó en los temas de organización, formación de capacidades en planeación y CPL, veedurías e incidencia y también con el instrumento de registro del seguimiento a los proyectos locales de insumo en el seguimiento a operadores o entidades  que en la ejecución de proyectos de PP, para logar sistematicidad en el análisis, identificar información requerida,  recomendaciones y propuestas y como soporte al balance de los CPL al final del periodo. 
c) Abordaje de temas de participación y gestión en el marco de la información desde la Agenda política de las mujeres liderada por el CCM y promover la participación de las consejeras de diferentes sectores sociales presentes en los CPL en la coyuntura de cambios en las administraciones y CPL.</t>
  </si>
  <si>
    <t xml:space="preserve">Para el tercer trimestre Se hizo acompañamiento en la ejecución por parte del equipo de voceras de la RED, en acciones de la estrategia de incidencia, con la elaboración y gestión de un documento que recoge las inquietudes y propuestas de las consejeras al Acuerdo 878 de 2023. Se continuó con la gestión y acompañamiento a las voceras de la Red, en acciones de la estrategia de incidencia, consolidar acuerdos colectivos sobre la comunicación, documentos y gestión para fortalecer la Red y su acción e interlocución oportuna con actores y al interior de los CPL en la comprensión de la posición de la Red respecto al Acuerdo 878 de 2023. Se abordaron temas como la organización, formación de capacidades para la incidencia, balance de la participación en Presupuestos Participativos de 2023, logros y dificultades, y entrega de balance al final del periodo y las perspectivas para el próximo periodo
Para el segundo trimestre del año,  se consolida la RED de consejeras de planeación local para cualificar las acciones de liderazgo social,  incidencia política y acción colectiva, se evidencia la disposición de las Consejeras para fortalecer sus ejercicios de participación incidente tanto en lo local como en lo Distrital, para ello, con el objetivo de fortalecer su quehacer y visibilización se están articulando con otras instancias de participación en los territorios. Se brindó información y socialización de experiencias en el rol de seguimiento y control social de los CPL.
Se resalta la cercanía estratégica que se tiene con la gerencia de instancias del IDPAC (Instituto de la participación y la acción comunal) con el fin de poder participar e incidir en la implementación de acuerdos y la realización de talleres donde la comunidad es partícipe. 
En lo corrido de la vigencia, se ha trabajado con Consejeras de Planeación Local de 16 localidades (Usaquén, Chapinero, Mártires, Santa Fe, Candelaria, Tunjuelito, Engativá, Kennedy y Ciudad Bolívar, Teusaquillo, suba, Barrios Unidos, Antonio Nariño, Rafael Uribe Uribe, San Cristóbal, Bosa).
Para el 1er trimestre, se activan los escenarios de trabajo articulado con la RED de Consejeras de cara al fortalecimiento de su ejercicio en los procesos de planeación Local. Para el desarrollo de la asistencia técnica El Equipo Profesional acuerda el cronograma y ruta de acompañamiento a esta instancia. Se define el énfasis del trabajo en formación, organización e incidencia de las mujeres en los CPL y de la Red Distrital de consejeras Locales de Planeación. </t>
  </si>
  <si>
    <t xml:space="preserve">6.3 </t>
  </si>
  <si>
    <t xml:space="preserve">Número de COLMYG/CLM  con asistencia técnica en presupuesto participativo sensible al género </t>
  </si>
  <si>
    <t xml:space="preserve">Actas y listados de asistencia 
Informe semestral de asistencia técnica brindada a los COLMYG </t>
  </si>
  <si>
    <t xml:space="preserve">Para el tercer trimestre: Se brindó información sobre el avance en la ejecución de diferentes proyectos de inversión específicos del Sector Mujeres, para la vigencia 2022 o 2023, así mismo se socializa con las ciudadanas el ejercicio de asistencia técnica desarrollado con la Alcaldía para la formulación de los proyectos de inversión 2023 que a la fecha no han sido contratados, con el propósito de generar acciones de transversalización de los enfoques de la PPMYEG lo que permite que las ciudadanas tengan información de primera mano para el diálogo que puedan sostener con cada alcaldía local, en el proceso de incidencia en los proyectos de inversión. Se inicia la socialización del proceso de Presupuestos Participativos correspondiente a su fase II, junto con las rutas para participar, las cuales son por propuestas autónomas o laboratorios cívicos. 
Se brindó información sobre los avances en la formulación y ejecución de los proyectos de inversión local con metas asociadas al Sector y otros con acciones de transversalización. Asimismo, se brindó información sobre el proceso de Presupuestos Participativos, en este sentido se compartió a las ciudadanas fechas, metas, recursos y otros aspectos relevantes para la realización de los Laboratorios Cívicos y Diferenciales.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para la formulación de los proyectos de inversión 2023 que a la fecha no han sido contratados.
En lo corrido de la vigencia se ha brindado asistencia técnica a las 20 localidades del Distrito. 
Para el 1er trimestre, normalizada la contratación de los Equipo Profesionales, se garantizó la presencia del Equipo Transversalización en los Comités Operativos Locales de Mujer y Equidad de Género - COLMYEG, esto ha permitido afianzar los procesos de comprensión y apropiación técnica de las mujeres vinculadas a estos escenarios en relación con la incorporación del Enfoque de Género en los proyectos de inversión de su localidad, hacer seguimiento a la inversión. Así, como afianzar y fortalecer su participación de cara a los ejercicios de presupuestación participativa Fase2 -2023.
</t>
  </si>
  <si>
    <t>Número de Mujeres participantes en procesos de asistencia técnica en presupuesto participativo sensible al género articuladas al COLMYG/CLM</t>
  </si>
  <si>
    <t xml:space="preserve">Por demanda </t>
  </si>
  <si>
    <t>Base de datos mujeres participantes de los COLMYEG</t>
  </si>
  <si>
    <t xml:space="preserve">En octubre se presentaron 55 mujeres nuevas. </t>
  </si>
  <si>
    <t>En lo corrido de la vigencia 383 mujeres han participado de los Comités Operativos Locales de Mujer y Equidad de Género - COLMyEG.
Para el 3er trimestre se han vinculado a los COLMYEG y/o CLM, 51 mujeres.
Para el 2er trimestre se han vinculado a los COLMYEG y/o CLM, 182 mujeres.
Para el 1er trimestre se han vinculado a los COLMYEG y/o CLM, 95 mujeres.</t>
  </si>
  <si>
    <t>ELABORÓ</t>
  </si>
  <si>
    <t xml:space="preserve">Firma: </t>
  </si>
  <si>
    <t>APROBÓ (Según aplique Gerenta de proyecto, Líder técnica y responsable de proceso)</t>
  </si>
  <si>
    <t>Firma:</t>
  </si>
  <si>
    <t>REVISÓ OFICINA ASESORA DE PLANEACIÓN</t>
  </si>
  <si>
    <t xml:space="preserve">Nombre: Anne Paola Mendoza González </t>
  </si>
  <si>
    <t>Nombre: Marcela Enciso Gaitán</t>
  </si>
  <si>
    <t>Nombre: LISA CRISTINA GÓMEZ CAMARGO</t>
  </si>
  <si>
    <t>Nombre:</t>
  </si>
  <si>
    <t xml:space="preserve">Cargo: Contratista </t>
  </si>
  <si>
    <t xml:space="preserve">Cargo: Directora de Territorialización de Derechos y Participación </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</si>
  <si>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</si>
  <si>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</si>
  <si>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</si>
  <si>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</si>
  <si>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</si>
  <si>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</si>
  <si>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</si>
  <si>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</si>
  <si>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</si>
  <si>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</si>
  <si>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</si>
  <si>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</si>
  <si>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</si>
  <si>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</si>
  <si>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</si>
  <si>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</si>
  <si>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Indígenas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</si>
  <si>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</si>
  <si>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</si>
  <si>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</si>
  <si>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</si>
  <si>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</si>
  <si>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</si>
  <si>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</si>
  <si>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</si>
  <si>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</si>
  <si>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</si>
  <si>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</si>
  <si>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</si>
  <si>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Usaquén</t>
  </si>
  <si>
    <t>2. Chapinero</t>
  </si>
  <si>
    <t> </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</si>
  <si>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</si>
  <si>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</si>
  <si>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</si>
  <si>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</si>
  <si>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</si>
  <si>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</si>
  <si>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</si>
  <si>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</si>
  <si>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</si>
  <si>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</si>
  <si>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</si>
  <si>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</si>
  <si>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</si>
  <si>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</si>
  <si>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</si>
  <si>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</si>
  <si>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</si>
  <si>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</si>
  <si>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</si>
  <si>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</si>
  <si>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</si>
  <si>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</si>
  <si>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</si>
  <si>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</si>
  <si>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</si>
  <si>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</si>
  <si>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</si>
  <si>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</si>
  <si>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</si>
  <si>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</si>
  <si>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</si>
  <si>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</si>
  <si>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</si>
  <si>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</si>
  <si>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</si>
  <si>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</si>
  <si>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</si>
  <si>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</si>
  <si>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</si>
  <si>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</si>
  <si>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</si>
  <si>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</si>
  <si>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</si>
  <si>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</si>
  <si>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</si>
  <si>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</si>
  <si>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</si>
  <si>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</si>
  <si>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</si>
  <si>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</si>
  <si>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</si>
  <si>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</si>
  <si>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</si>
  <si>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</si>
  <si>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</si>
  <si>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</si>
  <si>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</si>
  <si>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</si>
  <si>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</si>
  <si>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</si>
  <si>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</si>
  <si>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</si>
  <si>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</si>
  <si>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</si>
  <si>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</si>
  <si>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</si>
  <si>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</si>
  <si>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</si>
  <si>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</si>
  <si>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</si>
  <si>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</si>
  <si>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</si>
  <si>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</si>
  <si>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</si>
  <si>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</si>
  <si>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</si>
  <si>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</si>
  <si>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</si>
  <si>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</si>
  <si>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</si>
  <si>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</si>
  <si>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</si>
  <si>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</si>
  <si>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</si>
  <si>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</si>
  <si>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</si>
  <si>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</si>
  <si>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</si>
  <si>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</si>
  <si>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</si>
  <si>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</si>
  <si>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</si>
  <si>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</si>
  <si>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</si>
  <si>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</si>
  <si>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</si>
  <si>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</si>
  <si>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</si>
  <si>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</si>
  <si>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</si>
  <si>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</si>
  <si>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</si>
  <si>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</si>
  <si>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</si>
  <si>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</si>
  <si>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</si>
  <si>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</si>
  <si>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</si>
  <si>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</si>
  <si>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</si>
  <si>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</si>
  <si>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</si>
  <si>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</si>
  <si>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</si>
  <si>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</si>
  <si>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</si>
  <si>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</si>
  <si>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</si>
  <si>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</si>
  <si>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</si>
  <si>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</si>
  <si>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</si>
  <si>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</si>
  <si>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</si>
  <si>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</si>
  <si>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</si>
  <si>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</si>
  <si>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</si>
  <si>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</si>
  <si>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</si>
  <si>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</si>
  <si>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</si>
  <si>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</si>
  <si>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</si>
  <si>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</si>
  <si>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</si>
  <si>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</si>
  <si>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</si>
  <si>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</si>
  <si>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</si>
  <si>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</si>
  <si>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</si>
  <si>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</si>
  <si>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</si>
  <si>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</si>
  <si>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</si>
  <si>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</si>
  <si>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</si>
  <si>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</si>
  <si>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</si>
  <si>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</si>
  <si>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</si>
  <si>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</si>
  <si>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</si>
  <si>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</si>
  <si>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</si>
  <si>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</si>
  <si>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</si>
  <si>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</si>
  <si>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</si>
  <si>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</si>
  <si>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</si>
  <si>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</si>
  <si>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</si>
  <si>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</si>
  <si>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</si>
  <si>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</si>
  <si>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</si>
  <si>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</si>
  <si>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</si>
  <si>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</si>
  <si>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</si>
  <si>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</si>
  <si>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</si>
  <si>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</si>
  <si>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</si>
  <si>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</si>
  <si>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</si>
  <si>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</si>
  <si>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</si>
  <si>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</si>
  <si>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</si>
  <si>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</si>
  <si>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</si>
  <si>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</si>
  <si>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</si>
  <si>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</si>
  <si>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</si>
  <si>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</si>
  <si>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</si>
  <si>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</si>
  <si>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</si>
  <si>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PESTAÑA No. 1 METAS PA PROYECTO</t>
  </si>
  <si>
    <t>ITEM</t>
  </si>
  <si>
    <t xml:space="preserve">DESCRIPCIÓN </t>
  </si>
  <si>
    <t>En este campo se debe diligenciar la fecha en que es radicado el instrumento.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</si>
  <si>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</si>
  <si>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</si>
  <si>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</si>
  <si>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</si>
  <si>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</si>
  <si>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ponderación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</si>
  <si>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</si>
  <si>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</si>
  <si>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</si>
  <si>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</si>
  <si>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</si>
  <si>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</si>
  <si>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</si>
  <si>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caracteres se establece teniendo en cuenta lo permitido en el sistema SEGPLAN, se recomienda dejar la información que se considere estratégica desde el área misional y de mayor relevancia. </t>
  </si>
  <si>
    <t>PESTAÑA No. 2 INDICADORES PA</t>
  </si>
  <si>
    <t xml:space="preserve">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</si>
  <si>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</si>
  <si>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</si>
  <si>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</si>
  <si>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institucional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</si>
  <si>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</si>
  <si>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según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</si>
  <si>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</si>
  <si>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</si>
  <si>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</si>
  <si>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</si>
  <si>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</si>
  <si>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</si>
  <si>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</si>
  <si>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</si>
  <si>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</si>
  <si>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</si>
  <si>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</si>
  <si>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</si>
  <si>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</si>
  <si>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</si>
  <si>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medición del indicador y del reporte del seguimiento </t>
  </si>
  <si>
    <t>MEDIOS DE VERIFICACIÓN</t>
  </si>
  <si>
    <t xml:space="preserve">En este campo se deben relacionar los soportes en los cuales se puede revisar el cumplimiento de las acciones e indicadores programados y ejecutados. </t>
  </si>
  <si>
    <t>PROGRAMACIÓN META</t>
  </si>
  <si>
    <t>En este campo se debe relacionar la programación horizontal del desarrollo de las acciones de acuerdo a la medición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</si>
  <si>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</si>
  <si>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</si>
  <si>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</si>
  <si>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</si>
  <si>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</si>
  <si>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</si>
  <si>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</si>
  <si>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</si>
  <si>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está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</si>
  <si>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</si>
  <si>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</si>
  <si>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</si>
  <si>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múltiple, mental, física, cognitiva, otro) y población LGBTI (Lesbianas, gays, bisexuales, heterosexuales,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</si>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</sst>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_-* #,##0\ &quot;€&quot;_-;\-* #,##0\ &quot;€&quot;_-;_-* &quot;-&quot;\ &quot;€&quot;_-;_-@_-"/>
    <numFmt numFmtId="172" formatCode="_-* #,##0.00\ &quot;€&quot;_-;\-* #,##0.00\ &quot;€&quot;_-;_-* &quot;-&quot;??\ &quot;€&quot;_-;_-@_-"/>
    <numFmt numFmtId="173" formatCode="_-* #,##0\ _€_-;\-* #,##0\ _€_-;_-* &quot;-&quot;\ _€_-;_-@_-"/>
    <numFmt numFmtId="174" formatCode="_-* #,##0.00\ _€_-;\-* #,##0.00\ _€_-;_-* &quot;-&quot;??\ _€_-;_-@_-"/>
    <numFmt numFmtId="175" formatCode="_(&quot;$&quot;\ * #,##0.00_);_(&quot;$&quot;\ * \(#,##0.00\);_(&quot;$&quot;\ * &quot;-&quot;??_);_(@_)"/>
    <numFmt numFmtId="176" formatCode="_ &quot;$&quot;\ * #,##0.00_ ;_ &quot;$&quot;\ * \-#,##0.00_ ;_ &quot;$&quot;\ * &quot;-&quot;??_ ;_ @_ "/>
    <numFmt numFmtId="177" formatCode="&quot;$&quot;\ #,##0"/>
    <numFmt numFmtId="178" formatCode="_-* #,##0\ _€_-;\-* #,##0\ _€_-;_-* &quot;-&quot;??\ _€_-;_-@_-"/>
    <numFmt numFmtId="179" formatCode="0.0%"/>
    <numFmt numFmtId="180" formatCode="[$$-240A]\ #,##0;[Red][$$-240A]\ #,##0"/>
    <numFmt numFmtId="181" formatCode="#,##0;[Red]#,##0"/>
    <numFmt numFmtId="182" formatCode="_-[$$-240A]\ * #,##0.00_-;\-[$$-240A]\ * #,##0.00_-;_-[$$-240A]\ * &quot;-&quot;??_-;_-@_-"/>
    <numFmt numFmtId="183" formatCode="&quot;$&quot;\ #,##0.00"/>
  </numFmts>
  <fonts count="121">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0"/>
      <color indexed="8"/>
      <name val="Tahoma"/>
      <family val="2"/>
    </font>
    <font>
      <sz val="10"/>
      <color indexed="8"/>
      <name val="Tahoma"/>
      <family val="2"/>
    </font>
    <font>
      <sz val="11"/>
      <color indexed="10"/>
      <name val="Times New Roman"/>
      <family val="0"/>
    </font>
    <font>
      <sz val="11"/>
      <color indexed="63"/>
      <name val="Times New Roman"/>
      <family val="0"/>
    </font>
    <font>
      <sz val="10"/>
      <color indexed="8"/>
      <name val="Times New Roman"/>
      <family val="0"/>
    </font>
    <font>
      <u val="single"/>
      <sz val="10"/>
      <color indexed="8"/>
      <name val="Times New Roman"/>
      <family val="0"/>
    </font>
    <font>
      <u val="double"/>
      <sz val="10"/>
      <color indexed="8"/>
      <name val="Times New Roman"/>
      <family val="0"/>
    </font>
    <font>
      <sz val="10"/>
      <color indexed="8"/>
      <name val="Verdana"/>
      <family val="2"/>
    </font>
    <font>
      <sz val="17"/>
      <color indexed="9"/>
      <name val="Calibri"/>
      <family val="2"/>
    </font>
    <font>
      <sz val="11"/>
      <color indexed="21"/>
      <name val="Calibri"/>
      <family val="2"/>
    </font>
    <font>
      <b/>
      <sz val="11"/>
      <color indexed="9"/>
      <name val="Calibri"/>
      <family val="2"/>
    </font>
    <font>
      <sz val="11"/>
      <name val="Calibri"/>
      <family val="2"/>
    </font>
    <font>
      <b/>
      <sz val="10"/>
      <color indexed="8"/>
      <name val="Verdana"/>
      <family val="2"/>
    </font>
    <font>
      <sz val="11"/>
      <color indexed="60"/>
      <name val="Calibri"/>
      <family val="2"/>
    </font>
    <font>
      <sz val="11"/>
      <color indexed="9"/>
      <name val="Calibri"/>
      <family val="2"/>
    </font>
    <font>
      <sz val="42"/>
      <color indexed="9"/>
      <name val="Segoe UI"/>
      <family val="2"/>
    </font>
    <font>
      <b/>
      <sz val="11"/>
      <color indexed="8"/>
      <name val="Calibri"/>
      <family val="2"/>
    </font>
    <font>
      <u val="single"/>
      <sz val="11"/>
      <color indexed="8"/>
      <name val="Times New Roman"/>
      <family val="1"/>
    </font>
    <font>
      <b/>
      <u val="single"/>
      <sz val="11"/>
      <color indexed="8"/>
      <name val="Times New Roman"/>
      <family val="1"/>
    </font>
    <font>
      <b/>
      <u val="single"/>
      <sz val="10"/>
      <color indexed="8"/>
      <name val="Times New Roman"/>
      <family val="1"/>
    </font>
    <font>
      <sz val="11"/>
      <color indexed="63"/>
      <name val="Calibri"/>
      <family val="2"/>
    </font>
    <font>
      <b/>
      <sz val="11"/>
      <color indexed="63"/>
      <name val="Times New Roman"/>
      <family val="1"/>
    </font>
    <font>
      <b/>
      <sz val="11"/>
      <color indexed="63"/>
      <name val="Calibri"/>
      <family val="2"/>
    </font>
    <font>
      <b/>
      <i/>
      <sz val="11"/>
      <color indexed="63"/>
      <name val="Times New Roman"/>
      <family val="1"/>
    </font>
    <font>
      <b/>
      <sz val="11"/>
      <color indexed="63"/>
      <name val="Arial Narrow"/>
      <family val="2"/>
    </font>
    <font>
      <u val="single"/>
      <sz val="11"/>
      <color indexed="63"/>
      <name val="Calibri"/>
      <family val="2"/>
    </font>
    <font>
      <sz val="10"/>
      <color indexed="63"/>
      <name val="Times New Roman"/>
      <family val="1"/>
    </font>
    <font>
      <u val="single"/>
      <sz val="11"/>
      <color indexed="63"/>
      <name val="Times New Roman"/>
      <family val="1"/>
    </font>
    <font>
      <sz val="9"/>
      <color indexed="63"/>
      <name val="Times New Roman"/>
      <family val="1"/>
    </font>
    <font>
      <sz val="9"/>
      <color indexed="8"/>
      <name val="Times New Roman"/>
      <family val="1"/>
    </font>
    <font>
      <u val="single"/>
      <sz val="9"/>
      <color indexed="63"/>
      <name val="Times New Roman"/>
      <family val="1"/>
    </font>
    <font>
      <sz val="8"/>
      <color indexed="8"/>
      <name val="Times New Roman"/>
      <family val="1"/>
    </font>
    <font>
      <b/>
      <sz val="11"/>
      <color indexed="55"/>
      <name val="Calibri"/>
      <family val="2"/>
    </font>
    <font>
      <u val="single"/>
      <sz val="10"/>
      <color indexed="63"/>
      <name val="Times New Roman"/>
      <family val="1"/>
    </font>
    <font>
      <b/>
      <sz val="12"/>
      <color indexed="63"/>
      <name val="Times New Roman"/>
      <family val="1"/>
    </font>
    <font>
      <b/>
      <sz val="18"/>
      <color indexed="63"/>
      <name val="Calibri"/>
      <family val="2"/>
    </font>
    <font>
      <b/>
      <u val="single"/>
      <sz val="11"/>
      <color indexed="63"/>
      <name val="Calibri"/>
      <family val="2"/>
    </font>
    <font>
      <b/>
      <u val="single"/>
      <sz val="11"/>
      <color indexed="63"/>
      <name val="Times New Roman"/>
      <family val="1"/>
    </font>
    <font>
      <b/>
      <sz val="10"/>
      <color indexed="63"/>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u val="single"/>
      <sz val="11"/>
      <color rgb="FF000000"/>
      <name val="Times New Roman"/>
      <family val="1"/>
    </font>
    <font>
      <b/>
      <u val="single"/>
      <sz val="11"/>
      <color rgb="FF000000"/>
      <name val="Times New Roman"/>
      <family val="1"/>
    </font>
    <font>
      <b/>
      <u val="single"/>
      <sz val="10"/>
      <color rgb="FF000000"/>
      <name val="Times New Roman"/>
      <family val="1"/>
    </font>
    <font>
      <sz val="11"/>
      <color rgb="FF000000"/>
      <name val="Calibri"/>
      <family val="2"/>
    </font>
    <font>
      <sz val="11"/>
      <color theme="0" tint="-0.8999800086021423"/>
      <name val="Calibri"/>
      <family val="2"/>
    </font>
    <font>
      <b/>
      <sz val="11"/>
      <color theme="0" tint="-0.8999800086021423"/>
      <name val="Times New Roman"/>
      <family val="1"/>
    </font>
    <font>
      <sz val="11"/>
      <color theme="0" tint="-0.8999800086021423"/>
      <name val="Times New Roman"/>
      <family val="1"/>
    </font>
    <font>
      <b/>
      <sz val="11"/>
      <color theme="0" tint="-0.8999800086021423"/>
      <name val="Calibri"/>
      <family val="2"/>
    </font>
    <font>
      <b/>
      <i/>
      <sz val="11"/>
      <color theme="0" tint="-0.8999800086021423"/>
      <name val="Times New Roman"/>
      <family val="1"/>
    </font>
    <font>
      <b/>
      <sz val="11"/>
      <color theme="0" tint="-0.8999800086021423"/>
      <name val="Arial Narrow"/>
      <family val="2"/>
    </font>
    <font>
      <u val="single"/>
      <sz val="11"/>
      <color theme="0" tint="-0.8999800086021423"/>
      <name val="Calibri"/>
      <family val="2"/>
    </font>
    <font>
      <sz val="10"/>
      <color theme="0" tint="-0.8999800086021423"/>
      <name val="Times New Roman"/>
      <family val="1"/>
    </font>
    <font>
      <u val="single"/>
      <sz val="11"/>
      <color theme="0" tint="-0.8999800086021423"/>
      <name val="Times New Roman"/>
      <family val="1"/>
    </font>
    <font>
      <sz val="10"/>
      <color rgb="FF1A1A1A"/>
      <name val="Times New Roman"/>
      <family val="1"/>
    </font>
    <font>
      <sz val="9"/>
      <color theme="0" tint="-0.8999800086021423"/>
      <name val="Times New Roman"/>
      <family val="1"/>
    </font>
    <font>
      <sz val="9"/>
      <color theme="1"/>
      <name val="Times New Roman"/>
      <family val="1"/>
    </font>
    <font>
      <u val="single"/>
      <sz val="9"/>
      <color theme="0" tint="-0.8999800086021423"/>
      <name val="Times New Roman"/>
      <family val="1"/>
    </font>
    <font>
      <sz val="8"/>
      <color theme="1"/>
      <name val="Times New Roman"/>
      <family val="1"/>
    </font>
    <font>
      <sz val="9"/>
      <color rgb="FF000000"/>
      <name val="Times New Roman"/>
      <family val="0"/>
    </font>
    <font>
      <b/>
      <sz val="11"/>
      <color theme="0" tint="-0.3499799966812134"/>
      <name val="Calibri"/>
      <family val="2"/>
    </font>
    <font>
      <b/>
      <sz val="12"/>
      <color theme="0" tint="-0.8999800086021423"/>
      <name val="Times New Roman"/>
      <family val="1"/>
    </font>
    <font>
      <b/>
      <sz val="18"/>
      <color theme="0" tint="-0.8999800086021423"/>
      <name val="Calibri"/>
      <family val="2"/>
    </font>
    <font>
      <b/>
      <u val="single"/>
      <sz val="11"/>
      <color theme="0" tint="-0.8999800086021423"/>
      <name val="Calibri"/>
      <family val="2"/>
    </font>
    <font>
      <u val="single"/>
      <sz val="10"/>
      <color theme="0" tint="-0.8999800086021423"/>
      <name val="Times New Roman"/>
      <family val="1"/>
    </font>
    <font>
      <sz val="10"/>
      <color theme="1"/>
      <name val="Times New Roman"/>
      <family val="0"/>
    </font>
    <font>
      <b/>
      <sz val="10"/>
      <color theme="0" tint="-0.8999800086021423"/>
      <name val="Times New Roman"/>
      <family val="1"/>
    </font>
    <font>
      <b/>
      <u val="single"/>
      <sz val="11"/>
      <color theme="0" tint="-0.8999800086021423"/>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DDDDDD"/>
        <bgColor indexed="64"/>
      </patternFill>
    </fill>
    <fill>
      <patternFill patternType="solid">
        <fgColor rgb="FFFFFF00"/>
        <bgColor indexed="64"/>
      </patternFill>
    </fill>
  </fills>
  <borders count="95">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right style="thin"/>
      <top style="thin"/>
      <bottom style="thin"/>
    </border>
    <border>
      <left style="medium"/>
      <right/>
      <top/>
      <bottom style="thin"/>
    </border>
    <border>
      <left/>
      <right style="medium"/>
      <top/>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medium">
        <color theme="0"/>
      </right>
      <top style="medium"/>
      <bottom style="medium">
        <color theme="0"/>
      </bottom>
    </border>
    <border>
      <left style="medium">
        <color theme="0"/>
      </left>
      <right/>
      <top style="medium"/>
      <bottom style="medium">
        <color theme="0"/>
      </bottom>
    </border>
    <border>
      <left style="medium">
        <color theme="0"/>
      </left>
      <right/>
      <top style="medium"/>
      <bottom/>
    </border>
    <border>
      <left/>
      <right/>
      <top style="medium"/>
      <bottom/>
    </border>
    <border>
      <left/>
      <right style="medium"/>
      <top style="medium"/>
      <bottom/>
    </border>
    <border>
      <left style="medium"/>
      <right/>
      <top/>
      <bottom/>
    </border>
    <border>
      <left/>
      <right style="medium"/>
      <top/>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top style="medium"/>
      <bottom style="medium"/>
    </border>
    <border>
      <left/>
      <right/>
      <top/>
      <bottom style="medium"/>
    </border>
    <border>
      <left/>
      <right style="medium"/>
      <top/>
      <bottom style="medium"/>
    </border>
    <border>
      <left style="medium"/>
      <right style="medium"/>
      <top style="medium"/>
      <bottom style="medium"/>
    </border>
    <border>
      <left style="medium"/>
      <right style="thin"/>
      <top style="thin"/>
      <bottom/>
    </border>
    <border>
      <left style="thin"/>
      <right style="thin"/>
      <top style="thin"/>
      <bottom style="medium"/>
    </border>
    <border>
      <left style="thin"/>
      <right/>
      <top/>
      <bottom style="thin"/>
    </border>
    <border>
      <left style="thin"/>
      <right/>
      <top style="thin"/>
      <bottom style="medium"/>
    </border>
    <border>
      <left/>
      <right style="medium"/>
      <top style="thin"/>
      <bottom style="thin"/>
    </border>
    <border>
      <left style="medium"/>
      <right/>
      <top style="thin"/>
      <bottom/>
    </border>
    <border>
      <left/>
      <right/>
      <top style="thin"/>
      <bottom/>
    </border>
    <border>
      <left/>
      <right style="thin"/>
      <top style="thin"/>
      <bottom/>
    </border>
    <border>
      <left style="thin"/>
      <right style="thin"/>
      <top/>
      <bottom/>
    </border>
    <border>
      <left style="thin">
        <color rgb="FF000000"/>
      </left>
      <right style="thin">
        <color rgb="FF000000"/>
      </right>
      <top style="thin">
        <color rgb="FF000000"/>
      </top>
      <bottom style="thin">
        <color rgb="FF000000"/>
      </bottom>
    </border>
    <border>
      <left style="medium">
        <color theme="0"/>
      </left>
      <right/>
      <top/>
      <bottom style="medium">
        <color theme="0"/>
      </bottom>
    </border>
    <border>
      <left style="medium">
        <color theme="0"/>
      </left>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style="thin"/>
      <top style="thin"/>
      <bottom style="medium"/>
    </border>
    <border>
      <left/>
      <right style="thin"/>
      <top/>
      <bottom/>
    </border>
    <border>
      <left/>
      <right style="thin"/>
      <top/>
      <bottom style="thin"/>
    </border>
    <border>
      <left/>
      <right/>
      <top style="thin"/>
      <bottom style="thin"/>
    </border>
    <border>
      <left style="thin"/>
      <right style="thin"/>
      <top style="medium"/>
      <botto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style="medium"/>
      <right/>
      <top/>
      <bottom style="medium"/>
    </border>
    <border>
      <left style="thin"/>
      <right/>
      <top style="thin"/>
      <bottom/>
    </border>
    <border>
      <left style="thin"/>
      <right/>
      <top/>
      <bottom style="medium"/>
    </border>
    <border>
      <left/>
      <right style="thin"/>
      <top/>
      <bottom style="medium"/>
    </border>
    <border>
      <left/>
      <right style="thin"/>
      <top style="medium"/>
      <bottom style="thin"/>
    </border>
    <border>
      <left style="medium"/>
      <right/>
      <top style="thin"/>
      <bottom style="thin"/>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right style="thin"/>
      <top style="thin"/>
      <bottom style="medium"/>
    </border>
    <border>
      <left style="thin"/>
      <right style="thin"/>
      <top/>
      <bottom style="medium"/>
    </border>
    <border>
      <left/>
      <right style="medium"/>
      <top style="thin"/>
      <bottom/>
    </border>
    <border>
      <left style="thin"/>
      <right/>
      <top/>
      <bottom/>
    </border>
    <border>
      <left/>
      <right/>
      <top style="thin"/>
      <bottom style="medium"/>
    </border>
    <border>
      <left style="medium"/>
      <right style="thin"/>
      <top/>
      <bottom style="medium"/>
    </border>
    <border>
      <left style="thin"/>
      <right/>
      <top style="medium"/>
      <bottom style="thin"/>
    </border>
    <border>
      <left/>
      <right/>
      <top style="medium"/>
      <bottom style="thin"/>
    </border>
    <border>
      <left style="thin"/>
      <right/>
      <top/>
      <bottom style="thin">
        <color rgb="FF000000"/>
      </bottom>
    </border>
    <border>
      <left/>
      <right/>
      <top/>
      <bottom style="thin">
        <color rgb="FF000000"/>
      </bottom>
    </border>
    <border>
      <left/>
      <right style="medium"/>
      <top/>
      <bottom style="thin">
        <color rgb="FF000000"/>
      </bottom>
    </border>
    <border>
      <left style="thin"/>
      <right/>
      <top style="thin">
        <color rgb="FF000000"/>
      </top>
      <bottom/>
    </border>
    <border>
      <left/>
      <right/>
      <top style="thin">
        <color rgb="FF000000"/>
      </top>
      <bottom/>
    </border>
    <border>
      <left/>
      <right style="medium"/>
      <top style="thin">
        <color rgb="FF000000"/>
      </top>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9" fontId="67"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8" fillId="21" borderId="0" applyNumberFormat="0" applyBorder="0" applyAlignment="0" applyProtection="0"/>
    <xf numFmtId="0" fontId="69" fillId="22" borderId="4" applyNumberFormat="0" applyAlignment="0" applyProtection="0"/>
    <xf numFmtId="0" fontId="70" fillId="23" borderId="5" applyNumberFormat="0" applyAlignment="0" applyProtection="0"/>
    <xf numFmtId="0" fontId="71" fillId="0" borderId="6" applyNumberFormat="0" applyFill="0" applyAlignment="0" applyProtection="0"/>
    <xf numFmtId="0" fontId="72" fillId="0" borderId="7" applyNumberFormat="0" applyFill="0" applyAlignment="0" applyProtection="0"/>
    <xf numFmtId="0" fontId="73" fillId="24" borderId="0" applyNumberFormat="0" applyProtection="0">
      <alignment horizontal="left" wrapText="1" indent="4"/>
    </xf>
    <xf numFmtId="0" fontId="74" fillId="24" borderId="0" applyNumberFormat="0" applyProtection="0">
      <alignment horizontal="left" wrapText="1" indent="4"/>
    </xf>
    <xf numFmtId="0" fontId="75" fillId="0" borderId="0" applyNumberFormat="0" applyFill="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0" fillId="30" borderId="0" applyNumberFormat="0" applyBorder="0" applyAlignment="0" applyProtection="0"/>
    <xf numFmtId="0" fontId="77" fillId="31" borderId="4" applyNumberFormat="0" applyAlignment="0" applyProtection="0"/>
    <xf numFmtId="16" fontId="27" fillId="0" borderId="0" applyFont="0" applyFill="0" applyBorder="0" applyAlignment="0">
      <protection/>
    </xf>
    <xf numFmtId="0" fontId="78" fillId="32" borderId="0" applyNumberFormat="0" applyBorder="0" applyProtection="0">
      <alignment horizontal="center" vertical="center"/>
    </xf>
    <xf numFmtId="0" fontId="79" fillId="33" borderId="0" applyNumberFormat="0" applyBorder="0" applyAlignment="0" applyProtection="0"/>
    <xf numFmtId="174" fontId="0" fillId="0" borderId="0" applyFont="0" applyFill="0" applyBorder="0" applyAlignment="0" applyProtection="0"/>
    <xf numFmtId="17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2" fillId="0" borderId="0" applyFont="0" applyFill="0" applyBorder="0" applyAlignment="0" applyProtection="0"/>
    <xf numFmtId="175"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0" fontId="0" fillId="0" borderId="0" applyFont="0" applyFill="0" applyBorder="0" applyAlignment="0" applyProtection="0"/>
    <xf numFmtId="0" fontId="80" fillId="34" borderId="0" applyNumberFormat="0" applyBorder="0" applyAlignment="0" applyProtection="0"/>
    <xf numFmtId="0" fontId="80"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1" fillId="22" borderId="9" applyNumberFormat="0" applyAlignment="0" applyProtection="0"/>
    <xf numFmtId="0" fontId="82" fillId="0" borderId="0" applyNumberFormat="0" applyFill="0" applyBorder="0" applyAlignment="0" applyProtection="0"/>
    <xf numFmtId="0" fontId="74" fillId="0" borderId="0" applyFill="0" applyBorder="0">
      <alignment wrapText="1"/>
      <protection/>
    </xf>
    <xf numFmtId="0" fontId="76" fillId="0" borderId="0">
      <alignment/>
      <protection/>
    </xf>
    <xf numFmtId="0" fontId="83" fillId="0" borderId="0" applyNumberFormat="0" applyFill="0" applyBorder="0" applyAlignment="0" applyProtection="0"/>
    <xf numFmtId="0" fontId="84" fillId="0" borderId="0" applyNumberFormat="0" applyFill="0" applyBorder="0" applyAlignment="0" applyProtection="0"/>
    <xf numFmtId="0" fontId="85" fillId="0" borderId="10" applyNumberFormat="0" applyFill="0" applyAlignment="0" applyProtection="0"/>
    <xf numFmtId="0" fontId="75" fillId="0" borderId="11" applyNumberFormat="0" applyFill="0" applyAlignment="0" applyProtection="0"/>
    <xf numFmtId="0" fontId="86" fillId="24" borderId="0" applyNumberFormat="0" applyBorder="0" applyProtection="0">
      <alignment horizontal="left" indent="1"/>
    </xf>
    <xf numFmtId="0" fontId="87" fillId="0" borderId="12" applyNumberFormat="0" applyFill="0" applyAlignment="0" applyProtection="0"/>
  </cellStyleXfs>
  <cellXfs count="870">
    <xf numFmtId="0" fontId="0" fillId="0" borderId="0" xfId="0" applyFont="1" applyAlignment="1">
      <alignment/>
    </xf>
    <xf numFmtId="9" fontId="4" fillId="11" borderId="13" xfId="95" applyFont="1" applyFill="1" applyBorder="1" applyAlignment="1" applyProtection="1">
      <alignment horizontal="center" vertical="center" wrapText="1"/>
      <protection locked="0"/>
    </xf>
    <xf numFmtId="9" fontId="3" fillId="0" borderId="14" xfId="86" applyNumberFormat="1" applyFont="1" applyBorder="1" applyAlignment="1">
      <alignment horizontal="center" vertical="center" wrapText="1"/>
      <protection/>
    </xf>
    <xf numFmtId="181" fontId="0" fillId="0" borderId="0" xfId="7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95" applyFont="1" applyFill="1" applyBorder="1" applyAlignment="1" applyProtection="1">
      <alignment horizontal="center" vertical="center" wrapText="1"/>
      <protection locked="0"/>
    </xf>
    <xf numFmtId="9" fontId="3" fillId="8" borderId="14" xfId="86" applyNumberFormat="1" applyFont="1" applyFill="1" applyBorder="1" applyAlignment="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95" applyFont="1" applyFill="1" applyBorder="1" applyAlignment="1" applyProtection="1">
      <alignment horizontal="center" vertical="center" wrapText="1"/>
      <protection locked="0"/>
    </xf>
    <xf numFmtId="9" fontId="3" fillId="13" borderId="14" xfId="86" applyNumberFormat="1" applyFont="1" applyFill="1" applyBorder="1" applyAlignment="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95" applyFont="1" applyFill="1" applyBorder="1" applyAlignment="1" applyProtection="1">
      <alignment horizontal="center" vertical="center" wrapText="1"/>
      <protection locked="0"/>
    </xf>
    <xf numFmtId="9" fontId="3" fillId="8" borderId="21" xfId="86" applyNumberFormat="1" applyFont="1" applyFill="1" applyBorder="1" applyAlignment="1">
      <alignment horizontal="center" vertical="center" wrapText="1"/>
      <protection/>
    </xf>
    <xf numFmtId="9" fontId="3" fillId="13" borderId="20" xfId="86" applyNumberFormat="1" applyFont="1" applyFill="1" applyBorder="1" applyAlignment="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7" fillId="0" borderId="0" xfId="95" applyFont="1" applyBorder="1" applyAlignment="1">
      <alignment horizontal="center" vertical="center"/>
    </xf>
    <xf numFmtId="0" fontId="0" fillId="0" borderId="0" xfId="0" applyAlignment="1">
      <alignment vertical="center"/>
    </xf>
    <xf numFmtId="0" fontId="9" fillId="38" borderId="23" xfId="86" applyFont="1" applyFill="1" applyBorder="1" applyAlignment="1">
      <alignment vertical="center" wrapText="1"/>
      <protection/>
    </xf>
    <xf numFmtId="0" fontId="9" fillId="38" borderId="24" xfId="86" applyFont="1" applyFill="1" applyBorder="1" applyAlignment="1">
      <alignment vertical="center" wrapText="1"/>
      <protection/>
    </xf>
    <xf numFmtId="0" fontId="9" fillId="38" borderId="25" xfId="86" applyFont="1" applyFill="1" applyBorder="1" applyAlignment="1">
      <alignment vertical="center" wrapText="1"/>
      <protection/>
    </xf>
    <xf numFmtId="0" fontId="9" fillId="38" borderId="0" xfId="86" applyFont="1" applyFill="1" applyAlignment="1">
      <alignment vertical="center" wrapText="1"/>
      <protection/>
    </xf>
    <xf numFmtId="0" fontId="11" fillId="38" borderId="0" xfId="86" applyFont="1" applyFill="1" applyAlignment="1">
      <alignment vertical="center" wrapText="1"/>
      <protection/>
    </xf>
    <xf numFmtId="0" fontId="9" fillId="38" borderId="26" xfId="86" applyFont="1" applyFill="1" applyBorder="1" applyAlignment="1">
      <alignment vertical="center" wrapText="1"/>
      <protection/>
    </xf>
    <xf numFmtId="0" fontId="8" fillId="38" borderId="26" xfId="86" applyFont="1" applyFill="1" applyBorder="1" applyAlignment="1">
      <alignment vertical="center" wrapText="1"/>
      <protection/>
    </xf>
    <xf numFmtId="0" fontId="8" fillId="38" borderId="27" xfId="86" applyFont="1" applyFill="1" applyBorder="1" applyAlignment="1">
      <alignment vertical="center" wrapText="1"/>
      <protection/>
    </xf>
    <xf numFmtId="0" fontId="9" fillId="38" borderId="28" xfId="86" applyFont="1" applyFill="1" applyBorder="1" applyAlignment="1">
      <alignment vertical="center" wrapText="1"/>
      <protection/>
    </xf>
    <xf numFmtId="0" fontId="8" fillId="38" borderId="0" xfId="86" applyFont="1" applyFill="1" applyAlignment="1">
      <alignment vertical="center" wrapText="1"/>
      <protection/>
    </xf>
    <xf numFmtId="0" fontId="8" fillId="38" borderId="29" xfId="86" applyFont="1" applyFill="1" applyBorder="1" applyAlignment="1">
      <alignment vertical="center" wrapText="1"/>
      <protection/>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9" fillId="0" borderId="0" xfId="86" applyFont="1" applyAlignment="1">
      <alignment horizontal="center" vertical="center" wrapText="1"/>
      <protection/>
    </xf>
    <xf numFmtId="0" fontId="9" fillId="0" borderId="29" xfId="86" applyFont="1" applyBorder="1" applyAlignment="1">
      <alignment horizontal="center" vertical="center" wrapText="1"/>
      <protection/>
    </xf>
    <xf numFmtId="0" fontId="9" fillId="38" borderId="28" xfId="86" applyFont="1" applyFill="1" applyBorder="1" applyAlignment="1">
      <alignment horizontal="center" vertical="center" wrapText="1"/>
      <protection/>
    </xf>
    <xf numFmtId="0" fontId="9" fillId="38" borderId="33" xfId="86" applyFont="1" applyFill="1" applyBorder="1" applyAlignment="1">
      <alignment horizontal="center" vertical="center" wrapText="1"/>
      <protection/>
    </xf>
    <xf numFmtId="0" fontId="12" fillId="38" borderId="0" xfId="86" applyFont="1" applyFill="1" applyAlignment="1">
      <alignment horizontal="center" vertical="center" wrapText="1"/>
      <protection/>
    </xf>
    <xf numFmtId="0" fontId="9" fillId="38" borderId="0" xfId="86" applyFont="1" applyFill="1" applyAlignment="1">
      <alignment horizontal="center" vertical="center" wrapText="1"/>
      <protection/>
    </xf>
    <xf numFmtId="0" fontId="12" fillId="0" borderId="0" xfId="86" applyFont="1" applyAlignment="1">
      <alignment horizontal="center" vertical="center" wrapText="1"/>
      <protection/>
    </xf>
    <xf numFmtId="0" fontId="0" fillId="0" borderId="0" xfId="0" applyAlignment="1">
      <alignment horizontal="center" vertical="center" wrapText="1"/>
    </xf>
    <xf numFmtId="0" fontId="8" fillId="38" borderId="34" xfId="86" applyFont="1" applyFill="1" applyBorder="1" applyAlignment="1">
      <alignment vertical="center" wrapText="1"/>
      <protection/>
    </xf>
    <xf numFmtId="0" fontId="8" fillId="38" borderId="35" xfId="86" applyFont="1" applyFill="1" applyBorder="1" applyAlignment="1">
      <alignment vertical="center" wrapText="1"/>
      <protection/>
    </xf>
    <xf numFmtId="9" fontId="9" fillId="0" borderId="36" xfId="95" applyFont="1" applyFill="1" applyBorder="1" applyAlignment="1" applyProtection="1">
      <alignment horizontal="center" vertical="center" wrapText="1"/>
      <protection/>
    </xf>
    <xf numFmtId="0" fontId="13" fillId="39" borderId="0" xfId="86" applyFont="1" applyFill="1" applyAlignment="1">
      <alignment vertical="center" wrapText="1"/>
      <protection/>
    </xf>
    <xf numFmtId="0" fontId="88" fillId="38" borderId="28" xfId="0" applyFont="1" applyFill="1" applyBorder="1" applyAlignment="1">
      <alignment vertical="center"/>
    </xf>
    <xf numFmtId="0" fontId="88" fillId="38" borderId="0" xfId="0" applyFont="1" applyFill="1" applyAlignment="1">
      <alignment vertical="center"/>
    </xf>
    <xf numFmtId="0" fontId="88" fillId="38" borderId="29" xfId="0" applyFont="1" applyFill="1" applyBorder="1" applyAlignment="1">
      <alignment vertical="center"/>
    </xf>
    <xf numFmtId="0" fontId="9" fillId="38" borderId="0" xfId="86" applyFont="1" applyFill="1" applyAlignment="1">
      <alignment horizontal="left" vertical="center" wrapText="1"/>
      <protection/>
    </xf>
    <xf numFmtId="0" fontId="0" fillId="38" borderId="0" xfId="0" applyFill="1" applyAlignment="1">
      <alignment vertical="center"/>
    </xf>
    <xf numFmtId="0" fontId="8" fillId="38" borderId="28" xfId="86" applyFont="1" applyFill="1" applyBorder="1" applyAlignment="1">
      <alignment vertical="center" wrapText="1"/>
      <protection/>
    </xf>
    <xf numFmtId="181" fontId="0" fillId="0" borderId="0" xfId="0" applyNumberFormat="1" applyAlignment="1">
      <alignment vertical="center"/>
    </xf>
    <xf numFmtId="180" fontId="0" fillId="38" borderId="0" xfId="0" applyNumberFormat="1" applyFill="1" applyAlignment="1">
      <alignment vertical="center"/>
    </xf>
    <xf numFmtId="0" fontId="8" fillId="0" borderId="37" xfId="86" applyFont="1" applyBorder="1" applyAlignment="1">
      <alignment horizontal="left" vertical="center" wrapText="1"/>
      <protection/>
    </xf>
    <xf numFmtId="173" fontId="9" fillId="0" borderId="22" xfId="57" applyFont="1" applyFill="1" applyBorder="1" applyAlignment="1" applyProtection="1">
      <alignment horizontal="center" vertical="center" wrapText="1"/>
      <protection/>
    </xf>
    <xf numFmtId="171" fontId="0" fillId="0" borderId="0" xfId="74" applyFont="1" applyAlignment="1">
      <alignment vertical="center"/>
    </xf>
    <xf numFmtId="0" fontId="9" fillId="5" borderId="13" xfId="86" applyFont="1" applyFill="1" applyBorder="1" applyAlignment="1">
      <alignment horizontal="center" vertical="center" wrapText="1"/>
      <protection/>
    </xf>
    <xf numFmtId="0" fontId="9" fillId="0" borderId="22" xfId="86" applyFont="1" applyBorder="1" applyAlignment="1">
      <alignment horizontal="center" vertical="center" wrapText="1"/>
      <protection/>
    </xf>
    <xf numFmtId="0" fontId="9" fillId="0" borderId="16" xfId="86" applyFont="1" applyBorder="1" applyAlignment="1">
      <alignment horizontal="left" vertical="center" wrapText="1"/>
      <protection/>
    </xf>
    <xf numFmtId="0" fontId="9" fillId="11" borderId="38" xfId="86" applyFont="1" applyFill="1" applyBorder="1" applyAlignment="1">
      <alignment horizontal="left" vertical="center" wrapText="1"/>
      <protection/>
    </xf>
    <xf numFmtId="9" fontId="89" fillId="11" borderId="38" xfId="97" applyFont="1" applyFill="1" applyBorder="1" applyAlignment="1" applyProtection="1">
      <alignment vertical="center" wrapText="1"/>
      <protection/>
    </xf>
    <xf numFmtId="179" fontId="9" fillId="11" borderId="38" xfId="95" applyNumberFormat="1" applyFont="1" applyFill="1" applyBorder="1" applyAlignment="1" applyProtection="1">
      <alignment vertical="center" wrapText="1"/>
      <protection/>
    </xf>
    <xf numFmtId="171" fontId="87" fillId="0" borderId="0" xfId="74" applyFont="1" applyAlignment="1">
      <alignment vertical="center"/>
    </xf>
    <xf numFmtId="9" fontId="8" fillId="0" borderId="16" xfId="96" applyFont="1" applyFill="1" applyBorder="1" applyAlignment="1" applyProtection="1">
      <alignment horizontal="center" vertical="center" wrapText="1"/>
      <protection locked="0"/>
    </xf>
    <xf numFmtId="9" fontId="9" fillId="0" borderId="39" xfId="86" applyNumberFormat="1" applyFont="1" applyBorder="1" applyAlignment="1">
      <alignment horizontal="center" vertical="center" wrapText="1"/>
      <protection/>
    </xf>
    <xf numFmtId="9" fontId="9" fillId="0" borderId="0" xfId="86" applyNumberFormat="1" applyFont="1" applyAlignment="1">
      <alignment vertical="center" wrapText="1"/>
      <protection/>
    </xf>
    <xf numFmtId="0" fontId="87" fillId="0" borderId="0" xfId="0" applyFont="1" applyAlignment="1">
      <alignment vertical="center"/>
    </xf>
    <xf numFmtId="0" fontId="9" fillId="11" borderId="13" xfId="86" applyFont="1" applyFill="1" applyBorder="1" applyAlignment="1">
      <alignment horizontal="left" vertical="center" wrapText="1"/>
      <protection/>
    </xf>
    <xf numFmtId="9" fontId="8" fillId="11" borderId="13" xfId="95" applyFont="1" applyFill="1" applyBorder="1" applyAlignment="1" applyProtection="1">
      <alignment horizontal="center" vertical="center" wrapText="1"/>
      <protection locked="0"/>
    </xf>
    <xf numFmtId="9" fontId="9" fillId="0" borderId="14" xfId="86" applyNumberFormat="1" applyFont="1" applyBorder="1" applyAlignment="1">
      <alignment horizontal="center" vertical="center" wrapText="1"/>
      <protection/>
    </xf>
    <xf numFmtId="0" fontId="9" fillId="0" borderId="13" xfId="86" applyFont="1" applyBorder="1" applyAlignment="1">
      <alignment horizontal="left" vertical="center" wrapText="1"/>
      <protection/>
    </xf>
    <xf numFmtId="9" fontId="8" fillId="0" borderId="13" xfId="96" applyFont="1" applyFill="1" applyBorder="1" applyAlignment="1" applyProtection="1">
      <alignment horizontal="center" vertical="center" wrapText="1"/>
      <protection locked="0"/>
    </xf>
    <xf numFmtId="9" fontId="8" fillId="11" borderId="14" xfId="95" applyFont="1" applyFill="1" applyBorder="1" applyAlignment="1" applyProtection="1">
      <alignment horizontal="center" vertical="center" wrapText="1"/>
      <protection locked="0"/>
    </xf>
    <xf numFmtId="9" fontId="8" fillId="11" borderId="38" xfId="95" applyFont="1" applyFill="1" applyBorder="1" applyAlignment="1" applyProtection="1">
      <alignment horizontal="center" vertical="center" wrapText="1"/>
      <protection locked="0"/>
    </xf>
    <xf numFmtId="9" fontId="8" fillId="11" borderId="40" xfId="95" applyFont="1" applyFill="1" applyBorder="1" applyAlignment="1" applyProtection="1">
      <alignment horizontal="center" vertical="center" wrapText="1"/>
      <protection locked="0"/>
    </xf>
    <xf numFmtId="9" fontId="9" fillId="0" borderId="40" xfId="86" applyNumberFormat="1" applyFont="1" applyBorder="1" applyAlignment="1">
      <alignment horizontal="center" vertical="center" wrapText="1"/>
      <protection/>
    </xf>
    <xf numFmtId="0" fontId="88" fillId="0" borderId="0" xfId="0" applyFont="1" applyAlignment="1">
      <alignment vertical="center"/>
    </xf>
    <xf numFmtId="0" fontId="88" fillId="0" borderId="13" xfId="0" applyFont="1" applyBorder="1" applyAlignment="1">
      <alignment horizontal="center" vertical="center" wrapText="1"/>
    </xf>
    <xf numFmtId="0" fontId="88" fillId="0" borderId="13" xfId="0" applyFont="1" applyBorder="1" applyAlignment="1">
      <alignment vertical="center"/>
    </xf>
    <xf numFmtId="0" fontId="90" fillId="11" borderId="13" xfId="0" applyFont="1" applyFill="1" applyBorder="1" applyAlignment="1">
      <alignment horizontal="center" vertical="center"/>
    </xf>
    <xf numFmtId="0" fontId="88" fillId="0" borderId="0" xfId="0" applyFont="1" applyAlignment="1">
      <alignment horizontal="center" vertical="center"/>
    </xf>
    <xf numFmtId="0" fontId="91" fillId="0" borderId="13" xfId="0" applyFont="1" applyBorder="1" applyAlignment="1">
      <alignment vertical="center"/>
    </xf>
    <xf numFmtId="0" fontId="90" fillId="11" borderId="13" xfId="0" applyFont="1" applyFill="1" applyBorder="1" applyAlignment="1">
      <alignment horizontal="left" vertical="center"/>
    </xf>
    <xf numFmtId="0" fontId="88" fillId="0" borderId="13" xfId="0" applyFont="1" applyBorder="1" applyAlignment="1">
      <alignment horizontal="left" vertical="center"/>
    </xf>
    <xf numFmtId="0" fontId="88" fillId="0" borderId="14" xfId="0" applyFont="1" applyBorder="1" applyAlignment="1">
      <alignment horizontal="left" vertical="center"/>
    </xf>
    <xf numFmtId="41" fontId="88" fillId="0" borderId="13" xfId="58" applyFont="1" applyFill="1" applyBorder="1" applyAlignment="1">
      <alignment vertical="center"/>
    </xf>
    <xf numFmtId="0" fontId="91" fillId="0" borderId="0" xfId="0" applyFont="1" applyAlignment="1">
      <alignment vertical="center"/>
    </xf>
    <xf numFmtId="0" fontId="92" fillId="0" borderId="0" xfId="0" applyFont="1" applyAlignment="1">
      <alignment horizontal="left" vertical="center"/>
    </xf>
    <xf numFmtId="0" fontId="92" fillId="11" borderId="13" xfId="0" applyFont="1" applyFill="1" applyBorder="1" applyAlignment="1">
      <alignment vertical="center"/>
    </xf>
    <xf numFmtId="41" fontId="88" fillId="0" borderId="14" xfId="58" applyFont="1" applyFill="1" applyBorder="1" applyAlignment="1">
      <alignment vertical="center"/>
    </xf>
    <xf numFmtId="49" fontId="88" fillId="0" borderId="14" xfId="58" applyNumberFormat="1" applyFont="1" applyFill="1" applyBorder="1" applyAlignment="1">
      <alignment vertical="center"/>
    </xf>
    <xf numFmtId="49" fontId="88" fillId="0" borderId="13" xfId="58" applyNumberFormat="1" applyFont="1" applyFill="1" applyBorder="1" applyAlignment="1">
      <alignment vertical="center"/>
    </xf>
    <xf numFmtId="0" fontId="88" fillId="0" borderId="0" xfId="0" applyFont="1" applyAlignment="1">
      <alignment horizontal="left" vertical="center"/>
    </xf>
    <xf numFmtId="0" fontId="92" fillId="17" borderId="13" xfId="0" applyFont="1" applyFill="1" applyBorder="1" applyAlignment="1">
      <alignment horizontal="center" vertical="center"/>
    </xf>
    <xf numFmtId="0" fontId="88" fillId="0" borderId="16" xfId="0" applyFont="1" applyBorder="1" applyAlignment="1">
      <alignment horizontal="left" vertical="center" wrapText="1"/>
    </xf>
    <xf numFmtId="0" fontId="88" fillId="0" borderId="13" xfId="0" applyFont="1" applyBorder="1" applyAlignment="1">
      <alignment horizontal="left" vertical="center" wrapText="1"/>
    </xf>
    <xf numFmtId="0" fontId="88" fillId="0" borderId="13" xfId="0" applyFont="1" applyBorder="1" applyAlignment="1">
      <alignment vertical="center" wrapText="1"/>
    </xf>
    <xf numFmtId="0" fontId="8" fillId="38" borderId="13" xfId="0" applyFont="1" applyFill="1" applyBorder="1" applyAlignment="1">
      <alignment horizontal="left" vertical="center" wrapText="1"/>
    </xf>
    <xf numFmtId="0" fontId="92" fillId="0" borderId="22" xfId="0" applyFont="1" applyBorder="1" applyAlignment="1">
      <alignment horizontal="left" vertical="center" wrapText="1"/>
    </xf>
    <xf numFmtId="0" fontId="88" fillId="0" borderId="22" xfId="0" applyFont="1" applyBorder="1" applyAlignment="1">
      <alignment horizontal="left" vertical="center"/>
    </xf>
    <xf numFmtId="0" fontId="9" fillId="38" borderId="14" xfId="86" applyFont="1" applyFill="1" applyBorder="1" applyAlignment="1">
      <alignment horizontal="center" vertical="center" wrapText="1"/>
      <protection/>
    </xf>
    <xf numFmtId="0" fontId="9" fillId="38" borderId="17" xfId="86" applyFont="1" applyFill="1" applyBorder="1" applyAlignment="1">
      <alignment horizontal="center" vertical="center" wrapText="1"/>
      <protection/>
    </xf>
    <xf numFmtId="0" fontId="9" fillId="0" borderId="14" xfId="86" applyFont="1" applyBorder="1" applyAlignment="1">
      <alignment horizontal="center" vertical="center" wrapText="1"/>
      <protection/>
    </xf>
    <xf numFmtId="0" fontId="9" fillId="0" borderId="41" xfId="86" applyFont="1" applyBorder="1" applyAlignment="1">
      <alignment horizontal="center" vertical="center" wrapText="1"/>
      <protection/>
    </xf>
    <xf numFmtId="9" fontId="9" fillId="0" borderId="22" xfId="95" applyFont="1" applyFill="1" applyBorder="1" applyAlignment="1" applyProtection="1">
      <alignment horizontal="center" vertical="center" wrapText="1"/>
      <protection/>
    </xf>
    <xf numFmtId="9" fontId="9" fillId="11" borderId="38" xfId="95" applyFont="1" applyFill="1" applyBorder="1" applyAlignment="1" applyProtection="1">
      <alignment horizontal="center" vertical="center" wrapText="1"/>
      <protection/>
    </xf>
    <xf numFmtId="0" fontId="9" fillId="38" borderId="42" xfId="86" applyFont="1" applyFill="1" applyBorder="1" applyAlignment="1">
      <alignment horizontal="center" vertical="center" wrapText="1"/>
      <protection/>
    </xf>
    <xf numFmtId="0" fontId="9" fillId="38" borderId="43" xfId="86" applyFont="1" applyFill="1" applyBorder="1" applyAlignment="1">
      <alignment horizontal="center" vertical="center" wrapText="1"/>
      <protection/>
    </xf>
    <xf numFmtId="0" fontId="9" fillId="38" borderId="44" xfId="86" applyFont="1" applyFill="1" applyBorder="1" applyAlignment="1">
      <alignment horizontal="center" vertical="center" wrapText="1"/>
      <protection/>
    </xf>
    <xf numFmtId="0" fontId="92" fillId="17" borderId="13" xfId="0" applyFont="1" applyFill="1" applyBorder="1" applyAlignment="1">
      <alignment horizontal="left" vertical="center"/>
    </xf>
    <xf numFmtId="0" fontId="92" fillId="0" borderId="13" xfId="0" applyFont="1" applyBorder="1" applyAlignment="1">
      <alignment horizontal="left" vertical="center"/>
    </xf>
    <xf numFmtId="0" fontId="92" fillId="0" borderId="13" xfId="0" applyFont="1" applyBorder="1" applyAlignment="1">
      <alignment horizontal="left" vertical="center" wrapText="1"/>
    </xf>
    <xf numFmtId="0" fontId="10" fillId="0" borderId="22" xfId="0" applyFont="1" applyBorder="1" applyAlignment="1">
      <alignment horizontal="left" vertical="center" wrapText="1"/>
    </xf>
    <xf numFmtId="0" fontId="14" fillId="0" borderId="13" xfId="0" applyFont="1" applyBorder="1" applyAlignment="1">
      <alignment horizontal="center" vertical="center" wrapText="1"/>
    </xf>
    <xf numFmtId="0" fontId="93" fillId="0" borderId="0" xfId="0" applyFont="1" applyAlignment="1">
      <alignment vertical="center"/>
    </xf>
    <xf numFmtId="0" fontId="93" fillId="0" borderId="13" xfId="0" applyFont="1" applyBorder="1" applyAlignment="1">
      <alignment vertical="center"/>
    </xf>
    <xf numFmtId="0" fontId="94" fillId="0" borderId="13" xfId="0" applyFont="1" applyBorder="1" applyAlignment="1">
      <alignment vertical="center" wrapText="1"/>
    </xf>
    <xf numFmtId="0" fontId="94" fillId="11" borderId="13" xfId="0" applyFont="1" applyFill="1" applyBorder="1" applyAlignment="1">
      <alignment horizontal="left" vertical="center" wrapText="1"/>
    </xf>
    <xf numFmtId="0" fontId="94" fillId="11" borderId="13" xfId="0" applyFont="1" applyFill="1" applyBorder="1" applyAlignment="1">
      <alignment vertical="center" wrapText="1"/>
    </xf>
    <xf numFmtId="0" fontId="94" fillId="11" borderId="14" xfId="0" applyFont="1" applyFill="1" applyBorder="1" applyAlignment="1">
      <alignment horizontal="center" vertical="center" wrapText="1"/>
    </xf>
    <xf numFmtId="0" fontId="93" fillId="38" borderId="0" xfId="0" applyFont="1" applyFill="1" applyAlignment="1">
      <alignment vertical="center"/>
    </xf>
    <xf numFmtId="0" fontId="93" fillId="38" borderId="0" xfId="0" applyFont="1" applyFill="1" applyAlignment="1">
      <alignment horizontal="center" vertical="center"/>
    </xf>
    <xf numFmtId="0" fontId="94" fillId="11" borderId="22" xfId="0" applyFont="1" applyFill="1" applyBorder="1" applyAlignment="1">
      <alignment horizontal="center" vertical="center" wrapText="1"/>
    </xf>
    <xf numFmtId="0" fontId="95" fillId="11" borderId="45" xfId="0" applyFont="1" applyFill="1" applyBorder="1" applyAlignment="1">
      <alignment horizontal="center" vertical="center" wrapText="1"/>
    </xf>
    <xf numFmtId="0" fontId="95" fillId="11" borderId="16" xfId="0" applyFont="1" applyFill="1" applyBorder="1" applyAlignment="1">
      <alignment horizontal="center" vertical="center" wrapText="1"/>
    </xf>
    <xf numFmtId="49" fontId="94" fillId="11" borderId="22" xfId="0" applyNumberFormat="1" applyFont="1" applyFill="1" applyBorder="1" applyAlignment="1">
      <alignment horizontal="center" vertical="center" wrapText="1"/>
    </xf>
    <xf numFmtId="0" fontId="95" fillId="11" borderId="22" xfId="0" applyFont="1" applyFill="1" applyBorder="1" applyAlignment="1">
      <alignment horizontal="center" vertical="center" wrapText="1"/>
    </xf>
    <xf numFmtId="49" fontId="95" fillId="11" borderId="22" xfId="0" applyNumberFormat="1" applyFont="1" applyFill="1" applyBorder="1" applyAlignment="1">
      <alignment horizontal="center" vertical="center" wrapText="1"/>
    </xf>
    <xf numFmtId="183" fontId="93" fillId="0" borderId="13" xfId="73" applyNumberFormat="1" applyFont="1" applyBorder="1" applyAlignment="1">
      <alignment vertical="center"/>
    </xf>
    <xf numFmtId="0" fontId="93" fillId="40" borderId="13" xfId="0" applyFont="1" applyFill="1" applyBorder="1" applyAlignment="1">
      <alignment horizontal="center" vertical="center"/>
    </xf>
    <xf numFmtId="182" fontId="94" fillId="41" borderId="13" xfId="74" applyNumberFormat="1" applyFont="1" applyFill="1" applyBorder="1" applyAlignment="1">
      <alignment horizontal="center" vertical="center"/>
    </xf>
    <xf numFmtId="182" fontId="94" fillId="0" borderId="13" xfId="74" applyNumberFormat="1" applyFont="1" applyFill="1" applyBorder="1" applyAlignment="1">
      <alignment horizontal="center" vertical="center"/>
    </xf>
    <xf numFmtId="0" fontId="94" fillId="0" borderId="13" xfId="0" applyFont="1" applyBorder="1" applyAlignment="1">
      <alignment vertical="center"/>
    </xf>
    <xf numFmtId="0" fontId="94" fillId="41" borderId="13" xfId="0" applyFont="1" applyFill="1" applyBorder="1" applyAlignment="1">
      <alignment horizontal="left" vertical="center"/>
    </xf>
    <xf numFmtId="0" fontId="94" fillId="41" borderId="13" xfId="0" applyFont="1" applyFill="1" applyBorder="1" applyAlignment="1">
      <alignment horizontal="center" vertical="center"/>
    </xf>
    <xf numFmtId="183" fontId="94" fillId="41" borderId="13" xfId="73" applyNumberFormat="1" applyFont="1" applyFill="1" applyBorder="1" applyAlignment="1">
      <alignment horizontal="center" vertical="center"/>
    </xf>
    <xf numFmtId="0" fontId="94" fillId="40" borderId="13" xfId="0" applyFont="1" applyFill="1" applyBorder="1" applyAlignment="1">
      <alignment horizontal="center" vertical="center"/>
    </xf>
    <xf numFmtId="182" fontId="94" fillId="41" borderId="13" xfId="0" applyNumberFormat="1" applyFont="1" applyFill="1" applyBorder="1" applyAlignment="1">
      <alignment horizontal="center" vertical="center"/>
    </xf>
    <xf numFmtId="0" fontId="96" fillId="0" borderId="46" xfId="0" applyFont="1" applyBorder="1" applyAlignment="1">
      <alignment/>
    </xf>
    <xf numFmtId="0" fontId="93" fillId="0" borderId="14" xfId="0" applyFont="1" applyBorder="1" applyAlignment="1">
      <alignment vertical="center"/>
    </xf>
    <xf numFmtId="183" fontId="93" fillId="0" borderId="17" xfId="73" applyNumberFormat="1" applyFont="1" applyBorder="1" applyAlignment="1">
      <alignment vertical="center"/>
    </xf>
    <xf numFmtId="0" fontId="93" fillId="0" borderId="22" xfId="0" applyFont="1" applyBorder="1" applyAlignment="1">
      <alignment vertical="center"/>
    </xf>
    <xf numFmtId="0" fontId="94" fillId="41" borderId="16" xfId="0" applyFont="1" applyFill="1" applyBorder="1" applyAlignment="1">
      <alignment horizontal="center" vertical="center"/>
    </xf>
    <xf numFmtId="0" fontId="96" fillId="0" borderId="13" xfId="0" applyFont="1" applyBorder="1" applyAlignment="1">
      <alignment/>
    </xf>
    <xf numFmtId="0" fontId="96" fillId="0" borderId="16" xfId="0" applyFont="1" applyBorder="1" applyAlignment="1">
      <alignment/>
    </xf>
    <xf numFmtId="0" fontId="93" fillId="0" borderId="46" xfId="0" applyFont="1" applyBorder="1" applyAlignment="1">
      <alignment/>
    </xf>
    <xf numFmtId="0" fontId="90" fillId="0" borderId="13" xfId="0" applyFont="1" applyBorder="1" applyAlignment="1">
      <alignment vertical="center" wrapText="1"/>
    </xf>
    <xf numFmtId="0" fontId="97" fillId="0" borderId="0" xfId="0" applyFont="1" applyAlignment="1">
      <alignment vertical="center"/>
    </xf>
    <xf numFmtId="0" fontId="98" fillId="38" borderId="23" xfId="86" applyFont="1" applyFill="1" applyBorder="1" applyAlignment="1">
      <alignment vertical="center" wrapText="1"/>
      <protection/>
    </xf>
    <xf numFmtId="0" fontId="98" fillId="38" borderId="47" xfId="86" applyFont="1" applyFill="1" applyBorder="1" applyAlignment="1">
      <alignment vertical="center" wrapText="1"/>
      <protection/>
    </xf>
    <xf numFmtId="0" fontId="98" fillId="38" borderId="48" xfId="86" applyFont="1" applyFill="1" applyBorder="1" applyAlignment="1">
      <alignment vertical="center" wrapText="1"/>
      <protection/>
    </xf>
    <xf numFmtId="0" fontId="98" fillId="38" borderId="0" xfId="86" applyFont="1" applyFill="1" applyAlignment="1">
      <alignment vertical="center" wrapText="1"/>
      <protection/>
    </xf>
    <xf numFmtId="0" fontId="98" fillId="38" borderId="26" xfId="86" applyFont="1" applyFill="1" applyBorder="1" applyAlignment="1">
      <alignment vertical="center" wrapText="1"/>
      <protection/>
    </xf>
    <xf numFmtId="0" fontId="99" fillId="38" borderId="26" xfId="86" applyFont="1" applyFill="1" applyBorder="1" applyAlignment="1">
      <alignment vertical="center" wrapText="1"/>
      <protection/>
    </xf>
    <xf numFmtId="0" fontId="99" fillId="38" borderId="27" xfId="86" applyFont="1" applyFill="1" applyBorder="1" applyAlignment="1">
      <alignment vertical="center" wrapText="1"/>
      <protection/>
    </xf>
    <xf numFmtId="0" fontId="98" fillId="38" borderId="28" xfId="86" applyFont="1" applyFill="1" applyBorder="1" applyAlignment="1">
      <alignment vertical="center" wrapText="1"/>
      <protection/>
    </xf>
    <xf numFmtId="0" fontId="99" fillId="38" borderId="0" xfId="86" applyFont="1" applyFill="1" applyAlignment="1">
      <alignment vertical="center" wrapText="1"/>
      <protection/>
    </xf>
    <xf numFmtId="0" fontId="99" fillId="38" borderId="29" xfId="86" applyFont="1" applyFill="1" applyBorder="1" applyAlignment="1">
      <alignment vertical="center" wrapText="1"/>
      <protection/>
    </xf>
    <xf numFmtId="0" fontId="98" fillId="0" borderId="28" xfId="86" applyFont="1" applyBorder="1" applyAlignment="1">
      <alignment vertical="center" wrapText="1"/>
      <protection/>
    </xf>
    <xf numFmtId="0" fontId="98" fillId="0" borderId="0" xfId="86" applyFont="1" applyAlignment="1">
      <alignment vertical="center" wrapText="1"/>
      <protection/>
    </xf>
    <xf numFmtId="0" fontId="98" fillId="0" borderId="0" xfId="86" applyFont="1" applyAlignment="1">
      <alignment horizontal="center" vertical="center" wrapText="1"/>
      <protection/>
    </xf>
    <xf numFmtId="0" fontId="100" fillId="0" borderId="0" xfId="0" applyFont="1" applyAlignment="1">
      <alignment horizontal="center" vertical="center"/>
    </xf>
    <xf numFmtId="0" fontId="100" fillId="0" borderId="0" xfId="0" applyFont="1" applyAlignment="1">
      <alignment horizontal="center" vertical="center" wrapText="1"/>
    </xf>
    <xf numFmtId="0" fontId="97" fillId="0" borderId="0" xfId="0" applyFont="1" applyAlignment="1">
      <alignment horizontal="center" vertical="center"/>
    </xf>
    <xf numFmtId="0" fontId="99" fillId="0" borderId="0" xfId="86" applyFont="1" applyAlignment="1">
      <alignment vertical="center" wrapText="1"/>
      <protection/>
    </xf>
    <xf numFmtId="0" fontId="99" fillId="0" borderId="29" xfId="86" applyFont="1" applyBorder="1" applyAlignment="1">
      <alignment vertical="center" wrapText="1"/>
      <protection/>
    </xf>
    <xf numFmtId="0" fontId="98" fillId="0" borderId="29" xfId="86" applyFont="1" applyBorder="1" applyAlignment="1">
      <alignment horizontal="center" vertical="center" wrapText="1"/>
      <protection/>
    </xf>
    <xf numFmtId="0" fontId="98" fillId="38" borderId="28" xfId="86" applyFont="1" applyFill="1" applyBorder="1" applyAlignment="1">
      <alignment horizontal="center" vertical="center" wrapText="1"/>
      <protection/>
    </xf>
    <xf numFmtId="0" fontId="98" fillId="38" borderId="33" xfId="86" applyFont="1" applyFill="1" applyBorder="1" applyAlignment="1">
      <alignment horizontal="center" vertical="center" wrapText="1"/>
      <protection/>
    </xf>
    <xf numFmtId="0" fontId="101" fillId="38" borderId="0" xfId="86" applyFont="1" applyFill="1" applyAlignment="1">
      <alignment horizontal="center" vertical="center" wrapText="1"/>
      <protection/>
    </xf>
    <xf numFmtId="0" fontId="98" fillId="38" borderId="0" xfId="86" applyFont="1" applyFill="1" applyAlignment="1">
      <alignment horizontal="center" vertical="center" wrapText="1"/>
      <protection/>
    </xf>
    <xf numFmtId="0" fontId="101" fillId="0" borderId="0" xfId="86" applyFont="1" applyAlignment="1">
      <alignment horizontal="center" vertical="center" wrapText="1"/>
      <protection/>
    </xf>
    <xf numFmtId="0" fontId="99" fillId="38" borderId="34" xfId="86" applyFont="1" applyFill="1" applyBorder="1" applyAlignment="1">
      <alignment vertical="center" wrapText="1"/>
      <protection/>
    </xf>
    <xf numFmtId="0" fontId="99" fillId="38" borderId="35" xfId="86" applyFont="1" applyFill="1" applyBorder="1" applyAlignment="1">
      <alignment vertical="center" wrapText="1"/>
      <protection/>
    </xf>
    <xf numFmtId="0" fontId="102" fillId="39" borderId="0" xfId="86" applyFont="1" applyFill="1" applyAlignment="1">
      <alignment vertical="center" wrapText="1"/>
      <protection/>
    </xf>
    <xf numFmtId="0" fontId="99" fillId="38" borderId="28" xfId="0" applyFont="1" applyFill="1" applyBorder="1" applyAlignment="1">
      <alignment vertical="center"/>
    </xf>
    <xf numFmtId="0" fontId="99" fillId="38" borderId="0" xfId="0" applyFont="1" applyFill="1" applyAlignment="1">
      <alignment vertical="center"/>
    </xf>
    <xf numFmtId="0" fontId="99" fillId="38" borderId="29" xfId="0" applyFont="1" applyFill="1" applyBorder="1" applyAlignment="1">
      <alignment vertical="center"/>
    </xf>
    <xf numFmtId="181" fontId="97" fillId="0" borderId="0" xfId="0" applyNumberFormat="1" applyFont="1" applyAlignment="1">
      <alignment vertical="center"/>
    </xf>
    <xf numFmtId="0" fontId="99" fillId="38" borderId="28" xfId="86" applyFont="1" applyFill="1" applyBorder="1" applyAlignment="1">
      <alignment vertical="center" wrapText="1"/>
      <protection/>
    </xf>
    <xf numFmtId="0" fontId="98" fillId="5" borderId="49" xfId="86" applyFont="1" applyFill="1" applyBorder="1" applyAlignment="1">
      <alignment horizontal="center" vertical="center" wrapText="1"/>
      <protection/>
    </xf>
    <xf numFmtId="0" fontId="98" fillId="5" borderId="50" xfId="86" applyFont="1" applyFill="1" applyBorder="1" applyAlignment="1">
      <alignment horizontal="center" vertical="center" wrapText="1"/>
      <protection/>
    </xf>
    <xf numFmtId="0" fontId="98" fillId="5" borderId="51" xfId="86" applyFont="1" applyFill="1" applyBorder="1" applyAlignment="1">
      <alignment horizontal="center" vertical="center" wrapText="1"/>
      <protection/>
    </xf>
    <xf numFmtId="181" fontId="97" fillId="0" borderId="0" xfId="73" applyNumberFormat="1" applyFont="1" applyBorder="1" applyAlignment="1">
      <alignment vertical="center"/>
    </xf>
    <xf numFmtId="178" fontId="97" fillId="0" borderId="52" xfId="56" applyNumberFormat="1" applyFont="1" applyBorder="1" applyAlignment="1">
      <alignment vertical="center"/>
    </xf>
    <xf numFmtId="178" fontId="97" fillId="0" borderId="16" xfId="56" applyNumberFormat="1" applyFont="1" applyBorder="1" applyAlignment="1">
      <alignment vertical="center"/>
    </xf>
    <xf numFmtId="178" fontId="97" fillId="0" borderId="39" xfId="56" applyNumberFormat="1" applyFont="1" applyBorder="1" applyAlignment="1">
      <alignment vertical="center"/>
    </xf>
    <xf numFmtId="178" fontId="97" fillId="0" borderId="20" xfId="56" applyNumberFormat="1" applyFont="1" applyBorder="1" applyAlignment="1">
      <alignment vertical="center"/>
    </xf>
    <xf numFmtId="178" fontId="97" fillId="0" borderId="13" xfId="56" applyNumberFormat="1" applyFont="1" applyBorder="1" applyAlignment="1">
      <alignment vertical="center"/>
    </xf>
    <xf numFmtId="9" fontId="97" fillId="0" borderId="14" xfId="95" applyFont="1" applyBorder="1" applyAlignment="1">
      <alignment vertical="center"/>
    </xf>
    <xf numFmtId="9" fontId="97" fillId="0" borderId="21" xfId="95" applyFont="1" applyBorder="1" applyAlignment="1">
      <alignment vertical="center"/>
    </xf>
    <xf numFmtId="178" fontId="97" fillId="0" borderId="14" xfId="56" applyNumberFormat="1" applyFont="1" applyBorder="1" applyAlignment="1">
      <alignment vertical="center"/>
    </xf>
    <xf numFmtId="178" fontId="97" fillId="0" borderId="53" xfId="56" applyNumberFormat="1" applyFont="1" applyBorder="1" applyAlignment="1">
      <alignment vertical="center"/>
    </xf>
    <xf numFmtId="178" fontId="97" fillId="0" borderId="38" xfId="56" applyNumberFormat="1" applyFont="1" applyBorder="1" applyAlignment="1">
      <alignment vertical="center"/>
    </xf>
    <xf numFmtId="9" fontId="97" fillId="0" borderId="40" xfId="95" applyFont="1" applyBorder="1" applyAlignment="1">
      <alignment vertical="center"/>
    </xf>
    <xf numFmtId="0" fontId="98" fillId="38" borderId="0" xfId="86" applyFont="1" applyFill="1" applyAlignment="1">
      <alignment horizontal="left" vertical="center" wrapText="1"/>
      <protection/>
    </xf>
    <xf numFmtId="0" fontId="98" fillId="5" borderId="13" xfId="86" applyFont="1" applyFill="1" applyBorder="1" applyAlignment="1">
      <alignment horizontal="center" vertical="center" wrapText="1"/>
      <protection/>
    </xf>
    <xf numFmtId="0" fontId="99" fillId="0" borderId="37" xfId="86" applyFont="1" applyBorder="1" applyAlignment="1">
      <alignment horizontal="left" vertical="center" wrapText="1"/>
      <protection/>
    </xf>
    <xf numFmtId="0" fontId="98" fillId="0" borderId="22" xfId="86" applyFont="1" applyBorder="1" applyAlignment="1">
      <alignment horizontal="center" vertical="center" wrapText="1"/>
      <protection/>
    </xf>
    <xf numFmtId="173" fontId="98" fillId="0" borderId="22" xfId="57" applyFont="1" applyFill="1" applyBorder="1" applyAlignment="1" applyProtection="1">
      <alignment horizontal="center" vertical="center" wrapText="1"/>
      <protection/>
    </xf>
    <xf numFmtId="171" fontId="97" fillId="0" borderId="0" xfId="74" applyFont="1" applyAlignment="1">
      <alignment vertical="center"/>
    </xf>
    <xf numFmtId="0" fontId="98" fillId="0" borderId="16" xfId="86" applyFont="1" applyBorder="1" applyAlignment="1">
      <alignment horizontal="left" vertical="center" wrapText="1"/>
      <protection/>
    </xf>
    <xf numFmtId="174" fontId="98" fillId="0" borderId="22" xfId="56" applyFont="1" applyFill="1" applyBorder="1" applyAlignment="1" applyProtection="1">
      <alignment horizontal="center" vertical="center" wrapText="1"/>
      <protection/>
    </xf>
    <xf numFmtId="0" fontId="98" fillId="11" borderId="38" xfId="86" applyFont="1" applyFill="1" applyBorder="1" applyAlignment="1">
      <alignment horizontal="left" vertical="center" wrapText="1"/>
      <protection/>
    </xf>
    <xf numFmtId="0" fontId="99" fillId="11" borderId="38" xfId="97" applyNumberFormat="1" applyFont="1" applyFill="1" applyBorder="1" applyAlignment="1" applyProtection="1">
      <alignment horizontal="center" vertical="center" wrapText="1"/>
      <protection/>
    </xf>
    <xf numFmtId="0" fontId="98" fillId="11" borderId="38" xfId="95" applyNumberFormat="1" applyFont="1" applyFill="1" applyBorder="1" applyAlignment="1" applyProtection="1">
      <alignment horizontal="center" vertical="center" wrapText="1"/>
      <protection/>
    </xf>
    <xf numFmtId="0" fontId="98" fillId="11" borderId="38" xfId="95" applyNumberFormat="1" applyFont="1" applyFill="1" applyBorder="1" applyAlignment="1" applyProtection="1">
      <alignment vertical="center" wrapText="1"/>
      <protection/>
    </xf>
    <xf numFmtId="9" fontId="100" fillId="0" borderId="0" xfId="95" applyFont="1" applyBorder="1" applyAlignment="1">
      <alignment horizontal="center" vertical="center"/>
    </xf>
    <xf numFmtId="171" fontId="100" fillId="0" borderId="0" xfId="74" applyFont="1" applyAlignment="1">
      <alignment vertical="center"/>
    </xf>
    <xf numFmtId="9" fontId="99" fillId="0" borderId="16" xfId="96" applyFont="1" applyFill="1" applyBorder="1" applyAlignment="1" applyProtection="1">
      <alignment horizontal="center" vertical="center" wrapText="1"/>
      <protection locked="0"/>
    </xf>
    <xf numFmtId="9" fontId="98" fillId="0" borderId="39" xfId="86" applyNumberFormat="1" applyFont="1" applyBorder="1" applyAlignment="1">
      <alignment horizontal="center" vertical="center" wrapText="1"/>
      <protection/>
    </xf>
    <xf numFmtId="9" fontId="98" fillId="0" borderId="0" xfId="86" applyNumberFormat="1" applyFont="1" applyAlignment="1">
      <alignment vertical="center" wrapText="1"/>
      <protection/>
    </xf>
    <xf numFmtId="0" fontId="100" fillId="0" borderId="0" xfId="0" applyFont="1" applyAlignment="1">
      <alignment vertical="center"/>
    </xf>
    <xf numFmtId="0" fontId="98" fillId="11" borderId="13" xfId="86" applyFont="1" applyFill="1" applyBorder="1" applyAlignment="1">
      <alignment horizontal="left" vertical="center" wrapText="1"/>
      <protection/>
    </xf>
    <xf numFmtId="9" fontId="99" fillId="11" borderId="13" xfId="95" applyFont="1" applyFill="1" applyBorder="1" applyAlignment="1" applyProtection="1">
      <alignment horizontal="center" vertical="center" wrapText="1"/>
      <protection locked="0"/>
    </xf>
    <xf numFmtId="9" fontId="98" fillId="0" borderId="14" xfId="86" applyNumberFormat="1" applyFont="1" applyBorder="1" applyAlignment="1">
      <alignment horizontal="center" vertical="center" wrapText="1"/>
      <protection/>
    </xf>
    <xf numFmtId="0" fontId="103" fillId="0" borderId="0" xfId="0" applyFont="1" applyAlignment="1">
      <alignment vertical="center"/>
    </xf>
    <xf numFmtId="3" fontId="97" fillId="0" borderId="0" xfId="0" applyNumberFormat="1" applyFont="1" applyAlignment="1">
      <alignment vertical="center"/>
    </xf>
    <xf numFmtId="178" fontId="97" fillId="0" borderId="0" xfId="56" applyNumberFormat="1" applyFont="1" applyBorder="1" applyAlignment="1">
      <alignment vertical="center"/>
    </xf>
    <xf numFmtId="0" fontId="99" fillId="11" borderId="38" xfId="97" applyNumberFormat="1" applyFont="1" applyFill="1" applyBorder="1" applyAlignment="1" applyProtection="1">
      <alignment vertical="center" wrapText="1"/>
      <protection/>
    </xf>
    <xf numFmtId="179" fontId="98" fillId="11" borderId="38" xfId="95" applyNumberFormat="1" applyFont="1" applyFill="1" applyBorder="1" applyAlignment="1" applyProtection="1">
      <alignment vertical="center" wrapText="1"/>
      <protection/>
    </xf>
    <xf numFmtId="1" fontId="98" fillId="0" borderId="22" xfId="56" applyNumberFormat="1" applyFont="1" applyFill="1" applyBorder="1" applyAlignment="1" applyProtection="1">
      <alignment horizontal="center" vertical="center" wrapText="1"/>
      <protection/>
    </xf>
    <xf numFmtId="0" fontId="98" fillId="0" borderId="13" xfId="86" applyFont="1" applyBorder="1" applyAlignment="1">
      <alignment horizontal="left" vertical="center" wrapText="1"/>
      <protection/>
    </xf>
    <xf numFmtId="9" fontId="99" fillId="0" borderId="13" xfId="96" applyFont="1" applyFill="1" applyBorder="1" applyAlignment="1" applyProtection="1">
      <alignment horizontal="center" vertical="center" wrapText="1"/>
      <protection locked="0"/>
    </xf>
    <xf numFmtId="0" fontId="99" fillId="11" borderId="14" xfId="95" applyNumberFormat="1" applyFont="1" applyFill="1" applyBorder="1" applyAlignment="1" applyProtection="1">
      <alignment horizontal="center" vertical="center" wrapText="1"/>
      <protection locked="0"/>
    </xf>
    <xf numFmtId="1" fontId="97" fillId="0" borderId="0" xfId="0" applyNumberFormat="1" applyFont="1" applyAlignment="1">
      <alignment vertical="center"/>
    </xf>
    <xf numFmtId="3" fontId="98" fillId="0" borderId="22" xfId="56" applyNumberFormat="1" applyFont="1" applyFill="1" applyBorder="1" applyAlignment="1" applyProtection="1">
      <alignment horizontal="center" vertical="center" wrapText="1"/>
      <protection/>
    </xf>
    <xf numFmtId="9" fontId="99" fillId="11" borderId="14" xfId="95" applyFont="1" applyFill="1" applyBorder="1" applyAlignment="1" applyProtection="1">
      <alignment horizontal="center" vertical="center" wrapText="1"/>
      <protection locked="0"/>
    </xf>
    <xf numFmtId="2" fontId="97" fillId="0" borderId="0" xfId="0" applyNumberFormat="1" applyFont="1" applyAlignment="1">
      <alignment vertical="center"/>
    </xf>
    <xf numFmtId="0" fontId="99" fillId="0" borderId="0" xfId="0" applyFont="1" applyAlignment="1">
      <alignment vertical="center"/>
    </xf>
    <xf numFmtId="0" fontId="98" fillId="11" borderId="43" xfId="0" applyFont="1" applyFill="1" applyBorder="1" applyAlignment="1">
      <alignment horizontal="center" vertical="center"/>
    </xf>
    <xf numFmtId="0" fontId="98" fillId="11" borderId="22" xfId="0" applyFont="1" applyFill="1" applyBorder="1" applyAlignment="1">
      <alignment horizontal="center" vertical="center" wrapText="1"/>
    </xf>
    <xf numFmtId="0" fontId="99" fillId="0" borderId="13" xfId="0" applyFont="1" applyBorder="1" applyAlignment="1">
      <alignment horizontal="center" vertical="center"/>
    </xf>
    <xf numFmtId="0" fontId="98" fillId="11" borderId="43" xfId="0" applyFont="1" applyFill="1" applyBorder="1" applyAlignment="1">
      <alignment vertical="center"/>
    </xf>
    <xf numFmtId="0" fontId="98" fillId="11" borderId="44" xfId="0" applyFont="1" applyFill="1" applyBorder="1" applyAlignment="1">
      <alignment vertical="center"/>
    </xf>
    <xf numFmtId="0" fontId="98" fillId="11" borderId="0" xfId="0" applyFont="1" applyFill="1" applyAlignment="1">
      <alignment horizontal="center" vertical="center"/>
    </xf>
    <xf numFmtId="0" fontId="98" fillId="11" borderId="0" xfId="0" applyFont="1" applyFill="1" applyAlignment="1">
      <alignment vertical="center"/>
    </xf>
    <xf numFmtId="0" fontId="98" fillId="11" borderId="54" xfId="0" applyFont="1" applyFill="1" applyBorder="1" applyAlignment="1">
      <alignment vertical="center"/>
    </xf>
    <xf numFmtId="0" fontId="98" fillId="11" borderId="15" xfId="0" applyFont="1" applyFill="1" applyBorder="1" applyAlignment="1">
      <alignment horizontal="center" vertical="center"/>
    </xf>
    <xf numFmtId="0" fontId="98" fillId="11" borderId="15" xfId="0" applyFont="1" applyFill="1" applyBorder="1" applyAlignment="1">
      <alignment vertical="center"/>
    </xf>
    <xf numFmtId="0" fontId="98" fillId="11" borderId="55" xfId="0" applyFont="1" applyFill="1" applyBorder="1" applyAlignment="1">
      <alignment vertical="center"/>
    </xf>
    <xf numFmtId="0" fontId="98" fillId="11" borderId="13" xfId="0" applyFont="1" applyFill="1" applyBorder="1" applyAlignment="1">
      <alignment horizontal="center" vertical="center" wrapText="1"/>
    </xf>
    <xf numFmtId="0" fontId="98" fillId="11" borderId="22" xfId="0" applyFont="1" applyFill="1" applyBorder="1" applyAlignment="1">
      <alignment vertical="center" wrapText="1"/>
    </xf>
    <xf numFmtId="0" fontId="98" fillId="11" borderId="13" xfId="0" applyFont="1" applyFill="1" applyBorder="1" applyAlignment="1">
      <alignment vertical="center" wrapText="1"/>
    </xf>
    <xf numFmtId="9" fontId="98" fillId="11" borderId="13" xfId="95" applyFont="1" applyFill="1" applyBorder="1" applyAlignment="1">
      <alignment horizontal="right" vertical="center" wrapText="1"/>
    </xf>
    <xf numFmtId="0" fontId="99" fillId="0" borderId="13" xfId="0" applyFont="1" applyBorder="1" applyAlignment="1">
      <alignment horizontal="left" vertical="top" wrapText="1"/>
    </xf>
    <xf numFmtId="0" fontId="99" fillId="0" borderId="13" xfId="0" applyFont="1" applyBorder="1" applyAlignment="1">
      <alignment horizontal="center" vertical="center" wrapText="1"/>
    </xf>
    <xf numFmtId="173" fontId="99" fillId="0" borderId="13" xfId="57" applyFont="1" applyBorder="1" applyAlignment="1">
      <alignment horizontal="center" vertical="center" wrapText="1"/>
    </xf>
    <xf numFmtId="9" fontId="99" fillId="0" borderId="13" xfId="95" applyFont="1" applyBorder="1" applyAlignment="1">
      <alignment horizontal="center" vertical="center" wrapText="1"/>
    </xf>
    <xf numFmtId="9" fontId="99" fillId="0" borderId="13" xfId="95" applyFont="1" applyBorder="1" applyAlignment="1">
      <alignment vertical="center" wrapText="1"/>
    </xf>
    <xf numFmtId="9" fontId="99" fillId="0" borderId="13" xfId="95" applyFont="1" applyBorder="1" applyAlignment="1">
      <alignment horizontal="right" vertical="center" wrapText="1"/>
    </xf>
    <xf numFmtId="0" fontId="99" fillId="0" borderId="0" xfId="0" applyFont="1" applyAlignment="1">
      <alignment horizontal="left" vertical="top" wrapText="1"/>
    </xf>
    <xf numFmtId="9" fontId="99" fillId="0" borderId="13" xfId="0" applyNumberFormat="1" applyFont="1" applyBorder="1" applyAlignment="1">
      <alignment horizontal="center" vertical="center" wrapText="1"/>
    </xf>
    <xf numFmtId="0" fontId="99" fillId="0" borderId="13" xfId="0" applyFont="1" applyBorder="1" applyAlignment="1">
      <alignment vertical="center" wrapText="1"/>
    </xf>
    <xf numFmtId="9" fontId="99" fillId="0" borderId="13" xfId="95" applyFont="1" applyBorder="1" applyAlignment="1">
      <alignment horizontal="right" vertical="top" wrapText="1"/>
    </xf>
    <xf numFmtId="0" fontId="99" fillId="38" borderId="13" xfId="0" applyFont="1" applyFill="1" applyBorder="1" applyAlignment="1">
      <alignment horizontal="center" vertical="center"/>
    </xf>
    <xf numFmtId="0" fontId="99" fillId="38" borderId="13" xfId="0" applyFont="1" applyFill="1" applyBorder="1" applyAlignment="1">
      <alignment horizontal="center" vertical="center" wrapText="1"/>
    </xf>
    <xf numFmtId="173" fontId="99" fillId="38" borderId="13" xfId="57" applyFont="1" applyFill="1" applyBorder="1" applyAlignment="1">
      <alignment horizontal="center" vertical="center" wrapText="1"/>
    </xf>
    <xf numFmtId="0" fontId="99" fillId="0" borderId="22" xfId="86" applyFont="1" applyBorder="1" applyAlignment="1">
      <alignment horizontal="center" vertical="center" wrapText="1"/>
      <protection/>
    </xf>
    <xf numFmtId="0" fontId="99" fillId="38" borderId="13" xfId="0" applyFont="1" applyFill="1" applyBorder="1" applyAlignment="1">
      <alignment vertical="center"/>
    </xf>
    <xf numFmtId="0" fontId="99" fillId="0" borderId="13" xfId="0" applyFont="1" applyBorder="1" applyAlignment="1">
      <alignment vertical="center"/>
    </xf>
    <xf numFmtId="173" fontId="99" fillId="0" borderId="13" xfId="57" applyFont="1" applyFill="1" applyBorder="1" applyAlignment="1">
      <alignment horizontal="center" vertical="center" wrapText="1"/>
    </xf>
    <xf numFmtId="173" fontId="99" fillId="0" borderId="13" xfId="57" applyFont="1" applyFill="1" applyBorder="1" applyAlignment="1">
      <alignment vertical="center" wrapText="1"/>
    </xf>
    <xf numFmtId="9" fontId="99" fillId="0" borderId="13" xfId="95" applyFont="1" applyBorder="1" applyAlignment="1">
      <alignment horizontal="right" vertical="center"/>
    </xf>
    <xf numFmtId="0" fontId="99" fillId="38" borderId="13" xfId="0" applyFont="1" applyFill="1" applyBorder="1" applyAlignment="1">
      <alignment horizontal="center" vertical="top"/>
    </xf>
    <xf numFmtId="0" fontId="99" fillId="38" borderId="13" xfId="0" applyFont="1" applyFill="1" applyBorder="1" applyAlignment="1">
      <alignment horizontal="center" vertical="top" wrapText="1"/>
    </xf>
    <xf numFmtId="0" fontId="99" fillId="38" borderId="13" xfId="0" applyFont="1" applyFill="1" applyBorder="1" applyAlignment="1">
      <alignment vertical="top"/>
    </xf>
    <xf numFmtId="0" fontId="99" fillId="38" borderId="13" xfId="0" applyFont="1" applyFill="1" applyBorder="1" applyAlignment="1">
      <alignment vertical="top" wrapText="1"/>
    </xf>
    <xf numFmtId="0" fontId="99" fillId="38" borderId="0" xfId="0" applyFont="1" applyFill="1" applyAlignment="1">
      <alignment horizontal="center" vertical="top"/>
    </xf>
    <xf numFmtId="173" fontId="99" fillId="38" borderId="13" xfId="57" applyFont="1" applyFill="1" applyBorder="1" applyAlignment="1">
      <alignment horizontal="center" vertical="top" wrapText="1"/>
    </xf>
    <xf numFmtId="9" fontId="99" fillId="38" borderId="13" xfId="95" applyFont="1" applyFill="1" applyBorder="1" applyAlignment="1">
      <alignment horizontal="right" vertical="top"/>
    </xf>
    <xf numFmtId="0" fontId="99" fillId="38" borderId="0" xfId="0" applyFont="1" applyFill="1" applyAlignment="1">
      <alignment vertical="top"/>
    </xf>
    <xf numFmtId="0" fontId="97" fillId="0" borderId="0" xfId="0" applyFont="1" applyAlignment="1">
      <alignment/>
    </xf>
    <xf numFmtId="0" fontId="99" fillId="0" borderId="0" xfId="0" applyFont="1" applyAlignment="1">
      <alignment horizontal="center" vertical="center"/>
    </xf>
    <xf numFmtId="9" fontId="99" fillId="0" borderId="0" xfId="95" applyFont="1" applyAlignment="1">
      <alignment horizontal="right" vertical="center"/>
    </xf>
    <xf numFmtId="0" fontId="104" fillId="0" borderId="0" xfId="0" applyFont="1" applyAlignment="1">
      <alignment horizontal="left" vertical="top"/>
    </xf>
    <xf numFmtId="0" fontId="104" fillId="0" borderId="0" xfId="0" applyFont="1" applyAlignment="1">
      <alignment vertical="top" wrapText="1"/>
    </xf>
    <xf numFmtId="0" fontId="105" fillId="0" borderId="0" xfId="0" applyFont="1" applyAlignment="1">
      <alignment vertical="center"/>
    </xf>
    <xf numFmtId="173" fontId="98" fillId="0" borderId="22" xfId="57" applyFont="1" applyFill="1" applyBorder="1" applyAlignment="1" applyProtection="1">
      <alignment vertical="center" wrapText="1"/>
      <protection/>
    </xf>
    <xf numFmtId="9" fontId="88" fillId="11" borderId="13" xfId="95" applyFont="1" applyFill="1" applyBorder="1" applyAlignment="1" applyProtection="1">
      <alignment horizontal="center" vertical="center" wrapText="1"/>
      <protection locked="0"/>
    </xf>
    <xf numFmtId="0" fontId="92" fillId="11" borderId="38" xfId="95" applyNumberFormat="1" applyFont="1" applyFill="1" applyBorder="1" applyAlignment="1" applyProtection="1">
      <alignment horizontal="center" vertical="center" wrapText="1"/>
      <protection/>
    </xf>
    <xf numFmtId="1" fontId="92" fillId="38" borderId="38" xfId="95" applyNumberFormat="1" applyFont="1" applyFill="1" applyBorder="1" applyAlignment="1" applyProtection="1">
      <alignment horizontal="center" vertical="center" wrapText="1"/>
      <protection/>
    </xf>
    <xf numFmtId="0" fontId="88" fillId="0" borderId="13" xfId="0" applyFont="1" applyBorder="1" applyAlignment="1">
      <alignment horizontal="center" vertical="center"/>
    </xf>
    <xf numFmtId="0" fontId="0" fillId="0" borderId="46" xfId="0" applyBorder="1" applyAlignment="1">
      <alignment/>
    </xf>
    <xf numFmtId="0" fontId="96" fillId="0" borderId="14" xfId="0" applyFont="1" applyBorder="1" applyAlignment="1">
      <alignment/>
    </xf>
    <xf numFmtId="0" fontId="96" fillId="0" borderId="39" xfId="0" applyFont="1" applyBorder="1" applyAlignment="1">
      <alignment/>
    </xf>
    <xf numFmtId="0" fontId="93" fillId="0" borderId="16" xfId="0" applyFont="1" applyBorder="1" applyAlignment="1">
      <alignment vertical="center"/>
    </xf>
    <xf numFmtId="0" fontId="106" fillId="0" borderId="46" xfId="0" applyFont="1" applyBorder="1" applyAlignment="1">
      <alignment/>
    </xf>
    <xf numFmtId="0" fontId="97" fillId="0" borderId="0" xfId="0" applyFont="1" applyAlignment="1">
      <alignment vertical="center" wrapText="1"/>
    </xf>
    <xf numFmtId="1" fontId="88" fillId="11" borderId="38" xfId="95" applyNumberFormat="1" applyFont="1" applyFill="1" applyBorder="1" applyAlignment="1" applyProtection="1">
      <alignment horizontal="center" vertical="center" wrapText="1"/>
      <protection/>
    </xf>
    <xf numFmtId="0" fontId="88" fillId="38" borderId="13" xfId="0" applyFont="1" applyFill="1" applyBorder="1" applyAlignment="1">
      <alignment horizontal="center" vertical="center"/>
    </xf>
    <xf numFmtId="0" fontId="88" fillId="38" borderId="13" xfId="0" applyFont="1" applyFill="1" applyBorder="1" applyAlignment="1">
      <alignment horizontal="center" vertical="top"/>
    </xf>
    <xf numFmtId="183" fontId="93" fillId="38" borderId="13" xfId="73" applyNumberFormat="1" applyFont="1" applyFill="1" applyBorder="1" applyAlignment="1">
      <alignment vertical="center"/>
    </xf>
    <xf numFmtId="178" fontId="97" fillId="0" borderId="13" xfId="56" applyNumberFormat="1" applyFont="1" applyFill="1" applyBorder="1" applyAlignment="1">
      <alignment vertical="center"/>
    </xf>
    <xf numFmtId="9" fontId="97" fillId="0" borderId="21" xfId="95" applyFont="1" applyFill="1" applyBorder="1" applyAlignment="1">
      <alignment vertical="center"/>
    </xf>
    <xf numFmtId="0" fontId="107" fillId="0" borderId="13" xfId="95" applyNumberFormat="1" applyFont="1" applyBorder="1" applyAlignment="1">
      <alignment horizontal="justify" vertical="top" wrapText="1"/>
    </xf>
    <xf numFmtId="0" fontId="107" fillId="0" borderId="13" xfId="0" applyFont="1" applyBorder="1" applyAlignment="1">
      <alignment horizontal="justify" vertical="top" wrapText="1"/>
    </xf>
    <xf numFmtId="9" fontId="107" fillId="0" borderId="13" xfId="95" applyFont="1" applyBorder="1" applyAlignment="1">
      <alignment horizontal="left" vertical="top" wrapText="1"/>
    </xf>
    <xf numFmtId="0" fontId="108" fillId="38" borderId="13" xfId="95" applyNumberFormat="1" applyFont="1" applyFill="1" applyBorder="1" applyAlignment="1">
      <alignment horizontal="justify" vertical="top" wrapText="1"/>
    </xf>
    <xf numFmtId="0" fontId="109" fillId="0" borderId="13" xfId="95" applyNumberFormat="1" applyFont="1" applyBorder="1" applyAlignment="1">
      <alignment horizontal="justify" vertical="top" wrapText="1"/>
    </xf>
    <xf numFmtId="0" fontId="108" fillId="0" borderId="13" xfId="95" applyNumberFormat="1" applyFont="1" applyBorder="1" applyAlignment="1">
      <alignment horizontal="justify" vertical="top" wrapText="1"/>
    </xf>
    <xf numFmtId="0" fontId="108" fillId="0" borderId="0" xfId="0" applyFont="1" applyAlignment="1">
      <alignment vertical="top" wrapText="1"/>
    </xf>
    <xf numFmtId="0" fontId="107" fillId="38" borderId="13" xfId="95" applyNumberFormat="1" applyFont="1" applyFill="1" applyBorder="1" applyAlignment="1">
      <alignment horizontal="justify" vertical="top" wrapText="1"/>
    </xf>
    <xf numFmtId="0" fontId="107" fillId="38" borderId="13" xfId="0" applyFont="1" applyFill="1" applyBorder="1" applyAlignment="1">
      <alignment horizontal="justify" vertical="top" wrapText="1"/>
    </xf>
    <xf numFmtId="0" fontId="110" fillId="38" borderId="13" xfId="95" applyNumberFormat="1" applyFont="1" applyFill="1" applyBorder="1" applyAlignment="1">
      <alignment horizontal="justify" vertical="top" wrapText="1"/>
    </xf>
    <xf numFmtId="0" fontId="108" fillId="0" borderId="13" xfId="95" applyNumberFormat="1" applyFont="1" applyBorder="1" applyAlignment="1">
      <alignment horizontal="justify" vertical="top" wrapText="1"/>
    </xf>
    <xf numFmtId="0" fontId="108" fillId="0" borderId="13" xfId="0" applyFont="1" applyBorder="1" applyAlignment="1">
      <alignment vertical="top" wrapText="1"/>
    </xf>
    <xf numFmtId="0" fontId="108" fillId="38" borderId="13" xfId="95" applyNumberFormat="1" applyFont="1" applyFill="1" applyBorder="1" applyAlignment="1">
      <alignment horizontal="left" vertical="top" wrapText="1"/>
    </xf>
    <xf numFmtId="183" fontId="93" fillId="0" borderId="56" xfId="73" applyNumberFormat="1" applyFont="1" applyBorder="1" applyAlignment="1">
      <alignment vertical="center"/>
    </xf>
    <xf numFmtId="183" fontId="93" fillId="0" borderId="14" xfId="73" applyNumberFormat="1" applyFont="1" applyBorder="1" applyAlignment="1">
      <alignment vertical="center"/>
    </xf>
    <xf numFmtId="0" fontId="93" fillId="0" borderId="17" xfId="0" applyFont="1" applyBorder="1" applyAlignment="1">
      <alignment vertical="center"/>
    </xf>
    <xf numFmtId="0" fontId="107" fillId="0" borderId="13" xfId="95" applyNumberFormat="1" applyFont="1" applyBorder="1" applyAlignment="1">
      <alignment horizontal="justify" vertical="top" wrapText="1"/>
    </xf>
    <xf numFmtId="0" fontId="98" fillId="5" borderId="57" xfId="86" applyFont="1" applyFill="1" applyBorder="1" applyAlignment="1">
      <alignment horizontal="center" vertical="center" wrapText="1"/>
      <protection/>
    </xf>
    <xf numFmtId="0" fontId="108" fillId="0" borderId="13" xfId="95" applyNumberFormat="1" applyFont="1" applyBorder="1" applyAlignment="1">
      <alignment horizontal="left" vertical="top" wrapText="1"/>
    </xf>
    <xf numFmtId="0" fontId="108" fillId="0" borderId="13" xfId="95" applyNumberFormat="1" applyFont="1" applyBorder="1" applyAlignment="1">
      <alignment horizontal="left" vertical="top" wrapText="1"/>
    </xf>
    <xf numFmtId="9" fontId="111" fillId="0" borderId="13" xfId="95" applyFont="1" applyFill="1" applyBorder="1" applyAlignment="1">
      <alignment horizontal="left" vertical="top" wrapText="1"/>
    </xf>
    <xf numFmtId="9" fontId="108" fillId="38" borderId="13" xfId="95" applyFont="1" applyFill="1" applyBorder="1" applyAlignment="1">
      <alignment horizontal="left" vertical="top" wrapText="1"/>
    </xf>
    <xf numFmtId="9" fontId="108" fillId="0" borderId="13" xfId="95" applyFont="1" applyFill="1" applyBorder="1" applyAlignment="1">
      <alignment horizontal="left" vertical="top" wrapText="1"/>
    </xf>
    <xf numFmtId="9" fontId="108" fillId="0" borderId="13" xfId="95" applyFont="1" applyBorder="1" applyAlignment="1">
      <alignment horizontal="left" vertical="top" wrapText="1"/>
    </xf>
    <xf numFmtId="0" fontId="98" fillId="5" borderId="58" xfId="86" applyFont="1" applyFill="1" applyBorder="1" applyAlignment="1">
      <alignment horizontal="center" vertical="center" wrapText="1"/>
      <protection/>
    </xf>
    <xf numFmtId="0" fontId="98" fillId="5" borderId="59" xfId="86" applyFont="1" applyFill="1" applyBorder="1" applyAlignment="1">
      <alignment horizontal="center" vertical="center" wrapText="1"/>
      <protection/>
    </xf>
    <xf numFmtId="178" fontId="97" fillId="0" borderId="60" xfId="56" applyNumberFormat="1" applyFont="1" applyBorder="1" applyAlignment="1">
      <alignment vertical="center"/>
    </xf>
    <xf numFmtId="178" fontId="97" fillId="0" borderId="61" xfId="56" applyNumberFormat="1" applyFont="1" applyBorder="1" applyAlignment="1">
      <alignment vertical="center"/>
    </xf>
    <xf numFmtId="9" fontId="97" fillId="0" borderId="62" xfId="95" applyFont="1" applyBorder="1" applyAlignment="1">
      <alignment vertical="center"/>
    </xf>
    <xf numFmtId="9" fontId="97" fillId="0" borderId="63" xfId="95" applyFont="1" applyFill="1" applyBorder="1" applyAlignment="1">
      <alignment vertical="center"/>
    </xf>
    <xf numFmtId="9" fontId="97" fillId="0" borderId="62" xfId="95" applyFont="1" applyFill="1" applyBorder="1" applyAlignment="1">
      <alignment vertical="center"/>
    </xf>
    <xf numFmtId="0" fontId="8" fillId="0" borderId="64" xfId="86" applyFont="1" applyBorder="1" applyAlignment="1">
      <alignment horizontal="center" vertical="center" wrapText="1"/>
      <protection/>
    </xf>
    <xf numFmtId="0" fontId="8" fillId="0" borderId="65" xfId="86" applyFont="1" applyBorder="1" applyAlignment="1">
      <alignment horizontal="center" vertical="center" wrapText="1"/>
      <protection/>
    </xf>
    <xf numFmtId="0" fontId="8" fillId="0" borderId="66" xfId="86" applyFont="1" applyBorder="1" applyAlignment="1">
      <alignment horizontal="center" vertical="center" wrapText="1"/>
      <protection/>
    </xf>
    <xf numFmtId="0" fontId="9" fillId="5" borderId="67" xfId="86" applyFont="1" applyFill="1" applyBorder="1" applyAlignment="1">
      <alignment horizontal="left" vertical="center" wrapText="1"/>
      <protection/>
    </xf>
    <xf numFmtId="0" fontId="9" fillId="5" borderId="68" xfId="86" applyFont="1" applyFill="1" applyBorder="1" applyAlignment="1">
      <alignment horizontal="left" vertical="center" wrapText="1"/>
      <protection/>
    </xf>
    <xf numFmtId="0" fontId="12" fillId="0" borderId="67" xfId="86" applyFont="1" applyBorder="1" applyAlignment="1">
      <alignment horizontal="center" vertical="center" wrapText="1"/>
      <protection/>
    </xf>
    <xf numFmtId="0" fontId="12" fillId="0" borderId="69" xfId="86" applyFont="1" applyBorder="1" applyAlignment="1">
      <alignment horizontal="center" vertical="center" wrapText="1"/>
      <protection/>
    </xf>
    <xf numFmtId="0" fontId="12" fillId="0" borderId="68" xfId="86" applyFont="1" applyBorder="1" applyAlignment="1">
      <alignment horizontal="center" vertical="center" wrapText="1"/>
      <protection/>
    </xf>
    <xf numFmtId="0" fontId="9" fillId="38" borderId="0" xfId="86" applyFont="1" applyFill="1" applyAlignment="1">
      <alignment horizontal="center" vertical="center" wrapText="1"/>
      <protection/>
    </xf>
    <xf numFmtId="0" fontId="9" fillId="5" borderId="20" xfId="86" applyFont="1" applyFill="1" applyBorder="1" applyAlignment="1">
      <alignment horizontal="center" vertical="center" wrapText="1"/>
      <protection/>
    </xf>
    <xf numFmtId="0" fontId="9" fillId="38" borderId="18" xfId="86" applyFont="1" applyFill="1" applyBorder="1" applyAlignment="1">
      <alignment horizontal="center" vertical="center" wrapText="1"/>
      <protection/>
    </xf>
    <xf numFmtId="0" fontId="9" fillId="38" borderId="15" xfId="86" applyFont="1" applyFill="1" applyBorder="1" applyAlignment="1">
      <alignment horizontal="center" vertical="center" wrapText="1"/>
      <protection/>
    </xf>
    <xf numFmtId="0" fontId="9" fillId="38" borderId="55" xfId="86" applyFont="1" applyFill="1" applyBorder="1" applyAlignment="1">
      <alignment horizontal="center" vertical="center" wrapText="1"/>
      <protection/>
    </xf>
    <xf numFmtId="0" fontId="9" fillId="5" borderId="70" xfId="86" applyFont="1" applyFill="1" applyBorder="1" applyAlignment="1">
      <alignment horizontal="left" vertical="center" wrapText="1"/>
      <protection/>
    </xf>
    <xf numFmtId="0" fontId="9" fillId="5" borderId="27" xfId="86" applyFont="1" applyFill="1" applyBorder="1" applyAlignment="1">
      <alignment horizontal="left" vertical="center" wrapText="1"/>
      <protection/>
    </xf>
    <xf numFmtId="0" fontId="9" fillId="5" borderId="71" xfId="86" applyFont="1" applyFill="1" applyBorder="1" applyAlignment="1">
      <alignment horizontal="left" vertical="center" wrapText="1"/>
      <protection/>
    </xf>
    <xf numFmtId="0" fontId="9" fillId="5" borderId="35" xfId="86" applyFont="1" applyFill="1" applyBorder="1" applyAlignment="1">
      <alignment horizontal="left" vertical="center" wrapText="1"/>
      <protection/>
    </xf>
    <xf numFmtId="0" fontId="112" fillId="0" borderId="70" xfId="0" applyFont="1" applyBorder="1" applyAlignment="1">
      <alignment horizontal="center" vertical="center"/>
    </xf>
    <xf numFmtId="0" fontId="112" fillId="0" borderId="27" xfId="0" applyFont="1" applyBorder="1" applyAlignment="1">
      <alignment horizontal="center" vertical="center"/>
    </xf>
    <xf numFmtId="0" fontId="112" fillId="0" borderId="28" xfId="0" applyFont="1" applyBorder="1" applyAlignment="1">
      <alignment horizontal="center" vertical="center"/>
    </xf>
    <xf numFmtId="0" fontId="112" fillId="0" borderId="29" xfId="0" applyFont="1" applyBorder="1" applyAlignment="1">
      <alignment horizontal="center" vertical="center"/>
    </xf>
    <xf numFmtId="0" fontId="112" fillId="0" borderId="71" xfId="0" applyFont="1" applyBorder="1" applyAlignment="1">
      <alignment horizontal="center" vertical="center"/>
    </xf>
    <xf numFmtId="0" fontId="112" fillId="0" borderId="35" xfId="0" applyFont="1" applyBorder="1" applyAlignment="1">
      <alignment horizontal="center" vertical="center"/>
    </xf>
    <xf numFmtId="0" fontId="9" fillId="5" borderId="49" xfId="86" applyFont="1" applyFill="1" applyBorder="1" applyAlignment="1">
      <alignment horizontal="center" vertical="center" wrapText="1"/>
      <protection/>
    </xf>
    <xf numFmtId="0" fontId="9" fillId="5" borderId="50" xfId="86" applyFont="1" applyFill="1" applyBorder="1" applyAlignment="1">
      <alignment horizontal="center" vertical="center" wrapText="1"/>
      <protection/>
    </xf>
    <xf numFmtId="0" fontId="9" fillId="5" borderId="51" xfId="86" applyFont="1" applyFill="1" applyBorder="1" applyAlignment="1">
      <alignment horizontal="center" vertical="center" wrapText="1"/>
      <protection/>
    </xf>
    <xf numFmtId="0" fontId="112" fillId="0" borderId="64" xfId="0" applyFont="1" applyBorder="1" applyAlignment="1">
      <alignment horizontal="center" vertical="center"/>
    </xf>
    <xf numFmtId="0" fontId="112" fillId="0" borderId="66" xfId="0" applyFont="1" applyBorder="1" applyAlignment="1">
      <alignment horizontal="center" vertical="center"/>
    </xf>
    <xf numFmtId="0" fontId="9" fillId="38" borderId="34" xfId="86" applyFont="1" applyFill="1" applyBorder="1" applyAlignment="1">
      <alignment horizontal="left" vertical="center" wrapText="1"/>
      <protection/>
    </xf>
    <xf numFmtId="0" fontId="9" fillId="38" borderId="39" xfId="86" applyFont="1" applyFill="1" applyBorder="1" applyAlignment="1">
      <alignment horizontal="center" vertical="center" wrapText="1"/>
      <protection/>
    </xf>
    <xf numFmtId="0" fontId="9" fillId="38" borderId="19" xfId="86" applyFont="1" applyFill="1" applyBorder="1" applyAlignment="1">
      <alignment horizontal="center" vertical="center" wrapText="1"/>
      <protection/>
    </xf>
    <xf numFmtId="0" fontId="9" fillId="0" borderId="67" xfId="86" applyFont="1" applyBorder="1" applyAlignment="1">
      <alignment horizontal="center" vertical="center" wrapText="1"/>
      <protection/>
    </xf>
    <xf numFmtId="0" fontId="9" fillId="0" borderId="69" xfId="86" applyFont="1" applyBorder="1" applyAlignment="1">
      <alignment horizontal="center" vertical="center" wrapText="1"/>
      <protection/>
    </xf>
    <xf numFmtId="0" fontId="9" fillId="0" borderId="68" xfId="86" applyFont="1" applyBorder="1" applyAlignment="1">
      <alignment horizontal="center" vertical="center" wrapText="1"/>
      <protection/>
    </xf>
    <xf numFmtId="0" fontId="9" fillId="5" borderId="67" xfId="86" applyFont="1" applyFill="1" applyBorder="1" applyAlignment="1">
      <alignment horizontal="center" vertical="center" wrapText="1"/>
      <protection/>
    </xf>
    <xf numFmtId="0" fontId="9" fillId="5" borderId="69" xfId="86" applyFont="1" applyFill="1" applyBorder="1" applyAlignment="1">
      <alignment horizontal="center" vertical="center" wrapText="1"/>
      <protection/>
    </xf>
    <xf numFmtId="0" fontId="9" fillId="5" borderId="68" xfId="86" applyFont="1" applyFill="1" applyBorder="1" applyAlignment="1">
      <alignment horizontal="center" vertical="center" wrapText="1"/>
      <protection/>
    </xf>
    <xf numFmtId="0" fontId="9" fillId="5" borderId="70" xfId="86" applyFont="1" applyFill="1" applyBorder="1" applyAlignment="1">
      <alignment horizontal="center" vertical="center" wrapText="1"/>
      <protection/>
    </xf>
    <xf numFmtId="0" fontId="9" fillId="5" borderId="26" xfId="86" applyFont="1" applyFill="1" applyBorder="1" applyAlignment="1">
      <alignment horizontal="center" vertical="center" wrapText="1"/>
      <protection/>
    </xf>
    <xf numFmtId="0" fontId="9" fillId="5" borderId="27" xfId="86" applyFont="1" applyFill="1" applyBorder="1" applyAlignment="1">
      <alignment horizontal="center" vertical="center" wrapText="1"/>
      <protection/>
    </xf>
    <xf numFmtId="0" fontId="9" fillId="5" borderId="28" xfId="86" applyFont="1" applyFill="1" applyBorder="1" applyAlignment="1">
      <alignment horizontal="center" vertical="center" wrapText="1"/>
      <protection/>
    </xf>
    <xf numFmtId="0" fontId="9" fillId="5" borderId="0" xfId="86" applyFont="1" applyFill="1" applyAlignment="1">
      <alignment horizontal="center" vertical="center" wrapText="1"/>
      <protection/>
    </xf>
    <xf numFmtId="0" fontId="9" fillId="5" borderId="29" xfId="86" applyFont="1" applyFill="1" applyBorder="1" applyAlignment="1">
      <alignment horizontal="center" vertical="center" wrapText="1"/>
      <protection/>
    </xf>
    <xf numFmtId="0" fontId="9" fillId="5" borderId="71" xfId="86" applyFont="1" applyFill="1" applyBorder="1" applyAlignment="1">
      <alignment horizontal="center" vertical="center" wrapText="1"/>
      <protection/>
    </xf>
    <xf numFmtId="0" fontId="9" fillId="5" borderId="34" xfId="86" applyFont="1" applyFill="1" applyBorder="1" applyAlignment="1">
      <alignment horizontal="center" vertical="center" wrapText="1"/>
      <protection/>
    </xf>
    <xf numFmtId="0" fontId="9" fillId="5" borderId="35" xfId="86" applyFont="1" applyFill="1" applyBorder="1" applyAlignment="1">
      <alignment horizontal="center" vertical="center" wrapText="1"/>
      <protection/>
    </xf>
    <xf numFmtId="0" fontId="9" fillId="38" borderId="28" xfId="86" applyFont="1" applyFill="1" applyBorder="1" applyAlignment="1">
      <alignment horizontal="center" vertical="center" wrapText="1"/>
      <protection/>
    </xf>
    <xf numFmtId="0" fontId="9" fillId="5" borderId="42" xfId="86" applyFont="1" applyFill="1" applyBorder="1" applyAlignment="1">
      <alignment horizontal="center" vertical="center" wrapText="1"/>
      <protection/>
    </xf>
    <xf numFmtId="0" fontId="9" fillId="5" borderId="18" xfId="86" applyFont="1" applyFill="1" applyBorder="1" applyAlignment="1">
      <alignment horizontal="center" vertical="center" wrapText="1"/>
      <protection/>
    </xf>
    <xf numFmtId="9" fontId="89" fillId="0" borderId="72" xfId="97" applyFont="1" applyFill="1" applyBorder="1" applyAlignment="1" applyProtection="1">
      <alignment horizontal="center" vertical="center" wrapText="1"/>
      <protection/>
    </xf>
    <xf numFmtId="9" fontId="89" fillId="0" borderId="43" xfId="97" applyFont="1" applyFill="1" applyBorder="1" applyAlignment="1" applyProtection="1">
      <alignment horizontal="center" vertical="center" wrapText="1"/>
      <protection/>
    </xf>
    <xf numFmtId="9" fontId="89" fillId="0" borderId="44" xfId="97" applyFont="1" applyFill="1" applyBorder="1" applyAlignment="1" applyProtection="1">
      <alignment horizontal="center" vertical="center" wrapText="1"/>
      <protection/>
    </xf>
    <xf numFmtId="9" fontId="89" fillId="0" borderId="73" xfId="97" applyFont="1" applyFill="1" applyBorder="1" applyAlignment="1" applyProtection="1">
      <alignment horizontal="center" vertical="center" wrapText="1"/>
      <protection/>
    </xf>
    <xf numFmtId="9" fontId="89" fillId="0" borderId="34" xfId="97" applyFont="1" applyFill="1" applyBorder="1" applyAlignment="1" applyProtection="1">
      <alignment horizontal="center" vertical="center" wrapText="1"/>
      <protection/>
    </xf>
    <xf numFmtId="9" fontId="89" fillId="0" borderId="74" xfId="97" applyFont="1" applyFill="1" applyBorder="1" applyAlignment="1" applyProtection="1">
      <alignment horizontal="center" vertical="center" wrapText="1"/>
      <protection/>
    </xf>
    <xf numFmtId="0" fontId="9" fillId="5" borderId="13" xfId="86" applyFont="1" applyFill="1" applyBorder="1" applyAlignment="1">
      <alignment horizontal="center" vertical="center" wrapText="1"/>
      <protection/>
    </xf>
    <xf numFmtId="0" fontId="9" fillId="5" borderId="21" xfId="86" applyFont="1" applyFill="1" applyBorder="1" applyAlignment="1">
      <alignment horizontal="center" vertical="center" wrapText="1"/>
      <protection/>
    </xf>
    <xf numFmtId="0" fontId="9" fillId="5" borderId="39" xfId="86" applyFont="1" applyFill="1" applyBorder="1" applyAlignment="1">
      <alignment horizontal="center" vertical="center" wrapText="1"/>
      <protection/>
    </xf>
    <xf numFmtId="0" fontId="9" fillId="5" borderId="15" xfId="86" applyFont="1" applyFill="1" applyBorder="1" applyAlignment="1">
      <alignment horizontal="center" vertical="center" wrapText="1"/>
      <protection/>
    </xf>
    <xf numFmtId="0" fontId="9" fillId="5" borderId="55" xfId="86" applyFont="1" applyFill="1" applyBorder="1" applyAlignment="1">
      <alignment horizontal="center" vertical="center" wrapText="1"/>
      <protection/>
    </xf>
    <xf numFmtId="0" fontId="9" fillId="0" borderId="60" xfId="86" applyFont="1" applyBorder="1" applyAlignment="1">
      <alignment horizontal="center" vertical="center" wrapText="1"/>
      <protection/>
    </xf>
    <xf numFmtId="0" fontId="9" fillId="0" borderId="61" xfId="86" applyFont="1" applyBorder="1" applyAlignment="1">
      <alignment horizontal="center" vertical="center" wrapText="1"/>
      <protection/>
    </xf>
    <xf numFmtId="0" fontId="9" fillId="0" borderId="62" xfId="86" applyFont="1" applyBorder="1" applyAlignment="1">
      <alignment horizontal="center" vertical="center" wrapText="1"/>
      <protection/>
    </xf>
    <xf numFmtId="0" fontId="89" fillId="0" borderId="13" xfId="86" applyFont="1" applyBorder="1" applyAlignment="1">
      <alignment horizontal="left" vertical="center" wrapText="1"/>
      <protection/>
    </xf>
    <xf numFmtId="0" fontId="89" fillId="0" borderId="21" xfId="86" applyFont="1" applyBorder="1" applyAlignment="1">
      <alignment horizontal="left" vertical="center" wrapText="1"/>
      <protection/>
    </xf>
    <xf numFmtId="0" fontId="8" fillId="5" borderId="13" xfId="86" applyFont="1" applyFill="1" applyBorder="1" applyAlignment="1">
      <alignment horizontal="center" vertical="center" wrapText="1"/>
      <protection/>
    </xf>
    <xf numFmtId="0" fontId="9" fillId="5" borderId="19" xfId="86" applyFont="1" applyFill="1" applyBorder="1" applyAlignment="1">
      <alignment horizontal="center" vertical="center" wrapText="1"/>
      <protection/>
    </xf>
    <xf numFmtId="3" fontId="9" fillId="0" borderId="72" xfId="86" applyNumberFormat="1" applyFont="1" applyBorder="1" applyAlignment="1">
      <alignment horizontal="center" vertical="center" wrapText="1"/>
      <protection/>
    </xf>
    <xf numFmtId="3" fontId="9" fillId="0" borderId="44" xfId="86" applyNumberFormat="1" applyFont="1" applyBorder="1" applyAlignment="1">
      <alignment horizontal="center" vertical="center" wrapText="1"/>
      <protection/>
    </xf>
    <xf numFmtId="0" fontId="9" fillId="0" borderId="14" xfId="86" applyFont="1" applyBorder="1" applyAlignment="1">
      <alignment horizontal="center" vertical="center" wrapText="1"/>
      <protection/>
    </xf>
    <xf numFmtId="0" fontId="9" fillId="0" borderId="56" xfId="86" applyFont="1" applyBorder="1" applyAlignment="1">
      <alignment horizontal="center" vertical="center" wrapText="1"/>
      <protection/>
    </xf>
    <xf numFmtId="0" fontId="9" fillId="0" borderId="17" xfId="86" applyFont="1" applyBorder="1" applyAlignment="1">
      <alignment horizontal="center" vertical="center" wrapText="1"/>
      <protection/>
    </xf>
    <xf numFmtId="177" fontId="9" fillId="38" borderId="14" xfId="78" applyNumberFormat="1" applyFont="1" applyFill="1" applyBorder="1" applyAlignment="1" applyProtection="1">
      <alignment horizontal="center" vertical="center" wrapText="1"/>
      <protection/>
    </xf>
    <xf numFmtId="177" fontId="9" fillId="38" borderId="17" xfId="78" applyNumberFormat="1" applyFont="1" applyFill="1" applyBorder="1" applyAlignment="1" applyProtection="1">
      <alignment horizontal="center" vertical="center" wrapText="1"/>
      <protection/>
    </xf>
    <xf numFmtId="0" fontId="9" fillId="5" borderId="72" xfId="86" applyFont="1" applyFill="1" applyBorder="1" applyAlignment="1">
      <alignment horizontal="center" vertical="center" wrapText="1"/>
      <protection/>
    </xf>
    <xf numFmtId="0" fontId="9" fillId="5" borderId="44" xfId="86" applyFont="1" applyFill="1" applyBorder="1" applyAlignment="1">
      <alignment horizontal="center" vertical="center" wrapText="1"/>
      <protection/>
    </xf>
    <xf numFmtId="0" fontId="9" fillId="0" borderId="75" xfId="0" applyFont="1" applyBorder="1" applyAlignment="1">
      <alignment horizontal="left" vertical="center"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0" fillId="0" borderId="76" xfId="0" applyBorder="1" applyAlignment="1">
      <alignment horizontal="center" vertical="center"/>
    </xf>
    <xf numFmtId="0" fontId="0" fillId="0" borderId="41"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9" fillId="0" borderId="70" xfId="86" applyFont="1" applyBorder="1" applyAlignment="1">
      <alignment horizontal="center" vertical="center"/>
      <protection/>
    </xf>
    <xf numFmtId="0" fontId="9" fillId="0" borderId="26" xfId="86" applyFont="1" applyBorder="1" applyAlignment="1">
      <alignment horizontal="center" vertical="center"/>
      <protection/>
    </xf>
    <xf numFmtId="0" fontId="9" fillId="0" borderId="27" xfId="86" applyFont="1" applyBorder="1" applyAlignment="1">
      <alignment horizontal="center" vertical="center"/>
      <protection/>
    </xf>
    <xf numFmtId="0" fontId="9" fillId="0" borderId="28" xfId="86" applyFont="1" applyBorder="1" applyAlignment="1">
      <alignment horizontal="center" vertical="center"/>
      <protection/>
    </xf>
    <xf numFmtId="0" fontId="9" fillId="0" borderId="0" xfId="86" applyFont="1" applyAlignment="1">
      <alignment horizontal="center" vertical="center"/>
      <protection/>
    </xf>
    <xf numFmtId="0" fontId="9" fillId="0" borderId="29" xfId="86" applyFont="1" applyBorder="1" applyAlignment="1">
      <alignment horizontal="center" vertical="center"/>
      <protection/>
    </xf>
    <xf numFmtId="0" fontId="9" fillId="0" borderId="28" xfId="86" applyFont="1" applyBorder="1" applyAlignment="1">
      <alignment horizontal="center" vertical="center" wrapText="1"/>
      <protection/>
    </xf>
    <xf numFmtId="0" fontId="9" fillId="0" borderId="0" xfId="86" applyFont="1" applyAlignment="1">
      <alignment horizontal="center" vertical="center" wrapText="1"/>
      <protection/>
    </xf>
    <xf numFmtId="0" fontId="9" fillId="0" borderId="29" xfId="86" applyFont="1" applyBorder="1" applyAlignment="1">
      <alignment horizontal="center" vertical="center" wrapText="1"/>
      <protection/>
    </xf>
    <xf numFmtId="0" fontId="9" fillId="0" borderId="71" xfId="86" applyFont="1" applyBorder="1" applyAlignment="1">
      <alignment horizontal="center" vertical="center" wrapText="1"/>
      <protection/>
    </xf>
    <xf numFmtId="0" fontId="9" fillId="0" borderId="34" xfId="86" applyFont="1" applyBorder="1" applyAlignment="1">
      <alignment horizontal="center" vertical="center" wrapText="1"/>
      <protection/>
    </xf>
    <xf numFmtId="0" fontId="9" fillId="0" borderId="35" xfId="86" applyFont="1" applyBorder="1" applyAlignment="1">
      <alignment horizontal="center" vertical="center" wrapText="1"/>
      <protection/>
    </xf>
    <xf numFmtId="0" fontId="0" fillId="0" borderId="79" xfId="0" applyBorder="1" applyAlignment="1">
      <alignment horizontal="center" vertical="center"/>
    </xf>
    <xf numFmtId="0" fontId="0" fillId="0" borderId="80" xfId="0" applyBorder="1" applyAlignment="1">
      <alignment horizontal="center" vertical="center"/>
    </xf>
    <xf numFmtId="0" fontId="87" fillId="0" borderId="77" xfId="0" applyFont="1" applyBorder="1" applyAlignment="1">
      <alignment horizontal="center" vertical="center" wrapText="1"/>
    </xf>
    <xf numFmtId="0" fontId="87" fillId="0" borderId="78" xfId="0" applyFont="1" applyBorder="1" applyAlignment="1">
      <alignment horizontal="center" vertical="center" wrapText="1"/>
    </xf>
    <xf numFmtId="0" fontId="9" fillId="42" borderId="17" xfId="0" applyFont="1" applyFill="1" applyBorder="1" applyAlignment="1">
      <alignment horizontal="left" vertical="center" wrapText="1"/>
    </xf>
    <xf numFmtId="0" fontId="9" fillId="42" borderId="13" xfId="0" applyFont="1" applyFill="1" applyBorder="1" applyAlignment="1">
      <alignment horizontal="left" vertical="center" wrapText="1"/>
    </xf>
    <xf numFmtId="0" fontId="9" fillId="42" borderId="21" xfId="0" applyFont="1" applyFill="1" applyBorder="1" applyAlignment="1">
      <alignment horizontal="left" vertical="center" wrapText="1"/>
    </xf>
    <xf numFmtId="0" fontId="87" fillId="0" borderId="76" xfId="0" applyFont="1" applyBorder="1" applyAlignment="1">
      <alignment horizontal="center" vertical="center" wrapText="1"/>
    </xf>
    <xf numFmtId="0" fontId="87" fillId="0" borderId="41" xfId="0" applyFont="1" applyBorder="1" applyAlignment="1">
      <alignment horizontal="center" vertical="center" wrapText="1"/>
    </xf>
    <xf numFmtId="0" fontId="87" fillId="0" borderId="79" xfId="0" applyFont="1" applyBorder="1" applyAlignment="1">
      <alignment horizontal="center" vertical="center" wrapText="1"/>
    </xf>
    <xf numFmtId="0" fontId="87" fillId="0" borderId="80" xfId="0" applyFont="1" applyBorder="1" applyAlignment="1">
      <alignment horizontal="center" vertical="center" wrapText="1"/>
    </xf>
    <xf numFmtId="0" fontId="92" fillId="0" borderId="81" xfId="0" applyFont="1" applyBorder="1" applyAlignment="1">
      <alignment horizontal="left" vertical="center" wrapText="1"/>
    </xf>
    <xf numFmtId="0" fontId="92" fillId="0" borderId="38" xfId="0" applyFont="1" applyBorder="1" applyAlignment="1">
      <alignment horizontal="left" vertical="center" wrapText="1"/>
    </xf>
    <xf numFmtId="0" fontId="92" fillId="0" borderId="63" xfId="0" applyFont="1" applyBorder="1" applyAlignment="1">
      <alignment horizontal="left" vertical="center" wrapText="1"/>
    </xf>
    <xf numFmtId="0" fontId="9" fillId="5" borderId="28" xfId="86" applyFont="1" applyFill="1" applyBorder="1" applyAlignment="1">
      <alignment horizontal="left" vertical="center" wrapText="1"/>
      <protection/>
    </xf>
    <xf numFmtId="0" fontId="9" fillId="5" borderId="29" xfId="86" applyFont="1" applyFill="1" applyBorder="1" applyAlignment="1">
      <alignment horizontal="left" vertical="center" wrapText="1"/>
      <protection/>
    </xf>
    <xf numFmtId="0" fontId="9" fillId="0" borderId="49" xfId="86" applyFont="1" applyBorder="1" applyAlignment="1">
      <alignment horizontal="center" vertical="center" wrapText="1"/>
      <protection/>
    </xf>
    <xf numFmtId="0" fontId="9" fillId="0" borderId="50" xfId="86" applyFont="1" applyBorder="1" applyAlignment="1">
      <alignment horizontal="center" vertical="center" wrapText="1"/>
      <protection/>
    </xf>
    <xf numFmtId="0" fontId="9" fillId="0" borderId="51" xfId="86" applyFont="1" applyBorder="1" applyAlignment="1">
      <alignment horizontal="center" vertical="center" wrapText="1"/>
      <protection/>
    </xf>
    <xf numFmtId="0" fontId="9" fillId="38" borderId="14" xfId="86" applyFont="1" applyFill="1" applyBorder="1" applyAlignment="1">
      <alignment horizontal="center" vertical="center" wrapText="1"/>
      <protection/>
    </xf>
    <xf numFmtId="0" fontId="9" fillId="38" borderId="17" xfId="86" applyFont="1" applyFill="1" applyBorder="1" applyAlignment="1">
      <alignment horizontal="center" vertical="center" wrapText="1"/>
      <protection/>
    </xf>
    <xf numFmtId="0" fontId="9" fillId="0" borderId="41" xfId="86" applyFont="1" applyBorder="1" applyAlignment="1">
      <alignment horizontal="center" vertical="center" wrapText="1"/>
      <protection/>
    </xf>
    <xf numFmtId="0" fontId="9" fillId="5" borderId="14" xfId="86" applyFont="1" applyFill="1" applyBorder="1" applyAlignment="1">
      <alignment horizontal="center" vertical="center" wrapText="1"/>
      <protection/>
    </xf>
    <xf numFmtId="0" fontId="9" fillId="5" borderId="56" xfId="86" applyFont="1" applyFill="1" applyBorder="1" applyAlignment="1">
      <alignment horizontal="center" vertical="center" wrapText="1"/>
      <protection/>
    </xf>
    <xf numFmtId="0" fontId="9" fillId="5" borderId="17" xfId="86" applyFont="1" applyFill="1" applyBorder="1" applyAlignment="1">
      <alignment horizontal="center" vertical="center" wrapText="1"/>
      <protection/>
    </xf>
    <xf numFmtId="0" fontId="9" fillId="38" borderId="60" xfId="86" applyFont="1" applyFill="1" applyBorder="1" applyAlignment="1">
      <alignment horizontal="center" vertical="center" wrapText="1"/>
      <protection/>
    </xf>
    <xf numFmtId="0" fontId="9" fillId="38" borderId="75" xfId="86" applyFont="1" applyFill="1" applyBorder="1" applyAlignment="1">
      <alignment horizontal="center" vertical="center" wrapText="1"/>
      <protection/>
    </xf>
    <xf numFmtId="0" fontId="9" fillId="38" borderId="61" xfId="86" applyFont="1" applyFill="1" applyBorder="1" applyAlignment="1">
      <alignment horizontal="center" vertical="center" wrapText="1"/>
      <protection/>
    </xf>
    <xf numFmtId="0" fontId="9" fillId="38" borderId="62" xfId="86" applyFont="1" applyFill="1" applyBorder="1" applyAlignment="1">
      <alignment horizontal="center" vertical="center" wrapText="1"/>
      <protection/>
    </xf>
    <xf numFmtId="2" fontId="8" fillId="0" borderId="22" xfId="86" applyNumberFormat="1" applyFont="1" applyBorder="1" applyAlignment="1">
      <alignment horizontal="center" vertical="center" wrapText="1"/>
      <protection/>
    </xf>
    <xf numFmtId="2" fontId="8" fillId="0" borderId="82" xfId="86" applyNumberFormat="1" applyFont="1" applyBorder="1" applyAlignment="1">
      <alignment horizontal="center" vertical="center" wrapText="1"/>
      <protection/>
    </xf>
    <xf numFmtId="0" fontId="8" fillId="0" borderId="67" xfId="86" applyFont="1" applyBorder="1" applyAlignment="1">
      <alignment horizontal="center" vertical="center" wrapText="1"/>
      <protection/>
    </xf>
    <xf numFmtId="0" fontId="8" fillId="0" borderId="69" xfId="86" applyFont="1" applyBorder="1" applyAlignment="1">
      <alignment horizontal="center" vertical="center" wrapText="1"/>
      <protection/>
    </xf>
    <xf numFmtId="0" fontId="8" fillId="0" borderId="68" xfId="86" applyFont="1" applyBorder="1" applyAlignment="1">
      <alignment horizontal="center" vertical="center" wrapText="1"/>
      <protection/>
    </xf>
    <xf numFmtId="0" fontId="9" fillId="0" borderId="70" xfId="86" applyFont="1" applyBorder="1" applyAlignment="1">
      <alignment horizontal="center" vertical="center" wrapText="1"/>
      <protection/>
    </xf>
    <xf numFmtId="0" fontId="9" fillId="0" borderId="26" xfId="86" applyFont="1" applyBorder="1" applyAlignment="1">
      <alignment horizontal="center" vertical="center" wrapText="1"/>
      <protection/>
    </xf>
    <xf numFmtId="0" fontId="9" fillId="0" borderId="27" xfId="86" applyFont="1" applyBorder="1" applyAlignment="1">
      <alignment horizontal="center" vertical="center" wrapText="1"/>
      <protection/>
    </xf>
    <xf numFmtId="9" fontId="89" fillId="0" borderId="72" xfId="86" applyNumberFormat="1" applyFont="1" applyBorder="1" applyAlignment="1">
      <alignment horizontal="center" vertical="center" wrapText="1"/>
      <protection/>
    </xf>
    <xf numFmtId="9" fontId="89" fillId="0" borderId="43" xfId="86" applyNumberFormat="1" applyFont="1" applyBorder="1" applyAlignment="1">
      <alignment horizontal="center" vertical="center" wrapText="1"/>
      <protection/>
    </xf>
    <xf numFmtId="9" fontId="89" fillId="0" borderId="83" xfId="86" applyNumberFormat="1" applyFont="1" applyBorder="1" applyAlignment="1">
      <alignment horizontal="center" vertical="center" wrapText="1"/>
      <protection/>
    </xf>
    <xf numFmtId="9" fontId="89" fillId="0" borderId="73" xfId="86" applyNumberFormat="1" applyFont="1" applyBorder="1" applyAlignment="1">
      <alignment horizontal="center" vertical="center" wrapText="1"/>
      <protection/>
    </xf>
    <xf numFmtId="9" fontId="89" fillId="0" borderId="34" xfId="86" applyNumberFormat="1" applyFont="1" applyBorder="1" applyAlignment="1">
      <alignment horizontal="center" vertical="center" wrapText="1"/>
      <protection/>
    </xf>
    <xf numFmtId="9" fontId="89" fillId="0" borderId="35" xfId="86" applyNumberFormat="1" applyFont="1" applyBorder="1" applyAlignment="1">
      <alignment horizontal="center" vertical="center" wrapText="1"/>
      <protection/>
    </xf>
    <xf numFmtId="9" fontId="89" fillId="0" borderId="84" xfId="86" applyNumberFormat="1" applyFont="1" applyBorder="1" applyAlignment="1">
      <alignment horizontal="center" vertical="center" wrapText="1"/>
      <protection/>
    </xf>
    <xf numFmtId="9" fontId="89" fillId="0" borderId="0" xfId="86" applyNumberFormat="1" applyFont="1" applyAlignment="1">
      <alignment horizontal="center" vertical="center" wrapText="1"/>
      <protection/>
    </xf>
    <xf numFmtId="9" fontId="89" fillId="0" borderId="29" xfId="86" applyNumberFormat="1" applyFont="1" applyBorder="1" applyAlignment="1">
      <alignment horizontal="center" vertical="center" wrapText="1"/>
      <protection/>
    </xf>
    <xf numFmtId="177" fontId="9" fillId="38" borderId="40" xfId="78" applyNumberFormat="1" applyFont="1" applyFill="1" applyBorder="1" applyAlignment="1" applyProtection="1">
      <alignment horizontal="center" vertical="center" wrapText="1"/>
      <protection/>
    </xf>
    <xf numFmtId="177" fontId="9" fillId="38" borderId="85" xfId="78" applyNumberFormat="1" applyFont="1" applyFill="1" applyBorder="1" applyAlignment="1" applyProtection="1">
      <alignment horizontal="center" vertical="center" wrapText="1"/>
      <protection/>
    </xf>
    <xf numFmtId="177" fontId="9" fillId="38" borderId="81" xfId="78" applyNumberFormat="1" applyFont="1" applyFill="1" applyBorder="1" applyAlignment="1" applyProtection="1">
      <alignment horizontal="center" vertical="center" wrapText="1"/>
      <protection/>
    </xf>
    <xf numFmtId="2" fontId="8" fillId="0" borderId="37" xfId="86" applyNumberFormat="1" applyFont="1" applyBorder="1" applyAlignment="1">
      <alignment vertical="center" wrapText="1"/>
      <protection/>
    </xf>
    <xf numFmtId="0" fontId="0" fillId="0" borderId="86" xfId="0" applyBorder="1" applyAlignment="1">
      <alignment vertical="center" wrapText="1"/>
    </xf>
    <xf numFmtId="177" fontId="9" fillId="38" borderId="77" xfId="78" applyNumberFormat="1" applyFont="1" applyFill="1" applyBorder="1" applyAlignment="1" applyProtection="1">
      <alignment horizontal="center" vertical="center" wrapText="1"/>
      <protection/>
    </xf>
    <xf numFmtId="0" fontId="9" fillId="38" borderId="76" xfId="86" applyFont="1" applyFill="1" applyBorder="1" applyAlignment="1">
      <alignment horizontal="center" vertical="center" wrapText="1"/>
      <protection/>
    </xf>
    <xf numFmtId="0" fontId="9" fillId="38" borderId="56" xfId="86" applyFont="1" applyFill="1" applyBorder="1" applyAlignment="1">
      <alignment horizontal="center" vertical="center" wrapText="1"/>
      <protection/>
    </xf>
    <xf numFmtId="177" fontId="9" fillId="0" borderId="14" xfId="78" applyNumberFormat="1" applyFont="1" applyFill="1" applyBorder="1" applyAlignment="1" applyProtection="1">
      <alignment horizontal="center" vertical="center" wrapText="1"/>
      <protection/>
    </xf>
    <xf numFmtId="177" fontId="9" fillId="0" borderId="41" xfId="78" applyNumberFormat="1" applyFont="1" applyFill="1" applyBorder="1" applyAlignment="1" applyProtection="1">
      <alignment horizontal="center" vertical="center" wrapText="1"/>
      <protection/>
    </xf>
    <xf numFmtId="9" fontId="9" fillId="0" borderId="67" xfId="86" applyNumberFormat="1" applyFont="1" applyBorder="1" applyAlignment="1">
      <alignment horizontal="center" vertical="center" wrapText="1"/>
      <protection/>
    </xf>
    <xf numFmtId="9" fontId="9" fillId="0" borderId="68" xfId="86" applyNumberFormat="1" applyFont="1" applyBorder="1" applyAlignment="1">
      <alignment horizontal="center" vertical="center" wrapText="1"/>
      <protection/>
    </xf>
    <xf numFmtId="177" fontId="9" fillId="38" borderId="14" xfId="78" applyNumberFormat="1" applyFont="1" applyFill="1" applyBorder="1" applyAlignment="1" applyProtection="1">
      <alignment horizontal="center" vertical="center"/>
      <protection/>
    </xf>
    <xf numFmtId="177" fontId="9" fillId="38" borderId="17" xfId="78" applyNumberFormat="1" applyFont="1" applyFill="1" applyBorder="1" applyAlignment="1" applyProtection="1">
      <alignment horizontal="center" vertical="center"/>
      <protection/>
    </xf>
    <xf numFmtId="9" fontId="89" fillId="0" borderId="72" xfId="86" applyNumberFormat="1" applyFont="1" applyBorder="1" applyAlignment="1">
      <alignment horizontal="left" vertical="center" wrapText="1"/>
      <protection/>
    </xf>
    <xf numFmtId="9" fontId="89" fillId="0" borderId="43" xfId="86" applyNumberFormat="1" applyFont="1" applyBorder="1" applyAlignment="1">
      <alignment horizontal="left" vertical="center" wrapText="1"/>
      <protection/>
    </xf>
    <xf numFmtId="9" fontId="89" fillId="0" borderId="83" xfId="86" applyNumberFormat="1" applyFont="1" applyBorder="1" applyAlignment="1">
      <alignment horizontal="left" vertical="center" wrapText="1"/>
      <protection/>
    </xf>
    <xf numFmtId="9" fontId="89" fillId="0" borderId="84" xfId="86" applyNumberFormat="1" applyFont="1" applyBorder="1" applyAlignment="1">
      <alignment horizontal="left" vertical="center" wrapText="1"/>
      <protection/>
    </xf>
    <xf numFmtId="9" fontId="89" fillId="0" borderId="0" xfId="86" applyNumberFormat="1" applyFont="1" applyAlignment="1">
      <alignment horizontal="left" vertical="center" wrapText="1"/>
      <protection/>
    </xf>
    <xf numFmtId="9" fontId="89" fillId="0" borderId="29" xfId="86" applyNumberFormat="1" applyFont="1" applyBorder="1" applyAlignment="1">
      <alignment horizontal="left" vertical="center" wrapText="1"/>
      <protection/>
    </xf>
    <xf numFmtId="0" fontId="9" fillId="5" borderId="87" xfId="86" applyFont="1" applyFill="1" applyBorder="1" applyAlignment="1">
      <alignment horizontal="center" vertical="center" wrapText="1"/>
      <protection/>
    </xf>
    <xf numFmtId="0" fontId="9" fillId="5" borderId="88" xfId="86" applyFont="1" applyFill="1" applyBorder="1" applyAlignment="1">
      <alignment horizontal="center" vertical="center" wrapText="1"/>
      <protection/>
    </xf>
    <xf numFmtId="0" fontId="9" fillId="5" borderId="80" xfId="86" applyFont="1" applyFill="1" applyBorder="1" applyAlignment="1">
      <alignment horizontal="center" vertical="center" wrapText="1"/>
      <protection/>
    </xf>
    <xf numFmtId="0" fontId="9" fillId="0" borderId="37" xfId="86" applyFont="1" applyBorder="1" applyAlignment="1">
      <alignment horizontal="center" vertical="center" wrapText="1"/>
      <protection/>
    </xf>
    <xf numFmtId="0" fontId="9" fillId="0" borderId="86" xfId="86" applyFont="1" applyBorder="1" applyAlignment="1">
      <alignment horizontal="center" vertical="center" wrapText="1"/>
      <protection/>
    </xf>
    <xf numFmtId="2" fontId="8" fillId="0" borderId="37" xfId="86" applyNumberFormat="1" applyFont="1" applyBorder="1" applyAlignment="1">
      <alignment horizontal="center" vertical="center" wrapText="1"/>
      <protection/>
    </xf>
    <xf numFmtId="2" fontId="8" fillId="0" borderId="52" xfId="86" applyNumberFormat="1" applyFont="1" applyBorder="1" applyAlignment="1">
      <alignment horizontal="center" vertical="center" wrapText="1"/>
      <protection/>
    </xf>
    <xf numFmtId="2" fontId="8" fillId="0" borderId="45" xfId="86" applyNumberFormat="1" applyFont="1" applyBorder="1" applyAlignment="1">
      <alignment horizontal="center" vertical="center" wrapText="1"/>
      <protection/>
    </xf>
    <xf numFmtId="2" fontId="8" fillId="0" borderId="16" xfId="86" applyNumberFormat="1" applyFont="1" applyBorder="1" applyAlignment="1">
      <alignment horizontal="center" vertical="center" wrapText="1"/>
      <protection/>
    </xf>
    <xf numFmtId="0" fontId="9" fillId="5" borderId="57" xfId="86" applyFont="1" applyFill="1" applyBorder="1" applyAlignment="1">
      <alignment horizontal="center" vertical="center" wrapText="1"/>
      <protection/>
    </xf>
    <xf numFmtId="0" fontId="9" fillId="5" borderId="16" xfId="86" applyFont="1" applyFill="1" applyBorder="1" applyAlignment="1">
      <alignment horizontal="center" vertical="center" wrapText="1"/>
      <protection/>
    </xf>
    <xf numFmtId="2" fontId="8" fillId="0" borderId="52" xfId="86" applyNumberFormat="1" applyFont="1" applyBorder="1" applyAlignment="1">
      <alignment vertical="center" wrapText="1"/>
      <protection/>
    </xf>
    <xf numFmtId="2" fontId="8" fillId="0" borderId="20" xfId="86" applyNumberFormat="1" applyFont="1" applyBorder="1" applyAlignment="1">
      <alignment vertical="center" wrapText="1"/>
      <protection/>
    </xf>
    <xf numFmtId="0" fontId="9" fillId="5" borderId="60" xfId="86" applyFont="1" applyFill="1" applyBorder="1" applyAlignment="1">
      <alignment horizontal="center" vertical="center" wrapText="1"/>
      <protection/>
    </xf>
    <xf numFmtId="0" fontId="9" fillId="5" borderId="61" xfId="86" applyFont="1" applyFill="1" applyBorder="1" applyAlignment="1">
      <alignment horizontal="center" vertical="center" wrapText="1"/>
      <protection/>
    </xf>
    <xf numFmtId="9" fontId="89" fillId="0" borderId="83" xfId="97" applyFont="1" applyFill="1" applyBorder="1" applyAlignment="1" applyProtection="1">
      <alignment horizontal="center" vertical="center" wrapText="1"/>
      <protection/>
    </xf>
    <xf numFmtId="9" fontId="89" fillId="0" borderId="35" xfId="97" applyFont="1" applyFill="1" applyBorder="1" applyAlignment="1" applyProtection="1">
      <alignment horizontal="center" vertical="center" wrapText="1"/>
      <protection/>
    </xf>
    <xf numFmtId="0" fontId="9" fillId="5" borderId="41" xfId="86" applyFont="1" applyFill="1" applyBorder="1" applyAlignment="1">
      <alignment horizontal="center" vertical="center" wrapText="1"/>
      <protection/>
    </xf>
    <xf numFmtId="0" fontId="9" fillId="0" borderId="22" xfId="86" applyFont="1" applyBorder="1" applyAlignment="1">
      <alignment horizontal="center" vertical="center" wrapText="1"/>
      <protection/>
    </xf>
    <xf numFmtId="0" fontId="9" fillId="0" borderId="82" xfId="86" applyFont="1" applyBorder="1" applyAlignment="1">
      <alignment horizontal="center" vertical="center" wrapText="1"/>
      <protection/>
    </xf>
    <xf numFmtId="0" fontId="113" fillId="0" borderId="17" xfId="0" applyFont="1" applyBorder="1" applyAlignment="1">
      <alignment horizontal="left" vertical="center" wrapText="1"/>
    </xf>
    <xf numFmtId="0" fontId="113" fillId="0" borderId="13" xfId="0" applyFont="1" applyBorder="1" applyAlignment="1">
      <alignment horizontal="left" vertical="center" wrapText="1"/>
    </xf>
    <xf numFmtId="0" fontId="113" fillId="0" borderId="21" xfId="0" applyFont="1" applyBorder="1" applyAlignment="1">
      <alignment horizontal="left" vertical="center" wrapText="1"/>
    </xf>
    <xf numFmtId="0" fontId="98" fillId="0" borderId="60" xfId="86" applyFont="1" applyBorder="1" applyAlignment="1">
      <alignment horizontal="center" vertical="center" wrapText="1"/>
      <protection/>
    </xf>
    <xf numFmtId="0" fontId="98" fillId="0" borderId="61" xfId="86" applyFont="1" applyBorder="1" applyAlignment="1">
      <alignment horizontal="center" vertical="center" wrapText="1"/>
      <protection/>
    </xf>
    <xf numFmtId="0" fontId="98" fillId="0" borderId="62" xfId="86" applyFont="1" applyBorder="1" applyAlignment="1">
      <alignment horizontal="center" vertical="center" wrapText="1"/>
      <protection/>
    </xf>
    <xf numFmtId="0" fontId="98" fillId="0" borderId="53" xfId="86" applyFont="1" applyBorder="1" applyAlignment="1">
      <alignment horizontal="center" vertical="center" wrapText="1"/>
      <protection/>
    </xf>
    <xf numFmtId="0" fontId="98" fillId="0" borderId="38" xfId="86" applyFont="1" applyBorder="1" applyAlignment="1">
      <alignment horizontal="center" vertical="center" wrapText="1"/>
      <protection/>
    </xf>
    <xf numFmtId="0" fontId="98" fillId="0" borderId="63" xfId="86" applyFont="1" applyBorder="1" applyAlignment="1">
      <alignment horizontal="center" vertical="center" wrapText="1"/>
      <protection/>
    </xf>
    <xf numFmtId="0" fontId="113" fillId="0" borderId="81" xfId="0" applyFont="1" applyBorder="1" applyAlignment="1">
      <alignment horizontal="left" vertical="center" wrapText="1"/>
    </xf>
    <xf numFmtId="0" fontId="113" fillId="0" borderId="38" xfId="0" applyFont="1" applyBorder="1" applyAlignment="1">
      <alignment horizontal="left" vertical="center" wrapText="1"/>
    </xf>
    <xf numFmtId="0" fontId="113" fillId="0" borderId="63" xfId="0" applyFont="1" applyBorder="1" applyAlignment="1">
      <alignment horizontal="left" vertical="center" wrapText="1"/>
    </xf>
    <xf numFmtId="0" fontId="98" fillId="5" borderId="70" xfId="86" applyFont="1" applyFill="1" applyBorder="1" applyAlignment="1">
      <alignment horizontal="left" vertical="center" wrapText="1"/>
      <protection/>
    </xf>
    <xf numFmtId="0" fontId="98" fillId="5" borderId="27" xfId="86" applyFont="1" applyFill="1" applyBorder="1" applyAlignment="1">
      <alignment horizontal="left" vertical="center" wrapText="1"/>
      <protection/>
    </xf>
    <xf numFmtId="0" fontId="98" fillId="5" borderId="28" xfId="86" applyFont="1" applyFill="1" applyBorder="1" applyAlignment="1">
      <alignment horizontal="left" vertical="center" wrapText="1"/>
      <protection/>
    </xf>
    <xf numFmtId="0" fontId="98" fillId="5" borderId="29" xfId="86" applyFont="1" applyFill="1" applyBorder="1" applyAlignment="1">
      <alignment horizontal="left" vertical="center" wrapText="1"/>
      <protection/>
    </xf>
    <xf numFmtId="0" fontId="98" fillId="5" borderId="71" xfId="86" applyFont="1" applyFill="1" applyBorder="1" applyAlignment="1">
      <alignment horizontal="left" vertical="center" wrapText="1"/>
      <protection/>
    </xf>
    <xf numFmtId="0" fontId="98" fillId="5" borderId="35" xfId="86" applyFont="1" applyFill="1" applyBorder="1" applyAlignment="1">
      <alignment horizontal="left" vertical="center" wrapText="1"/>
      <protection/>
    </xf>
    <xf numFmtId="0" fontId="113" fillId="0" borderId="70" xfId="86" applyFont="1" applyBorder="1" applyAlignment="1">
      <alignment horizontal="center" vertical="center" wrapText="1"/>
      <protection/>
    </xf>
    <xf numFmtId="0" fontId="113" fillId="0" borderId="26" xfId="86" applyFont="1" applyBorder="1" applyAlignment="1">
      <alignment horizontal="center" vertical="center" wrapText="1"/>
      <protection/>
    </xf>
    <xf numFmtId="0" fontId="113" fillId="0" borderId="27" xfId="86" applyFont="1" applyBorder="1" applyAlignment="1">
      <alignment horizontal="center" vertical="center" wrapText="1"/>
      <protection/>
    </xf>
    <xf numFmtId="0" fontId="113" fillId="0" borderId="28" xfId="86" applyFont="1" applyBorder="1" applyAlignment="1">
      <alignment horizontal="center" vertical="center" wrapText="1"/>
      <protection/>
    </xf>
    <xf numFmtId="0" fontId="113" fillId="0" borderId="0" xfId="86" applyFont="1" applyAlignment="1">
      <alignment horizontal="center" vertical="center" wrapText="1"/>
      <protection/>
    </xf>
    <xf numFmtId="0" fontId="113" fillId="0" borderId="29" xfId="86" applyFont="1" applyBorder="1" applyAlignment="1">
      <alignment horizontal="center" vertical="center" wrapText="1"/>
      <protection/>
    </xf>
    <xf numFmtId="0" fontId="113" fillId="0" borderId="71" xfId="86" applyFont="1" applyBorder="1" applyAlignment="1">
      <alignment horizontal="center" vertical="center" wrapText="1"/>
      <protection/>
    </xf>
    <xf numFmtId="0" fontId="113" fillId="0" borderId="34" xfId="86" applyFont="1" applyBorder="1" applyAlignment="1">
      <alignment horizontal="center" vertical="center" wrapText="1"/>
      <protection/>
    </xf>
    <xf numFmtId="0" fontId="113" fillId="0" borderId="35" xfId="86" applyFont="1" applyBorder="1" applyAlignment="1">
      <alignment horizontal="center" vertical="center" wrapText="1"/>
      <protection/>
    </xf>
    <xf numFmtId="0" fontId="114" fillId="38" borderId="64" xfId="0" applyFont="1" applyFill="1" applyBorder="1" applyAlignment="1">
      <alignment horizontal="center" vertical="center"/>
    </xf>
    <xf numFmtId="0" fontId="114" fillId="38" borderId="65" xfId="0" applyFont="1" applyFill="1" applyBorder="1" applyAlignment="1">
      <alignment horizontal="center" vertical="center"/>
    </xf>
    <xf numFmtId="0" fontId="114" fillId="38" borderId="66" xfId="0" applyFont="1" applyFill="1" applyBorder="1" applyAlignment="1">
      <alignment horizontal="center" vertical="center"/>
    </xf>
    <xf numFmtId="0" fontId="98" fillId="5" borderId="26" xfId="86" applyFont="1" applyFill="1" applyBorder="1" applyAlignment="1">
      <alignment horizontal="left" vertical="center" wrapText="1"/>
      <protection/>
    </xf>
    <xf numFmtId="0" fontId="98" fillId="5" borderId="0" xfId="86" applyFont="1" applyFill="1" applyAlignment="1">
      <alignment horizontal="left" vertical="center" wrapText="1"/>
      <protection/>
    </xf>
    <xf numFmtId="0" fontId="98" fillId="5" borderId="34" xfId="86" applyFont="1" applyFill="1" applyBorder="1" applyAlignment="1">
      <alignment horizontal="left" vertical="center" wrapText="1"/>
      <protection/>
    </xf>
    <xf numFmtId="14" fontId="115" fillId="38" borderId="70" xfId="0" applyNumberFormat="1" applyFont="1" applyFill="1" applyBorder="1" applyAlignment="1">
      <alignment horizontal="center" vertical="center"/>
    </xf>
    <xf numFmtId="0" fontId="115" fillId="38" borderId="27" xfId="0" applyFont="1" applyFill="1" applyBorder="1" applyAlignment="1">
      <alignment horizontal="center" vertical="center"/>
    </xf>
    <xf numFmtId="0" fontId="115" fillId="38" borderId="28" xfId="0" applyFont="1" applyFill="1" applyBorder="1" applyAlignment="1">
      <alignment horizontal="center" vertical="center"/>
    </xf>
    <xf numFmtId="0" fontId="115" fillId="38" borderId="29" xfId="0" applyFont="1" applyFill="1" applyBorder="1" applyAlignment="1">
      <alignment horizontal="center" vertical="center"/>
    </xf>
    <xf numFmtId="0" fontId="115" fillId="38" borderId="71" xfId="0" applyFont="1" applyFill="1" applyBorder="1" applyAlignment="1">
      <alignment horizontal="center" vertical="center"/>
    </xf>
    <xf numFmtId="0" fontId="115" fillId="38" borderId="35" xfId="0" applyFont="1" applyFill="1" applyBorder="1" applyAlignment="1">
      <alignment horizontal="center" vertical="center"/>
    </xf>
    <xf numFmtId="0" fontId="100" fillId="0" borderId="79" xfId="0" applyFont="1" applyBorder="1" applyAlignment="1">
      <alignment horizontal="center" vertical="center" wrapText="1"/>
    </xf>
    <xf numFmtId="0" fontId="100" fillId="0" borderId="80" xfId="0" applyFont="1" applyBorder="1" applyAlignment="1">
      <alignment horizontal="center" vertical="center" wrapText="1"/>
    </xf>
    <xf numFmtId="0" fontId="100" fillId="0" borderId="77" xfId="0" applyFont="1" applyBorder="1" applyAlignment="1">
      <alignment horizontal="center" vertical="center" wrapText="1"/>
    </xf>
    <xf numFmtId="0" fontId="100" fillId="0" borderId="78" xfId="0" applyFont="1" applyBorder="1" applyAlignment="1">
      <alignment horizontal="center" vertical="center" wrapText="1"/>
    </xf>
    <xf numFmtId="0" fontId="99" fillId="0" borderId="70" xfId="86" applyFont="1" applyBorder="1" applyAlignment="1">
      <alignment horizontal="center" vertical="center" wrapText="1"/>
      <protection/>
    </xf>
    <xf numFmtId="0" fontId="99" fillId="0" borderId="28" xfId="86" applyFont="1" applyBorder="1" applyAlignment="1">
      <alignment horizontal="center" vertical="center" wrapText="1"/>
      <protection/>
    </xf>
    <xf numFmtId="0" fontId="99" fillId="0" borderId="71" xfId="86" applyFont="1" applyBorder="1" applyAlignment="1">
      <alignment horizontal="center" vertical="center" wrapText="1"/>
      <protection/>
    </xf>
    <xf numFmtId="0" fontId="98" fillId="0" borderId="49" xfId="86" applyFont="1" applyBorder="1" applyAlignment="1">
      <alignment horizontal="center" vertical="center"/>
      <protection/>
    </xf>
    <xf numFmtId="0" fontId="98" fillId="0" borderId="50" xfId="86" applyFont="1" applyBorder="1" applyAlignment="1">
      <alignment horizontal="center" vertical="center"/>
      <protection/>
    </xf>
    <xf numFmtId="0" fontId="98" fillId="0" borderId="51" xfId="86" applyFont="1" applyBorder="1" applyAlignment="1">
      <alignment horizontal="center" vertical="center"/>
      <protection/>
    </xf>
    <xf numFmtId="0" fontId="97" fillId="0" borderId="79" xfId="0" applyFont="1" applyBorder="1" applyAlignment="1">
      <alignment horizontal="center" vertical="center"/>
    </xf>
    <xf numFmtId="0" fontId="97" fillId="0" borderId="80" xfId="0" applyFont="1" applyBorder="1" applyAlignment="1">
      <alignment horizontal="center" vertical="center"/>
    </xf>
    <xf numFmtId="0" fontId="100" fillId="0" borderId="76" xfId="0" applyFont="1" applyBorder="1" applyAlignment="1">
      <alignment horizontal="center" vertical="center" wrapText="1"/>
    </xf>
    <xf numFmtId="0" fontId="100" fillId="0" borderId="41" xfId="0" applyFont="1" applyBorder="1" applyAlignment="1">
      <alignment horizontal="center" vertical="center" wrapText="1"/>
    </xf>
    <xf numFmtId="0" fontId="97" fillId="0" borderId="76" xfId="0" applyFont="1" applyBorder="1" applyAlignment="1">
      <alignment horizontal="center" vertical="center"/>
    </xf>
    <xf numFmtId="0" fontId="97" fillId="0" borderId="41" xfId="0" applyFont="1" applyBorder="1" applyAlignment="1">
      <alignment horizontal="center" vertical="center"/>
    </xf>
    <xf numFmtId="0" fontId="113" fillId="0" borderId="75" xfId="0" applyFont="1" applyBorder="1" applyAlignment="1">
      <alignment horizontal="left" vertical="center" wrapText="1"/>
    </xf>
    <xf numFmtId="0" fontId="113" fillId="0" borderId="61" xfId="0" applyFont="1" applyBorder="1" applyAlignment="1">
      <alignment horizontal="left" vertical="center" wrapText="1"/>
    </xf>
    <xf numFmtId="0" fontId="113" fillId="0" borderId="62" xfId="0" applyFont="1" applyBorder="1" applyAlignment="1">
      <alignment horizontal="left" vertical="center" wrapText="1"/>
    </xf>
    <xf numFmtId="0" fontId="98" fillId="5" borderId="71" xfId="86" applyFont="1" applyFill="1" applyBorder="1" applyAlignment="1">
      <alignment horizontal="center" vertical="center" wrapText="1"/>
      <protection/>
    </xf>
    <xf numFmtId="0" fontId="98" fillId="5" borderId="34" xfId="86" applyFont="1" applyFill="1" applyBorder="1" applyAlignment="1">
      <alignment horizontal="center" vertical="center" wrapText="1"/>
      <protection/>
    </xf>
    <xf numFmtId="0" fontId="98" fillId="5" borderId="35" xfId="86" applyFont="1" applyFill="1" applyBorder="1" applyAlignment="1">
      <alignment horizontal="center" vertical="center" wrapText="1"/>
      <protection/>
    </xf>
    <xf numFmtId="0" fontId="98" fillId="5" borderId="28" xfId="86" applyFont="1" applyFill="1" applyBorder="1" applyAlignment="1">
      <alignment horizontal="center" vertical="center" wrapText="1"/>
      <protection/>
    </xf>
    <xf numFmtId="0" fontId="98" fillId="5" borderId="0" xfId="86" applyFont="1" applyFill="1" applyAlignment="1">
      <alignment horizontal="center" vertical="center" wrapText="1"/>
      <protection/>
    </xf>
    <xf numFmtId="0" fontId="98" fillId="5" borderId="29" xfId="86" applyFont="1" applyFill="1" applyBorder="1" applyAlignment="1">
      <alignment horizontal="center" vertical="center" wrapText="1"/>
      <protection/>
    </xf>
    <xf numFmtId="0" fontId="97" fillId="0" borderId="77" xfId="0" applyFont="1" applyBorder="1" applyAlignment="1">
      <alignment horizontal="center" vertical="center"/>
    </xf>
    <xf numFmtId="0" fontId="97" fillId="0" borderId="78" xfId="0" applyFont="1" applyBorder="1" applyAlignment="1">
      <alignment horizontal="center" vertical="center"/>
    </xf>
    <xf numFmtId="0" fontId="98" fillId="0" borderId="67" xfId="86" applyFont="1" applyBorder="1" applyAlignment="1">
      <alignment horizontal="center" vertical="center" wrapText="1"/>
      <protection/>
    </xf>
    <xf numFmtId="0" fontId="98" fillId="0" borderId="69" xfId="86" applyFont="1" applyBorder="1" applyAlignment="1">
      <alignment horizontal="center" vertical="center" wrapText="1"/>
      <protection/>
    </xf>
    <xf numFmtId="0" fontId="98" fillId="0" borderId="68" xfId="86" applyFont="1" applyBorder="1" applyAlignment="1">
      <alignment horizontal="center" vertical="center" wrapText="1"/>
      <protection/>
    </xf>
    <xf numFmtId="0" fontId="98" fillId="38" borderId="34" xfId="86" applyFont="1" applyFill="1" applyBorder="1" applyAlignment="1">
      <alignment horizontal="left" vertical="center" wrapText="1"/>
      <protection/>
    </xf>
    <xf numFmtId="0" fontId="99" fillId="0" borderId="67" xfId="86" applyFont="1" applyBorder="1" applyAlignment="1">
      <alignment horizontal="center" vertical="center" wrapText="1"/>
      <protection/>
    </xf>
    <xf numFmtId="0" fontId="99" fillId="0" borderId="69" xfId="86" applyFont="1" applyBorder="1" applyAlignment="1">
      <alignment horizontal="center" vertical="center" wrapText="1"/>
      <protection/>
    </xf>
    <xf numFmtId="0" fontId="99" fillId="0" borderId="68" xfId="86" applyFont="1" applyBorder="1" applyAlignment="1">
      <alignment horizontal="center" vertical="center" wrapText="1"/>
      <protection/>
    </xf>
    <xf numFmtId="0" fontId="98" fillId="5" borderId="67" xfId="86" applyFont="1" applyFill="1" applyBorder="1" applyAlignment="1">
      <alignment horizontal="center" vertical="center" wrapText="1"/>
      <protection/>
    </xf>
    <xf numFmtId="0" fontId="98" fillId="5" borderId="69" xfId="86" applyFont="1" applyFill="1" applyBorder="1" applyAlignment="1">
      <alignment horizontal="center" vertical="center" wrapText="1"/>
      <protection/>
    </xf>
    <xf numFmtId="0" fontId="98" fillId="5" borderId="68" xfId="86" applyFont="1" applyFill="1" applyBorder="1" applyAlignment="1">
      <alignment horizontal="center" vertical="center" wrapText="1"/>
      <protection/>
    </xf>
    <xf numFmtId="1" fontId="98" fillId="0" borderId="67" xfId="95" applyNumberFormat="1" applyFont="1" applyFill="1" applyBorder="1" applyAlignment="1" applyProtection="1">
      <alignment horizontal="center" vertical="center" wrapText="1"/>
      <protection/>
    </xf>
    <xf numFmtId="1" fontId="98" fillId="0" borderId="68" xfId="95" applyNumberFormat="1" applyFont="1" applyFill="1" applyBorder="1" applyAlignment="1" applyProtection="1">
      <alignment horizontal="center" vertical="center" wrapText="1"/>
      <protection/>
    </xf>
    <xf numFmtId="9" fontId="98" fillId="0" borderId="67" xfId="86" applyNumberFormat="1" applyFont="1" applyBorder="1" applyAlignment="1">
      <alignment horizontal="center" vertical="center" wrapText="1"/>
      <protection/>
    </xf>
    <xf numFmtId="9" fontId="98" fillId="0" borderId="68" xfId="86" applyNumberFormat="1" applyFont="1" applyBorder="1" applyAlignment="1">
      <alignment horizontal="center" vertical="center" wrapText="1"/>
      <protection/>
    </xf>
    <xf numFmtId="0" fontId="101" fillId="0" borderId="67" xfId="86" applyFont="1" applyBorder="1" applyAlignment="1">
      <alignment horizontal="center" vertical="center" wrapText="1"/>
      <protection/>
    </xf>
    <xf numFmtId="0" fontId="101" fillId="0" borderId="69" xfId="86" applyFont="1" applyBorder="1" applyAlignment="1">
      <alignment horizontal="center" vertical="center" wrapText="1"/>
      <protection/>
    </xf>
    <xf numFmtId="0" fontId="101" fillId="0" borderId="68" xfId="86" applyFont="1" applyBorder="1" applyAlignment="1">
      <alignment horizontal="center" vertical="center" wrapText="1"/>
      <protection/>
    </xf>
    <xf numFmtId="0" fontId="98" fillId="0" borderId="49" xfId="86" applyFont="1" applyBorder="1" applyAlignment="1">
      <alignment horizontal="center" vertical="center" wrapText="1"/>
      <protection/>
    </xf>
    <xf numFmtId="0" fontId="98" fillId="0" borderId="50" xfId="86" applyFont="1" applyBorder="1" applyAlignment="1">
      <alignment horizontal="center" vertical="center" wrapText="1"/>
      <protection/>
    </xf>
    <xf numFmtId="0" fontId="98" fillId="0" borderId="51" xfId="86" applyFont="1" applyBorder="1" applyAlignment="1">
      <alignment horizontal="center" vertical="center" wrapText="1"/>
      <protection/>
    </xf>
    <xf numFmtId="0" fontId="98" fillId="5" borderId="67" xfId="86" applyFont="1" applyFill="1" applyBorder="1" applyAlignment="1">
      <alignment horizontal="left" vertical="center" wrapText="1"/>
      <protection/>
    </xf>
    <xf numFmtId="0" fontId="98" fillId="5" borderId="68" xfId="86" applyFont="1" applyFill="1" applyBorder="1" applyAlignment="1">
      <alignment horizontal="left" vertical="center" wrapText="1"/>
      <protection/>
    </xf>
    <xf numFmtId="0" fontId="98" fillId="5" borderId="42" xfId="86" applyFont="1" applyFill="1" applyBorder="1" applyAlignment="1">
      <alignment horizontal="center" vertical="center" wrapText="1"/>
      <protection/>
    </xf>
    <xf numFmtId="0" fontId="98" fillId="5" borderId="18" xfId="86" applyFont="1" applyFill="1" applyBorder="1" applyAlignment="1">
      <alignment horizontal="center" vertical="center" wrapText="1"/>
      <protection/>
    </xf>
    <xf numFmtId="0" fontId="98" fillId="5" borderId="72" xfId="86" applyFont="1" applyFill="1" applyBorder="1" applyAlignment="1">
      <alignment horizontal="center" vertical="center" wrapText="1"/>
      <protection/>
    </xf>
    <xf numFmtId="0" fontId="98" fillId="5" borderId="44" xfId="86" applyFont="1" applyFill="1" applyBorder="1" applyAlignment="1">
      <alignment horizontal="center" vertical="center" wrapText="1"/>
      <protection/>
    </xf>
    <xf numFmtId="0" fontId="98" fillId="5" borderId="39" xfId="86" applyFont="1" applyFill="1" applyBorder="1" applyAlignment="1">
      <alignment horizontal="center" vertical="center" wrapText="1"/>
      <protection/>
    </xf>
    <xf numFmtId="0" fontId="98" fillId="5" borderId="55" xfId="86" applyFont="1" applyFill="1" applyBorder="1" applyAlignment="1">
      <alignment horizontal="center" vertical="center" wrapText="1"/>
      <protection/>
    </xf>
    <xf numFmtId="0" fontId="98" fillId="5" borderId="14" xfId="86" applyFont="1" applyFill="1" applyBorder="1" applyAlignment="1">
      <alignment horizontal="center" vertical="center" wrapText="1"/>
      <protection/>
    </xf>
    <xf numFmtId="0" fontId="98" fillId="5" borderId="56" xfId="86" applyFont="1" applyFill="1" applyBorder="1" applyAlignment="1">
      <alignment horizontal="center" vertical="center" wrapText="1"/>
      <protection/>
    </xf>
    <xf numFmtId="0" fontId="98" fillId="5" borderId="17" xfId="86" applyFont="1" applyFill="1" applyBorder="1" applyAlignment="1">
      <alignment horizontal="center" vertical="center" wrapText="1"/>
      <protection/>
    </xf>
    <xf numFmtId="0" fontId="98" fillId="5" borderId="13" xfId="86" applyFont="1" applyFill="1" applyBorder="1" applyAlignment="1">
      <alignment horizontal="center" vertical="center" wrapText="1"/>
      <protection/>
    </xf>
    <xf numFmtId="0" fontId="98" fillId="5" borderId="43" xfId="86" applyFont="1" applyFill="1" applyBorder="1" applyAlignment="1">
      <alignment horizontal="center" vertical="center" wrapText="1"/>
      <protection/>
    </xf>
    <xf numFmtId="0" fontId="98" fillId="5" borderId="83" xfId="86" applyFont="1" applyFill="1" applyBorder="1" applyAlignment="1">
      <alignment horizontal="center" vertical="center" wrapText="1"/>
      <protection/>
    </xf>
    <xf numFmtId="0" fontId="98" fillId="5" borderId="15" xfId="86" applyFont="1" applyFill="1" applyBorder="1" applyAlignment="1">
      <alignment horizontal="center" vertical="center" wrapText="1"/>
      <protection/>
    </xf>
    <xf numFmtId="0" fontId="98" fillId="5" borderId="19" xfId="86" applyFont="1" applyFill="1" applyBorder="1" applyAlignment="1">
      <alignment horizontal="center" vertical="center" wrapText="1"/>
      <protection/>
    </xf>
    <xf numFmtId="0" fontId="98" fillId="5" borderId="60" xfId="86" applyFont="1" applyFill="1" applyBorder="1" applyAlignment="1">
      <alignment horizontal="center" vertical="center" wrapText="1"/>
      <protection/>
    </xf>
    <xf numFmtId="0" fontId="98" fillId="5" borderId="87" xfId="86" applyFont="1" applyFill="1" applyBorder="1" applyAlignment="1">
      <alignment horizontal="center" vertical="center" wrapText="1"/>
      <protection/>
    </xf>
    <xf numFmtId="0" fontId="98" fillId="5" borderId="20" xfId="86" applyFont="1" applyFill="1" applyBorder="1" applyAlignment="1">
      <alignment horizontal="center" vertical="center" wrapText="1"/>
      <protection/>
    </xf>
    <xf numFmtId="0" fontId="98" fillId="5" borderId="53" xfId="86" applyFont="1" applyFill="1" applyBorder="1" applyAlignment="1">
      <alignment horizontal="center" vertical="center" wrapText="1"/>
      <protection/>
    </xf>
    <xf numFmtId="0" fontId="98" fillId="5" borderId="40" xfId="86" applyFont="1" applyFill="1" applyBorder="1" applyAlignment="1">
      <alignment horizontal="center" vertical="center" wrapText="1"/>
      <protection/>
    </xf>
    <xf numFmtId="0" fontId="98" fillId="38" borderId="60" xfId="86" applyFont="1" applyFill="1" applyBorder="1" applyAlignment="1">
      <alignment horizontal="center" vertical="center" wrapText="1"/>
      <protection/>
    </xf>
    <xf numFmtId="0" fontId="98" fillId="38" borderId="75" xfId="86" applyFont="1" applyFill="1" applyBorder="1" applyAlignment="1">
      <alignment horizontal="center" vertical="center" wrapText="1"/>
      <protection/>
    </xf>
    <xf numFmtId="0" fontId="98" fillId="38" borderId="61" xfId="86" applyFont="1" applyFill="1" applyBorder="1" applyAlignment="1">
      <alignment horizontal="center" vertical="center" wrapText="1"/>
      <protection/>
    </xf>
    <xf numFmtId="0" fontId="98" fillId="38" borderId="62" xfId="86" applyFont="1" applyFill="1" applyBorder="1" applyAlignment="1">
      <alignment horizontal="center" vertical="center" wrapText="1"/>
      <protection/>
    </xf>
    <xf numFmtId="3" fontId="98" fillId="0" borderId="72" xfId="86" applyNumberFormat="1" applyFont="1" applyBorder="1" applyAlignment="1">
      <alignment horizontal="center" vertical="center" wrapText="1"/>
      <protection/>
    </xf>
    <xf numFmtId="3" fontId="98" fillId="0" borderId="44" xfId="86" applyNumberFormat="1" applyFont="1" applyBorder="1" applyAlignment="1">
      <alignment horizontal="center" vertical="center" wrapText="1"/>
      <protection/>
    </xf>
    <xf numFmtId="0" fontId="99" fillId="0" borderId="13" xfId="86" applyFont="1" applyBorder="1" applyAlignment="1">
      <alignment horizontal="left" vertical="center" wrapText="1"/>
      <protection/>
    </xf>
    <xf numFmtId="0" fontId="99" fillId="0" borderId="21" xfId="86" applyFont="1" applyBorder="1" applyAlignment="1">
      <alignment horizontal="left" vertical="center" wrapText="1"/>
      <protection/>
    </xf>
    <xf numFmtId="0" fontId="99" fillId="5" borderId="13" xfId="86" applyFont="1" applyFill="1" applyBorder="1" applyAlignment="1">
      <alignment horizontal="center" vertical="center" wrapText="1"/>
      <protection/>
    </xf>
    <xf numFmtId="0" fontId="98" fillId="5" borderId="21" xfId="86" applyFont="1" applyFill="1" applyBorder="1" applyAlignment="1">
      <alignment horizontal="center" vertical="center" wrapText="1"/>
      <protection/>
    </xf>
    <xf numFmtId="0" fontId="99" fillId="0" borderId="37" xfId="86" applyFont="1" applyBorder="1" applyAlignment="1">
      <alignment horizontal="justify" vertical="center" wrapText="1"/>
      <protection/>
    </xf>
    <xf numFmtId="0" fontId="99" fillId="0" borderId="86" xfId="86" applyFont="1" applyBorder="1" applyAlignment="1">
      <alignment horizontal="justify" vertical="center" wrapText="1"/>
      <protection/>
    </xf>
    <xf numFmtId="9" fontId="99" fillId="0" borderId="45" xfId="95" applyFont="1" applyFill="1" applyBorder="1" applyAlignment="1" applyProtection="1">
      <alignment horizontal="center" vertical="center" wrapText="1"/>
      <protection/>
    </xf>
    <xf numFmtId="9" fontId="99" fillId="0" borderId="16" xfId="95" applyFont="1" applyFill="1" applyBorder="1" applyAlignment="1" applyProtection="1">
      <alignment horizontal="center" vertical="center" wrapText="1"/>
      <protection/>
    </xf>
    <xf numFmtId="9" fontId="88" fillId="0" borderId="72" xfId="86" applyNumberFormat="1" applyFont="1" applyBorder="1" applyAlignment="1">
      <alignment horizontal="left" vertical="center" wrapText="1"/>
      <protection/>
    </xf>
    <xf numFmtId="9" fontId="88" fillId="0" borderId="43" xfId="86" applyNumberFormat="1" applyFont="1" applyBorder="1" applyAlignment="1">
      <alignment horizontal="left" vertical="center" wrapText="1"/>
      <protection/>
    </xf>
    <xf numFmtId="9" fontId="88" fillId="0" borderId="44" xfId="86" applyNumberFormat="1" applyFont="1" applyBorder="1" applyAlignment="1">
      <alignment horizontal="left" vertical="center" wrapText="1"/>
      <protection/>
    </xf>
    <xf numFmtId="9" fontId="88" fillId="0" borderId="39" xfId="86" applyNumberFormat="1" applyFont="1" applyBorder="1" applyAlignment="1">
      <alignment horizontal="left" vertical="center" wrapText="1"/>
      <protection/>
    </xf>
    <xf numFmtId="9" fontId="88" fillId="0" borderId="15" xfId="86" applyNumberFormat="1" applyFont="1" applyBorder="1" applyAlignment="1">
      <alignment horizontal="left" vertical="center" wrapText="1"/>
      <protection/>
    </xf>
    <xf numFmtId="9" fontId="88" fillId="0" borderId="55" xfId="86" applyNumberFormat="1" applyFont="1" applyBorder="1" applyAlignment="1">
      <alignment horizontal="left" vertical="center" wrapText="1"/>
      <protection/>
    </xf>
    <xf numFmtId="9" fontId="104" fillId="0" borderId="13" xfId="97" applyFont="1" applyFill="1" applyBorder="1" applyAlignment="1" applyProtection="1">
      <alignment horizontal="justify" vertical="center" wrapText="1"/>
      <protection/>
    </xf>
    <xf numFmtId="9" fontId="104" fillId="0" borderId="21" xfId="97" applyFont="1" applyFill="1" applyBorder="1" applyAlignment="1" applyProtection="1">
      <alignment horizontal="justify" vertical="center" wrapText="1"/>
      <protection/>
    </xf>
    <xf numFmtId="9" fontId="104" fillId="0" borderId="38" xfId="97" applyFont="1" applyFill="1" applyBorder="1" applyAlignment="1" applyProtection="1">
      <alignment horizontal="justify" vertical="center" wrapText="1"/>
      <protection/>
    </xf>
    <xf numFmtId="9" fontId="104" fillId="0" borderId="63" xfId="97" applyFont="1" applyFill="1" applyBorder="1" applyAlignment="1" applyProtection="1">
      <alignment horizontal="justify" vertical="center" wrapText="1"/>
      <protection/>
    </xf>
    <xf numFmtId="0" fontId="98" fillId="5" borderId="52" xfId="86" applyFont="1" applyFill="1" applyBorder="1" applyAlignment="1">
      <alignment horizontal="center" vertical="center" wrapText="1"/>
      <protection/>
    </xf>
    <xf numFmtId="0" fontId="98" fillId="5" borderId="45" xfId="86" applyFont="1" applyFill="1" applyBorder="1" applyAlignment="1">
      <alignment horizontal="center" vertical="center" wrapText="1"/>
      <protection/>
    </xf>
    <xf numFmtId="0" fontId="98" fillId="5" borderId="16" xfId="86" applyFont="1" applyFill="1" applyBorder="1" applyAlignment="1">
      <alignment horizontal="center" vertical="center" wrapText="1"/>
      <protection/>
    </xf>
    <xf numFmtId="0" fontId="98" fillId="5" borderId="41" xfId="86" applyFont="1" applyFill="1" applyBorder="1" applyAlignment="1">
      <alignment horizontal="center" vertical="center" wrapText="1"/>
      <protection/>
    </xf>
    <xf numFmtId="0" fontId="98" fillId="0" borderId="37" xfId="86" applyFont="1" applyBorder="1" applyAlignment="1">
      <alignment horizontal="justify" vertical="center" wrapText="1"/>
      <protection/>
    </xf>
    <xf numFmtId="0" fontId="98" fillId="0" borderId="86" xfId="86" applyFont="1" applyBorder="1" applyAlignment="1">
      <alignment horizontal="justify" vertical="center" wrapText="1"/>
      <protection/>
    </xf>
    <xf numFmtId="9" fontId="98" fillId="0" borderId="22" xfId="95" applyFont="1" applyFill="1" applyBorder="1" applyAlignment="1" applyProtection="1">
      <alignment horizontal="center" vertical="center" wrapText="1"/>
      <protection/>
    </xf>
    <xf numFmtId="9" fontId="98" fillId="0" borderId="82" xfId="95" applyFont="1" applyFill="1" applyBorder="1" applyAlignment="1" applyProtection="1">
      <alignment horizontal="center" vertical="center" wrapText="1"/>
      <protection/>
    </xf>
    <xf numFmtId="9" fontId="88" fillId="0" borderId="72" xfId="97" applyFont="1" applyFill="1" applyBorder="1" applyAlignment="1" applyProtection="1">
      <alignment horizontal="justify" vertical="center" wrapText="1"/>
      <protection/>
    </xf>
    <xf numFmtId="9" fontId="88" fillId="0" borderId="43" xfId="97" applyFont="1" applyFill="1" applyBorder="1" applyAlignment="1" applyProtection="1">
      <alignment horizontal="justify" vertical="center" wrapText="1"/>
      <protection/>
    </xf>
    <xf numFmtId="9" fontId="88" fillId="0" borderId="44" xfId="97" applyFont="1" applyFill="1" applyBorder="1" applyAlignment="1" applyProtection="1">
      <alignment horizontal="justify" vertical="center" wrapText="1"/>
      <protection/>
    </xf>
    <xf numFmtId="9" fontId="88" fillId="0" borderId="73" xfId="97" applyFont="1" applyFill="1" applyBorder="1" applyAlignment="1" applyProtection="1">
      <alignment horizontal="justify" vertical="center" wrapText="1"/>
      <protection/>
    </xf>
    <xf numFmtId="9" fontId="88" fillId="0" borderId="34" xfId="97" applyFont="1" applyFill="1" applyBorder="1" applyAlignment="1" applyProtection="1">
      <alignment horizontal="justify" vertical="center" wrapText="1"/>
      <protection/>
    </xf>
    <xf numFmtId="9" fontId="88" fillId="0" borderId="74" xfId="97" applyFont="1" applyFill="1" applyBorder="1" applyAlignment="1" applyProtection="1">
      <alignment horizontal="justify" vertical="center" wrapText="1"/>
      <protection/>
    </xf>
    <xf numFmtId="9" fontId="107" fillId="0" borderId="72" xfId="97" applyFont="1" applyFill="1" applyBorder="1" applyAlignment="1" applyProtection="1">
      <alignment horizontal="justify" vertical="top" wrapText="1"/>
      <protection/>
    </xf>
    <xf numFmtId="9" fontId="107" fillId="0" borderId="43" xfId="97" applyFont="1" applyFill="1" applyBorder="1" applyAlignment="1" applyProtection="1">
      <alignment horizontal="justify" vertical="top" wrapText="1"/>
      <protection/>
    </xf>
    <xf numFmtId="9" fontId="107" fillId="0" borderId="44" xfId="97" applyFont="1" applyFill="1" applyBorder="1" applyAlignment="1" applyProtection="1">
      <alignment horizontal="justify" vertical="top" wrapText="1"/>
      <protection/>
    </xf>
    <xf numFmtId="9" fontId="107" fillId="0" borderId="73" xfId="97" applyFont="1" applyFill="1" applyBorder="1" applyAlignment="1" applyProtection="1">
      <alignment horizontal="justify" vertical="top" wrapText="1"/>
      <protection/>
    </xf>
    <xf numFmtId="9" fontId="107" fillId="0" borderId="34" xfId="97" applyFont="1" applyFill="1" applyBorder="1" applyAlignment="1" applyProtection="1">
      <alignment horizontal="justify" vertical="top" wrapText="1"/>
      <protection/>
    </xf>
    <xf numFmtId="9" fontId="107" fillId="0" borderId="74" xfId="97" applyFont="1" applyFill="1" applyBorder="1" applyAlignment="1" applyProtection="1">
      <alignment horizontal="justify" vertical="top" wrapText="1"/>
      <protection/>
    </xf>
    <xf numFmtId="9" fontId="116" fillId="0" borderId="72" xfId="97" applyFont="1" applyFill="1" applyBorder="1" applyAlignment="1" applyProtection="1">
      <alignment horizontal="center" vertical="center" wrapText="1"/>
      <protection/>
    </xf>
    <xf numFmtId="9" fontId="116" fillId="0" borderId="43" xfId="97" applyFont="1" applyFill="1" applyBorder="1" applyAlignment="1" applyProtection="1">
      <alignment horizontal="center" vertical="center" wrapText="1"/>
      <protection/>
    </xf>
    <xf numFmtId="9" fontId="116" fillId="0" borderId="44" xfId="97" applyFont="1" applyFill="1" applyBorder="1" applyAlignment="1" applyProtection="1">
      <alignment horizontal="center" vertical="center" wrapText="1"/>
      <protection/>
    </xf>
    <xf numFmtId="9" fontId="116" fillId="0" borderId="73" xfId="97" applyFont="1" applyFill="1" applyBorder="1" applyAlignment="1" applyProtection="1">
      <alignment horizontal="center" vertical="center" wrapText="1"/>
      <protection/>
    </xf>
    <xf numFmtId="9" fontId="116" fillId="0" borderId="34" xfId="97" applyFont="1" applyFill="1" applyBorder="1" applyAlignment="1" applyProtection="1">
      <alignment horizontal="center" vertical="center" wrapText="1"/>
      <protection/>
    </xf>
    <xf numFmtId="9" fontId="116" fillId="0" borderId="74" xfId="97" applyFont="1" applyFill="1" applyBorder="1" applyAlignment="1" applyProtection="1">
      <alignment horizontal="center" vertical="center" wrapText="1"/>
      <protection/>
    </xf>
    <xf numFmtId="0" fontId="98" fillId="0" borderId="70" xfId="86" applyFont="1" applyBorder="1" applyAlignment="1">
      <alignment horizontal="center" vertical="center" wrapText="1"/>
      <protection/>
    </xf>
    <xf numFmtId="0" fontId="98" fillId="0" borderId="26" xfId="86" applyFont="1" applyBorder="1" applyAlignment="1">
      <alignment horizontal="center" vertical="center" wrapText="1"/>
      <protection/>
    </xf>
    <xf numFmtId="0" fontId="98" fillId="0" borderId="27" xfId="86" applyFont="1" applyBorder="1" applyAlignment="1">
      <alignment horizontal="center" vertical="center" wrapText="1"/>
      <protection/>
    </xf>
    <xf numFmtId="0" fontId="98" fillId="0" borderId="28" xfId="86" applyFont="1" applyBorder="1" applyAlignment="1">
      <alignment horizontal="center" vertical="center" wrapText="1"/>
      <protection/>
    </xf>
    <xf numFmtId="0" fontId="98" fillId="0" borderId="0" xfId="86" applyFont="1" applyAlignment="1">
      <alignment horizontal="center" vertical="center" wrapText="1"/>
      <protection/>
    </xf>
    <xf numFmtId="0" fontId="98" fillId="0" borderId="29" xfId="86" applyFont="1" applyBorder="1" applyAlignment="1">
      <alignment horizontal="center" vertical="center" wrapText="1"/>
      <protection/>
    </xf>
    <xf numFmtId="0" fontId="98" fillId="0" borderId="71" xfId="86" applyFont="1" applyBorder="1" applyAlignment="1">
      <alignment horizontal="center" vertical="center" wrapText="1"/>
      <protection/>
    </xf>
    <xf numFmtId="0" fontId="98" fillId="0" borderId="34" xfId="86" applyFont="1" applyBorder="1" applyAlignment="1">
      <alignment horizontal="center" vertical="center" wrapText="1"/>
      <protection/>
    </xf>
    <xf numFmtId="0" fontId="98" fillId="0" borderId="35" xfId="86" applyFont="1" applyBorder="1" applyAlignment="1">
      <alignment horizontal="center" vertical="center" wrapText="1"/>
      <protection/>
    </xf>
    <xf numFmtId="2" fontId="99" fillId="0" borderId="52" xfId="86" applyNumberFormat="1" applyFont="1" applyBorder="1" applyAlignment="1">
      <alignment horizontal="justify" vertical="center" wrapText="1"/>
      <protection/>
    </xf>
    <xf numFmtId="2" fontId="99" fillId="0" borderId="20" xfId="86" applyNumberFormat="1" applyFont="1" applyBorder="1" applyAlignment="1">
      <alignment horizontal="justify" vertical="center" wrapText="1"/>
      <protection/>
    </xf>
    <xf numFmtId="9" fontId="88" fillId="0" borderId="72" xfId="86" applyNumberFormat="1" applyFont="1" applyBorder="1" applyAlignment="1">
      <alignment horizontal="left" vertical="top" wrapText="1"/>
      <protection/>
    </xf>
    <xf numFmtId="9" fontId="88" fillId="0" borderId="43" xfId="86" applyNumberFormat="1" applyFont="1" applyBorder="1" applyAlignment="1">
      <alignment horizontal="left" vertical="top" wrapText="1"/>
      <protection/>
    </xf>
    <xf numFmtId="9" fontId="88" fillId="0" borderId="83" xfId="86" applyNumberFormat="1" applyFont="1" applyBorder="1" applyAlignment="1">
      <alignment horizontal="left" vertical="top" wrapText="1"/>
      <protection/>
    </xf>
    <xf numFmtId="9" fontId="88" fillId="0" borderId="89" xfId="86" applyNumberFormat="1" applyFont="1" applyBorder="1" applyAlignment="1">
      <alignment horizontal="left" vertical="top" wrapText="1"/>
      <protection/>
    </xf>
    <xf numFmtId="9" fontId="88" fillId="0" borderId="90" xfId="86" applyNumberFormat="1" applyFont="1" applyBorder="1" applyAlignment="1">
      <alignment horizontal="left" vertical="top" wrapText="1"/>
      <protection/>
    </xf>
    <xf numFmtId="9" fontId="88" fillId="0" borderId="91" xfId="86" applyNumberFormat="1" applyFont="1" applyBorder="1" applyAlignment="1">
      <alignment horizontal="left" vertical="top" wrapText="1"/>
      <protection/>
    </xf>
    <xf numFmtId="2" fontId="99" fillId="0" borderId="42" xfId="86" applyNumberFormat="1" applyFont="1" applyBorder="1" applyAlignment="1">
      <alignment horizontal="justify" vertical="center" wrapText="1"/>
      <protection/>
    </xf>
    <xf numFmtId="2" fontId="99" fillId="0" borderId="43" xfId="86" applyNumberFormat="1" applyFont="1" applyBorder="1" applyAlignment="1">
      <alignment horizontal="justify" vertical="center" wrapText="1"/>
      <protection/>
    </xf>
    <xf numFmtId="2" fontId="99" fillId="0" borderId="83" xfId="86" applyNumberFormat="1" applyFont="1" applyBorder="1" applyAlignment="1">
      <alignment horizontal="justify" vertical="center" wrapText="1"/>
      <protection/>
    </xf>
    <xf numFmtId="2" fontId="99" fillId="0" borderId="71" xfId="86" applyNumberFormat="1" applyFont="1" applyBorder="1" applyAlignment="1">
      <alignment horizontal="justify" vertical="center" wrapText="1"/>
      <protection/>
    </xf>
    <xf numFmtId="2" fontId="99" fillId="0" borderId="34" xfId="86" applyNumberFormat="1" applyFont="1" applyBorder="1" applyAlignment="1">
      <alignment horizontal="justify" vertical="center" wrapText="1"/>
      <protection/>
    </xf>
    <xf numFmtId="2" fontId="99" fillId="0" borderId="35" xfId="86" applyNumberFormat="1" applyFont="1" applyBorder="1" applyAlignment="1">
      <alignment horizontal="justify" vertical="center" wrapText="1"/>
      <protection/>
    </xf>
    <xf numFmtId="0" fontId="98" fillId="5" borderId="57" xfId="86" applyFont="1" applyFill="1" applyBorder="1" applyAlignment="1">
      <alignment horizontal="center" vertical="center" wrapText="1"/>
      <protection/>
    </xf>
    <xf numFmtId="0" fontId="98" fillId="5" borderId="61" xfId="86" applyFont="1" applyFill="1" applyBorder="1" applyAlignment="1">
      <alignment horizontal="center" vertical="center" wrapText="1"/>
      <protection/>
    </xf>
    <xf numFmtId="0" fontId="98" fillId="5" borderId="88" xfId="86" applyFont="1" applyFill="1" applyBorder="1" applyAlignment="1">
      <alignment horizontal="center" vertical="center" wrapText="1"/>
      <protection/>
    </xf>
    <xf numFmtId="0" fontId="98" fillId="5" borderId="80" xfId="86" applyFont="1" applyFill="1" applyBorder="1" applyAlignment="1">
      <alignment horizontal="center" vertical="center" wrapText="1"/>
      <protection/>
    </xf>
    <xf numFmtId="2" fontId="88" fillId="0" borderId="42" xfId="86" applyNumberFormat="1" applyFont="1" applyBorder="1" applyAlignment="1">
      <alignment horizontal="justify" vertical="center" wrapText="1"/>
      <protection/>
    </xf>
    <xf numFmtId="2" fontId="88" fillId="0" borderId="43" xfId="86" applyNumberFormat="1" applyFont="1" applyBorder="1" applyAlignment="1">
      <alignment horizontal="justify" vertical="center" wrapText="1"/>
      <protection/>
    </xf>
    <xf numFmtId="2" fontId="88" fillId="0" borderId="44" xfId="86" applyNumberFormat="1" applyFont="1" applyBorder="1" applyAlignment="1">
      <alignment horizontal="justify" vertical="center" wrapText="1"/>
      <protection/>
    </xf>
    <xf numFmtId="2" fontId="88" fillId="0" borderId="71" xfId="86" applyNumberFormat="1" applyFont="1" applyBorder="1" applyAlignment="1">
      <alignment horizontal="justify" vertical="center" wrapText="1"/>
      <protection/>
    </xf>
    <xf numFmtId="2" fontId="88" fillId="0" borderId="34" xfId="86" applyNumberFormat="1" applyFont="1" applyBorder="1" applyAlignment="1">
      <alignment horizontal="justify" vertical="center" wrapText="1"/>
      <protection/>
    </xf>
    <xf numFmtId="2" fontId="88" fillId="0" borderId="74" xfId="86" applyNumberFormat="1" applyFont="1" applyBorder="1" applyAlignment="1">
      <alignment horizontal="justify" vertical="center" wrapText="1"/>
      <protection/>
    </xf>
    <xf numFmtId="2" fontId="117" fillId="0" borderId="42" xfId="86" applyNumberFormat="1" applyFont="1" applyBorder="1" applyAlignment="1">
      <alignment horizontal="justify" vertical="top" wrapText="1"/>
      <protection/>
    </xf>
    <xf numFmtId="2" fontId="117" fillId="0" borderId="43" xfId="86" applyNumberFormat="1" applyFont="1" applyBorder="1" applyAlignment="1">
      <alignment horizontal="justify" vertical="top" wrapText="1"/>
      <protection/>
    </xf>
    <xf numFmtId="2" fontId="117" fillId="0" borderId="44" xfId="86" applyNumberFormat="1" applyFont="1" applyBorder="1" applyAlignment="1">
      <alignment horizontal="justify" vertical="top" wrapText="1"/>
      <protection/>
    </xf>
    <xf numFmtId="2" fontId="117" fillId="0" borderId="71" xfId="86" applyNumberFormat="1" applyFont="1" applyBorder="1" applyAlignment="1">
      <alignment horizontal="justify" vertical="top" wrapText="1"/>
      <protection/>
    </xf>
    <xf numFmtId="2" fontId="117" fillId="0" borderId="34" xfId="86" applyNumberFormat="1" applyFont="1" applyBorder="1" applyAlignment="1">
      <alignment horizontal="justify" vertical="top" wrapText="1"/>
      <protection/>
    </xf>
    <xf numFmtId="2" fontId="117" fillId="0" borderId="74" xfId="86" applyNumberFormat="1" applyFont="1" applyBorder="1" applyAlignment="1">
      <alignment horizontal="justify" vertical="top" wrapText="1"/>
      <protection/>
    </xf>
    <xf numFmtId="9" fontId="99" fillId="0" borderId="72" xfId="97" applyFont="1" applyFill="1" applyBorder="1" applyAlignment="1" applyProtection="1">
      <alignment horizontal="center" vertical="center" wrapText="1"/>
      <protection/>
    </xf>
    <xf numFmtId="9" fontId="99" fillId="0" borderId="43" xfId="97" applyFont="1" applyFill="1" applyBorder="1" applyAlignment="1" applyProtection="1">
      <alignment horizontal="center" vertical="center" wrapText="1"/>
      <protection/>
    </xf>
    <xf numFmtId="9" fontId="99" fillId="0" borderId="44" xfId="97" applyFont="1" applyFill="1" applyBorder="1" applyAlignment="1" applyProtection="1">
      <alignment horizontal="center" vertical="center" wrapText="1"/>
      <protection/>
    </xf>
    <xf numFmtId="9" fontId="99" fillId="0" borderId="73" xfId="97" applyFont="1" applyFill="1" applyBorder="1" applyAlignment="1" applyProtection="1">
      <alignment horizontal="center" vertical="center" wrapText="1"/>
      <protection/>
    </xf>
    <xf numFmtId="9" fontId="99" fillId="0" borderId="34" xfId="97" applyFont="1" applyFill="1" applyBorder="1" applyAlignment="1" applyProtection="1">
      <alignment horizontal="center" vertical="center" wrapText="1"/>
      <protection/>
    </xf>
    <xf numFmtId="9" fontId="99" fillId="0" borderId="74" xfId="97" applyFont="1" applyFill="1" applyBorder="1" applyAlignment="1" applyProtection="1">
      <alignment horizontal="center" vertical="center" wrapText="1"/>
      <protection/>
    </xf>
    <xf numFmtId="0" fontId="99" fillId="0" borderId="40" xfId="86" applyFont="1" applyBorder="1" applyAlignment="1">
      <alignment horizontal="left" vertical="center" wrapText="1"/>
      <protection/>
    </xf>
    <xf numFmtId="0" fontId="99" fillId="0" borderId="85" xfId="86" applyFont="1" applyBorder="1" applyAlignment="1">
      <alignment horizontal="left" vertical="center" wrapText="1"/>
      <protection/>
    </xf>
    <xf numFmtId="0" fontId="99" fillId="0" borderId="78" xfId="86" applyFont="1" applyBorder="1" applyAlignment="1">
      <alignment horizontal="left" vertical="center" wrapText="1"/>
      <protection/>
    </xf>
    <xf numFmtId="9" fontId="99" fillId="0" borderId="22" xfId="95" applyFont="1" applyFill="1" applyBorder="1" applyAlignment="1" applyProtection="1">
      <alignment horizontal="center" vertical="center" wrapText="1"/>
      <protection/>
    </xf>
    <xf numFmtId="9" fontId="88" fillId="0" borderId="44" xfId="86" applyNumberFormat="1" applyFont="1" applyBorder="1" applyAlignment="1">
      <alignment horizontal="left" vertical="top" wrapText="1"/>
      <protection/>
    </xf>
    <xf numFmtId="9" fontId="88" fillId="0" borderId="39" xfId="86" applyNumberFormat="1" applyFont="1" applyBorder="1" applyAlignment="1">
      <alignment horizontal="left" vertical="top" wrapText="1"/>
      <protection/>
    </xf>
    <xf numFmtId="9" fontId="88" fillId="0" borderId="15" xfId="86" applyNumberFormat="1" applyFont="1" applyBorder="1" applyAlignment="1">
      <alignment horizontal="left" vertical="top" wrapText="1"/>
      <protection/>
    </xf>
    <xf numFmtId="9" fontId="88" fillId="0" borderId="55" xfId="86" applyNumberFormat="1" applyFont="1" applyBorder="1" applyAlignment="1">
      <alignment horizontal="left" vertical="top" wrapText="1"/>
      <protection/>
    </xf>
    <xf numFmtId="9" fontId="88" fillId="0" borderId="72" xfId="86" applyNumberFormat="1" applyFont="1" applyBorder="1" applyAlignment="1">
      <alignment horizontal="left" vertical="top" wrapText="1"/>
      <protection/>
    </xf>
    <xf numFmtId="9" fontId="88" fillId="0" borderId="19" xfId="86" applyNumberFormat="1" applyFont="1" applyBorder="1" applyAlignment="1">
      <alignment horizontal="left" vertical="top" wrapText="1"/>
      <protection/>
    </xf>
    <xf numFmtId="2" fontId="117" fillId="0" borderId="42" xfId="86" applyNumberFormat="1" applyFont="1" applyBorder="1" applyAlignment="1">
      <alignment horizontal="justify" vertical="center" wrapText="1"/>
      <protection/>
    </xf>
    <xf numFmtId="2" fontId="117" fillId="0" borderId="43" xfId="86" applyNumberFormat="1" applyFont="1" applyBorder="1" applyAlignment="1">
      <alignment horizontal="justify" vertical="center" wrapText="1"/>
      <protection/>
    </xf>
    <xf numFmtId="2" fontId="117" fillId="0" borderId="83" xfId="86" applyNumberFormat="1" applyFont="1" applyBorder="1" applyAlignment="1">
      <alignment horizontal="justify" vertical="center" wrapText="1"/>
      <protection/>
    </xf>
    <xf numFmtId="2" fontId="117" fillId="0" borderId="71" xfId="86" applyNumberFormat="1" applyFont="1" applyBorder="1" applyAlignment="1">
      <alignment horizontal="justify" vertical="center" wrapText="1"/>
      <protection/>
    </xf>
    <xf numFmtId="2" fontId="117" fillId="0" borderId="34" xfId="86" applyNumberFormat="1" applyFont="1" applyBorder="1" applyAlignment="1">
      <alignment horizontal="justify" vertical="center" wrapText="1"/>
      <protection/>
    </xf>
    <xf numFmtId="2" fontId="117" fillId="0" borderId="35" xfId="86" applyNumberFormat="1" applyFont="1" applyBorder="1" applyAlignment="1">
      <alignment horizontal="justify" vertical="center" wrapText="1"/>
      <protection/>
    </xf>
    <xf numFmtId="2" fontId="104" fillId="0" borderId="42" xfId="86" applyNumberFormat="1" applyFont="1" applyBorder="1" applyAlignment="1">
      <alignment horizontal="justify" vertical="center" wrapText="1"/>
      <protection/>
    </xf>
    <xf numFmtId="2" fontId="104" fillId="0" borderId="43" xfId="86" applyNumberFormat="1" applyFont="1" applyBorder="1" applyAlignment="1">
      <alignment horizontal="justify" vertical="center" wrapText="1"/>
      <protection/>
    </xf>
    <xf numFmtId="2" fontId="104" fillId="0" borderId="83" xfId="86" applyNumberFormat="1" applyFont="1" applyBorder="1" applyAlignment="1">
      <alignment horizontal="justify" vertical="center" wrapText="1"/>
      <protection/>
    </xf>
    <xf numFmtId="2" fontId="104" fillId="0" borderId="71" xfId="86" applyNumberFormat="1" applyFont="1" applyBorder="1" applyAlignment="1">
      <alignment horizontal="justify" vertical="center" wrapText="1"/>
      <protection/>
    </xf>
    <xf numFmtId="2" fontId="104" fillId="0" borderId="34" xfId="86" applyNumberFormat="1" applyFont="1" applyBorder="1" applyAlignment="1">
      <alignment horizontal="justify" vertical="center" wrapText="1"/>
      <protection/>
    </xf>
    <xf numFmtId="2" fontId="104" fillId="0" borderId="35" xfId="86" applyNumberFormat="1" applyFont="1" applyBorder="1" applyAlignment="1">
      <alignment horizontal="justify" vertical="center" wrapText="1"/>
      <protection/>
    </xf>
    <xf numFmtId="2" fontId="88" fillId="0" borderId="42" xfId="86" applyNumberFormat="1" applyFont="1" applyBorder="1" applyAlignment="1">
      <alignment horizontal="justify" vertical="top" wrapText="1"/>
      <protection/>
    </xf>
    <xf numFmtId="2" fontId="88" fillId="0" borderId="43" xfId="86" applyNumberFormat="1" applyFont="1" applyBorder="1" applyAlignment="1">
      <alignment horizontal="justify" vertical="top" wrapText="1"/>
      <protection/>
    </xf>
    <xf numFmtId="2" fontId="88" fillId="0" borderId="44" xfId="86" applyNumberFormat="1" applyFont="1" applyBorder="1" applyAlignment="1">
      <alignment horizontal="justify" vertical="top" wrapText="1"/>
      <protection/>
    </xf>
    <xf numFmtId="2" fontId="88" fillId="0" borderId="71" xfId="86" applyNumberFormat="1" applyFont="1" applyBorder="1" applyAlignment="1">
      <alignment horizontal="justify" vertical="top" wrapText="1"/>
      <protection/>
    </xf>
    <xf numFmtId="2" fontId="88" fillId="0" borderId="34" xfId="86" applyNumberFormat="1" applyFont="1" applyBorder="1" applyAlignment="1">
      <alignment horizontal="justify" vertical="top" wrapText="1"/>
      <protection/>
    </xf>
    <xf numFmtId="2" fontId="88" fillId="0" borderId="74" xfId="86" applyNumberFormat="1" applyFont="1" applyBorder="1" applyAlignment="1">
      <alignment horizontal="justify" vertical="top" wrapText="1"/>
      <protection/>
    </xf>
    <xf numFmtId="2" fontId="99" fillId="0" borderId="42" xfId="86" applyNumberFormat="1" applyFont="1" applyBorder="1" applyAlignment="1">
      <alignment horizontal="justify" vertical="top" wrapText="1"/>
      <protection/>
    </xf>
    <xf numFmtId="2" fontId="99" fillId="0" borderId="43" xfId="86" applyNumberFormat="1" applyFont="1" applyBorder="1" applyAlignment="1">
      <alignment horizontal="justify" vertical="top" wrapText="1"/>
      <protection/>
    </xf>
    <xf numFmtId="2" fontId="99" fillId="0" borderId="44" xfId="86" applyNumberFormat="1" applyFont="1" applyBorder="1" applyAlignment="1">
      <alignment horizontal="justify" vertical="top" wrapText="1"/>
      <protection/>
    </xf>
    <xf numFmtId="2" fontId="99" fillId="0" borderId="71" xfId="86" applyNumberFormat="1" applyFont="1" applyBorder="1" applyAlignment="1">
      <alignment horizontal="justify" vertical="top" wrapText="1"/>
      <protection/>
    </xf>
    <xf numFmtId="2" fontId="99" fillId="0" borderId="34" xfId="86" applyNumberFormat="1" applyFont="1" applyBorder="1" applyAlignment="1">
      <alignment horizontal="justify" vertical="top" wrapText="1"/>
      <protection/>
    </xf>
    <xf numFmtId="2" fontId="99" fillId="0" borderId="74" xfId="86" applyNumberFormat="1" applyFont="1" applyBorder="1" applyAlignment="1">
      <alignment horizontal="justify" vertical="top" wrapText="1"/>
      <protection/>
    </xf>
    <xf numFmtId="9" fontId="99" fillId="0" borderId="83" xfId="97" applyFont="1" applyFill="1" applyBorder="1" applyAlignment="1" applyProtection="1">
      <alignment horizontal="center" vertical="center" wrapText="1"/>
      <protection/>
    </xf>
    <xf numFmtId="9" fontId="99" fillId="0" borderId="35" xfId="97" applyFont="1" applyFill="1" applyBorder="1" applyAlignment="1" applyProtection="1">
      <alignment horizontal="center" vertical="center" wrapText="1"/>
      <protection/>
    </xf>
    <xf numFmtId="179" fontId="99" fillId="0" borderId="22" xfId="95" applyNumberFormat="1" applyFont="1" applyFill="1" applyBorder="1" applyAlignment="1" applyProtection="1">
      <alignment horizontal="center" vertical="center" wrapText="1"/>
      <protection/>
    </xf>
    <xf numFmtId="179" fontId="99" fillId="0" borderId="16" xfId="95" applyNumberFormat="1" applyFont="1" applyFill="1" applyBorder="1" applyAlignment="1" applyProtection="1">
      <alignment horizontal="center" vertical="center" wrapText="1"/>
      <protection/>
    </xf>
    <xf numFmtId="9" fontId="88" fillId="0" borderId="92" xfId="86" applyNumberFormat="1" applyFont="1" applyBorder="1" applyAlignment="1">
      <alignment horizontal="left" vertical="center" wrapText="1"/>
      <protection/>
    </xf>
    <xf numFmtId="9" fontId="88" fillId="0" borderId="93" xfId="86" applyNumberFormat="1" applyFont="1" applyBorder="1" applyAlignment="1">
      <alignment horizontal="left" vertical="center" wrapText="1"/>
      <protection/>
    </xf>
    <xf numFmtId="9" fontId="88" fillId="0" borderId="94" xfId="86" applyNumberFormat="1" applyFont="1" applyBorder="1" applyAlignment="1">
      <alignment horizontal="left" vertical="center" wrapText="1"/>
      <protection/>
    </xf>
    <xf numFmtId="9" fontId="88" fillId="0" borderId="89" xfId="86" applyNumberFormat="1" applyFont="1" applyBorder="1" applyAlignment="1">
      <alignment horizontal="left" vertical="center" wrapText="1"/>
      <protection/>
    </xf>
    <xf numFmtId="9" fontId="88" fillId="0" borderId="90" xfId="86" applyNumberFormat="1" applyFont="1" applyBorder="1" applyAlignment="1">
      <alignment horizontal="left" vertical="center" wrapText="1"/>
      <protection/>
    </xf>
    <xf numFmtId="9" fontId="88" fillId="0" borderId="91" xfId="86" applyNumberFormat="1" applyFont="1" applyBorder="1" applyAlignment="1">
      <alignment horizontal="left" vertical="center" wrapText="1"/>
      <protection/>
    </xf>
    <xf numFmtId="179" fontId="99" fillId="0" borderId="45" xfId="95" applyNumberFormat="1" applyFont="1" applyFill="1" applyBorder="1" applyAlignment="1" applyProtection="1">
      <alignment horizontal="center" vertical="center" wrapText="1"/>
      <protection/>
    </xf>
    <xf numFmtId="9" fontId="88" fillId="0" borderId="83" xfId="86" applyNumberFormat="1" applyFont="1" applyBorder="1" applyAlignment="1">
      <alignment horizontal="left" vertical="center" wrapText="1"/>
      <protection/>
    </xf>
    <xf numFmtId="0" fontId="98" fillId="11" borderId="22" xfId="0" applyFont="1" applyFill="1" applyBorder="1" applyAlignment="1">
      <alignment horizontal="center" vertical="center" wrapText="1"/>
    </xf>
    <xf numFmtId="0" fontId="98" fillId="11" borderId="16" xfId="0" applyFont="1" applyFill="1" applyBorder="1" applyAlignment="1">
      <alignment horizontal="center" vertical="center" wrapText="1"/>
    </xf>
    <xf numFmtId="0" fontId="118" fillId="11" borderId="22" xfId="0" applyFont="1" applyFill="1" applyBorder="1" applyAlignment="1">
      <alignment horizontal="center" vertical="center" wrapText="1"/>
    </xf>
    <xf numFmtId="0" fontId="118" fillId="11" borderId="45" xfId="0" applyFont="1" applyFill="1" applyBorder="1" applyAlignment="1">
      <alignment horizontal="center" vertical="center" wrapText="1"/>
    </xf>
    <xf numFmtId="0" fontId="118" fillId="11" borderId="16" xfId="0" applyFont="1" applyFill="1" applyBorder="1" applyAlignment="1">
      <alignment horizontal="center" vertical="center" wrapText="1"/>
    </xf>
    <xf numFmtId="0" fontId="98" fillId="11" borderId="14" xfId="0" applyFont="1" applyFill="1" applyBorder="1" applyAlignment="1">
      <alignment horizontal="center" vertical="center" wrapText="1"/>
    </xf>
    <xf numFmtId="0" fontId="98" fillId="11" borderId="17" xfId="0" applyFont="1" applyFill="1" applyBorder="1" applyAlignment="1">
      <alignment horizontal="center" vertical="center" wrapText="1"/>
    </xf>
    <xf numFmtId="0" fontId="99" fillId="0" borderId="39" xfId="0" applyFont="1" applyBorder="1" applyAlignment="1">
      <alignment horizontal="left" vertical="center"/>
    </xf>
    <xf numFmtId="0" fontId="99" fillId="0" borderId="15" xfId="0" applyFont="1" applyBorder="1" applyAlignment="1">
      <alignment horizontal="left" vertical="center"/>
    </xf>
    <xf numFmtId="0" fontId="99" fillId="0" borderId="56" xfId="0" applyFont="1" applyBorder="1" applyAlignment="1">
      <alignment horizontal="left" vertical="center"/>
    </xf>
    <xf numFmtId="0" fontId="99" fillId="0" borderId="17" xfId="0" applyFont="1" applyBorder="1" applyAlignment="1">
      <alignment horizontal="left" vertical="center"/>
    </xf>
    <xf numFmtId="0" fontId="98" fillId="11" borderId="72" xfId="0" applyFont="1" applyFill="1" applyBorder="1" applyAlignment="1">
      <alignment horizontal="center" vertical="center"/>
    </xf>
    <xf numFmtId="0" fontId="98" fillId="11" borderId="44" xfId="0" applyFont="1" applyFill="1" applyBorder="1" applyAlignment="1">
      <alignment horizontal="center" vertical="center"/>
    </xf>
    <xf numFmtId="0" fontId="98" fillId="11" borderId="84" xfId="0" applyFont="1" applyFill="1" applyBorder="1" applyAlignment="1">
      <alignment horizontal="center" vertical="center"/>
    </xf>
    <xf numFmtId="0" fontId="98" fillId="11" borderId="54" xfId="0" applyFont="1" applyFill="1" applyBorder="1" applyAlignment="1">
      <alignment horizontal="center" vertical="center"/>
    </xf>
    <xf numFmtId="0" fontId="98" fillId="11" borderId="39" xfId="0" applyFont="1" applyFill="1" applyBorder="1" applyAlignment="1">
      <alignment horizontal="center" vertical="center"/>
    </xf>
    <xf numFmtId="0" fontId="98" fillId="11" borderId="55" xfId="0" applyFont="1" applyFill="1" applyBorder="1" applyAlignment="1">
      <alignment horizontal="center" vertical="center"/>
    </xf>
    <xf numFmtId="0" fontId="98" fillId="11" borderId="56" xfId="0" applyFont="1" applyFill="1" applyBorder="1" applyAlignment="1">
      <alignment horizontal="center" vertical="center" wrapText="1"/>
    </xf>
    <xf numFmtId="0" fontId="98" fillId="0" borderId="13" xfId="0" applyFont="1" applyBorder="1" applyAlignment="1">
      <alignment horizontal="center" vertical="center" wrapText="1"/>
    </xf>
    <xf numFmtId="0" fontId="98" fillId="0" borderId="75" xfId="0" applyFont="1" applyBorder="1" applyAlignment="1">
      <alignment horizontal="left" vertical="center" wrapText="1"/>
    </xf>
    <xf numFmtId="0" fontId="98" fillId="0" borderId="61" xfId="0" applyFont="1" applyBorder="1" applyAlignment="1">
      <alignment horizontal="left" vertical="center" wrapText="1"/>
    </xf>
    <xf numFmtId="0" fontId="98" fillId="0" borderId="17" xfId="0" applyFont="1" applyBorder="1" applyAlignment="1">
      <alignment horizontal="left" vertical="center" wrapText="1"/>
    </xf>
    <xf numFmtId="0" fontId="98" fillId="0" borderId="13" xfId="0" applyFont="1" applyBorder="1" applyAlignment="1">
      <alignment horizontal="left" vertical="center" wrapText="1"/>
    </xf>
    <xf numFmtId="0" fontId="98" fillId="0" borderId="39" xfId="0" applyFont="1" applyBorder="1" applyAlignment="1">
      <alignment horizontal="center" vertical="center"/>
    </xf>
    <xf numFmtId="0" fontId="98" fillId="0" borderId="15" xfId="0" applyFont="1" applyBorder="1" applyAlignment="1">
      <alignment horizontal="center" vertical="center"/>
    </xf>
    <xf numFmtId="0" fontId="98" fillId="0" borderId="55" xfId="0" applyFont="1" applyBorder="1" applyAlignment="1">
      <alignment horizontal="center" vertical="center"/>
    </xf>
    <xf numFmtId="0" fontId="98" fillId="0" borderId="14" xfId="0" applyFont="1" applyBorder="1" applyAlignment="1">
      <alignment horizontal="center" vertical="center"/>
    </xf>
    <xf numFmtId="0" fontId="98" fillId="0" borderId="56" xfId="0" applyFont="1" applyBorder="1" applyAlignment="1">
      <alignment horizontal="center" vertical="center"/>
    </xf>
    <xf numFmtId="0" fontId="98" fillId="0" borderId="17" xfId="0" applyFont="1" applyBorder="1" applyAlignment="1">
      <alignment horizontal="center" vertical="center"/>
    </xf>
    <xf numFmtId="0" fontId="98" fillId="0" borderId="72" xfId="0" applyFont="1" applyBorder="1" applyAlignment="1">
      <alignment horizontal="center" vertical="center"/>
    </xf>
    <xf numFmtId="0" fontId="98" fillId="0" borderId="43" xfId="0" applyFont="1" applyBorder="1" applyAlignment="1">
      <alignment horizontal="center" vertical="center"/>
    </xf>
    <xf numFmtId="0" fontId="98" fillId="0" borderId="44" xfId="0" applyFont="1" applyBorder="1" applyAlignment="1">
      <alignment horizontal="center" vertical="center"/>
    </xf>
    <xf numFmtId="0" fontId="98" fillId="38" borderId="13" xfId="86" applyFont="1" applyFill="1" applyBorder="1" applyAlignment="1">
      <alignment horizontal="left" vertical="center" wrapText="1"/>
      <protection/>
    </xf>
    <xf numFmtId="0" fontId="119" fillId="38" borderId="13" xfId="86" applyFont="1" applyFill="1" applyBorder="1" applyAlignment="1">
      <alignment horizontal="left" vertical="center" wrapText="1"/>
      <protection/>
    </xf>
    <xf numFmtId="0" fontId="98" fillId="11" borderId="14" xfId="0" applyFont="1" applyFill="1" applyBorder="1" applyAlignment="1">
      <alignment horizontal="center" vertical="center"/>
    </xf>
    <xf numFmtId="0" fontId="98" fillId="11" borderId="56" xfId="0" applyFont="1" applyFill="1" applyBorder="1" applyAlignment="1">
      <alignment horizontal="center" vertical="center"/>
    </xf>
    <xf numFmtId="0" fontId="98" fillId="11" borderId="17" xfId="0" applyFont="1" applyFill="1" applyBorder="1" applyAlignment="1">
      <alignment horizontal="center" vertical="center"/>
    </xf>
    <xf numFmtId="0" fontId="98" fillId="11" borderId="14" xfId="0" applyFont="1" applyFill="1" applyBorder="1" applyAlignment="1">
      <alignment horizontal="left" vertical="center"/>
    </xf>
    <xf numFmtId="0" fontId="98" fillId="11" borderId="56" xfId="0" applyFont="1" applyFill="1" applyBorder="1" applyAlignment="1">
      <alignment horizontal="left" vertical="center"/>
    </xf>
    <xf numFmtId="0" fontId="98" fillId="11" borderId="17" xfId="0" applyFont="1" applyFill="1" applyBorder="1" applyAlignment="1">
      <alignment horizontal="left" vertical="center"/>
    </xf>
    <xf numFmtId="0" fontId="98" fillId="11" borderId="45" xfId="0" applyFont="1" applyFill="1" applyBorder="1" applyAlignment="1">
      <alignment horizontal="center" vertical="center" wrapText="1"/>
    </xf>
    <xf numFmtId="0" fontId="98" fillId="11" borderId="13" xfId="0" applyFont="1" applyFill="1" applyBorder="1" applyAlignment="1">
      <alignment horizontal="center" vertical="center"/>
    </xf>
    <xf numFmtId="0" fontId="98" fillId="40" borderId="13" xfId="86" applyFont="1" applyFill="1" applyBorder="1" applyAlignment="1">
      <alignment horizontal="center" vertical="center" wrapText="1"/>
      <protection/>
    </xf>
    <xf numFmtId="0" fontId="99" fillId="0" borderId="14" xfId="0" applyFont="1" applyBorder="1" applyAlignment="1">
      <alignment horizontal="left" vertical="center"/>
    </xf>
    <xf numFmtId="0" fontId="98" fillId="11" borderId="39" xfId="0" applyFont="1" applyFill="1" applyBorder="1" applyAlignment="1">
      <alignment horizontal="left" vertical="center"/>
    </xf>
    <xf numFmtId="0" fontId="98" fillId="11" borderId="15" xfId="0" applyFont="1" applyFill="1" applyBorder="1" applyAlignment="1">
      <alignment horizontal="left" vertical="center"/>
    </xf>
    <xf numFmtId="0" fontId="98" fillId="11" borderId="55" xfId="0" applyFont="1" applyFill="1" applyBorder="1" applyAlignment="1">
      <alignment horizontal="left" vertical="center"/>
    </xf>
    <xf numFmtId="0" fontId="98" fillId="11" borderId="43" xfId="0" applyFont="1" applyFill="1" applyBorder="1" applyAlignment="1">
      <alignment horizontal="center" vertical="center"/>
    </xf>
    <xf numFmtId="0" fontId="98" fillId="11" borderId="0" xfId="0" applyFont="1" applyFill="1" applyAlignment="1">
      <alignment horizontal="center" vertical="center"/>
    </xf>
    <xf numFmtId="0" fontId="98" fillId="11" borderId="15" xfId="0" applyFont="1" applyFill="1" applyBorder="1" applyAlignment="1">
      <alignment horizontal="center" vertical="center"/>
    </xf>
    <xf numFmtId="0" fontId="94" fillId="0" borderId="72" xfId="0" applyFont="1" applyBorder="1" applyAlignment="1">
      <alignment vertical="center" wrapText="1"/>
    </xf>
    <xf numFmtId="0" fontId="94" fillId="0" borderId="43" xfId="0" applyFont="1" applyBorder="1" applyAlignment="1">
      <alignment vertical="center" wrapText="1"/>
    </xf>
    <xf numFmtId="0" fontId="94" fillId="0" borderId="44" xfId="0" applyFont="1" applyBorder="1" applyAlignment="1">
      <alignment vertical="center" wrapText="1"/>
    </xf>
    <xf numFmtId="0" fontId="94" fillId="0" borderId="13" xfId="0" applyFont="1" applyBorder="1" applyAlignment="1">
      <alignment horizontal="center" vertical="center"/>
    </xf>
    <xf numFmtId="0" fontId="94" fillId="11" borderId="14" xfId="0" applyFont="1" applyFill="1" applyBorder="1" applyAlignment="1">
      <alignment horizontal="center" vertical="center" wrapText="1"/>
    </xf>
    <xf numFmtId="0" fontId="94" fillId="11" borderId="56" xfId="0" applyFont="1" applyFill="1" applyBorder="1" applyAlignment="1">
      <alignment horizontal="center" vertical="center" wrapText="1"/>
    </xf>
    <xf numFmtId="0" fontId="94" fillId="11" borderId="17" xfId="0" applyFont="1" applyFill="1" applyBorder="1" applyAlignment="1">
      <alignment horizontal="center" vertical="center" wrapText="1"/>
    </xf>
    <xf numFmtId="0" fontId="94" fillId="11" borderId="22" xfId="0" applyFont="1" applyFill="1" applyBorder="1" applyAlignment="1">
      <alignment horizontal="center" vertical="center" wrapText="1"/>
    </xf>
    <xf numFmtId="0" fontId="94" fillId="11" borderId="16" xfId="0" applyFont="1" applyFill="1" applyBorder="1" applyAlignment="1">
      <alignment horizontal="center" vertical="center" wrapText="1"/>
    </xf>
    <xf numFmtId="0" fontId="94" fillId="11" borderId="13" xfId="0" applyFont="1" applyFill="1" applyBorder="1" applyAlignment="1">
      <alignment horizontal="center" vertical="center"/>
    </xf>
    <xf numFmtId="0" fontId="94" fillId="0" borderId="13" xfId="0" applyFont="1" applyBorder="1" applyAlignment="1">
      <alignment vertical="center" wrapText="1"/>
    </xf>
    <xf numFmtId="0" fontId="94" fillId="38" borderId="16" xfId="0" applyFont="1" applyFill="1" applyBorder="1" applyAlignment="1">
      <alignment horizontal="center" vertical="center"/>
    </xf>
    <xf numFmtId="0" fontId="94" fillId="38" borderId="13" xfId="0" applyFont="1" applyFill="1" applyBorder="1" applyAlignment="1">
      <alignment horizontal="center" vertical="center"/>
    </xf>
    <xf numFmtId="41" fontId="88" fillId="0" borderId="72" xfId="58" applyFont="1" applyFill="1" applyBorder="1" applyAlignment="1">
      <alignment horizontal="left" vertical="center"/>
    </xf>
    <xf numFmtId="41" fontId="88" fillId="0" borderId="84" xfId="58" applyFont="1" applyFill="1" applyBorder="1" applyAlignment="1">
      <alignment horizontal="left" vertical="center"/>
    </xf>
    <xf numFmtId="41" fontId="88" fillId="0" borderId="39" xfId="58" applyFont="1" applyFill="1" applyBorder="1" applyAlignment="1">
      <alignment horizontal="left" vertical="center"/>
    </xf>
    <xf numFmtId="0" fontId="0" fillId="0" borderId="5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 borderId="13" xfId="0" applyFill="1" applyBorder="1" applyAlignment="1">
      <alignment horizontal="center"/>
    </xf>
    <xf numFmtId="0" fontId="0" fillId="37" borderId="54" xfId="0" applyFill="1" applyBorder="1" applyAlignment="1">
      <alignment horizontal="center"/>
    </xf>
    <xf numFmtId="0" fontId="8" fillId="38" borderId="14" xfId="0" applyFont="1" applyFill="1" applyBorder="1" applyAlignment="1">
      <alignment horizontal="left" vertical="center" wrapText="1"/>
    </xf>
    <xf numFmtId="0" fontId="8" fillId="38" borderId="17" xfId="0" applyFont="1" applyFill="1" applyBorder="1" applyAlignment="1">
      <alignment horizontal="left" vertical="center" wrapText="1"/>
    </xf>
    <xf numFmtId="0" fontId="92" fillId="17" borderId="14" xfId="0" applyFont="1" applyFill="1" applyBorder="1" applyAlignment="1">
      <alignment horizontal="center" vertical="center"/>
    </xf>
    <xf numFmtId="0" fontId="92" fillId="17" borderId="17" xfId="0" applyFont="1" applyFill="1" applyBorder="1" applyAlignment="1">
      <alignment horizontal="center" vertical="center"/>
    </xf>
    <xf numFmtId="0" fontId="92" fillId="0" borderId="14" xfId="0" applyFont="1" applyBorder="1" applyAlignment="1">
      <alignment horizontal="left" vertical="center" wrapText="1"/>
    </xf>
    <xf numFmtId="0" fontId="92" fillId="0" borderId="17" xfId="0" applyFont="1" applyBorder="1" applyAlignment="1">
      <alignment horizontal="left" vertical="center" wrapText="1"/>
    </xf>
    <xf numFmtId="0" fontId="88" fillId="0" borderId="22" xfId="0" applyFont="1" applyBorder="1" applyAlignment="1">
      <alignment horizontal="left" vertical="center" wrapText="1"/>
    </xf>
    <xf numFmtId="0" fontId="88" fillId="0" borderId="45" xfId="0" applyFont="1" applyBorder="1" applyAlignment="1">
      <alignment horizontal="left" vertical="center" wrapText="1"/>
    </xf>
    <xf numFmtId="0" fontId="88" fillId="0" borderId="16" xfId="0" applyFont="1" applyBorder="1" applyAlignment="1">
      <alignment horizontal="left" vertical="center" wrapText="1"/>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Incorrecto" xfId="55"/>
    <cellStyle name="Comma" xfId="56"/>
    <cellStyle name="Comma [0]" xfId="57"/>
    <cellStyle name="Millares [0] 2" xfId="58"/>
    <cellStyle name="Millares [0] 3" xfId="59"/>
    <cellStyle name="Millares [0] 4" xfId="60"/>
    <cellStyle name="Millares 10" xfId="61"/>
    <cellStyle name="Millares 11" xfId="62"/>
    <cellStyle name="Millares 12" xfId="63"/>
    <cellStyle name="Millares 13" xfId="64"/>
    <cellStyle name="Millares 2" xfId="65"/>
    <cellStyle name="Millares 3" xfId="66"/>
    <cellStyle name="Millares 4" xfId="67"/>
    <cellStyle name="Millares 5" xfId="68"/>
    <cellStyle name="Millares 6" xfId="69"/>
    <cellStyle name="Millares 7" xfId="70"/>
    <cellStyle name="Millares 8" xfId="71"/>
    <cellStyle name="Millares 9" xfId="72"/>
    <cellStyle name="Currency" xfId="73"/>
    <cellStyle name="Currency [0]" xfId="74"/>
    <cellStyle name="Moneda [0] 2" xfId="75"/>
    <cellStyle name="Moneda [0] 3" xfId="76"/>
    <cellStyle name="Moneda 130" xfId="77"/>
    <cellStyle name="Moneda 2" xfId="78"/>
    <cellStyle name="Moneda 2 2" xfId="79"/>
    <cellStyle name="Moneda 2 2 2" xfId="80"/>
    <cellStyle name="Moneda 2 2 3" xfId="81"/>
    <cellStyle name="Moneda 23" xfId="82"/>
    <cellStyle name="Moneda 3" xfId="83"/>
    <cellStyle name="Neutral" xfId="84"/>
    <cellStyle name="Neutral 2" xfId="85"/>
    <cellStyle name="Normal 2" xfId="86"/>
    <cellStyle name="Normal 2 2" xfId="87"/>
    <cellStyle name="Normal 2 3" xfId="88"/>
    <cellStyle name="Normal 3" xfId="89"/>
    <cellStyle name="Normal 3 2" xfId="90"/>
    <cellStyle name="Normal 3 2 2" xfId="91"/>
    <cellStyle name="Normal 3 3" xfId="92"/>
    <cellStyle name="Normal 6 2" xfId="93"/>
    <cellStyle name="Notas" xfId="94"/>
    <cellStyle name="Percent" xfId="95"/>
    <cellStyle name="Porcentaje 2" xfId="96"/>
    <cellStyle name="Porcentual 2" xfId="97"/>
    <cellStyle name="Salida" xfId="98"/>
    <cellStyle name="Texto de advertencia" xfId="99"/>
    <cellStyle name="Texto de inicio" xfId="100"/>
    <cellStyle name="Texto de la columna A" xfId="101"/>
    <cellStyle name="Texto explicativo" xfId="102"/>
    <cellStyle name="Título" xfId="103"/>
    <cellStyle name="Título 2" xfId="104"/>
    <cellStyle name="Título 3" xfId="105"/>
    <cellStyle name="Título 4" xfId="106"/>
    <cellStyle name="Total"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23</xdr:row>
      <xdr:rowOff>219075</xdr:rowOff>
    </xdr:from>
    <xdr:to>
      <xdr:col>6</xdr:col>
      <xdr:colOff>771525</xdr:colOff>
      <xdr:row>23</xdr:row>
      <xdr:rowOff>619125</xdr:rowOff>
    </xdr:to>
    <xdr:pic>
      <xdr:nvPicPr>
        <xdr:cNvPr id="1" name="Imagen 1"/>
        <xdr:cNvPicPr preferRelativeResize="1">
          <a:picLocks noChangeAspect="1"/>
        </xdr:cNvPicPr>
      </xdr:nvPicPr>
      <xdr:blipFill>
        <a:blip r:embed="rId1"/>
        <a:stretch>
          <a:fillRect/>
        </a:stretch>
      </xdr:blipFill>
      <xdr:spPr>
        <a:xfrm>
          <a:off x="3028950" y="41700450"/>
          <a:ext cx="1628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zoomScalePageLayoutView="0" workbookViewId="0" topLeftCell="H9">
      <selection activeCell="S13" sqref="S13:T13"/>
    </sheetView>
  </sheetViews>
  <sheetFormatPr defaultColWidth="10.8515625" defaultRowHeight="15"/>
  <cols>
    <col min="1" max="1" width="38.421875" style="50" customWidth="1"/>
    <col min="2" max="2" width="15.421875" style="50" customWidth="1"/>
    <col min="3" max="3" width="16.28125" style="50" customWidth="1"/>
    <col min="4" max="6" width="7.00390625" style="50" customWidth="1"/>
    <col min="7" max="15" width="7.7109375" style="50" customWidth="1"/>
    <col min="16" max="16" width="13.28125" style="50" customWidth="1"/>
    <col min="17" max="17" width="10.8515625" style="50" customWidth="1"/>
    <col min="18" max="18" width="7.421875" style="50" customWidth="1"/>
    <col min="19" max="20" width="10.8515625" style="50" customWidth="1"/>
    <col min="21" max="21" width="13.00390625" style="50" customWidth="1"/>
    <col min="22" max="22" width="7.8515625" style="50" customWidth="1"/>
    <col min="23" max="28" width="12.140625" style="50" customWidth="1"/>
    <col min="29" max="29" width="6.28125" style="50" bestFit="1" customWidth="1"/>
    <col min="30" max="30" width="22.8515625" style="50" customWidth="1"/>
    <col min="31" max="31" width="18.421875" style="50" bestFit="1" customWidth="1"/>
    <col min="32" max="32" width="8.421875" style="50" customWidth="1"/>
    <col min="33" max="33" width="18.421875" style="50" bestFit="1" customWidth="1"/>
    <col min="34" max="34" width="5.7109375" style="50" customWidth="1"/>
    <col min="35" max="35" width="18.421875" style="50" bestFit="1" customWidth="1"/>
    <col min="36" max="36" width="4.7109375" style="50" customWidth="1"/>
    <col min="37" max="37" width="23.00390625" style="50" bestFit="1" customWidth="1"/>
    <col min="38" max="38" width="10.8515625" style="50" customWidth="1"/>
    <col min="39" max="39" width="18.421875" style="50" bestFit="1" customWidth="1"/>
    <col min="40" max="40" width="16.140625" style="50" customWidth="1"/>
    <col min="41" max="16384" width="10.8515625" style="50" customWidth="1"/>
  </cols>
  <sheetData>
    <row r="1" spans="1:28" ht="32.25" customHeight="1">
      <c r="A1" s="358"/>
      <c r="B1" s="441" t="s">
        <v>0</v>
      </c>
      <c r="C1" s="442"/>
      <c r="D1" s="442"/>
      <c r="E1" s="442"/>
      <c r="F1" s="442"/>
      <c r="G1" s="442"/>
      <c r="H1" s="442"/>
      <c r="I1" s="442"/>
      <c r="J1" s="442"/>
      <c r="K1" s="442"/>
      <c r="L1" s="442"/>
      <c r="M1" s="442"/>
      <c r="N1" s="442"/>
      <c r="O1" s="442"/>
      <c r="P1" s="442"/>
      <c r="Q1" s="442"/>
      <c r="R1" s="442"/>
      <c r="S1" s="442"/>
      <c r="T1" s="442"/>
      <c r="U1" s="442"/>
      <c r="V1" s="442"/>
      <c r="W1" s="442"/>
      <c r="X1" s="442"/>
      <c r="Y1" s="443"/>
      <c r="Z1" s="434" t="s">
        <v>1</v>
      </c>
      <c r="AA1" s="435"/>
      <c r="AB1" s="436"/>
    </row>
    <row r="2" spans="1:28" ht="30.75" customHeight="1">
      <c r="A2" s="359"/>
      <c r="B2" s="444" t="s">
        <v>2</v>
      </c>
      <c r="C2" s="445"/>
      <c r="D2" s="445"/>
      <c r="E2" s="445"/>
      <c r="F2" s="445"/>
      <c r="G2" s="445"/>
      <c r="H2" s="445"/>
      <c r="I2" s="445"/>
      <c r="J2" s="445"/>
      <c r="K2" s="445"/>
      <c r="L2" s="445"/>
      <c r="M2" s="445"/>
      <c r="N2" s="445"/>
      <c r="O2" s="445"/>
      <c r="P2" s="445"/>
      <c r="Q2" s="445"/>
      <c r="R2" s="445"/>
      <c r="S2" s="445"/>
      <c r="T2" s="445"/>
      <c r="U2" s="445"/>
      <c r="V2" s="445"/>
      <c r="W2" s="445"/>
      <c r="X2" s="445"/>
      <c r="Y2" s="446"/>
      <c r="Z2" s="457" t="s">
        <v>3</v>
      </c>
      <c r="AA2" s="458"/>
      <c r="AB2" s="459"/>
    </row>
    <row r="3" spans="1:28" ht="24" customHeight="1">
      <c r="A3" s="359"/>
      <c r="B3" s="447" t="s">
        <v>4</v>
      </c>
      <c r="C3" s="448"/>
      <c r="D3" s="448"/>
      <c r="E3" s="448"/>
      <c r="F3" s="448"/>
      <c r="G3" s="448"/>
      <c r="H3" s="448"/>
      <c r="I3" s="448"/>
      <c r="J3" s="448"/>
      <c r="K3" s="448"/>
      <c r="L3" s="448"/>
      <c r="M3" s="448"/>
      <c r="N3" s="448"/>
      <c r="O3" s="448"/>
      <c r="P3" s="448"/>
      <c r="Q3" s="448"/>
      <c r="R3" s="448"/>
      <c r="S3" s="448"/>
      <c r="T3" s="448"/>
      <c r="U3" s="448"/>
      <c r="V3" s="448"/>
      <c r="W3" s="448"/>
      <c r="X3" s="448"/>
      <c r="Y3" s="449"/>
      <c r="Z3" s="457" t="s">
        <v>5</v>
      </c>
      <c r="AA3" s="458"/>
      <c r="AB3" s="459"/>
    </row>
    <row r="4" spans="1:28" ht="15.75" customHeight="1" thickBot="1">
      <c r="A4" s="360"/>
      <c r="B4" s="450"/>
      <c r="C4" s="451"/>
      <c r="D4" s="451"/>
      <c r="E4" s="451"/>
      <c r="F4" s="451"/>
      <c r="G4" s="451"/>
      <c r="H4" s="451"/>
      <c r="I4" s="451"/>
      <c r="J4" s="451"/>
      <c r="K4" s="451"/>
      <c r="L4" s="451"/>
      <c r="M4" s="451"/>
      <c r="N4" s="451"/>
      <c r="O4" s="451"/>
      <c r="P4" s="451"/>
      <c r="Q4" s="451"/>
      <c r="R4" s="451"/>
      <c r="S4" s="451"/>
      <c r="T4" s="451"/>
      <c r="U4" s="451"/>
      <c r="V4" s="451"/>
      <c r="W4" s="451"/>
      <c r="X4" s="451"/>
      <c r="Y4" s="452"/>
      <c r="Z4" s="464" t="s">
        <v>6</v>
      </c>
      <c r="AA4" s="465"/>
      <c r="AB4" s="466"/>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371" t="s">
        <v>7</v>
      </c>
      <c r="B7" s="372"/>
      <c r="C7" s="487"/>
      <c r="D7" s="488"/>
      <c r="E7" s="488"/>
      <c r="F7" s="488"/>
      <c r="G7" s="488"/>
      <c r="H7" s="488"/>
      <c r="I7" s="488"/>
      <c r="J7" s="488"/>
      <c r="K7" s="489"/>
      <c r="L7" s="62"/>
      <c r="M7" s="63"/>
      <c r="N7" s="63"/>
      <c r="O7" s="63"/>
      <c r="P7" s="63"/>
      <c r="Q7" s="64"/>
      <c r="R7" s="395" t="s">
        <v>8</v>
      </c>
      <c r="S7" s="396"/>
      <c r="T7" s="397"/>
      <c r="U7" s="375" t="s">
        <v>9</v>
      </c>
      <c r="V7" s="376"/>
      <c r="W7" s="395" t="s">
        <v>10</v>
      </c>
      <c r="X7" s="397"/>
      <c r="Y7" s="462" t="s">
        <v>11</v>
      </c>
      <c r="Z7" s="463"/>
      <c r="AA7" s="453"/>
      <c r="AB7" s="454"/>
    </row>
    <row r="8" spans="1:28" ht="15" customHeight="1">
      <c r="A8" s="467"/>
      <c r="B8" s="468"/>
      <c r="C8" s="447"/>
      <c r="D8" s="448"/>
      <c r="E8" s="448"/>
      <c r="F8" s="448"/>
      <c r="G8" s="448"/>
      <c r="H8" s="448"/>
      <c r="I8" s="448"/>
      <c r="J8" s="448"/>
      <c r="K8" s="449"/>
      <c r="L8" s="62"/>
      <c r="M8" s="63"/>
      <c r="N8" s="63"/>
      <c r="O8" s="63"/>
      <c r="P8" s="63"/>
      <c r="Q8" s="64"/>
      <c r="R8" s="398"/>
      <c r="S8" s="399"/>
      <c r="T8" s="400"/>
      <c r="U8" s="377"/>
      <c r="V8" s="378"/>
      <c r="W8" s="398"/>
      <c r="X8" s="400"/>
      <c r="Y8" s="460" t="s">
        <v>12</v>
      </c>
      <c r="Z8" s="461"/>
      <c r="AA8" s="437"/>
      <c r="AB8" s="438"/>
    </row>
    <row r="9" spans="1:28" ht="15" customHeight="1" thickBot="1">
      <c r="A9" s="373"/>
      <c r="B9" s="374"/>
      <c r="C9" s="450"/>
      <c r="D9" s="451"/>
      <c r="E9" s="451"/>
      <c r="F9" s="451"/>
      <c r="G9" s="451"/>
      <c r="H9" s="451"/>
      <c r="I9" s="451"/>
      <c r="J9" s="451"/>
      <c r="K9" s="452"/>
      <c r="L9" s="62"/>
      <c r="M9" s="63"/>
      <c r="N9" s="63"/>
      <c r="O9" s="63"/>
      <c r="P9" s="63"/>
      <c r="Q9" s="64"/>
      <c r="R9" s="401"/>
      <c r="S9" s="402"/>
      <c r="T9" s="403"/>
      <c r="U9" s="379"/>
      <c r="V9" s="380"/>
      <c r="W9" s="401"/>
      <c r="X9" s="403"/>
      <c r="Y9" s="455" t="s">
        <v>13</v>
      </c>
      <c r="Z9" s="456"/>
      <c r="AA9" s="439"/>
      <c r="AB9" s="440"/>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361" t="s">
        <v>14</v>
      </c>
      <c r="B11" s="362"/>
      <c r="C11" s="363"/>
      <c r="D11" s="364"/>
      <c r="E11" s="364"/>
      <c r="F11" s="364"/>
      <c r="G11" s="364"/>
      <c r="H11" s="364"/>
      <c r="I11" s="364"/>
      <c r="J11" s="364"/>
      <c r="K11" s="365"/>
      <c r="L11" s="72"/>
      <c r="M11" s="392" t="s">
        <v>15</v>
      </c>
      <c r="N11" s="393"/>
      <c r="O11" s="393"/>
      <c r="P11" s="393"/>
      <c r="Q11" s="394"/>
      <c r="R11" s="469"/>
      <c r="S11" s="470"/>
      <c r="T11" s="470"/>
      <c r="U11" s="470"/>
      <c r="V11" s="471"/>
      <c r="W11" s="392" t="s">
        <v>16</v>
      </c>
      <c r="X11" s="394"/>
      <c r="Y11" s="389"/>
      <c r="Z11" s="390"/>
      <c r="AA11" s="390"/>
      <c r="AB11" s="391"/>
    </row>
    <row r="12" spans="1:28" ht="9" customHeight="1" thickBot="1">
      <c r="A12" s="59"/>
      <c r="B12" s="54"/>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73"/>
      <c r="AB12" s="74"/>
    </row>
    <row r="13" spans="1:28" s="76" customFormat="1" ht="37.5" customHeight="1" thickBot="1">
      <c r="A13" s="361" t="s">
        <v>17</v>
      </c>
      <c r="B13" s="362"/>
      <c r="C13" s="484"/>
      <c r="D13" s="485"/>
      <c r="E13" s="485"/>
      <c r="F13" s="485"/>
      <c r="G13" s="485"/>
      <c r="H13" s="485"/>
      <c r="I13" s="485"/>
      <c r="J13" s="485"/>
      <c r="K13" s="485"/>
      <c r="L13" s="485"/>
      <c r="M13" s="485"/>
      <c r="N13" s="485"/>
      <c r="O13" s="485"/>
      <c r="P13" s="485"/>
      <c r="Q13" s="486"/>
      <c r="R13" s="54"/>
      <c r="S13" s="366" t="s">
        <v>18</v>
      </c>
      <c r="T13" s="366"/>
      <c r="U13" s="75"/>
      <c r="V13" s="404" t="s">
        <v>19</v>
      </c>
      <c r="W13" s="366"/>
      <c r="X13" s="366"/>
      <c r="Y13" s="366"/>
      <c r="Z13" s="54"/>
      <c r="AA13" s="509"/>
      <c r="AB13" s="510"/>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371" t="s">
        <v>20</v>
      </c>
      <c r="B15" s="372"/>
      <c r="C15" s="384" t="s">
        <v>21</v>
      </c>
      <c r="D15" s="80"/>
      <c r="E15" s="80"/>
      <c r="F15" s="80"/>
      <c r="G15" s="80"/>
      <c r="H15" s="80"/>
      <c r="I15" s="80"/>
      <c r="J15" s="70"/>
      <c r="K15" s="81"/>
      <c r="L15" s="70"/>
      <c r="M15" s="60"/>
      <c r="N15" s="60"/>
      <c r="O15" s="60"/>
      <c r="P15" s="60"/>
      <c r="Q15" s="381" t="s">
        <v>22</v>
      </c>
      <c r="R15" s="382"/>
      <c r="S15" s="382"/>
      <c r="T15" s="382"/>
      <c r="U15" s="382"/>
      <c r="V15" s="382"/>
      <c r="W15" s="382"/>
      <c r="X15" s="382"/>
      <c r="Y15" s="382"/>
      <c r="Z15" s="382"/>
      <c r="AA15" s="382"/>
      <c r="AB15" s="383"/>
    </row>
    <row r="16" spans="1:28" ht="35.25" customHeight="1" thickBot="1">
      <c r="A16" s="373"/>
      <c r="B16" s="374"/>
      <c r="C16" s="385"/>
      <c r="D16" s="80"/>
      <c r="E16" s="80"/>
      <c r="F16" s="80"/>
      <c r="G16" s="80"/>
      <c r="H16" s="80"/>
      <c r="I16" s="80"/>
      <c r="J16" s="70"/>
      <c r="K16" s="70"/>
      <c r="L16" s="70"/>
      <c r="M16" s="60"/>
      <c r="N16" s="60"/>
      <c r="O16" s="60"/>
      <c r="P16" s="60"/>
      <c r="Q16" s="368" t="s">
        <v>23</v>
      </c>
      <c r="R16" s="369"/>
      <c r="S16" s="369"/>
      <c r="T16" s="369"/>
      <c r="U16" s="369"/>
      <c r="V16" s="370"/>
      <c r="W16" s="387" t="s">
        <v>24</v>
      </c>
      <c r="X16" s="369"/>
      <c r="Y16" s="369"/>
      <c r="Z16" s="369"/>
      <c r="AA16" s="369"/>
      <c r="AB16" s="388"/>
    </row>
    <row r="17" spans="1:30" ht="27" customHeight="1">
      <c r="A17" s="82"/>
      <c r="B17" s="60"/>
      <c r="C17" s="60"/>
      <c r="D17" s="80"/>
      <c r="E17" s="80"/>
      <c r="F17" s="80"/>
      <c r="G17" s="80"/>
      <c r="H17" s="80"/>
      <c r="I17" s="80"/>
      <c r="J17" s="80"/>
      <c r="K17" s="80"/>
      <c r="L17" s="80"/>
      <c r="M17" s="60"/>
      <c r="N17" s="60"/>
      <c r="O17" s="60"/>
      <c r="P17" s="60"/>
      <c r="Q17" s="505" t="s">
        <v>25</v>
      </c>
      <c r="R17" s="506"/>
      <c r="S17" s="473"/>
      <c r="T17" s="427" t="s">
        <v>26</v>
      </c>
      <c r="U17" s="428"/>
      <c r="V17" s="429"/>
      <c r="W17" s="472" t="s">
        <v>25</v>
      </c>
      <c r="X17" s="473"/>
      <c r="Y17" s="472" t="s">
        <v>27</v>
      </c>
      <c r="Z17" s="473"/>
      <c r="AA17" s="427" t="s">
        <v>28</v>
      </c>
      <c r="AB17" s="474"/>
      <c r="AC17" s="83"/>
      <c r="AD17" s="83"/>
    </row>
    <row r="18" spans="1:30" ht="27" customHeight="1">
      <c r="A18" s="82"/>
      <c r="B18" s="60"/>
      <c r="C18" s="60"/>
      <c r="D18" s="80"/>
      <c r="E18" s="80"/>
      <c r="F18" s="80"/>
      <c r="G18" s="80"/>
      <c r="H18" s="80"/>
      <c r="I18" s="80"/>
      <c r="J18" s="80"/>
      <c r="K18" s="80"/>
      <c r="L18" s="80"/>
      <c r="M18" s="60"/>
      <c r="N18" s="60"/>
      <c r="O18" s="60"/>
      <c r="P18" s="60"/>
      <c r="Q18" s="138"/>
      <c r="R18" s="139"/>
      <c r="S18" s="140"/>
      <c r="T18" s="427"/>
      <c r="U18" s="428"/>
      <c r="V18" s="429"/>
      <c r="W18" s="132"/>
      <c r="X18" s="133"/>
      <c r="Y18" s="132"/>
      <c r="Z18" s="133"/>
      <c r="AA18" s="134"/>
      <c r="AB18" s="135"/>
      <c r="AC18" s="83"/>
      <c r="AD18" s="83"/>
    </row>
    <row r="19" spans="1:30" ht="18" customHeight="1" thickBot="1">
      <c r="A19" s="59"/>
      <c r="B19" s="54"/>
      <c r="C19" s="80"/>
      <c r="D19" s="80"/>
      <c r="E19" s="80"/>
      <c r="F19" s="80"/>
      <c r="G19" s="84"/>
      <c r="H19" s="84"/>
      <c r="I19" s="84"/>
      <c r="J19" s="84"/>
      <c r="K19" s="84"/>
      <c r="L19" s="84"/>
      <c r="M19" s="80"/>
      <c r="N19" s="80"/>
      <c r="O19" s="80"/>
      <c r="P19" s="80"/>
      <c r="Q19" s="504"/>
      <c r="R19" s="500"/>
      <c r="S19" s="501"/>
      <c r="T19" s="499"/>
      <c r="U19" s="500"/>
      <c r="V19" s="501"/>
      <c r="W19" s="511"/>
      <c r="X19" s="512"/>
      <c r="Y19" s="430"/>
      <c r="Z19" s="431"/>
      <c r="AA19" s="507"/>
      <c r="AB19" s="508"/>
      <c r="AC19" s="3"/>
      <c r="AD19" s="3"/>
    </row>
    <row r="20" spans="1:28"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28" ht="17.25" customHeight="1">
      <c r="A21" s="478" t="s">
        <v>29</v>
      </c>
      <c r="B21" s="479"/>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1"/>
    </row>
    <row r="22" spans="1:28" ht="15" customHeight="1">
      <c r="A22" s="405" t="s">
        <v>30</v>
      </c>
      <c r="B22" s="432" t="s">
        <v>31</v>
      </c>
      <c r="C22" s="433"/>
      <c r="D22" s="475" t="s">
        <v>32</v>
      </c>
      <c r="E22" s="476"/>
      <c r="F22" s="476"/>
      <c r="G22" s="476"/>
      <c r="H22" s="476"/>
      <c r="I22" s="476"/>
      <c r="J22" s="476"/>
      <c r="K22" s="476"/>
      <c r="L22" s="476"/>
      <c r="M22" s="476"/>
      <c r="N22" s="476"/>
      <c r="O22" s="477"/>
      <c r="P22" s="413" t="s">
        <v>33</v>
      </c>
      <c r="Q22" s="413" t="s">
        <v>34</v>
      </c>
      <c r="R22" s="413"/>
      <c r="S22" s="413"/>
      <c r="T22" s="413"/>
      <c r="U22" s="413"/>
      <c r="V22" s="413"/>
      <c r="W22" s="413"/>
      <c r="X22" s="413"/>
      <c r="Y22" s="413"/>
      <c r="Z22" s="413"/>
      <c r="AA22" s="413"/>
      <c r="AB22" s="414"/>
    </row>
    <row r="23" spans="1:28" ht="27" customHeight="1">
      <c r="A23" s="406"/>
      <c r="B23" s="415"/>
      <c r="C23" s="417"/>
      <c r="D23" s="88" t="s">
        <v>35</v>
      </c>
      <c r="E23" s="88" t="s">
        <v>36</v>
      </c>
      <c r="F23" s="88" t="s">
        <v>37</v>
      </c>
      <c r="G23" s="88" t="s">
        <v>38</v>
      </c>
      <c r="H23" s="88" t="s">
        <v>39</v>
      </c>
      <c r="I23" s="88" t="s">
        <v>40</v>
      </c>
      <c r="J23" s="88" t="s">
        <v>41</v>
      </c>
      <c r="K23" s="88" t="s">
        <v>42</v>
      </c>
      <c r="L23" s="88" t="s">
        <v>43</v>
      </c>
      <c r="M23" s="88" t="s">
        <v>44</v>
      </c>
      <c r="N23" s="88" t="s">
        <v>45</v>
      </c>
      <c r="O23" s="88" t="s">
        <v>46</v>
      </c>
      <c r="P23" s="477"/>
      <c r="Q23" s="413"/>
      <c r="R23" s="413"/>
      <c r="S23" s="413"/>
      <c r="T23" s="413"/>
      <c r="U23" s="413"/>
      <c r="V23" s="413"/>
      <c r="W23" s="413"/>
      <c r="X23" s="413"/>
      <c r="Y23" s="413"/>
      <c r="Z23" s="413"/>
      <c r="AA23" s="413"/>
      <c r="AB23" s="414"/>
    </row>
    <row r="24" spans="1:28" ht="42" customHeight="1" thickBot="1">
      <c r="A24" s="85"/>
      <c r="B24" s="425"/>
      <c r="C24" s="426"/>
      <c r="D24" s="89"/>
      <c r="E24" s="89"/>
      <c r="F24" s="89"/>
      <c r="G24" s="89"/>
      <c r="H24" s="89"/>
      <c r="I24" s="89"/>
      <c r="J24" s="89"/>
      <c r="K24" s="89"/>
      <c r="L24" s="89"/>
      <c r="M24" s="89"/>
      <c r="N24" s="89"/>
      <c r="O24" s="89"/>
      <c r="P24" s="86">
        <f>SUM(D24:O24)</f>
        <v>0</v>
      </c>
      <c r="Q24" s="421" t="s">
        <v>47</v>
      </c>
      <c r="R24" s="421"/>
      <c r="S24" s="421"/>
      <c r="T24" s="421"/>
      <c r="U24" s="421"/>
      <c r="V24" s="421"/>
      <c r="W24" s="421"/>
      <c r="X24" s="421"/>
      <c r="Y24" s="421"/>
      <c r="Z24" s="421"/>
      <c r="AA24" s="421"/>
      <c r="AB24" s="422"/>
    </row>
    <row r="25" spans="1:28" ht="21.75" customHeight="1">
      <c r="A25" s="418" t="s">
        <v>48</v>
      </c>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20"/>
    </row>
    <row r="26" spans="1:39" ht="22.5" customHeight="1">
      <c r="A26" s="367" t="s">
        <v>49</v>
      </c>
      <c r="B26" s="413" t="s">
        <v>50</v>
      </c>
      <c r="C26" s="413" t="s">
        <v>31</v>
      </c>
      <c r="D26" s="413" t="s">
        <v>51</v>
      </c>
      <c r="E26" s="413"/>
      <c r="F26" s="413"/>
      <c r="G26" s="413"/>
      <c r="H26" s="413"/>
      <c r="I26" s="413"/>
      <c r="J26" s="413"/>
      <c r="K26" s="413"/>
      <c r="L26" s="413"/>
      <c r="M26" s="413"/>
      <c r="N26" s="413"/>
      <c r="O26" s="413"/>
      <c r="P26" s="413"/>
      <c r="Q26" s="413" t="s">
        <v>52</v>
      </c>
      <c r="R26" s="413"/>
      <c r="S26" s="413"/>
      <c r="T26" s="413"/>
      <c r="U26" s="413"/>
      <c r="V26" s="413"/>
      <c r="W26" s="413"/>
      <c r="X26" s="413"/>
      <c r="Y26" s="413"/>
      <c r="Z26" s="413"/>
      <c r="AA26" s="413"/>
      <c r="AB26" s="414"/>
      <c r="AE26" s="87"/>
      <c r="AF26" s="87"/>
      <c r="AG26" s="87"/>
      <c r="AH26" s="87"/>
      <c r="AI26" s="87"/>
      <c r="AJ26" s="87"/>
      <c r="AK26" s="87"/>
      <c r="AL26" s="87"/>
      <c r="AM26" s="87"/>
    </row>
    <row r="27" spans="1:39" ht="22.5" customHeight="1">
      <c r="A27" s="367"/>
      <c r="B27" s="413"/>
      <c r="C27" s="423"/>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415" t="s">
        <v>53</v>
      </c>
      <c r="R27" s="416"/>
      <c r="S27" s="416"/>
      <c r="T27" s="417"/>
      <c r="U27" s="415" t="s">
        <v>54</v>
      </c>
      <c r="V27" s="416"/>
      <c r="W27" s="416"/>
      <c r="X27" s="417"/>
      <c r="Y27" s="415" t="s">
        <v>55</v>
      </c>
      <c r="Z27" s="416"/>
      <c r="AA27" s="416"/>
      <c r="AB27" s="424"/>
      <c r="AE27" s="87"/>
      <c r="AF27" s="87"/>
      <c r="AG27" s="87"/>
      <c r="AH27" s="87"/>
      <c r="AI27" s="87"/>
      <c r="AJ27" s="87"/>
      <c r="AK27" s="87"/>
      <c r="AL27" s="87"/>
      <c r="AM27" s="87"/>
    </row>
    <row r="28" spans="1:39" ht="33" customHeight="1">
      <c r="A28" s="522"/>
      <c r="B28" s="537"/>
      <c r="C28" s="90" t="s">
        <v>56</v>
      </c>
      <c r="D28" s="89"/>
      <c r="E28" s="89"/>
      <c r="F28" s="89"/>
      <c r="G28" s="89"/>
      <c r="H28" s="89"/>
      <c r="I28" s="89"/>
      <c r="J28" s="89"/>
      <c r="K28" s="89"/>
      <c r="L28" s="89"/>
      <c r="M28" s="89"/>
      <c r="N28" s="89"/>
      <c r="O28" s="89"/>
      <c r="P28" s="136">
        <f>SUM(D28:O28)</f>
        <v>0</v>
      </c>
      <c r="Q28" s="407" t="s">
        <v>57</v>
      </c>
      <c r="R28" s="408"/>
      <c r="S28" s="408"/>
      <c r="T28" s="409"/>
      <c r="U28" s="407" t="s">
        <v>58</v>
      </c>
      <c r="V28" s="408"/>
      <c r="W28" s="408"/>
      <c r="X28" s="409"/>
      <c r="Y28" s="407" t="s">
        <v>59</v>
      </c>
      <c r="Z28" s="408"/>
      <c r="AA28" s="408"/>
      <c r="AB28" s="534"/>
      <c r="AE28" s="87"/>
      <c r="AF28" s="87"/>
      <c r="AG28" s="87"/>
      <c r="AH28" s="87"/>
      <c r="AI28" s="87"/>
      <c r="AJ28" s="87"/>
      <c r="AK28" s="87"/>
      <c r="AL28" s="87"/>
      <c r="AM28" s="87"/>
    </row>
    <row r="29" spans="1:39" ht="33.75" customHeight="1" thickBot="1">
      <c r="A29" s="523"/>
      <c r="B29" s="538"/>
      <c r="C29" s="91" t="s">
        <v>60</v>
      </c>
      <c r="D29" s="92"/>
      <c r="E29" s="92"/>
      <c r="F29" s="92"/>
      <c r="G29" s="93"/>
      <c r="H29" s="93"/>
      <c r="I29" s="93"/>
      <c r="J29" s="93"/>
      <c r="K29" s="93"/>
      <c r="L29" s="93"/>
      <c r="M29" s="93"/>
      <c r="N29" s="93"/>
      <c r="O29" s="93"/>
      <c r="P29" s="137">
        <f>SUM(D29:O29)</f>
        <v>0</v>
      </c>
      <c r="Q29" s="410"/>
      <c r="R29" s="411"/>
      <c r="S29" s="411"/>
      <c r="T29" s="412"/>
      <c r="U29" s="410"/>
      <c r="V29" s="411"/>
      <c r="W29" s="411"/>
      <c r="X29" s="412"/>
      <c r="Y29" s="410"/>
      <c r="Z29" s="411"/>
      <c r="AA29" s="411"/>
      <c r="AB29" s="535"/>
      <c r="AC29" s="49"/>
      <c r="AE29" s="87"/>
      <c r="AF29" s="87"/>
      <c r="AG29" s="87"/>
      <c r="AH29" s="87"/>
      <c r="AI29" s="87"/>
      <c r="AJ29" s="87"/>
      <c r="AK29" s="87"/>
      <c r="AL29" s="87"/>
      <c r="AM29" s="87"/>
    </row>
    <row r="30" spans="1:39" ht="25.5" customHeight="1">
      <c r="A30" s="532" t="s">
        <v>61</v>
      </c>
      <c r="B30" s="528" t="s">
        <v>62</v>
      </c>
      <c r="C30" s="533" t="s">
        <v>63</v>
      </c>
      <c r="D30" s="533"/>
      <c r="E30" s="533"/>
      <c r="F30" s="533"/>
      <c r="G30" s="533"/>
      <c r="H30" s="533"/>
      <c r="I30" s="533"/>
      <c r="J30" s="533"/>
      <c r="K30" s="533"/>
      <c r="L30" s="533"/>
      <c r="M30" s="533"/>
      <c r="N30" s="533"/>
      <c r="O30" s="533"/>
      <c r="P30" s="533"/>
      <c r="Q30" s="519" t="s">
        <v>64</v>
      </c>
      <c r="R30" s="520"/>
      <c r="S30" s="520"/>
      <c r="T30" s="520"/>
      <c r="U30" s="520"/>
      <c r="V30" s="520"/>
      <c r="W30" s="520"/>
      <c r="X30" s="520"/>
      <c r="Y30" s="520"/>
      <c r="Z30" s="520"/>
      <c r="AA30" s="520"/>
      <c r="AB30" s="521"/>
      <c r="AE30" s="87"/>
      <c r="AF30" s="87"/>
      <c r="AG30" s="87"/>
      <c r="AH30" s="87"/>
      <c r="AI30" s="87"/>
      <c r="AJ30" s="87"/>
      <c r="AK30" s="87"/>
      <c r="AL30" s="87"/>
      <c r="AM30" s="87"/>
    </row>
    <row r="31" spans="1:39" ht="25.5" customHeight="1">
      <c r="A31" s="367"/>
      <c r="B31" s="529"/>
      <c r="C31" s="88" t="s">
        <v>65</v>
      </c>
      <c r="D31" s="88" t="s">
        <v>66</v>
      </c>
      <c r="E31" s="88" t="s">
        <v>67</v>
      </c>
      <c r="F31" s="88" t="s">
        <v>68</v>
      </c>
      <c r="G31" s="88" t="s">
        <v>69</v>
      </c>
      <c r="H31" s="88" t="s">
        <v>70</v>
      </c>
      <c r="I31" s="88" t="s">
        <v>71</v>
      </c>
      <c r="J31" s="88" t="s">
        <v>72</v>
      </c>
      <c r="K31" s="88" t="s">
        <v>73</v>
      </c>
      <c r="L31" s="88" t="s">
        <v>74</v>
      </c>
      <c r="M31" s="88" t="s">
        <v>75</v>
      </c>
      <c r="N31" s="88" t="s">
        <v>76</v>
      </c>
      <c r="O31" s="88" t="s">
        <v>77</v>
      </c>
      <c r="P31" s="88" t="s">
        <v>78</v>
      </c>
      <c r="Q31" s="475" t="s">
        <v>79</v>
      </c>
      <c r="R31" s="476"/>
      <c r="S31" s="476"/>
      <c r="T31" s="476"/>
      <c r="U31" s="476"/>
      <c r="V31" s="476"/>
      <c r="W31" s="476"/>
      <c r="X31" s="476"/>
      <c r="Y31" s="476"/>
      <c r="Z31" s="476"/>
      <c r="AA31" s="476"/>
      <c r="AB31" s="536"/>
      <c r="AE31" s="94"/>
      <c r="AF31" s="94"/>
      <c r="AG31" s="94"/>
      <c r="AH31" s="94"/>
      <c r="AI31" s="94"/>
      <c r="AJ31" s="94"/>
      <c r="AK31" s="94"/>
      <c r="AL31" s="94"/>
      <c r="AM31" s="94"/>
    </row>
    <row r="32" spans="1:39" ht="28.5" customHeight="1">
      <c r="A32" s="530"/>
      <c r="B32" s="526"/>
      <c r="C32" s="90" t="s">
        <v>56</v>
      </c>
      <c r="D32" s="95"/>
      <c r="E32" s="95"/>
      <c r="F32" s="95"/>
      <c r="G32" s="95"/>
      <c r="H32" s="95"/>
      <c r="I32" s="95"/>
      <c r="J32" s="95"/>
      <c r="K32" s="95"/>
      <c r="L32" s="95"/>
      <c r="M32" s="95"/>
      <c r="N32" s="95"/>
      <c r="O32" s="95"/>
      <c r="P32" s="96">
        <f aca="true" t="shared" si="0" ref="P32:P39">SUM(D32:O32)</f>
        <v>0</v>
      </c>
      <c r="Q32" s="513" t="s">
        <v>80</v>
      </c>
      <c r="R32" s="514"/>
      <c r="S32" s="514"/>
      <c r="T32" s="514"/>
      <c r="U32" s="514"/>
      <c r="V32" s="514"/>
      <c r="W32" s="514"/>
      <c r="X32" s="514"/>
      <c r="Y32" s="514"/>
      <c r="Z32" s="514"/>
      <c r="AA32" s="514"/>
      <c r="AB32" s="515"/>
      <c r="AC32" s="97"/>
      <c r="AE32" s="98"/>
      <c r="AF32" s="98"/>
      <c r="AG32" s="98"/>
      <c r="AH32" s="98"/>
      <c r="AI32" s="98"/>
      <c r="AJ32" s="98"/>
      <c r="AK32" s="98"/>
      <c r="AL32" s="98"/>
      <c r="AM32" s="98"/>
    </row>
    <row r="33" spans="1:29" ht="28.5" customHeight="1">
      <c r="A33" s="531"/>
      <c r="B33" s="527"/>
      <c r="C33" s="99" t="s">
        <v>60</v>
      </c>
      <c r="D33" s="100"/>
      <c r="E33" s="100"/>
      <c r="F33" s="100"/>
      <c r="G33" s="100"/>
      <c r="H33" s="100"/>
      <c r="I33" s="100"/>
      <c r="J33" s="100"/>
      <c r="K33" s="100"/>
      <c r="L33" s="100"/>
      <c r="M33" s="100"/>
      <c r="N33" s="100"/>
      <c r="O33" s="100"/>
      <c r="P33" s="101">
        <f t="shared" si="0"/>
        <v>0</v>
      </c>
      <c r="Q33" s="516"/>
      <c r="R33" s="517"/>
      <c r="S33" s="517"/>
      <c r="T33" s="517"/>
      <c r="U33" s="517"/>
      <c r="V33" s="517"/>
      <c r="W33" s="517"/>
      <c r="X33" s="517"/>
      <c r="Y33" s="517"/>
      <c r="Z33" s="517"/>
      <c r="AA33" s="517"/>
      <c r="AB33" s="518"/>
      <c r="AC33" s="97"/>
    </row>
    <row r="34" spans="1:29" ht="28.5" customHeight="1">
      <c r="A34" s="531"/>
      <c r="B34" s="482"/>
      <c r="C34" s="102" t="s">
        <v>56</v>
      </c>
      <c r="D34" s="103"/>
      <c r="E34" s="103"/>
      <c r="F34" s="103"/>
      <c r="G34" s="103"/>
      <c r="H34" s="103"/>
      <c r="I34" s="103"/>
      <c r="J34" s="103"/>
      <c r="K34" s="103"/>
      <c r="L34" s="103"/>
      <c r="M34" s="103"/>
      <c r="N34" s="103"/>
      <c r="O34" s="103"/>
      <c r="P34" s="101">
        <f t="shared" si="0"/>
        <v>0</v>
      </c>
      <c r="Q34" s="490"/>
      <c r="R34" s="491"/>
      <c r="S34" s="491"/>
      <c r="T34" s="491"/>
      <c r="U34" s="491"/>
      <c r="V34" s="491"/>
      <c r="W34" s="491"/>
      <c r="X34" s="491"/>
      <c r="Y34" s="491"/>
      <c r="Z34" s="491"/>
      <c r="AA34" s="491"/>
      <c r="AB34" s="492"/>
      <c r="AC34" s="97"/>
    </row>
    <row r="35" spans="1:29" ht="28.5" customHeight="1">
      <c r="A35" s="531"/>
      <c r="B35" s="527"/>
      <c r="C35" s="99" t="s">
        <v>60</v>
      </c>
      <c r="D35" s="100"/>
      <c r="E35" s="100"/>
      <c r="F35" s="100"/>
      <c r="G35" s="100"/>
      <c r="H35" s="100"/>
      <c r="I35" s="100"/>
      <c r="J35" s="100"/>
      <c r="K35" s="100"/>
      <c r="L35" s="104"/>
      <c r="M35" s="104"/>
      <c r="N35" s="104"/>
      <c r="O35" s="104"/>
      <c r="P35" s="101">
        <f t="shared" si="0"/>
        <v>0</v>
      </c>
      <c r="Q35" s="496"/>
      <c r="R35" s="497"/>
      <c r="S35" s="497"/>
      <c r="T35" s="497"/>
      <c r="U35" s="497"/>
      <c r="V35" s="497"/>
      <c r="W35" s="497"/>
      <c r="X35" s="497"/>
      <c r="Y35" s="497"/>
      <c r="Z35" s="497"/>
      <c r="AA35" s="497"/>
      <c r="AB35" s="498"/>
      <c r="AC35" s="97"/>
    </row>
    <row r="36" spans="1:29" ht="28.5" customHeight="1">
      <c r="A36" s="524"/>
      <c r="B36" s="482"/>
      <c r="C36" s="102" t="s">
        <v>56</v>
      </c>
      <c r="D36" s="103"/>
      <c r="E36" s="103"/>
      <c r="F36" s="103"/>
      <c r="G36" s="103"/>
      <c r="H36" s="103"/>
      <c r="I36" s="103"/>
      <c r="J36" s="103"/>
      <c r="K36" s="103"/>
      <c r="L36" s="103"/>
      <c r="M36" s="103"/>
      <c r="N36" s="103"/>
      <c r="O36" s="103"/>
      <c r="P36" s="101">
        <f t="shared" si="0"/>
        <v>0</v>
      </c>
      <c r="Q36" s="490"/>
      <c r="R36" s="491"/>
      <c r="S36" s="491"/>
      <c r="T36" s="491"/>
      <c r="U36" s="491"/>
      <c r="V36" s="491"/>
      <c r="W36" s="491"/>
      <c r="X36" s="491"/>
      <c r="Y36" s="491"/>
      <c r="Z36" s="491"/>
      <c r="AA36" s="491"/>
      <c r="AB36" s="492"/>
      <c r="AC36" s="97"/>
    </row>
    <row r="37" spans="1:29" ht="28.5" customHeight="1">
      <c r="A37" s="525"/>
      <c r="B37" s="527"/>
      <c r="C37" s="99" t="s">
        <v>60</v>
      </c>
      <c r="D37" s="100"/>
      <c r="E37" s="100"/>
      <c r="F37" s="100"/>
      <c r="G37" s="100"/>
      <c r="H37" s="100"/>
      <c r="I37" s="100"/>
      <c r="J37" s="100"/>
      <c r="K37" s="100"/>
      <c r="L37" s="104"/>
      <c r="M37" s="104"/>
      <c r="N37" s="104"/>
      <c r="O37" s="104"/>
      <c r="P37" s="101">
        <f t="shared" si="0"/>
        <v>0</v>
      </c>
      <c r="Q37" s="496"/>
      <c r="R37" s="497"/>
      <c r="S37" s="497"/>
      <c r="T37" s="497"/>
      <c r="U37" s="497"/>
      <c r="V37" s="497"/>
      <c r="W37" s="497"/>
      <c r="X37" s="497"/>
      <c r="Y37" s="497"/>
      <c r="Z37" s="497"/>
      <c r="AA37" s="497"/>
      <c r="AB37" s="498"/>
      <c r="AC37" s="97"/>
    </row>
    <row r="38" spans="1:29" ht="28.5" customHeight="1">
      <c r="A38" s="502"/>
      <c r="B38" s="482"/>
      <c r="C38" s="102" t="s">
        <v>56</v>
      </c>
      <c r="D38" s="103"/>
      <c r="E38" s="103"/>
      <c r="F38" s="103"/>
      <c r="G38" s="103"/>
      <c r="H38" s="103"/>
      <c r="I38" s="103"/>
      <c r="J38" s="103"/>
      <c r="K38" s="103"/>
      <c r="L38" s="103"/>
      <c r="M38" s="103"/>
      <c r="N38" s="103"/>
      <c r="O38" s="103"/>
      <c r="P38" s="101">
        <f t="shared" si="0"/>
        <v>0</v>
      </c>
      <c r="Q38" s="490"/>
      <c r="R38" s="491"/>
      <c r="S38" s="491"/>
      <c r="T38" s="491"/>
      <c r="U38" s="491"/>
      <c r="V38" s="491"/>
      <c r="W38" s="491"/>
      <c r="X38" s="491"/>
      <c r="Y38" s="491"/>
      <c r="Z38" s="491"/>
      <c r="AA38" s="491"/>
      <c r="AB38" s="492"/>
      <c r="AC38" s="97"/>
    </row>
    <row r="39" spans="1:29" ht="28.5" customHeight="1" thickBot="1">
      <c r="A39" s="503"/>
      <c r="B39" s="483"/>
      <c r="C39" s="91" t="s">
        <v>60</v>
      </c>
      <c r="D39" s="105"/>
      <c r="E39" s="105"/>
      <c r="F39" s="105"/>
      <c r="G39" s="105"/>
      <c r="H39" s="105"/>
      <c r="I39" s="105"/>
      <c r="J39" s="105"/>
      <c r="K39" s="105"/>
      <c r="L39" s="106"/>
      <c r="M39" s="106"/>
      <c r="N39" s="106"/>
      <c r="O39" s="106"/>
      <c r="P39" s="107">
        <f t="shared" si="0"/>
        <v>0</v>
      </c>
      <c r="Q39" s="493"/>
      <c r="R39" s="494"/>
      <c r="S39" s="494"/>
      <c r="T39" s="494"/>
      <c r="U39" s="494"/>
      <c r="V39" s="494"/>
      <c r="W39" s="494"/>
      <c r="X39" s="494"/>
      <c r="Y39" s="494"/>
      <c r="Z39" s="494"/>
      <c r="AA39" s="494"/>
      <c r="AB39" s="495"/>
      <c r="AC39" s="97"/>
    </row>
    <row r="40" ht="15">
      <c r="A40" s="50" t="s">
        <v>81</v>
      </c>
    </row>
  </sheetData>
  <sheetProtection/>
  <mergeCells count="86">
    <mergeCell ref="A30:A31"/>
    <mergeCell ref="A34:A35"/>
    <mergeCell ref="C30:P30"/>
    <mergeCell ref="Y28:AB29"/>
    <mergeCell ref="Q31:AB31"/>
    <mergeCell ref="Q28:T29"/>
    <mergeCell ref="B28:B29"/>
    <mergeCell ref="Y17:Z17"/>
    <mergeCell ref="Q32:AB33"/>
    <mergeCell ref="Q30:AB30"/>
    <mergeCell ref="A28:A29"/>
    <mergeCell ref="A36:A37"/>
    <mergeCell ref="B32:B33"/>
    <mergeCell ref="B30:B31"/>
    <mergeCell ref="B34:B35"/>
    <mergeCell ref="B36:B37"/>
    <mergeCell ref="A32:A33"/>
    <mergeCell ref="B38:B39"/>
    <mergeCell ref="C13:Q13"/>
    <mergeCell ref="Q22:AB23"/>
    <mergeCell ref="C7:K9"/>
    <mergeCell ref="Q38:AB39"/>
    <mergeCell ref="Q36:AB37"/>
    <mergeCell ref="T19:V19"/>
    <mergeCell ref="A11:B11"/>
    <mergeCell ref="A38:A39"/>
    <mergeCell ref="Q34:AB35"/>
    <mergeCell ref="W17:X17"/>
    <mergeCell ref="AA17:AB17"/>
    <mergeCell ref="T18:V18"/>
    <mergeCell ref="D22:O22"/>
    <mergeCell ref="A21:AB21"/>
    <mergeCell ref="P22:P23"/>
    <mergeCell ref="Q19:S19"/>
    <mergeCell ref="Q17:S17"/>
    <mergeCell ref="AA19:AB19"/>
    <mergeCell ref="W19:X19"/>
    <mergeCell ref="B2:Y2"/>
    <mergeCell ref="B3:Y4"/>
    <mergeCell ref="AA7:AB7"/>
    <mergeCell ref="Y9:Z9"/>
    <mergeCell ref="Z3:AB3"/>
    <mergeCell ref="Y8:Z8"/>
    <mergeCell ref="Y7:Z7"/>
    <mergeCell ref="Z2:AB2"/>
    <mergeCell ref="Z4:AB4"/>
    <mergeCell ref="A7:B9"/>
    <mergeCell ref="B24:C24"/>
    <mergeCell ref="U27:X27"/>
    <mergeCell ref="T17:V17"/>
    <mergeCell ref="Y19:Z19"/>
    <mergeCell ref="B22:C23"/>
    <mergeCell ref="Z1:AB1"/>
    <mergeCell ref="AA8:AB8"/>
    <mergeCell ref="AA9:AB9"/>
    <mergeCell ref="W11:X11"/>
    <mergeCell ref="B1:Y1"/>
    <mergeCell ref="A22:A23"/>
    <mergeCell ref="U28:X29"/>
    <mergeCell ref="Q26:AB26"/>
    <mergeCell ref="Q27:T27"/>
    <mergeCell ref="A25:AB25"/>
    <mergeCell ref="D26:P26"/>
    <mergeCell ref="Q24:AB24"/>
    <mergeCell ref="B26:B27"/>
    <mergeCell ref="C26:C27"/>
    <mergeCell ref="Y27:AB27"/>
    <mergeCell ref="C12:Z12"/>
    <mergeCell ref="W16:AB16"/>
    <mergeCell ref="Y11:AB11"/>
    <mergeCell ref="M11:Q11"/>
    <mergeCell ref="R7:T9"/>
    <mergeCell ref="W7:X9"/>
    <mergeCell ref="V13:Y13"/>
    <mergeCell ref="R11:V11"/>
    <mergeCell ref="AA13:AB13"/>
    <mergeCell ref="A1:A4"/>
    <mergeCell ref="A13:B13"/>
    <mergeCell ref="C11:K11"/>
    <mergeCell ref="S13:T13"/>
    <mergeCell ref="A26:A27"/>
    <mergeCell ref="Q16:V16"/>
    <mergeCell ref="A15:B16"/>
    <mergeCell ref="U7:V9"/>
    <mergeCell ref="Q15:AB15"/>
    <mergeCell ref="C15:C16"/>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10.xml><?xml version="1.0" encoding="utf-8"?>
<worksheet xmlns="http://schemas.openxmlformats.org/spreadsheetml/2006/main" xmlns:r="http://schemas.openxmlformats.org/officeDocument/2006/relationships">
  <dimension ref="A1:N46"/>
  <sheetViews>
    <sheetView zoomScale="90" zoomScaleNormal="90" zoomScalePageLayoutView="0" workbookViewId="0" topLeftCell="A1">
      <selection activeCell="P9" sqref="P9"/>
    </sheetView>
  </sheetViews>
  <sheetFormatPr defaultColWidth="11.421875" defaultRowHeight="15"/>
  <cols>
    <col min="1" max="2" width="11.421875" style="0" customWidth="1"/>
    <col min="3" max="3" width="6.8515625" style="0" customWidth="1"/>
    <col min="4" max="4" width="8.8515625" style="0" customWidth="1"/>
    <col min="5" max="5" width="10.8515625" style="0" customWidth="1"/>
  </cols>
  <sheetData>
    <row r="1" spans="2:14" ht="15">
      <c r="B1" t="s">
        <v>458</v>
      </c>
      <c r="C1" s="855" t="s">
        <v>459</v>
      </c>
      <c r="D1" s="855"/>
      <c r="E1" s="855"/>
      <c r="F1" s="855"/>
      <c r="G1" s="856" t="s">
        <v>460</v>
      </c>
      <c r="H1" s="857"/>
      <c r="I1" s="857"/>
      <c r="J1" s="858"/>
      <c r="K1" s="854" t="s">
        <v>461</v>
      </c>
      <c r="L1" s="854"/>
      <c r="M1" s="854"/>
      <c r="N1" s="854"/>
    </row>
    <row r="2" spans="3:14" ht="15">
      <c r="C2" s="4"/>
      <c r="D2" s="4"/>
      <c r="E2" s="4"/>
      <c r="F2" s="4" t="s">
        <v>462</v>
      </c>
      <c r="G2" s="30"/>
      <c r="H2" s="4"/>
      <c r="I2" s="4"/>
      <c r="J2" s="31" t="s">
        <v>462</v>
      </c>
      <c r="K2" s="4"/>
      <c r="L2" s="4"/>
      <c r="M2" s="4"/>
      <c r="N2" s="4" t="s">
        <v>462</v>
      </c>
    </row>
    <row r="3" spans="1:14" ht="15">
      <c r="A3" s="853" t="s">
        <v>463</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ht="15">
      <c r="A4" s="85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ht="15">
      <c r="A5" s="853"/>
      <c r="B5" s="5">
        <v>3</v>
      </c>
      <c r="C5" s="6">
        <v>0.05</v>
      </c>
      <c r="D5" s="6">
        <v>0.05</v>
      </c>
      <c r="E5" s="6">
        <v>0.1</v>
      </c>
      <c r="F5" s="7">
        <f>(C5+D5+E5)</f>
        <v>0.2</v>
      </c>
      <c r="G5" s="32">
        <v>0.1</v>
      </c>
      <c r="H5" s="6">
        <v>0.1</v>
      </c>
      <c r="I5" s="6">
        <v>0.1</v>
      </c>
      <c r="J5" s="33">
        <f>(G5+H5+I5)</f>
        <v>0.30000000000000004</v>
      </c>
      <c r="K5" s="24"/>
      <c r="L5" s="5"/>
      <c r="M5" s="5"/>
      <c r="N5" s="5"/>
    </row>
    <row r="6" spans="1:14" ht="15">
      <c r="A6" s="853"/>
      <c r="B6" s="5">
        <v>4</v>
      </c>
      <c r="C6" s="6">
        <v>0.1</v>
      </c>
      <c r="D6" s="6">
        <v>0.1</v>
      </c>
      <c r="E6" s="6">
        <v>0.2</v>
      </c>
      <c r="F6" s="7">
        <f>(C6+D6+E6)</f>
        <v>0.4</v>
      </c>
      <c r="G6" s="32">
        <v>0</v>
      </c>
      <c r="H6" s="6">
        <v>0</v>
      </c>
      <c r="I6" s="6">
        <v>0.1</v>
      </c>
      <c r="J6" s="33">
        <f>(G6+H6+I6)</f>
        <v>0.1</v>
      </c>
      <c r="K6" s="24"/>
      <c r="L6" s="5"/>
      <c r="M6" s="5"/>
      <c r="N6" s="5"/>
    </row>
    <row r="7" spans="1:14" ht="15">
      <c r="A7" s="853"/>
      <c r="B7" s="5">
        <v>5</v>
      </c>
      <c r="C7" s="6">
        <v>0</v>
      </c>
      <c r="D7" s="6">
        <v>0</v>
      </c>
      <c r="E7" s="6">
        <v>0</v>
      </c>
      <c r="F7" s="7">
        <f>(C7+D7+E7)</f>
        <v>0</v>
      </c>
      <c r="G7" s="32">
        <v>0</v>
      </c>
      <c r="H7" s="6">
        <v>0</v>
      </c>
      <c r="I7" s="6">
        <v>0</v>
      </c>
      <c r="J7" s="33">
        <f>(G7+H7+I7)</f>
        <v>0</v>
      </c>
      <c r="K7" s="24"/>
      <c r="L7" s="5"/>
      <c r="M7" s="5"/>
      <c r="N7" s="5"/>
    </row>
    <row r="8" spans="1:14" ht="15">
      <c r="A8" s="853" t="s">
        <v>464</v>
      </c>
      <c r="B8" s="9">
        <v>6</v>
      </c>
      <c r="C8" s="10">
        <v>0.1</v>
      </c>
      <c r="D8" s="10">
        <v>0.1</v>
      </c>
      <c r="E8" s="10">
        <v>0.1</v>
      </c>
      <c r="F8" s="11">
        <f>C8+D8+E8</f>
        <v>0.30000000000000004</v>
      </c>
      <c r="G8" s="34"/>
      <c r="H8" s="9"/>
      <c r="I8" s="9"/>
      <c r="J8" s="35"/>
      <c r="K8" s="25"/>
      <c r="L8" s="9"/>
      <c r="M8" s="9"/>
      <c r="N8" s="9"/>
    </row>
    <row r="9" spans="1:14" ht="15">
      <c r="A9" s="853"/>
      <c r="B9" s="9">
        <v>7</v>
      </c>
      <c r="C9" s="9"/>
      <c r="D9" s="9"/>
      <c r="E9" s="9"/>
      <c r="F9" s="19"/>
      <c r="G9" s="36"/>
      <c r="H9" s="9"/>
      <c r="I9" s="9"/>
      <c r="J9" s="35"/>
      <c r="K9" s="25"/>
      <c r="L9" s="9"/>
      <c r="M9" s="9"/>
      <c r="N9" s="9"/>
    </row>
    <row r="10" spans="1:14" ht="15">
      <c r="A10" s="853"/>
      <c r="B10" s="9">
        <v>8</v>
      </c>
      <c r="C10" s="9"/>
      <c r="D10" s="9"/>
      <c r="E10" s="9"/>
      <c r="F10" s="19"/>
      <c r="G10" s="36"/>
      <c r="H10" s="9"/>
      <c r="I10" s="9"/>
      <c r="J10" s="35"/>
      <c r="K10" s="25"/>
      <c r="L10" s="9"/>
      <c r="M10" s="9"/>
      <c r="N10" s="9"/>
    </row>
    <row r="11" spans="1:14" ht="15">
      <c r="A11" s="853"/>
      <c r="B11" s="9">
        <v>9</v>
      </c>
      <c r="C11" s="9"/>
      <c r="D11" s="9"/>
      <c r="E11" s="9"/>
      <c r="F11" s="19"/>
      <c r="G11" s="36"/>
      <c r="H11" s="9"/>
      <c r="I11" s="9"/>
      <c r="J11" s="35"/>
      <c r="K11" s="25"/>
      <c r="L11" s="9"/>
      <c r="M11" s="9"/>
      <c r="N11" s="9"/>
    </row>
    <row r="12" spans="1:14" ht="15">
      <c r="A12" s="853" t="s">
        <v>465</v>
      </c>
      <c r="B12" s="14">
        <v>10</v>
      </c>
      <c r="C12" s="14"/>
      <c r="D12" s="14"/>
      <c r="E12" s="14"/>
      <c r="F12" s="20"/>
      <c r="G12" s="37"/>
      <c r="H12" s="14"/>
      <c r="I12" s="14"/>
      <c r="J12" s="38"/>
      <c r="K12" s="26"/>
      <c r="L12" s="14"/>
      <c r="M12" s="14"/>
      <c r="N12" s="14"/>
    </row>
    <row r="13" spans="1:14" ht="15">
      <c r="A13" s="853"/>
      <c r="B13" s="14">
        <v>11</v>
      </c>
      <c r="C13" s="14"/>
      <c r="D13" s="14"/>
      <c r="E13" s="14"/>
      <c r="F13" s="20"/>
      <c r="G13" s="37"/>
      <c r="H13" s="14"/>
      <c r="I13" s="14"/>
      <c r="J13" s="38"/>
      <c r="K13" s="26"/>
      <c r="L13" s="14"/>
      <c r="M13" s="14"/>
      <c r="N13" s="14"/>
    </row>
    <row r="14" spans="1:14" ht="15">
      <c r="A14" s="853"/>
      <c r="B14" s="14">
        <v>12</v>
      </c>
      <c r="C14" s="14"/>
      <c r="D14" s="14"/>
      <c r="E14" s="14"/>
      <c r="F14" s="20"/>
      <c r="G14" s="37"/>
      <c r="H14" s="14"/>
      <c r="I14" s="14"/>
      <c r="J14" s="38"/>
      <c r="K14" s="26"/>
      <c r="L14" s="14"/>
      <c r="M14" s="14"/>
      <c r="N14" s="14"/>
    </row>
    <row r="15" spans="1:14" ht="15">
      <c r="A15" s="853"/>
      <c r="B15" s="14">
        <v>13</v>
      </c>
      <c r="C15" s="14"/>
      <c r="D15" s="14"/>
      <c r="E15" s="14"/>
      <c r="F15" s="20"/>
      <c r="G15" s="37"/>
      <c r="H15" s="14"/>
      <c r="I15" s="14"/>
      <c r="J15" s="38"/>
      <c r="K15" s="26"/>
      <c r="L15" s="14"/>
      <c r="M15" s="14"/>
      <c r="N15" s="14"/>
    </row>
    <row r="16" spans="1:14" ht="15">
      <c r="A16" s="853" t="s">
        <v>466</v>
      </c>
      <c r="B16" s="15">
        <v>14</v>
      </c>
      <c r="C16" s="15"/>
      <c r="D16" s="15"/>
      <c r="E16" s="15"/>
      <c r="F16" s="21"/>
      <c r="G16" s="39"/>
      <c r="H16" s="15"/>
      <c r="I16" s="15"/>
      <c r="J16" s="40"/>
      <c r="K16" s="27"/>
      <c r="L16" s="15"/>
      <c r="M16" s="15"/>
      <c r="N16" s="15"/>
    </row>
    <row r="17" spans="1:14" ht="15">
      <c r="A17" s="853"/>
      <c r="B17" s="15">
        <v>15</v>
      </c>
      <c r="C17" s="15"/>
      <c r="D17" s="15"/>
      <c r="E17" s="15"/>
      <c r="F17" s="21"/>
      <c r="G17" s="39"/>
      <c r="H17" s="15"/>
      <c r="I17" s="15"/>
      <c r="J17" s="40"/>
      <c r="K17" s="27"/>
      <c r="L17" s="15"/>
      <c r="M17" s="15"/>
      <c r="N17" s="15"/>
    </row>
    <row r="18" spans="1:14" ht="15">
      <c r="A18" s="853"/>
      <c r="B18" s="15">
        <v>16</v>
      </c>
      <c r="C18" s="15"/>
      <c r="D18" s="15"/>
      <c r="E18" s="15"/>
      <c r="F18" s="21"/>
      <c r="G18" s="39"/>
      <c r="H18" s="15"/>
      <c r="I18" s="15"/>
      <c r="J18" s="40"/>
      <c r="K18" s="27"/>
      <c r="L18" s="15"/>
      <c r="M18" s="15"/>
      <c r="N18" s="15"/>
    </row>
    <row r="19" spans="1:14" ht="15">
      <c r="A19" s="853" t="s">
        <v>467</v>
      </c>
      <c r="B19" s="18">
        <v>17</v>
      </c>
      <c r="C19" s="18"/>
      <c r="D19" s="18"/>
      <c r="E19" s="18"/>
      <c r="F19" s="22"/>
      <c r="G19" s="41"/>
      <c r="H19" s="18"/>
      <c r="I19" s="18"/>
      <c r="J19" s="42"/>
      <c r="K19" s="28"/>
      <c r="L19" s="18"/>
      <c r="M19" s="18"/>
      <c r="N19" s="18"/>
    </row>
    <row r="20" spans="1:14" ht="15">
      <c r="A20" s="853"/>
      <c r="B20" s="18">
        <v>18</v>
      </c>
      <c r="C20" s="18"/>
      <c r="D20" s="18"/>
      <c r="E20" s="18"/>
      <c r="F20" s="22"/>
      <c r="G20" s="41"/>
      <c r="H20" s="18"/>
      <c r="I20" s="18"/>
      <c r="J20" s="42"/>
      <c r="K20" s="28"/>
      <c r="L20" s="18"/>
      <c r="M20" s="18"/>
      <c r="N20" s="18"/>
    </row>
    <row r="21" spans="1:14" ht="15">
      <c r="A21" s="853"/>
      <c r="B21" s="18">
        <v>19</v>
      </c>
      <c r="C21" s="18"/>
      <c r="D21" s="18"/>
      <c r="E21" s="18"/>
      <c r="F21" s="22"/>
      <c r="G21" s="41"/>
      <c r="H21" s="18"/>
      <c r="I21" s="18"/>
      <c r="J21" s="42"/>
      <c r="K21" s="28"/>
      <c r="L21" s="18"/>
      <c r="M21" s="18"/>
      <c r="N21" s="18"/>
    </row>
    <row r="22" spans="1:14" ht="15">
      <c r="A22" s="853"/>
      <c r="B22" s="18">
        <v>20</v>
      </c>
      <c r="C22" s="18"/>
      <c r="D22" s="18"/>
      <c r="E22" s="18"/>
      <c r="F22" s="22"/>
      <c r="G22" s="41"/>
      <c r="H22" s="18"/>
      <c r="I22" s="18"/>
      <c r="J22" s="42"/>
      <c r="K22" s="28"/>
      <c r="L22" s="18"/>
      <c r="M22" s="18"/>
      <c r="N22" s="18"/>
    </row>
    <row r="23" spans="1:14" ht="15">
      <c r="A23" s="853" t="s">
        <v>468</v>
      </c>
      <c r="B23" s="13">
        <v>21</v>
      </c>
      <c r="C23" s="13"/>
      <c r="D23" s="13"/>
      <c r="E23" s="13"/>
      <c r="F23" s="23"/>
      <c r="G23" s="43"/>
      <c r="H23" s="13"/>
      <c r="I23" s="13"/>
      <c r="J23" s="44"/>
      <c r="K23" s="29"/>
      <c r="L23" s="13"/>
      <c r="M23" s="13"/>
      <c r="N23" s="13"/>
    </row>
    <row r="24" spans="1:14" ht="15">
      <c r="A24" s="853"/>
      <c r="B24" s="13">
        <v>22</v>
      </c>
      <c r="C24" s="13"/>
      <c r="D24" s="13"/>
      <c r="E24" s="13"/>
      <c r="F24" s="23"/>
      <c r="G24" s="43"/>
      <c r="H24" s="13"/>
      <c r="I24" s="13"/>
      <c r="J24" s="44"/>
      <c r="K24" s="29"/>
      <c r="L24" s="13"/>
      <c r="M24" s="13"/>
      <c r="N24" s="13"/>
    </row>
    <row r="25" spans="1:14" ht="15">
      <c r="A25" s="853"/>
      <c r="B25" s="13">
        <v>23</v>
      </c>
      <c r="C25" s="13"/>
      <c r="D25" s="13"/>
      <c r="E25" s="13"/>
      <c r="F25" s="23"/>
      <c r="G25" s="43"/>
      <c r="H25" s="13"/>
      <c r="I25" s="13"/>
      <c r="J25" s="44"/>
      <c r="K25" s="29"/>
      <c r="L25" s="13"/>
      <c r="M25" s="13"/>
      <c r="N25" s="13"/>
    </row>
    <row r="26" spans="1:14" ht="15">
      <c r="A26" s="853"/>
      <c r="B26" s="13">
        <v>24</v>
      </c>
      <c r="C26" s="13"/>
      <c r="D26" s="13"/>
      <c r="E26" s="13"/>
      <c r="F26" s="23"/>
      <c r="G26" s="43"/>
      <c r="H26" s="13"/>
      <c r="I26" s="13"/>
      <c r="J26" s="44"/>
      <c r="K26" s="29"/>
      <c r="L26" s="13"/>
      <c r="M26" s="13"/>
      <c r="N26" s="13"/>
    </row>
    <row r="27" spans="1:14" ht="15">
      <c r="A27" s="853" t="s">
        <v>469</v>
      </c>
      <c r="B27" s="9">
        <v>25</v>
      </c>
      <c r="C27" s="9"/>
      <c r="D27" s="9"/>
      <c r="E27" s="9"/>
      <c r="F27" s="9"/>
      <c r="G27" s="9"/>
      <c r="H27" s="9"/>
      <c r="I27" s="9"/>
      <c r="J27" s="9"/>
      <c r="K27" s="9"/>
      <c r="L27" s="9"/>
      <c r="M27" s="9"/>
      <c r="N27" s="9"/>
    </row>
    <row r="28" spans="1:14" ht="15">
      <c r="A28" s="853"/>
      <c r="B28" s="9">
        <v>26</v>
      </c>
      <c r="C28" s="9"/>
      <c r="D28" s="9"/>
      <c r="E28" s="9"/>
      <c r="F28" s="9"/>
      <c r="G28" s="9"/>
      <c r="H28" s="9"/>
      <c r="I28" s="9"/>
      <c r="J28" s="9"/>
      <c r="K28" s="9"/>
      <c r="L28" s="9"/>
      <c r="M28" s="9"/>
      <c r="N28" s="9"/>
    </row>
    <row r="29" spans="1:14" ht="15">
      <c r="A29" s="853"/>
      <c r="B29" s="9">
        <v>27</v>
      </c>
      <c r="C29" s="9"/>
      <c r="D29" s="9"/>
      <c r="E29" s="9"/>
      <c r="F29" s="9"/>
      <c r="G29" s="9"/>
      <c r="H29" s="9"/>
      <c r="I29" s="9"/>
      <c r="J29" s="9"/>
      <c r="K29" s="9"/>
      <c r="L29" s="9"/>
      <c r="M29" s="9"/>
      <c r="N29" s="9"/>
    </row>
    <row r="30" spans="1:14" ht="15">
      <c r="A30" s="853"/>
      <c r="B30" s="9">
        <v>28</v>
      </c>
      <c r="C30" s="9"/>
      <c r="D30" s="9"/>
      <c r="E30" s="9"/>
      <c r="F30" s="9"/>
      <c r="G30" s="9"/>
      <c r="H30" s="9"/>
      <c r="I30" s="9"/>
      <c r="J30" s="9"/>
      <c r="K30" s="9"/>
      <c r="L30" s="9"/>
      <c r="M30" s="9"/>
      <c r="N30" s="9"/>
    </row>
    <row r="31" spans="1:14" ht="15">
      <c r="A31" s="853"/>
      <c r="B31" s="9">
        <v>29</v>
      </c>
      <c r="C31" s="9"/>
      <c r="D31" s="9"/>
      <c r="E31" s="9"/>
      <c r="F31" s="9"/>
      <c r="G31" s="9"/>
      <c r="H31" s="9"/>
      <c r="I31" s="9"/>
      <c r="J31" s="9"/>
      <c r="K31" s="9"/>
      <c r="L31" s="9"/>
      <c r="M31" s="9"/>
      <c r="N31" s="9"/>
    </row>
    <row r="32" spans="1:14" ht="15">
      <c r="A32" s="853" t="s">
        <v>470</v>
      </c>
      <c r="B32" s="16">
        <v>30</v>
      </c>
      <c r="C32" s="16"/>
      <c r="D32" s="16"/>
      <c r="E32" s="16"/>
      <c r="F32" s="16"/>
      <c r="G32" s="16"/>
      <c r="H32" s="16"/>
      <c r="I32" s="16"/>
      <c r="J32" s="16"/>
      <c r="K32" s="16"/>
      <c r="L32" s="16"/>
      <c r="M32" s="16"/>
      <c r="N32" s="16"/>
    </row>
    <row r="33" spans="1:14" ht="15">
      <c r="A33" s="853"/>
      <c r="B33" s="16">
        <v>31</v>
      </c>
      <c r="C33" s="16"/>
      <c r="D33" s="16"/>
      <c r="E33" s="16"/>
      <c r="F33" s="16"/>
      <c r="G33" s="16"/>
      <c r="H33" s="16"/>
      <c r="I33" s="16"/>
      <c r="J33" s="16"/>
      <c r="K33" s="16"/>
      <c r="L33" s="16"/>
      <c r="M33" s="16"/>
      <c r="N33" s="16"/>
    </row>
    <row r="34" spans="1:14" ht="15">
      <c r="A34" s="853"/>
      <c r="B34" s="16">
        <v>32</v>
      </c>
      <c r="C34" s="16"/>
      <c r="D34" s="16"/>
      <c r="E34" s="16"/>
      <c r="F34" s="16"/>
      <c r="G34" s="16"/>
      <c r="H34" s="16"/>
      <c r="I34" s="16"/>
      <c r="J34" s="16"/>
      <c r="K34" s="16"/>
      <c r="L34" s="16"/>
      <c r="M34" s="16"/>
      <c r="N34" s="16"/>
    </row>
    <row r="35" spans="1:14" ht="15">
      <c r="A35" s="853" t="s">
        <v>471</v>
      </c>
      <c r="B35" s="17">
        <v>33</v>
      </c>
      <c r="C35" s="14"/>
      <c r="D35" s="14"/>
      <c r="E35" s="14"/>
      <c r="F35" s="14"/>
      <c r="G35" s="14"/>
      <c r="H35" s="14"/>
      <c r="I35" s="14"/>
      <c r="J35" s="14"/>
      <c r="K35" s="14"/>
      <c r="L35" s="14"/>
      <c r="M35" s="14"/>
      <c r="N35" s="14"/>
    </row>
    <row r="36" spans="1:14" ht="15">
      <c r="A36" s="853"/>
      <c r="B36" s="14">
        <v>34</v>
      </c>
      <c r="C36" s="14"/>
      <c r="D36" s="14"/>
      <c r="E36" s="14"/>
      <c r="F36" s="14"/>
      <c r="G36" s="14"/>
      <c r="H36" s="14"/>
      <c r="I36" s="14"/>
      <c r="J36" s="14"/>
      <c r="K36" s="14"/>
      <c r="L36" s="14"/>
      <c r="M36" s="14"/>
      <c r="N36" s="14"/>
    </row>
    <row r="37" spans="1:14" ht="15">
      <c r="A37" s="853"/>
      <c r="B37" s="45">
        <v>35</v>
      </c>
      <c r="C37" s="14"/>
      <c r="D37" s="14"/>
      <c r="E37" s="14"/>
      <c r="F37" s="14"/>
      <c r="G37" s="14"/>
      <c r="H37" s="14"/>
      <c r="I37" s="14"/>
      <c r="J37" s="14"/>
      <c r="K37" s="14"/>
      <c r="L37" s="14"/>
      <c r="M37" s="14"/>
      <c r="N37" s="14"/>
    </row>
    <row r="38" spans="1:14" ht="15">
      <c r="A38" s="853" t="s">
        <v>472</v>
      </c>
      <c r="B38" s="8">
        <v>36</v>
      </c>
      <c r="C38" s="8"/>
      <c r="D38" s="8"/>
      <c r="E38" s="8"/>
      <c r="F38" s="8"/>
      <c r="G38" s="8"/>
      <c r="H38" s="8"/>
      <c r="I38" s="8"/>
      <c r="J38" s="8"/>
      <c r="K38" s="8"/>
      <c r="L38" s="8"/>
      <c r="M38" s="8"/>
      <c r="N38" s="8"/>
    </row>
    <row r="39" spans="1:14" ht="15">
      <c r="A39" s="853"/>
      <c r="B39" s="8">
        <v>37</v>
      </c>
      <c r="C39" s="8"/>
      <c r="D39" s="8"/>
      <c r="E39" s="8"/>
      <c r="F39" s="8"/>
      <c r="G39" s="8"/>
      <c r="H39" s="8"/>
      <c r="I39" s="8"/>
      <c r="J39" s="8"/>
      <c r="K39" s="8"/>
      <c r="L39" s="8"/>
      <c r="M39" s="8"/>
      <c r="N39" s="8"/>
    </row>
    <row r="40" spans="1:14" ht="15">
      <c r="A40" s="853"/>
      <c r="B40" s="8">
        <v>38</v>
      </c>
      <c r="C40" s="8"/>
      <c r="D40" s="8"/>
      <c r="E40" s="8"/>
      <c r="F40" s="8"/>
      <c r="G40" s="8"/>
      <c r="H40" s="8"/>
      <c r="I40" s="8"/>
      <c r="J40" s="8"/>
      <c r="K40" s="8"/>
      <c r="L40" s="8"/>
      <c r="M40" s="8"/>
      <c r="N40" s="8"/>
    </row>
    <row r="41" spans="1:14" ht="15">
      <c r="A41" s="860" t="s">
        <v>473</v>
      </c>
      <c r="B41" s="46">
        <v>39</v>
      </c>
      <c r="C41" s="47"/>
      <c r="D41" s="47"/>
      <c r="E41" s="47"/>
      <c r="F41" s="47"/>
      <c r="G41" s="47"/>
      <c r="H41" s="47"/>
      <c r="I41" s="47"/>
      <c r="J41" s="47"/>
      <c r="K41" s="47"/>
      <c r="L41" s="47"/>
      <c r="M41" s="47"/>
      <c r="N41" s="47"/>
    </row>
    <row r="42" spans="1:14" ht="15">
      <c r="A42" s="860"/>
      <c r="B42" s="47">
        <v>40</v>
      </c>
      <c r="C42" s="47"/>
      <c r="D42" s="47"/>
      <c r="E42" s="47"/>
      <c r="F42" s="47"/>
      <c r="G42" s="47"/>
      <c r="H42" s="47"/>
      <c r="I42" s="47"/>
      <c r="J42" s="47"/>
      <c r="K42" s="47"/>
      <c r="L42" s="47"/>
      <c r="M42" s="47"/>
      <c r="N42" s="47"/>
    </row>
    <row r="43" spans="1:14" ht="15">
      <c r="A43" s="860"/>
      <c r="B43" s="47">
        <v>41</v>
      </c>
      <c r="C43" s="47"/>
      <c r="D43" s="47"/>
      <c r="E43" s="47"/>
      <c r="F43" s="47"/>
      <c r="G43" s="47"/>
      <c r="H43" s="47"/>
      <c r="I43" s="47"/>
      <c r="J43" s="47"/>
      <c r="K43" s="47"/>
      <c r="L43" s="47"/>
      <c r="M43" s="47"/>
      <c r="N43" s="47"/>
    </row>
    <row r="44" spans="1:14" ht="15">
      <c r="A44" s="860"/>
      <c r="B44" s="48">
        <v>42</v>
      </c>
      <c r="C44" s="47"/>
      <c r="D44" s="47"/>
      <c r="E44" s="47"/>
      <c r="F44" s="47"/>
      <c r="G44" s="47"/>
      <c r="H44" s="47"/>
      <c r="I44" s="47"/>
      <c r="J44" s="47"/>
      <c r="K44" s="47"/>
      <c r="L44" s="47"/>
      <c r="M44" s="47"/>
      <c r="N44" s="47"/>
    </row>
    <row r="45" spans="1:14" ht="15">
      <c r="A45" s="859" t="s">
        <v>474</v>
      </c>
      <c r="B45" s="12">
        <v>43</v>
      </c>
      <c r="C45" s="12"/>
      <c r="D45" s="12"/>
      <c r="E45" s="12"/>
      <c r="F45" s="12"/>
      <c r="G45" s="12"/>
      <c r="H45" s="12"/>
      <c r="I45" s="12"/>
      <c r="J45" s="12"/>
      <c r="K45" s="12"/>
      <c r="L45" s="12"/>
      <c r="M45" s="12"/>
      <c r="N45" s="12"/>
    </row>
    <row r="46" spans="1:14" ht="15">
      <c r="A46" s="859"/>
      <c r="B46" s="12">
        <v>44</v>
      </c>
      <c r="C46" s="12"/>
      <c r="D46" s="12"/>
      <c r="E46" s="12"/>
      <c r="F46" s="12"/>
      <c r="G46" s="12"/>
      <c r="H46" s="12"/>
      <c r="I46" s="12"/>
      <c r="J46" s="12"/>
      <c r="K46" s="12"/>
      <c r="L46" s="12"/>
      <c r="M46" s="12"/>
      <c r="N46" s="12"/>
    </row>
  </sheetData>
  <sheetProtection/>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8">
      <selection activeCell="B28" sqref="B28"/>
    </sheetView>
  </sheetViews>
  <sheetFormatPr defaultColWidth="10.8515625" defaultRowHeight="15"/>
  <cols>
    <col min="1" max="1" width="72.00390625" style="124" bestFit="1" customWidth="1"/>
    <col min="2" max="2" width="73.421875" style="124" customWidth="1"/>
    <col min="3" max="3" width="10.8515625" style="124" customWidth="1"/>
    <col min="4" max="4" width="31.140625" style="124" customWidth="1"/>
    <col min="5" max="5" width="70.140625" style="124" customWidth="1"/>
    <col min="6" max="6" width="17.28125" style="124" customWidth="1"/>
    <col min="7" max="8" width="21.8515625" style="124" customWidth="1"/>
    <col min="9" max="9" width="19.28125" style="124" customWidth="1"/>
    <col min="10" max="10" width="42.00390625" style="124" customWidth="1"/>
    <col min="11" max="16384" width="10.8515625" style="124" customWidth="1"/>
  </cols>
  <sheetData>
    <row r="1" spans="1:2" ht="25.5" customHeight="1">
      <c r="A1" s="863" t="s">
        <v>137</v>
      </c>
      <c r="B1" s="864"/>
    </row>
    <row r="2" spans="1:2" ht="25.5" customHeight="1">
      <c r="A2" s="865" t="s">
        <v>475</v>
      </c>
      <c r="B2" s="866"/>
    </row>
    <row r="3" spans="1:2" ht="15">
      <c r="A3" s="141" t="s">
        <v>476</v>
      </c>
      <c r="B3" s="125" t="s">
        <v>477</v>
      </c>
    </row>
    <row r="4" spans="1:2" ht="15">
      <c r="A4" s="142" t="s">
        <v>8</v>
      </c>
      <c r="B4" s="131" t="s">
        <v>478</v>
      </c>
    </row>
    <row r="5" spans="1:2" ht="105">
      <c r="A5" s="142" t="s">
        <v>10</v>
      </c>
      <c r="B5" s="144" t="s">
        <v>479</v>
      </c>
    </row>
    <row r="6" spans="1:2" ht="15">
      <c r="A6" s="142" t="s">
        <v>7</v>
      </c>
      <c r="B6" s="867" t="s">
        <v>480</v>
      </c>
    </row>
    <row r="7" spans="1:2" ht="15">
      <c r="A7" s="142" t="s">
        <v>14</v>
      </c>
      <c r="B7" s="868"/>
    </row>
    <row r="8" spans="1:2" ht="15">
      <c r="A8" s="142" t="s">
        <v>15</v>
      </c>
      <c r="B8" s="868"/>
    </row>
    <row r="9" spans="1:2" ht="15">
      <c r="A9" s="142" t="s">
        <v>481</v>
      </c>
      <c r="B9" s="869"/>
    </row>
    <row r="10" spans="1:2" ht="30">
      <c r="A10" s="142" t="s">
        <v>20</v>
      </c>
      <c r="B10" s="126" t="s">
        <v>482</v>
      </c>
    </row>
    <row r="11" spans="1:2" ht="45">
      <c r="A11" s="142" t="s">
        <v>22</v>
      </c>
      <c r="B11" s="126" t="s">
        <v>483</v>
      </c>
    </row>
    <row r="12" spans="1:2" ht="60">
      <c r="A12" s="142" t="s">
        <v>19</v>
      </c>
      <c r="B12" s="127" t="s">
        <v>484</v>
      </c>
    </row>
    <row r="13" spans="1:2" ht="30">
      <c r="A13" s="142" t="s">
        <v>485</v>
      </c>
      <c r="B13" s="127" t="s">
        <v>486</v>
      </c>
    </row>
    <row r="14" spans="1:2" ht="45">
      <c r="A14" s="142" t="s">
        <v>487</v>
      </c>
      <c r="B14" s="127" t="s">
        <v>488</v>
      </c>
    </row>
    <row r="15" spans="1:2" ht="72" customHeight="1">
      <c r="A15" s="143" t="s">
        <v>489</v>
      </c>
      <c r="B15" s="128" t="s">
        <v>490</v>
      </c>
    </row>
    <row r="16" spans="1:2" ht="199.5">
      <c r="A16" s="143" t="s">
        <v>491</v>
      </c>
      <c r="B16" s="178" t="s">
        <v>492</v>
      </c>
    </row>
    <row r="17" spans="1:2" ht="25.5" customHeight="1">
      <c r="A17" s="865" t="s">
        <v>493</v>
      </c>
      <c r="B17" s="866"/>
    </row>
    <row r="18" spans="1:2" ht="15">
      <c r="A18" s="141" t="s">
        <v>476</v>
      </c>
      <c r="B18" s="125" t="s">
        <v>477</v>
      </c>
    </row>
    <row r="19" spans="1:2" ht="15">
      <c r="A19" s="142" t="s">
        <v>8</v>
      </c>
      <c r="B19" s="131" t="s">
        <v>478</v>
      </c>
    </row>
    <row r="20" spans="1:2" ht="99.75">
      <c r="A20" s="142" t="s">
        <v>10</v>
      </c>
      <c r="B20" s="130" t="s">
        <v>494</v>
      </c>
    </row>
    <row r="21" spans="1:2" ht="30">
      <c r="A21" s="142" t="s">
        <v>495</v>
      </c>
      <c r="B21" s="127" t="s">
        <v>496</v>
      </c>
    </row>
    <row r="22" spans="1:2" ht="45">
      <c r="A22" s="142" t="s">
        <v>497</v>
      </c>
      <c r="B22" s="127" t="s">
        <v>498</v>
      </c>
    </row>
    <row r="23" spans="1:2" ht="75">
      <c r="A23" s="142" t="s">
        <v>499</v>
      </c>
      <c r="B23" s="127" t="s">
        <v>500</v>
      </c>
    </row>
    <row r="24" spans="1:2" ht="30">
      <c r="A24" s="142" t="s">
        <v>501</v>
      </c>
      <c r="B24" s="127" t="s">
        <v>502</v>
      </c>
    </row>
    <row r="25" spans="1:2" ht="15">
      <c r="A25" s="142" t="s">
        <v>309</v>
      </c>
      <c r="B25" s="127" t="s">
        <v>503</v>
      </c>
    </row>
    <row r="26" spans="1:2" ht="45.75" customHeight="1">
      <c r="A26" s="142" t="s">
        <v>504</v>
      </c>
      <c r="B26" s="129" t="s">
        <v>505</v>
      </c>
    </row>
    <row r="27" spans="1:2" ht="75">
      <c r="A27" s="142" t="s">
        <v>152</v>
      </c>
      <c r="B27" s="129" t="s">
        <v>506</v>
      </c>
    </row>
    <row r="28" spans="1:2" ht="45">
      <c r="A28" s="142" t="s">
        <v>507</v>
      </c>
      <c r="B28" s="129" t="s">
        <v>508</v>
      </c>
    </row>
    <row r="29" spans="1:2" ht="45">
      <c r="A29" s="142" t="s">
        <v>509</v>
      </c>
      <c r="B29" s="129" t="s">
        <v>510</v>
      </c>
    </row>
    <row r="30" spans="1:2" ht="45">
      <c r="A30" s="142" t="s">
        <v>306</v>
      </c>
      <c r="B30" s="129" t="s">
        <v>511</v>
      </c>
    </row>
    <row r="31" spans="1:2" ht="144" customHeight="1">
      <c r="A31" s="142" t="s">
        <v>512</v>
      </c>
      <c r="B31" s="129" t="s">
        <v>513</v>
      </c>
    </row>
    <row r="32" spans="1:2" ht="30">
      <c r="A32" s="142" t="s">
        <v>514</v>
      </c>
      <c r="B32" s="129" t="s">
        <v>515</v>
      </c>
    </row>
    <row r="33" spans="1:2" ht="30">
      <c r="A33" s="142" t="s">
        <v>516</v>
      </c>
      <c r="B33" s="129" t="s">
        <v>517</v>
      </c>
    </row>
    <row r="34" spans="1:2" ht="30">
      <c r="A34" s="142" t="s">
        <v>518</v>
      </c>
      <c r="B34" s="129" t="s">
        <v>519</v>
      </c>
    </row>
    <row r="35" spans="1:2" ht="30">
      <c r="A35" s="142" t="s">
        <v>520</v>
      </c>
      <c r="B35" s="129" t="s">
        <v>521</v>
      </c>
    </row>
    <row r="36" spans="1:2" ht="75">
      <c r="A36" s="142" t="s">
        <v>522</v>
      </c>
      <c r="B36" s="129" t="s">
        <v>523</v>
      </c>
    </row>
    <row r="37" spans="1:2" ht="15">
      <c r="A37" s="142" t="s">
        <v>140</v>
      </c>
      <c r="B37" s="129" t="s">
        <v>524</v>
      </c>
    </row>
    <row r="38" spans="1:2" ht="30">
      <c r="A38" s="142" t="s">
        <v>525</v>
      </c>
      <c r="B38" s="129" t="s">
        <v>526</v>
      </c>
    </row>
    <row r="39" spans="1:2" ht="45">
      <c r="A39" s="142" t="s">
        <v>527</v>
      </c>
      <c r="B39" s="129" t="s">
        <v>528</v>
      </c>
    </row>
    <row r="40" spans="1:2" ht="28.5">
      <c r="A40" s="143" t="s">
        <v>143</v>
      </c>
      <c r="B40" s="129" t="s">
        <v>529</v>
      </c>
    </row>
    <row r="41" spans="1:2" ht="25.5" customHeight="1">
      <c r="A41" s="865" t="s">
        <v>530</v>
      </c>
      <c r="B41" s="866"/>
    </row>
    <row r="42" spans="1:2" ht="15">
      <c r="A42" s="863" t="s">
        <v>531</v>
      </c>
      <c r="B42" s="864"/>
    </row>
    <row r="43" spans="1:2" ht="72" customHeight="1">
      <c r="A43" s="861" t="s">
        <v>532</v>
      </c>
      <c r="B43" s="862"/>
    </row>
    <row r="44" spans="1:2" ht="30">
      <c r="A44" s="142" t="s">
        <v>509</v>
      </c>
      <c r="B44" s="129" t="s">
        <v>533</v>
      </c>
    </row>
    <row r="45" spans="1:2" ht="45">
      <c r="A45" s="143" t="s">
        <v>534</v>
      </c>
      <c r="B45" s="129" t="s">
        <v>535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55" zoomScaleNormal="55" zoomScalePageLayoutView="0" workbookViewId="0" topLeftCell="N19">
      <selection activeCell="P34" sqref="P34"/>
    </sheetView>
  </sheetViews>
  <sheetFormatPr defaultColWidth="10.8515625" defaultRowHeight="15"/>
  <cols>
    <col min="1" max="1" width="38.421875" style="179" customWidth="1"/>
    <col min="2" max="2" width="15.421875" style="179" customWidth="1"/>
    <col min="3" max="3" width="20.7109375" style="179" customWidth="1"/>
    <col min="4" max="4" width="22.00390625" style="179" customWidth="1"/>
    <col min="5" max="14" width="20.7109375" style="179" customWidth="1"/>
    <col min="15" max="15" width="16.140625" style="179" customWidth="1"/>
    <col min="16" max="16" width="18.140625" style="179" customWidth="1"/>
    <col min="17" max="17" width="16.00390625" style="179" customWidth="1"/>
    <col min="18" max="18" width="21.7109375" style="179" customWidth="1"/>
    <col min="19" max="19" width="29.140625" style="179" customWidth="1"/>
    <col min="20" max="20" width="18.140625" style="179" customWidth="1"/>
    <col min="21" max="21" width="19.421875" style="179" customWidth="1"/>
    <col min="22" max="22" width="24.14062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22.2812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582"/>
      <c r="B1" s="585"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7"/>
      <c r="AB1" s="594" t="s">
        <v>82</v>
      </c>
      <c r="AC1" s="595"/>
      <c r="AD1" s="596"/>
    </row>
    <row r="2" spans="1:30" ht="30.75" customHeight="1" thickBot="1">
      <c r="A2" s="583"/>
      <c r="B2" s="585" t="s">
        <v>2</v>
      </c>
      <c r="C2" s="586"/>
      <c r="D2" s="586"/>
      <c r="E2" s="586"/>
      <c r="F2" s="586"/>
      <c r="G2" s="586"/>
      <c r="H2" s="586"/>
      <c r="I2" s="586"/>
      <c r="J2" s="586"/>
      <c r="K2" s="586"/>
      <c r="L2" s="586"/>
      <c r="M2" s="586"/>
      <c r="N2" s="586"/>
      <c r="O2" s="586"/>
      <c r="P2" s="586"/>
      <c r="Q2" s="586"/>
      <c r="R2" s="586"/>
      <c r="S2" s="586"/>
      <c r="T2" s="586"/>
      <c r="U2" s="586"/>
      <c r="V2" s="586"/>
      <c r="W2" s="586"/>
      <c r="X2" s="586"/>
      <c r="Y2" s="586"/>
      <c r="Z2" s="586"/>
      <c r="AA2" s="587"/>
      <c r="AB2" s="539" t="s">
        <v>83</v>
      </c>
      <c r="AC2" s="540"/>
      <c r="AD2" s="541"/>
    </row>
    <row r="3" spans="1:30" ht="24" customHeight="1">
      <c r="A3" s="583"/>
      <c r="B3" s="542" t="s">
        <v>4</v>
      </c>
      <c r="C3" s="543"/>
      <c r="D3" s="543"/>
      <c r="E3" s="543"/>
      <c r="F3" s="543"/>
      <c r="G3" s="543"/>
      <c r="H3" s="543"/>
      <c r="I3" s="543"/>
      <c r="J3" s="543"/>
      <c r="K3" s="543"/>
      <c r="L3" s="543"/>
      <c r="M3" s="543"/>
      <c r="N3" s="543"/>
      <c r="O3" s="543"/>
      <c r="P3" s="543"/>
      <c r="Q3" s="543"/>
      <c r="R3" s="543"/>
      <c r="S3" s="543"/>
      <c r="T3" s="543"/>
      <c r="U3" s="543"/>
      <c r="V3" s="543"/>
      <c r="W3" s="543"/>
      <c r="X3" s="543"/>
      <c r="Y3" s="543"/>
      <c r="Z3" s="543"/>
      <c r="AA3" s="544"/>
      <c r="AB3" s="539" t="s">
        <v>84</v>
      </c>
      <c r="AC3" s="540"/>
      <c r="AD3" s="541"/>
    </row>
    <row r="4" spans="1:30" ht="21.75" customHeight="1" thickBot="1">
      <c r="A4" s="584"/>
      <c r="B4" s="545"/>
      <c r="C4" s="546"/>
      <c r="D4" s="546"/>
      <c r="E4" s="546"/>
      <c r="F4" s="546"/>
      <c r="G4" s="546"/>
      <c r="H4" s="546"/>
      <c r="I4" s="546"/>
      <c r="J4" s="546"/>
      <c r="K4" s="546"/>
      <c r="L4" s="546"/>
      <c r="M4" s="546"/>
      <c r="N4" s="546"/>
      <c r="O4" s="546"/>
      <c r="P4" s="546"/>
      <c r="Q4" s="546"/>
      <c r="R4" s="546"/>
      <c r="S4" s="546"/>
      <c r="T4" s="546"/>
      <c r="U4" s="546"/>
      <c r="V4" s="546"/>
      <c r="W4" s="546"/>
      <c r="X4" s="546"/>
      <c r="Y4" s="546"/>
      <c r="Z4" s="546"/>
      <c r="AA4" s="547"/>
      <c r="AB4" s="548" t="s">
        <v>6</v>
      </c>
      <c r="AC4" s="549"/>
      <c r="AD4" s="550"/>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 r="A7" s="551" t="s">
        <v>20</v>
      </c>
      <c r="B7" s="552"/>
      <c r="C7" s="566" t="s">
        <v>44</v>
      </c>
      <c r="D7" s="551" t="s">
        <v>8</v>
      </c>
      <c r="E7" s="569"/>
      <c r="F7" s="569"/>
      <c r="G7" s="569"/>
      <c r="H7" s="552"/>
      <c r="I7" s="572">
        <v>45238</v>
      </c>
      <c r="J7" s="573"/>
      <c r="K7" s="551" t="s">
        <v>10</v>
      </c>
      <c r="L7" s="552"/>
      <c r="M7" s="578" t="s">
        <v>11</v>
      </c>
      <c r="N7" s="579"/>
      <c r="O7" s="588"/>
      <c r="P7" s="589"/>
      <c r="Q7" s="183"/>
      <c r="R7" s="183"/>
      <c r="S7" s="183"/>
      <c r="T7" s="183"/>
      <c r="U7" s="183"/>
      <c r="V7" s="183"/>
      <c r="W7" s="183"/>
      <c r="X7" s="183"/>
      <c r="Y7" s="183"/>
      <c r="Z7" s="183"/>
      <c r="AA7" s="183"/>
      <c r="AB7" s="183"/>
      <c r="AC7" s="188"/>
      <c r="AD7" s="189"/>
    </row>
    <row r="8" spans="1:30" ht="15">
      <c r="A8" s="553"/>
      <c r="B8" s="554"/>
      <c r="C8" s="567"/>
      <c r="D8" s="553"/>
      <c r="E8" s="570"/>
      <c r="F8" s="570"/>
      <c r="G8" s="570"/>
      <c r="H8" s="554"/>
      <c r="I8" s="574"/>
      <c r="J8" s="575"/>
      <c r="K8" s="553"/>
      <c r="L8" s="554"/>
      <c r="M8" s="590" t="s">
        <v>12</v>
      </c>
      <c r="N8" s="591"/>
      <c r="O8" s="592"/>
      <c r="P8" s="593"/>
      <c r="Q8" s="183"/>
      <c r="R8" s="183"/>
      <c r="S8" s="183"/>
      <c r="T8" s="183"/>
      <c r="U8" s="183"/>
      <c r="V8" s="183"/>
      <c r="W8" s="183"/>
      <c r="X8" s="183"/>
      <c r="Y8" s="183"/>
      <c r="Z8" s="183"/>
      <c r="AA8" s="183"/>
      <c r="AB8" s="183"/>
      <c r="AC8" s="188"/>
      <c r="AD8" s="189"/>
    </row>
    <row r="9" spans="1:30" ht="15">
      <c r="A9" s="555"/>
      <c r="B9" s="556"/>
      <c r="C9" s="568"/>
      <c r="D9" s="555"/>
      <c r="E9" s="571"/>
      <c r="F9" s="571"/>
      <c r="G9" s="571"/>
      <c r="H9" s="556"/>
      <c r="I9" s="576"/>
      <c r="J9" s="577"/>
      <c r="K9" s="555"/>
      <c r="L9" s="556"/>
      <c r="M9" s="580" t="s">
        <v>13</v>
      </c>
      <c r="N9" s="581"/>
      <c r="O9" s="603" t="s">
        <v>85</v>
      </c>
      <c r="P9" s="604"/>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551" t="s">
        <v>7</v>
      </c>
      <c r="B11" s="552"/>
      <c r="C11" s="557" t="s">
        <v>86</v>
      </c>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c r="AD11" s="559"/>
    </row>
    <row r="12" spans="1:30" ht="15" customHeight="1">
      <c r="A12" s="553"/>
      <c r="B12" s="554"/>
      <c r="C12" s="560"/>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2"/>
    </row>
    <row r="13" spans="1:30" ht="15" customHeight="1" thickBot="1">
      <c r="A13" s="555"/>
      <c r="B13" s="556"/>
      <c r="C13" s="563"/>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5"/>
    </row>
    <row r="14" spans="1:30" ht="9" customHeight="1" thickBot="1">
      <c r="A14" s="199"/>
      <c r="B14" s="200"/>
      <c r="C14" s="201"/>
      <c r="D14" s="201"/>
      <c r="E14" s="201"/>
      <c r="F14" s="201"/>
      <c r="G14" s="201"/>
      <c r="H14" s="201"/>
      <c r="I14" s="201"/>
      <c r="J14" s="201"/>
      <c r="K14" s="201"/>
      <c r="L14" s="201"/>
      <c r="M14" s="202"/>
      <c r="N14" s="202"/>
      <c r="O14" s="202"/>
      <c r="P14" s="202"/>
      <c r="Q14" s="202"/>
      <c r="R14" s="203"/>
      <c r="S14" s="203"/>
      <c r="T14" s="203"/>
      <c r="U14" s="203"/>
      <c r="V14" s="203"/>
      <c r="W14" s="203"/>
      <c r="X14" s="203"/>
      <c r="Y14" s="192"/>
      <c r="Z14" s="192"/>
      <c r="AA14" s="192"/>
      <c r="AB14" s="192"/>
      <c r="AC14" s="192"/>
      <c r="AD14" s="198"/>
    </row>
    <row r="15" spans="1:30" ht="39" customHeight="1" thickBot="1">
      <c r="A15" s="625" t="s">
        <v>14</v>
      </c>
      <c r="B15" s="626"/>
      <c r="C15" s="619" t="s">
        <v>87</v>
      </c>
      <c r="D15" s="620"/>
      <c r="E15" s="620"/>
      <c r="F15" s="620"/>
      <c r="G15" s="620"/>
      <c r="H15" s="620"/>
      <c r="I15" s="620"/>
      <c r="J15" s="620"/>
      <c r="K15" s="621"/>
      <c r="L15" s="612" t="s">
        <v>15</v>
      </c>
      <c r="M15" s="613"/>
      <c r="N15" s="613"/>
      <c r="O15" s="613"/>
      <c r="P15" s="613"/>
      <c r="Q15" s="614"/>
      <c r="R15" s="622" t="s">
        <v>88</v>
      </c>
      <c r="S15" s="623"/>
      <c r="T15" s="623"/>
      <c r="U15" s="623"/>
      <c r="V15" s="623"/>
      <c r="W15" s="623"/>
      <c r="X15" s="624"/>
      <c r="Y15" s="612" t="s">
        <v>16</v>
      </c>
      <c r="Z15" s="614"/>
      <c r="AA15" s="605" t="s">
        <v>89</v>
      </c>
      <c r="AB15" s="606"/>
      <c r="AC15" s="606"/>
      <c r="AD15" s="607"/>
    </row>
    <row r="16" spans="1:30" ht="9" customHeight="1" thickBot="1">
      <c r="A16" s="187"/>
      <c r="B16" s="183"/>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204"/>
      <c r="AD16" s="205"/>
    </row>
    <row r="17" spans="1:30" s="206" customFormat="1" ht="37.5" customHeight="1" thickBot="1">
      <c r="A17" s="625" t="s">
        <v>17</v>
      </c>
      <c r="B17" s="626"/>
      <c r="C17" s="609" t="s">
        <v>90</v>
      </c>
      <c r="D17" s="610"/>
      <c r="E17" s="610"/>
      <c r="F17" s="610"/>
      <c r="G17" s="610"/>
      <c r="H17" s="610"/>
      <c r="I17" s="610"/>
      <c r="J17" s="610"/>
      <c r="K17" s="610"/>
      <c r="L17" s="610"/>
      <c r="M17" s="610"/>
      <c r="N17" s="610"/>
      <c r="O17" s="610"/>
      <c r="P17" s="610"/>
      <c r="Q17" s="611"/>
      <c r="R17" s="612" t="s">
        <v>91</v>
      </c>
      <c r="S17" s="613"/>
      <c r="T17" s="613"/>
      <c r="U17" s="613"/>
      <c r="V17" s="614"/>
      <c r="W17" s="615">
        <v>20</v>
      </c>
      <c r="X17" s="616"/>
      <c r="Y17" s="613" t="s">
        <v>19</v>
      </c>
      <c r="Z17" s="613"/>
      <c r="AA17" s="613"/>
      <c r="AB17" s="614"/>
      <c r="AC17" s="617">
        <v>0.3</v>
      </c>
      <c r="AD17" s="618"/>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612" t="s">
        <v>22</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4"/>
      <c r="AE19" s="210"/>
      <c r="AF19" s="210"/>
    </row>
    <row r="20" spans="1:32" ht="31.5" customHeight="1" thickBot="1">
      <c r="A20" s="211"/>
      <c r="B20" s="188"/>
      <c r="C20" s="597" t="s">
        <v>92</v>
      </c>
      <c r="D20" s="598"/>
      <c r="E20" s="598"/>
      <c r="F20" s="598"/>
      <c r="G20" s="598"/>
      <c r="H20" s="598"/>
      <c r="I20" s="598"/>
      <c r="J20" s="598"/>
      <c r="K20" s="598"/>
      <c r="L20" s="598"/>
      <c r="M20" s="598"/>
      <c r="N20" s="598"/>
      <c r="O20" s="598"/>
      <c r="P20" s="599"/>
      <c r="Q20" s="600" t="s">
        <v>93</v>
      </c>
      <c r="R20" s="601"/>
      <c r="S20" s="601"/>
      <c r="T20" s="601"/>
      <c r="U20" s="601"/>
      <c r="V20" s="601"/>
      <c r="W20" s="601"/>
      <c r="X20" s="601"/>
      <c r="Y20" s="601"/>
      <c r="Z20" s="601"/>
      <c r="AA20" s="601"/>
      <c r="AB20" s="601"/>
      <c r="AC20" s="601"/>
      <c r="AD20" s="602"/>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351" t="s">
        <v>35</v>
      </c>
      <c r="R21" s="344" t="s">
        <v>36</v>
      </c>
      <c r="S21" s="344" t="s">
        <v>37</v>
      </c>
      <c r="T21" s="344" t="s">
        <v>38</v>
      </c>
      <c r="U21" s="344" t="s">
        <v>39</v>
      </c>
      <c r="V21" s="344" t="s">
        <v>40</v>
      </c>
      <c r="W21" s="344" t="s">
        <v>41</v>
      </c>
      <c r="X21" s="344" t="s">
        <v>42</v>
      </c>
      <c r="Y21" s="344" t="s">
        <v>43</v>
      </c>
      <c r="Z21" s="344" t="s">
        <v>44</v>
      </c>
      <c r="AA21" s="344" t="s">
        <v>45</v>
      </c>
      <c r="AB21" s="344" t="s">
        <v>46</v>
      </c>
      <c r="AC21" s="344" t="s">
        <v>33</v>
      </c>
      <c r="AD21" s="352" t="s">
        <v>94</v>
      </c>
      <c r="AE21" s="215"/>
      <c r="AF21" s="215"/>
    </row>
    <row r="22" spans="1:34" ht="31.5" customHeight="1">
      <c r="A22" s="641" t="s">
        <v>95</v>
      </c>
      <c r="B22" s="642"/>
      <c r="C22" s="216"/>
      <c r="D22" s="217"/>
      <c r="E22" s="217"/>
      <c r="F22" s="217"/>
      <c r="G22" s="217"/>
      <c r="H22" s="217"/>
      <c r="I22" s="217"/>
      <c r="J22" s="217"/>
      <c r="K22" s="217"/>
      <c r="L22" s="217"/>
      <c r="M22" s="217"/>
      <c r="N22" s="217"/>
      <c r="O22" s="217">
        <f>SUM(C22:N22)</f>
        <v>0</v>
      </c>
      <c r="P22" s="218"/>
      <c r="Q22" s="353">
        <v>101970000</v>
      </c>
      <c r="R22" s="354">
        <v>191393334</v>
      </c>
      <c r="S22" s="354">
        <v>80986666</v>
      </c>
      <c r="T22" s="354"/>
      <c r="U22" s="354">
        <v>-20925334</v>
      </c>
      <c r="V22" s="354"/>
      <c r="W22" s="354"/>
      <c r="X22" s="354"/>
      <c r="Y22" s="354"/>
      <c r="Z22" s="354">
        <v>-27965333</v>
      </c>
      <c r="AA22" s="354"/>
      <c r="AB22" s="354"/>
      <c r="AC22" s="354">
        <f>SUM(Q22:AB22)</f>
        <v>325459333</v>
      </c>
      <c r="AD22" s="355"/>
      <c r="AE22" s="215"/>
      <c r="AF22" s="215"/>
      <c r="AG22" s="249"/>
      <c r="AH22" s="250"/>
    </row>
    <row r="23" spans="1:32" ht="31.5" customHeight="1">
      <c r="A23" s="643" t="s">
        <v>96</v>
      </c>
      <c r="B23" s="633"/>
      <c r="C23" s="219"/>
      <c r="D23" s="220"/>
      <c r="E23" s="220"/>
      <c r="F23" s="220"/>
      <c r="G23" s="220"/>
      <c r="H23" s="220"/>
      <c r="I23" s="220"/>
      <c r="J23" s="220"/>
      <c r="K23" s="220"/>
      <c r="L23" s="220"/>
      <c r="M23" s="220"/>
      <c r="N23" s="220"/>
      <c r="O23" s="220">
        <f>SUM(C23:N23)</f>
        <v>0</v>
      </c>
      <c r="P23" s="221" t="str">
        <f>_xlfn.IFERROR(O23/(SUMIF(C23:N23,"&gt;0",C22:N22))," ")</f>
        <v> </v>
      </c>
      <c r="Q23" s="219">
        <v>101970000</v>
      </c>
      <c r="R23" s="220">
        <v>191393334</v>
      </c>
      <c r="S23" s="220">
        <v>65160000</v>
      </c>
      <c r="T23" s="220">
        <v>-5098668</v>
      </c>
      <c r="U23" s="220"/>
      <c r="V23" s="220">
        <v>-2172000</v>
      </c>
      <c r="W23" s="220"/>
      <c r="X23" s="220"/>
      <c r="Y23" s="220"/>
      <c r="Z23" s="220">
        <v>-25793333</v>
      </c>
      <c r="AA23" s="220"/>
      <c r="AB23" s="220"/>
      <c r="AC23" s="220">
        <f>SUM(Q23:AB23)</f>
        <v>325459333</v>
      </c>
      <c r="AD23" s="326">
        <f>(SUM(Q23:Y23))/(SUM(Q22:Y22))</f>
        <v>0.9938544187518593</v>
      </c>
      <c r="AE23" s="215"/>
      <c r="AF23" s="215"/>
    </row>
    <row r="24" spans="1:32" ht="31.5" customHeight="1">
      <c r="A24" s="643" t="s">
        <v>97</v>
      </c>
      <c r="B24" s="633"/>
      <c r="C24" s="219"/>
      <c r="D24" s="220"/>
      <c r="E24" s="220"/>
      <c r="F24" s="220"/>
      <c r="G24" s="220"/>
      <c r="H24" s="220"/>
      <c r="I24" s="220"/>
      <c r="J24" s="220"/>
      <c r="K24" s="220"/>
      <c r="L24" s="220"/>
      <c r="M24" s="220"/>
      <c r="N24" s="220"/>
      <c r="O24" s="220">
        <f>SUM(C24:N24)</f>
        <v>0</v>
      </c>
      <c r="P24" s="223"/>
      <c r="Q24" s="219"/>
      <c r="R24" s="220">
        <v>1854000</v>
      </c>
      <c r="S24" s="220">
        <v>33402000</v>
      </c>
      <c r="T24" s="220">
        <v>27450000</v>
      </c>
      <c r="U24" s="220">
        <v>33966000</v>
      </c>
      <c r="V24" s="220">
        <v>32074333</v>
      </c>
      <c r="W24" s="220">
        <v>32074333</v>
      </c>
      <c r="X24" s="220">
        <v>32074333</v>
      </c>
      <c r="Y24" s="220">
        <v>32074333</v>
      </c>
      <c r="Z24" s="220">
        <v>32074333</v>
      </c>
      <c r="AA24" s="220">
        <v>32074333</v>
      </c>
      <c r="AB24" s="220">
        <v>36341335</v>
      </c>
      <c r="AC24" s="220">
        <f>SUM(Q24:AB24)</f>
        <v>325459333</v>
      </c>
      <c r="AD24" s="222"/>
      <c r="AE24" s="215"/>
      <c r="AF24" s="215"/>
    </row>
    <row r="25" spans="1:32" ht="31.5" customHeight="1" thickBot="1">
      <c r="A25" s="644" t="s">
        <v>98</v>
      </c>
      <c r="B25" s="645"/>
      <c r="C25" s="224"/>
      <c r="D25" s="225"/>
      <c r="E25" s="225"/>
      <c r="F25" s="225"/>
      <c r="G25" s="225"/>
      <c r="H25" s="225"/>
      <c r="I25" s="225"/>
      <c r="J25" s="225"/>
      <c r="K25" s="225"/>
      <c r="L25" s="225"/>
      <c r="M25" s="225"/>
      <c r="N25" s="225"/>
      <c r="O25" s="225">
        <f>SUM(C25:N25)</f>
        <v>0</v>
      </c>
      <c r="P25" s="226" t="str">
        <f>_xlfn.IFERROR(O25/(SUMIF(C25:N25,"&gt;0",C24:N24))," ")</f>
        <v> </v>
      </c>
      <c r="Q25" s="224"/>
      <c r="R25" s="225">
        <v>1854000</v>
      </c>
      <c r="S25" s="225">
        <v>14194000</v>
      </c>
      <c r="T25" s="225">
        <v>26214000</v>
      </c>
      <c r="U25" s="225">
        <v>31282000</v>
      </c>
      <c r="V25" s="225">
        <v>34690000</v>
      </c>
      <c r="W25" s="225">
        <v>34690000</v>
      </c>
      <c r="X25" s="225">
        <v>34690000</v>
      </c>
      <c r="Y25" s="225">
        <v>30096667</v>
      </c>
      <c r="Z25" s="225">
        <v>29390000</v>
      </c>
      <c r="AA25" s="225"/>
      <c r="AB25" s="225"/>
      <c r="AC25" s="225">
        <f>SUM(Q25:AB25)</f>
        <v>237100667</v>
      </c>
      <c r="AD25" s="356">
        <f>(SUM(Q25:Y25))/(SUM(Q24:Y24))</f>
        <v>0.9232843657107894</v>
      </c>
      <c r="AE25" s="215"/>
      <c r="AF25" s="215"/>
    </row>
    <row r="26" spans="1:30" ht="31.5" customHeight="1" thickBot="1">
      <c r="A26" s="187"/>
      <c r="B26" s="183"/>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188"/>
      <c r="AD26" s="197"/>
    </row>
    <row r="27" spans="1:30" ht="33.75" customHeight="1">
      <c r="A27" s="646" t="s">
        <v>29</v>
      </c>
      <c r="B27" s="647"/>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9"/>
    </row>
    <row r="28" spans="1:30" ht="15" customHeight="1">
      <c r="A28" s="627" t="s">
        <v>30</v>
      </c>
      <c r="B28" s="629" t="s">
        <v>31</v>
      </c>
      <c r="C28" s="630"/>
      <c r="D28" s="633" t="s">
        <v>99</v>
      </c>
      <c r="E28" s="634"/>
      <c r="F28" s="634"/>
      <c r="G28" s="634"/>
      <c r="H28" s="634"/>
      <c r="I28" s="634"/>
      <c r="J28" s="634"/>
      <c r="K28" s="634"/>
      <c r="L28" s="634"/>
      <c r="M28" s="634"/>
      <c r="N28" s="634"/>
      <c r="O28" s="635"/>
      <c r="P28" s="636" t="s">
        <v>33</v>
      </c>
      <c r="Q28" s="629" t="s">
        <v>34</v>
      </c>
      <c r="R28" s="637"/>
      <c r="S28" s="637"/>
      <c r="T28" s="637"/>
      <c r="U28" s="637"/>
      <c r="V28" s="637"/>
      <c r="W28" s="637"/>
      <c r="X28" s="637"/>
      <c r="Y28" s="637"/>
      <c r="Z28" s="637"/>
      <c r="AA28" s="637"/>
      <c r="AB28" s="637"/>
      <c r="AC28" s="637"/>
      <c r="AD28" s="638"/>
    </row>
    <row r="29" spans="1:30" ht="27" customHeight="1">
      <c r="A29" s="628"/>
      <c r="B29" s="631"/>
      <c r="C29" s="632"/>
      <c r="D29" s="228" t="s">
        <v>35</v>
      </c>
      <c r="E29" s="228" t="s">
        <v>36</v>
      </c>
      <c r="F29" s="228" t="s">
        <v>37</v>
      </c>
      <c r="G29" s="228" t="s">
        <v>38</v>
      </c>
      <c r="H29" s="228" t="s">
        <v>39</v>
      </c>
      <c r="I29" s="228" t="s">
        <v>40</v>
      </c>
      <c r="J29" s="228" t="s">
        <v>41</v>
      </c>
      <c r="K29" s="228" t="s">
        <v>42</v>
      </c>
      <c r="L29" s="228" t="s">
        <v>43</v>
      </c>
      <c r="M29" s="228" t="s">
        <v>44</v>
      </c>
      <c r="N29" s="228" t="s">
        <v>45</v>
      </c>
      <c r="O29" s="228" t="s">
        <v>46</v>
      </c>
      <c r="P29" s="635"/>
      <c r="Q29" s="631"/>
      <c r="R29" s="639"/>
      <c r="S29" s="639"/>
      <c r="T29" s="639"/>
      <c r="U29" s="639"/>
      <c r="V29" s="639"/>
      <c r="W29" s="639"/>
      <c r="X29" s="639"/>
      <c r="Y29" s="639"/>
      <c r="Z29" s="639"/>
      <c r="AA29" s="639"/>
      <c r="AB29" s="639"/>
      <c r="AC29" s="639"/>
      <c r="AD29" s="640"/>
    </row>
    <row r="30" spans="1:30" ht="42" customHeight="1" thickBot="1">
      <c r="A30" s="229"/>
      <c r="B30" s="650"/>
      <c r="C30" s="651"/>
      <c r="D30" s="230"/>
      <c r="E30" s="230"/>
      <c r="F30" s="230"/>
      <c r="G30" s="230"/>
      <c r="H30" s="230"/>
      <c r="I30" s="230"/>
      <c r="J30" s="230"/>
      <c r="K30" s="230"/>
      <c r="L30" s="230"/>
      <c r="M30" s="230"/>
      <c r="N30" s="230"/>
      <c r="O30" s="230"/>
      <c r="P30" s="231">
        <f>SUM(D30:O30)</f>
        <v>0</v>
      </c>
      <c r="Q30" s="652"/>
      <c r="R30" s="652"/>
      <c r="S30" s="652"/>
      <c r="T30" s="652"/>
      <c r="U30" s="652"/>
      <c r="V30" s="652"/>
      <c r="W30" s="652"/>
      <c r="X30" s="652"/>
      <c r="Y30" s="652"/>
      <c r="Z30" s="652"/>
      <c r="AA30" s="652"/>
      <c r="AB30" s="652"/>
      <c r="AC30" s="652"/>
      <c r="AD30" s="653"/>
    </row>
    <row r="31" spans="1:30" ht="45" customHeight="1">
      <c r="A31" s="542" t="s">
        <v>48</v>
      </c>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4"/>
    </row>
    <row r="32" spans="1:41" ht="22.5" customHeight="1">
      <c r="A32" s="643" t="s">
        <v>49</v>
      </c>
      <c r="B32" s="636" t="s">
        <v>50</v>
      </c>
      <c r="C32" s="636" t="s">
        <v>31</v>
      </c>
      <c r="D32" s="636" t="s">
        <v>51</v>
      </c>
      <c r="E32" s="636"/>
      <c r="F32" s="636"/>
      <c r="G32" s="636"/>
      <c r="H32" s="636"/>
      <c r="I32" s="636"/>
      <c r="J32" s="636"/>
      <c r="K32" s="636"/>
      <c r="L32" s="636"/>
      <c r="M32" s="636"/>
      <c r="N32" s="636"/>
      <c r="O32" s="636"/>
      <c r="P32" s="636"/>
      <c r="Q32" s="636" t="s">
        <v>52</v>
      </c>
      <c r="R32" s="636"/>
      <c r="S32" s="636"/>
      <c r="T32" s="636"/>
      <c r="U32" s="636"/>
      <c r="V32" s="636"/>
      <c r="W32" s="636"/>
      <c r="X32" s="636"/>
      <c r="Y32" s="636"/>
      <c r="Z32" s="636"/>
      <c r="AA32" s="636"/>
      <c r="AB32" s="636"/>
      <c r="AC32" s="636"/>
      <c r="AD32" s="655"/>
      <c r="AG32" s="232"/>
      <c r="AH32" s="232"/>
      <c r="AI32" s="232"/>
      <c r="AJ32" s="232"/>
      <c r="AK32" s="232"/>
      <c r="AL32" s="232"/>
      <c r="AM32" s="232"/>
      <c r="AN32" s="232"/>
      <c r="AO32" s="232"/>
    </row>
    <row r="33" spans="1:41" ht="27" customHeight="1">
      <c r="A33" s="643"/>
      <c r="B33" s="636"/>
      <c r="C33" s="654"/>
      <c r="D33" s="228" t="s">
        <v>35</v>
      </c>
      <c r="E33" s="228" t="s">
        <v>36</v>
      </c>
      <c r="F33" s="228" t="s">
        <v>37</v>
      </c>
      <c r="G33" s="228" t="s">
        <v>38</v>
      </c>
      <c r="H33" s="228" t="s">
        <v>39</v>
      </c>
      <c r="I33" s="228" t="s">
        <v>40</v>
      </c>
      <c r="J33" s="228" t="s">
        <v>41</v>
      </c>
      <c r="K33" s="228" t="s">
        <v>42</v>
      </c>
      <c r="L33" s="228" t="s">
        <v>43</v>
      </c>
      <c r="M33" s="228" t="s">
        <v>44</v>
      </c>
      <c r="N33" s="228" t="s">
        <v>45</v>
      </c>
      <c r="O33" s="228" t="s">
        <v>46</v>
      </c>
      <c r="P33" s="228" t="s">
        <v>33</v>
      </c>
      <c r="Q33" s="636" t="s">
        <v>100</v>
      </c>
      <c r="R33" s="636"/>
      <c r="S33" s="636"/>
      <c r="T33" s="636" t="s">
        <v>101</v>
      </c>
      <c r="U33" s="636"/>
      <c r="V33" s="636"/>
      <c r="W33" s="631" t="s">
        <v>54</v>
      </c>
      <c r="X33" s="639"/>
      <c r="Y33" s="639"/>
      <c r="Z33" s="632"/>
      <c r="AA33" s="631" t="s">
        <v>55</v>
      </c>
      <c r="AB33" s="639"/>
      <c r="AC33" s="639"/>
      <c r="AD33" s="640"/>
      <c r="AG33" s="232"/>
      <c r="AH33" s="232"/>
      <c r="AI33" s="232"/>
      <c r="AJ33" s="232"/>
      <c r="AK33" s="232"/>
      <c r="AL33" s="232"/>
      <c r="AM33" s="232"/>
      <c r="AN33" s="232"/>
      <c r="AO33" s="232"/>
    </row>
    <row r="34" spans="1:41" ht="409.5" customHeight="1">
      <c r="A34" s="674" t="str">
        <f>C17</f>
        <v>Ofrecer asistencia técnica en las 20 localidades a instancias de participación y/o de coordinación para la promoción de la participación paritaria.</v>
      </c>
      <c r="B34" s="676">
        <v>0.3</v>
      </c>
      <c r="C34" s="233" t="s">
        <v>56</v>
      </c>
      <c r="D34" s="230"/>
      <c r="E34" s="230">
        <v>5</v>
      </c>
      <c r="F34" s="230">
        <v>10</v>
      </c>
      <c r="G34" s="230">
        <v>10</v>
      </c>
      <c r="H34" s="230">
        <v>10</v>
      </c>
      <c r="I34" s="230">
        <v>10</v>
      </c>
      <c r="J34" s="230">
        <v>10</v>
      </c>
      <c r="K34" s="230">
        <v>10</v>
      </c>
      <c r="L34" s="230">
        <v>10</v>
      </c>
      <c r="M34" s="230">
        <v>10</v>
      </c>
      <c r="N34" s="230">
        <v>10</v>
      </c>
      <c r="O34" s="230">
        <v>5</v>
      </c>
      <c r="P34" s="310">
        <v>20</v>
      </c>
      <c r="Q34" s="678" t="s">
        <v>102</v>
      </c>
      <c r="R34" s="679"/>
      <c r="S34" s="680"/>
      <c r="T34" s="684" t="s">
        <v>103</v>
      </c>
      <c r="U34" s="685"/>
      <c r="V34" s="686"/>
      <c r="W34" s="690" t="s">
        <v>104</v>
      </c>
      <c r="X34" s="691"/>
      <c r="Y34" s="691"/>
      <c r="Z34" s="692"/>
      <c r="AA34" s="666" t="s">
        <v>105</v>
      </c>
      <c r="AB34" s="666"/>
      <c r="AC34" s="666"/>
      <c r="AD34" s="667"/>
      <c r="AG34" s="232"/>
      <c r="AH34" s="232"/>
      <c r="AI34" s="232"/>
      <c r="AJ34" s="232"/>
      <c r="AK34" s="232"/>
      <c r="AL34" s="232"/>
      <c r="AM34" s="232"/>
      <c r="AN34" s="232"/>
      <c r="AO34" s="232"/>
    </row>
    <row r="35" spans="1:41" ht="408.75" customHeight="1">
      <c r="A35" s="675"/>
      <c r="B35" s="677"/>
      <c r="C35" s="235" t="s">
        <v>60</v>
      </c>
      <c r="D35" s="251">
        <v>0</v>
      </c>
      <c r="E35" s="236">
        <v>4</v>
      </c>
      <c r="F35" s="236">
        <v>10</v>
      </c>
      <c r="G35" s="237">
        <v>13</v>
      </c>
      <c r="H35" s="237">
        <v>17</v>
      </c>
      <c r="I35" s="237">
        <v>14</v>
      </c>
      <c r="J35" s="237">
        <v>17</v>
      </c>
      <c r="K35" s="312">
        <v>12</v>
      </c>
      <c r="L35" s="312">
        <v>13</v>
      </c>
      <c r="M35" s="312">
        <v>18</v>
      </c>
      <c r="N35" s="252"/>
      <c r="O35" s="252"/>
      <c r="P35" s="313">
        <v>20</v>
      </c>
      <c r="Q35" s="681"/>
      <c r="R35" s="682"/>
      <c r="S35" s="683"/>
      <c r="T35" s="687"/>
      <c r="U35" s="688"/>
      <c r="V35" s="689"/>
      <c r="W35" s="693"/>
      <c r="X35" s="694"/>
      <c r="Y35" s="694"/>
      <c r="Z35" s="695"/>
      <c r="AA35" s="668"/>
      <c r="AB35" s="668"/>
      <c r="AC35" s="668"/>
      <c r="AD35" s="669"/>
      <c r="AE35" s="239"/>
      <c r="AG35" s="232"/>
      <c r="AH35" s="232"/>
      <c r="AI35" s="232"/>
      <c r="AJ35" s="232"/>
      <c r="AK35" s="232"/>
      <c r="AL35" s="232"/>
      <c r="AM35" s="232"/>
      <c r="AN35" s="232"/>
      <c r="AO35" s="232"/>
    </row>
    <row r="36" spans="1:41" ht="25.5" customHeight="1">
      <c r="A36" s="670" t="s">
        <v>61</v>
      </c>
      <c r="B36" s="671" t="s">
        <v>62</v>
      </c>
      <c r="C36" s="672" t="s">
        <v>63</v>
      </c>
      <c r="D36" s="672"/>
      <c r="E36" s="672"/>
      <c r="F36" s="672"/>
      <c r="G36" s="672"/>
      <c r="H36" s="672"/>
      <c r="I36" s="672"/>
      <c r="J36" s="672"/>
      <c r="K36" s="672"/>
      <c r="L36" s="672"/>
      <c r="M36" s="672"/>
      <c r="N36" s="672"/>
      <c r="O36" s="672"/>
      <c r="P36" s="672"/>
      <c r="Q36" s="631" t="s">
        <v>64</v>
      </c>
      <c r="R36" s="639"/>
      <c r="S36" s="639"/>
      <c r="T36" s="639"/>
      <c r="U36" s="639"/>
      <c r="V36" s="639"/>
      <c r="W36" s="639"/>
      <c r="X36" s="639"/>
      <c r="Y36" s="639"/>
      <c r="Z36" s="639"/>
      <c r="AA36" s="639"/>
      <c r="AB36" s="639"/>
      <c r="AC36" s="639"/>
      <c r="AD36" s="640"/>
      <c r="AG36" s="232"/>
      <c r="AH36" s="232"/>
      <c r="AI36" s="232"/>
      <c r="AJ36" s="232"/>
      <c r="AK36" s="232"/>
      <c r="AL36" s="232"/>
      <c r="AM36" s="232"/>
      <c r="AN36" s="232"/>
      <c r="AO36" s="232"/>
    </row>
    <row r="37" spans="1:41" ht="25.5" customHeight="1">
      <c r="A37" s="643"/>
      <c r="B37" s="672"/>
      <c r="C37" s="228" t="s">
        <v>65</v>
      </c>
      <c r="D37" s="228" t="s">
        <v>66</v>
      </c>
      <c r="E37" s="228" t="s">
        <v>67</v>
      </c>
      <c r="F37" s="228" t="s">
        <v>68</v>
      </c>
      <c r="G37" s="228" t="s">
        <v>69</v>
      </c>
      <c r="H37" s="228" t="s">
        <v>70</v>
      </c>
      <c r="I37" s="228" t="s">
        <v>71</v>
      </c>
      <c r="J37" s="228" t="s">
        <v>72</v>
      </c>
      <c r="K37" s="228" t="s">
        <v>73</v>
      </c>
      <c r="L37" s="228" t="s">
        <v>74</v>
      </c>
      <c r="M37" s="228" t="s">
        <v>75</v>
      </c>
      <c r="N37" s="228" t="s">
        <v>76</v>
      </c>
      <c r="O37" s="228" t="s">
        <v>77</v>
      </c>
      <c r="P37" s="228" t="s">
        <v>78</v>
      </c>
      <c r="Q37" s="633" t="s">
        <v>79</v>
      </c>
      <c r="R37" s="634"/>
      <c r="S37" s="634"/>
      <c r="T37" s="634"/>
      <c r="U37" s="634"/>
      <c r="V37" s="634"/>
      <c r="W37" s="634"/>
      <c r="X37" s="634"/>
      <c r="Y37" s="634"/>
      <c r="Z37" s="634"/>
      <c r="AA37" s="634"/>
      <c r="AB37" s="634"/>
      <c r="AC37" s="634"/>
      <c r="AD37" s="673"/>
      <c r="AG37" s="240"/>
      <c r="AH37" s="240"/>
      <c r="AI37" s="240"/>
      <c r="AJ37" s="240"/>
      <c r="AK37" s="240"/>
      <c r="AL37" s="240"/>
      <c r="AM37" s="240"/>
      <c r="AN37" s="240"/>
      <c r="AO37" s="240"/>
    </row>
    <row r="38" spans="1:41" ht="28.5" customHeight="1">
      <c r="A38" s="656" t="s">
        <v>106</v>
      </c>
      <c r="B38" s="658">
        <v>0.3</v>
      </c>
      <c r="C38" s="233" t="s">
        <v>56</v>
      </c>
      <c r="D38" s="241">
        <v>0</v>
      </c>
      <c r="E38" s="241">
        <v>0.05</v>
      </c>
      <c r="F38" s="241">
        <v>0.1</v>
      </c>
      <c r="G38" s="241">
        <v>0.1</v>
      </c>
      <c r="H38" s="241">
        <v>0.1</v>
      </c>
      <c r="I38" s="241">
        <v>0.1</v>
      </c>
      <c r="J38" s="241">
        <v>0.1</v>
      </c>
      <c r="K38" s="241">
        <v>0.1</v>
      </c>
      <c r="L38" s="241">
        <v>0.1</v>
      </c>
      <c r="M38" s="241">
        <v>0.1</v>
      </c>
      <c r="N38" s="241">
        <v>0.1</v>
      </c>
      <c r="O38" s="241">
        <v>0.05</v>
      </c>
      <c r="P38" s="242">
        <f>SUM(D38:O38)</f>
        <v>0.9999999999999999</v>
      </c>
      <c r="Q38" s="660" t="s">
        <v>107</v>
      </c>
      <c r="R38" s="661"/>
      <c r="S38" s="661"/>
      <c r="T38" s="661"/>
      <c r="U38" s="661"/>
      <c r="V38" s="661"/>
      <c r="W38" s="661"/>
      <c r="X38" s="661"/>
      <c r="Y38" s="661"/>
      <c r="Z38" s="661"/>
      <c r="AA38" s="661"/>
      <c r="AB38" s="661"/>
      <c r="AC38" s="661"/>
      <c r="AD38" s="662"/>
      <c r="AE38" s="243"/>
      <c r="AG38" s="244"/>
      <c r="AH38" s="244"/>
      <c r="AI38" s="244"/>
      <c r="AJ38" s="244"/>
      <c r="AK38" s="244"/>
      <c r="AL38" s="244"/>
      <c r="AM38" s="244"/>
      <c r="AN38" s="244"/>
      <c r="AO38" s="244"/>
    </row>
    <row r="39" spans="1:31" ht="137.25" customHeight="1">
      <c r="A39" s="657"/>
      <c r="B39" s="659"/>
      <c r="C39" s="245" t="s">
        <v>60</v>
      </c>
      <c r="D39" s="246">
        <v>0.01</v>
      </c>
      <c r="E39" s="246">
        <v>0.04</v>
      </c>
      <c r="F39" s="246">
        <v>0.1</v>
      </c>
      <c r="G39" s="246">
        <v>0.13</v>
      </c>
      <c r="H39" s="246">
        <f aca="true" t="shared" si="0" ref="H39:M39">(H35*H38)/H34</f>
        <v>0.17</v>
      </c>
      <c r="I39" s="246">
        <f t="shared" si="0"/>
        <v>0.14</v>
      </c>
      <c r="J39" s="246">
        <f t="shared" si="0"/>
        <v>0.17</v>
      </c>
      <c r="K39" s="311">
        <f t="shared" si="0"/>
        <v>0.12000000000000002</v>
      </c>
      <c r="L39" s="311">
        <f t="shared" si="0"/>
        <v>0.13</v>
      </c>
      <c r="M39" s="311">
        <f t="shared" si="0"/>
        <v>0.18</v>
      </c>
      <c r="N39" s="246"/>
      <c r="O39" s="246"/>
      <c r="P39" s="247">
        <f>SUM(D39:O39)</f>
        <v>1.1900000000000002</v>
      </c>
      <c r="Q39" s="663"/>
      <c r="R39" s="664"/>
      <c r="S39" s="664"/>
      <c r="T39" s="664"/>
      <c r="U39" s="664"/>
      <c r="V39" s="664"/>
      <c r="W39" s="664"/>
      <c r="X39" s="664"/>
      <c r="Y39" s="664"/>
      <c r="Z39" s="664"/>
      <c r="AA39" s="664"/>
      <c r="AB39" s="664"/>
      <c r="AC39" s="664"/>
      <c r="AD39" s="665"/>
      <c r="AE39" s="243"/>
    </row>
    <row r="40" ht="15">
      <c r="A40" s="179" t="s">
        <v>81</v>
      </c>
    </row>
    <row r="41" ht="15">
      <c r="Z41" s="248"/>
    </row>
    <row r="42" ht="15">
      <c r="R42" s="248"/>
    </row>
    <row r="43" spans="15:19" ht="15">
      <c r="O43" s="248"/>
      <c r="S43" s="320"/>
    </row>
  </sheetData>
  <sheetProtection/>
  <mergeCells count="73">
    <mergeCell ref="Q37:AD37"/>
    <mergeCell ref="A34:A35"/>
    <mergeCell ref="B34:B35"/>
    <mergeCell ref="Q34:S35"/>
    <mergeCell ref="T34:V35"/>
    <mergeCell ref="W34:Z35"/>
    <mergeCell ref="W33:Z33"/>
    <mergeCell ref="AA33:AD33"/>
    <mergeCell ref="A38:A39"/>
    <mergeCell ref="B38:B39"/>
    <mergeCell ref="Q38:AD39"/>
    <mergeCell ref="AA34:AD35"/>
    <mergeCell ref="A36:A37"/>
    <mergeCell ref="B36:B37"/>
    <mergeCell ref="C36:P36"/>
    <mergeCell ref="Q36:AD36"/>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A22:B22"/>
    <mergeCell ref="A23:B23"/>
    <mergeCell ref="A24:B24"/>
    <mergeCell ref="A25:B25"/>
    <mergeCell ref="A27:AD27"/>
    <mergeCell ref="AC17:AD17"/>
    <mergeCell ref="C15:K15"/>
    <mergeCell ref="L15:Q15"/>
    <mergeCell ref="R15:X15"/>
    <mergeCell ref="Y15:Z15"/>
    <mergeCell ref="A19:AD19"/>
    <mergeCell ref="A17:B17"/>
    <mergeCell ref="A15:B15"/>
    <mergeCell ref="AB1:AD1"/>
    <mergeCell ref="C20:P20"/>
    <mergeCell ref="Q20:AD20"/>
    <mergeCell ref="O9:P9"/>
    <mergeCell ref="AA15:AD15"/>
    <mergeCell ref="C16:AB16"/>
    <mergeCell ref="C17:Q17"/>
    <mergeCell ref="R17:V17"/>
    <mergeCell ref="W17:X17"/>
    <mergeCell ref="Y17:AB17"/>
    <mergeCell ref="K7:L9"/>
    <mergeCell ref="M7:N7"/>
    <mergeCell ref="M9:N9"/>
    <mergeCell ref="A1:A4"/>
    <mergeCell ref="B1:AA1"/>
    <mergeCell ref="O7:P7"/>
    <mergeCell ref="M8:N8"/>
    <mergeCell ref="O8:P8"/>
    <mergeCell ref="B2:AA2"/>
    <mergeCell ref="AB2:AD2"/>
    <mergeCell ref="B3:AA4"/>
    <mergeCell ref="AB3:AD3"/>
    <mergeCell ref="AB4:AD4"/>
    <mergeCell ref="A11:B13"/>
    <mergeCell ref="C11:AD13"/>
    <mergeCell ref="A7:B9"/>
    <mergeCell ref="C7:C9"/>
    <mergeCell ref="D7:H9"/>
    <mergeCell ref="I7:J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8:AD39 W34">
      <formula1>2000</formula1>
    </dataValidation>
  </dataValidations>
  <printOptions/>
  <pageMargins left="0.25" right="0.25" top="0.75" bottom="0.75" header="0.3" footer="0.3"/>
  <pageSetup fitToHeight="1" fitToWidth="1" horizontalDpi="600" verticalDpi="600" orientation="landscape" scale="19"/>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60" zoomScaleNormal="60" zoomScalePageLayoutView="0" workbookViewId="0" topLeftCell="O17">
      <selection activeCell="AC25" sqref="AC25"/>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16" width="18.140625" style="179" customWidth="1"/>
    <col min="17" max="17" width="19.140625" style="179" customWidth="1"/>
    <col min="18" max="18" width="19.8515625" style="179" customWidth="1"/>
    <col min="19" max="19" width="20.00390625" style="179" customWidth="1"/>
    <col min="20" max="20" width="19.7109375" style="179" customWidth="1"/>
    <col min="21" max="21" width="17.28125" style="179" customWidth="1"/>
    <col min="22" max="22" width="23.710937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582"/>
      <c r="B1" s="585"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7"/>
      <c r="AB1" s="594" t="s">
        <v>82</v>
      </c>
      <c r="AC1" s="595"/>
      <c r="AD1" s="596"/>
    </row>
    <row r="2" spans="1:30" ht="30.75" customHeight="1" thickBot="1">
      <c r="A2" s="583"/>
      <c r="B2" s="585" t="s">
        <v>2</v>
      </c>
      <c r="C2" s="586"/>
      <c r="D2" s="586"/>
      <c r="E2" s="586"/>
      <c r="F2" s="586"/>
      <c r="G2" s="586"/>
      <c r="H2" s="586"/>
      <c r="I2" s="586"/>
      <c r="J2" s="586"/>
      <c r="K2" s="586"/>
      <c r="L2" s="586"/>
      <c r="M2" s="586"/>
      <c r="N2" s="586"/>
      <c r="O2" s="586"/>
      <c r="P2" s="586"/>
      <c r="Q2" s="586"/>
      <c r="R2" s="586"/>
      <c r="S2" s="586"/>
      <c r="T2" s="586"/>
      <c r="U2" s="586"/>
      <c r="V2" s="586"/>
      <c r="W2" s="586"/>
      <c r="X2" s="586"/>
      <c r="Y2" s="586"/>
      <c r="Z2" s="586"/>
      <c r="AA2" s="587"/>
      <c r="AB2" s="539" t="s">
        <v>83</v>
      </c>
      <c r="AC2" s="540"/>
      <c r="AD2" s="541"/>
    </row>
    <row r="3" spans="1:30" ht="24" customHeight="1">
      <c r="A3" s="583"/>
      <c r="B3" s="542" t="s">
        <v>4</v>
      </c>
      <c r="C3" s="543"/>
      <c r="D3" s="543"/>
      <c r="E3" s="543"/>
      <c r="F3" s="543"/>
      <c r="G3" s="543"/>
      <c r="H3" s="543"/>
      <c r="I3" s="543"/>
      <c r="J3" s="543"/>
      <c r="K3" s="543"/>
      <c r="L3" s="543"/>
      <c r="M3" s="543"/>
      <c r="N3" s="543"/>
      <c r="O3" s="543"/>
      <c r="P3" s="543"/>
      <c r="Q3" s="543"/>
      <c r="R3" s="543"/>
      <c r="S3" s="543"/>
      <c r="T3" s="543"/>
      <c r="U3" s="543"/>
      <c r="V3" s="543"/>
      <c r="W3" s="543"/>
      <c r="X3" s="543"/>
      <c r="Y3" s="543"/>
      <c r="Z3" s="543"/>
      <c r="AA3" s="544"/>
      <c r="AB3" s="539" t="s">
        <v>84</v>
      </c>
      <c r="AC3" s="540"/>
      <c r="AD3" s="541"/>
    </row>
    <row r="4" spans="1:30" ht="21.75" customHeight="1" thickBot="1">
      <c r="A4" s="584"/>
      <c r="B4" s="545"/>
      <c r="C4" s="546"/>
      <c r="D4" s="546"/>
      <c r="E4" s="546"/>
      <c r="F4" s="546"/>
      <c r="G4" s="546"/>
      <c r="H4" s="546"/>
      <c r="I4" s="546"/>
      <c r="J4" s="546"/>
      <c r="K4" s="546"/>
      <c r="L4" s="546"/>
      <c r="M4" s="546"/>
      <c r="N4" s="546"/>
      <c r="O4" s="546"/>
      <c r="P4" s="546"/>
      <c r="Q4" s="546"/>
      <c r="R4" s="546"/>
      <c r="S4" s="546"/>
      <c r="T4" s="546"/>
      <c r="U4" s="546"/>
      <c r="V4" s="546"/>
      <c r="W4" s="546"/>
      <c r="X4" s="546"/>
      <c r="Y4" s="546"/>
      <c r="Z4" s="546"/>
      <c r="AA4" s="547"/>
      <c r="AB4" s="548" t="s">
        <v>6</v>
      </c>
      <c r="AC4" s="549"/>
      <c r="AD4" s="550"/>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551" t="s">
        <v>20</v>
      </c>
      <c r="B7" s="552"/>
      <c r="C7" s="566" t="s">
        <v>44</v>
      </c>
      <c r="D7" s="551" t="s">
        <v>8</v>
      </c>
      <c r="E7" s="569"/>
      <c r="F7" s="569"/>
      <c r="G7" s="569"/>
      <c r="H7" s="552"/>
      <c r="I7" s="572">
        <v>45238</v>
      </c>
      <c r="J7" s="573"/>
      <c r="K7" s="551" t="s">
        <v>10</v>
      </c>
      <c r="L7" s="552"/>
      <c r="M7" s="578" t="s">
        <v>11</v>
      </c>
      <c r="N7" s="579"/>
      <c r="O7" s="588"/>
      <c r="P7" s="589"/>
      <c r="Q7" s="183"/>
      <c r="R7" s="183"/>
      <c r="S7" s="183"/>
      <c r="T7" s="183"/>
      <c r="U7" s="183"/>
      <c r="V7" s="183"/>
      <c r="W7" s="183"/>
      <c r="X7" s="183"/>
      <c r="Y7" s="183"/>
      <c r="Z7" s="183"/>
      <c r="AA7" s="183"/>
      <c r="AB7" s="183"/>
      <c r="AC7" s="188"/>
      <c r="AD7" s="189"/>
    </row>
    <row r="8" spans="1:30" ht="15" customHeight="1">
      <c r="A8" s="553"/>
      <c r="B8" s="554"/>
      <c r="C8" s="567"/>
      <c r="D8" s="553"/>
      <c r="E8" s="570"/>
      <c r="F8" s="570"/>
      <c r="G8" s="570"/>
      <c r="H8" s="554"/>
      <c r="I8" s="574"/>
      <c r="J8" s="575"/>
      <c r="K8" s="553"/>
      <c r="L8" s="554"/>
      <c r="M8" s="590" t="s">
        <v>12</v>
      </c>
      <c r="N8" s="591"/>
      <c r="O8" s="592"/>
      <c r="P8" s="593"/>
      <c r="Q8" s="183"/>
      <c r="R8" s="183"/>
      <c r="S8" s="183"/>
      <c r="T8" s="183"/>
      <c r="U8" s="183"/>
      <c r="V8" s="183"/>
      <c r="W8" s="183"/>
      <c r="X8" s="183"/>
      <c r="Y8" s="183"/>
      <c r="Z8" s="183"/>
      <c r="AA8" s="183"/>
      <c r="AB8" s="183"/>
      <c r="AC8" s="188"/>
      <c r="AD8" s="189"/>
    </row>
    <row r="9" spans="1:30" ht="15" customHeight="1">
      <c r="A9" s="555"/>
      <c r="B9" s="556"/>
      <c r="C9" s="568"/>
      <c r="D9" s="555"/>
      <c r="E9" s="571"/>
      <c r="F9" s="571"/>
      <c r="G9" s="571"/>
      <c r="H9" s="556"/>
      <c r="I9" s="576"/>
      <c r="J9" s="577"/>
      <c r="K9" s="555"/>
      <c r="L9" s="556"/>
      <c r="M9" s="580" t="s">
        <v>13</v>
      </c>
      <c r="N9" s="581"/>
      <c r="O9" s="603" t="s">
        <v>85</v>
      </c>
      <c r="P9" s="604"/>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551" t="s">
        <v>7</v>
      </c>
      <c r="B11" s="552"/>
      <c r="C11" s="696" t="s">
        <v>86</v>
      </c>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8"/>
    </row>
    <row r="12" spans="1:30" ht="15" customHeight="1">
      <c r="A12" s="553"/>
      <c r="B12" s="554"/>
      <c r="C12" s="699"/>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1"/>
    </row>
    <row r="13" spans="1:30" ht="15" customHeight="1" thickBot="1">
      <c r="A13" s="555"/>
      <c r="B13" s="556"/>
      <c r="C13" s="702"/>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4"/>
    </row>
    <row r="14" spans="1:30" ht="9" customHeight="1" thickBot="1">
      <c r="A14" s="199"/>
      <c r="B14" s="200"/>
      <c r="C14" s="201"/>
      <c r="D14" s="201"/>
      <c r="E14" s="201"/>
      <c r="F14" s="201"/>
      <c r="G14" s="201"/>
      <c r="H14" s="201"/>
      <c r="I14" s="201"/>
      <c r="J14" s="201"/>
      <c r="K14" s="201"/>
      <c r="L14" s="201"/>
      <c r="M14" s="202"/>
      <c r="N14" s="202"/>
      <c r="O14" s="202"/>
      <c r="P14" s="202"/>
      <c r="Q14" s="202"/>
      <c r="R14" s="203"/>
      <c r="S14" s="203"/>
      <c r="T14" s="203"/>
      <c r="U14" s="203"/>
      <c r="V14" s="203"/>
      <c r="W14" s="203"/>
      <c r="X14" s="203"/>
      <c r="Y14" s="192"/>
      <c r="Z14" s="192"/>
      <c r="AA14" s="192"/>
      <c r="AB14" s="192"/>
      <c r="AC14" s="192"/>
      <c r="AD14" s="198"/>
    </row>
    <row r="15" spans="1:30" ht="39" customHeight="1" thickBot="1">
      <c r="A15" s="625" t="s">
        <v>14</v>
      </c>
      <c r="B15" s="626"/>
      <c r="C15" s="619" t="s">
        <v>87</v>
      </c>
      <c r="D15" s="620"/>
      <c r="E15" s="620"/>
      <c r="F15" s="620"/>
      <c r="G15" s="620"/>
      <c r="H15" s="620"/>
      <c r="I15" s="620"/>
      <c r="J15" s="620"/>
      <c r="K15" s="621"/>
      <c r="L15" s="612" t="s">
        <v>15</v>
      </c>
      <c r="M15" s="613"/>
      <c r="N15" s="613"/>
      <c r="O15" s="613"/>
      <c r="P15" s="613"/>
      <c r="Q15" s="614"/>
      <c r="R15" s="622" t="s">
        <v>88</v>
      </c>
      <c r="S15" s="623"/>
      <c r="T15" s="623"/>
      <c r="U15" s="623"/>
      <c r="V15" s="623"/>
      <c r="W15" s="623"/>
      <c r="X15" s="624"/>
      <c r="Y15" s="612" t="s">
        <v>16</v>
      </c>
      <c r="Z15" s="614"/>
      <c r="AA15" s="605" t="s">
        <v>89</v>
      </c>
      <c r="AB15" s="606"/>
      <c r="AC15" s="606"/>
      <c r="AD15" s="607"/>
    </row>
    <row r="16" spans="1:30" ht="9" customHeight="1" thickBot="1">
      <c r="A16" s="187"/>
      <c r="B16" s="183"/>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204"/>
      <c r="AD16" s="205"/>
    </row>
    <row r="17" spans="1:30" s="206" customFormat="1" ht="37.5" customHeight="1" thickBot="1">
      <c r="A17" s="625" t="s">
        <v>17</v>
      </c>
      <c r="B17" s="626"/>
      <c r="C17" s="609" t="s">
        <v>108</v>
      </c>
      <c r="D17" s="610"/>
      <c r="E17" s="610"/>
      <c r="F17" s="610"/>
      <c r="G17" s="610"/>
      <c r="H17" s="610"/>
      <c r="I17" s="610"/>
      <c r="J17" s="610"/>
      <c r="K17" s="610"/>
      <c r="L17" s="610"/>
      <c r="M17" s="610"/>
      <c r="N17" s="610"/>
      <c r="O17" s="610"/>
      <c r="P17" s="610"/>
      <c r="Q17" s="611"/>
      <c r="R17" s="612" t="s">
        <v>91</v>
      </c>
      <c r="S17" s="613"/>
      <c r="T17" s="613"/>
      <c r="U17" s="613"/>
      <c r="V17" s="614"/>
      <c r="W17" s="615">
        <v>1200</v>
      </c>
      <c r="X17" s="616"/>
      <c r="Y17" s="613" t="s">
        <v>19</v>
      </c>
      <c r="Z17" s="613"/>
      <c r="AA17" s="613"/>
      <c r="AB17" s="614"/>
      <c r="AC17" s="617">
        <v>0.35</v>
      </c>
      <c r="AD17" s="618"/>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612" t="s">
        <v>22</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4"/>
      <c r="AE19" s="210"/>
      <c r="AF19" s="210"/>
    </row>
    <row r="20" spans="1:32" ht="31.5" customHeight="1" thickBot="1">
      <c r="A20" s="211"/>
      <c r="B20" s="188"/>
      <c r="C20" s="597" t="s">
        <v>92</v>
      </c>
      <c r="D20" s="598"/>
      <c r="E20" s="598"/>
      <c r="F20" s="598"/>
      <c r="G20" s="598"/>
      <c r="H20" s="598"/>
      <c r="I20" s="598"/>
      <c r="J20" s="598"/>
      <c r="K20" s="598"/>
      <c r="L20" s="598"/>
      <c r="M20" s="598"/>
      <c r="N20" s="598"/>
      <c r="O20" s="598"/>
      <c r="P20" s="599"/>
      <c r="Q20" s="600" t="s">
        <v>93</v>
      </c>
      <c r="R20" s="601"/>
      <c r="S20" s="601"/>
      <c r="T20" s="601"/>
      <c r="U20" s="601"/>
      <c r="V20" s="601"/>
      <c r="W20" s="601"/>
      <c r="X20" s="601"/>
      <c r="Y20" s="601"/>
      <c r="Z20" s="601"/>
      <c r="AA20" s="601"/>
      <c r="AB20" s="601"/>
      <c r="AC20" s="601"/>
      <c r="AD20" s="602"/>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351" t="s">
        <v>35</v>
      </c>
      <c r="R21" s="344" t="s">
        <v>36</v>
      </c>
      <c r="S21" s="344" t="s">
        <v>37</v>
      </c>
      <c r="T21" s="344" t="s">
        <v>38</v>
      </c>
      <c r="U21" s="344" t="s">
        <v>39</v>
      </c>
      <c r="V21" s="344" t="s">
        <v>40</v>
      </c>
      <c r="W21" s="344" t="s">
        <v>41</v>
      </c>
      <c r="X21" s="344" t="s">
        <v>42</v>
      </c>
      <c r="Y21" s="344" t="s">
        <v>43</v>
      </c>
      <c r="Z21" s="344" t="s">
        <v>44</v>
      </c>
      <c r="AA21" s="344" t="s">
        <v>45</v>
      </c>
      <c r="AB21" s="344" t="s">
        <v>46</v>
      </c>
      <c r="AC21" s="344" t="s">
        <v>33</v>
      </c>
      <c r="AD21" s="352" t="s">
        <v>94</v>
      </c>
      <c r="AE21" s="215"/>
      <c r="AF21" s="215"/>
    </row>
    <row r="22" spans="1:32" ht="31.5" customHeight="1">
      <c r="A22" s="641" t="s">
        <v>95</v>
      </c>
      <c r="B22" s="642"/>
      <c r="C22" s="216"/>
      <c r="D22" s="217"/>
      <c r="E22" s="217"/>
      <c r="F22" s="217"/>
      <c r="G22" s="217"/>
      <c r="H22" s="217"/>
      <c r="I22" s="217"/>
      <c r="J22" s="217"/>
      <c r="K22" s="217"/>
      <c r="L22" s="217"/>
      <c r="M22" s="217"/>
      <c r="N22" s="217"/>
      <c r="O22" s="217">
        <f>SUM(C22:N22)</f>
        <v>0</v>
      </c>
      <c r="P22" s="218"/>
      <c r="Q22" s="353">
        <v>128234000</v>
      </c>
      <c r="R22" s="354">
        <v>721074500</v>
      </c>
      <c r="S22" s="354"/>
      <c r="T22" s="354"/>
      <c r="U22" s="354">
        <v>26186000</v>
      </c>
      <c r="V22" s="354">
        <v>114814729</v>
      </c>
      <c r="W22" s="354">
        <v>18240838</v>
      </c>
      <c r="X22" s="354"/>
      <c r="Y22" s="354"/>
      <c r="Z22" s="354"/>
      <c r="AA22" s="354">
        <v>26844000</v>
      </c>
      <c r="AB22" s="354"/>
      <c r="AC22" s="354">
        <f>SUM(Q22:AB22)</f>
        <v>1035394067</v>
      </c>
      <c r="AD22" s="355"/>
      <c r="AE22" s="215"/>
      <c r="AF22" s="215"/>
    </row>
    <row r="23" spans="1:32" ht="31.5" customHeight="1">
      <c r="A23" s="643" t="s">
        <v>96</v>
      </c>
      <c r="B23" s="633"/>
      <c r="C23" s="219"/>
      <c r="D23" s="220"/>
      <c r="E23" s="220"/>
      <c r="F23" s="220"/>
      <c r="G23" s="220"/>
      <c r="H23" s="220"/>
      <c r="I23" s="220"/>
      <c r="J23" s="220"/>
      <c r="K23" s="220"/>
      <c r="L23" s="220"/>
      <c r="M23" s="220"/>
      <c r="N23" s="220"/>
      <c r="O23" s="220">
        <f>SUM(C23:N23)</f>
        <v>0</v>
      </c>
      <c r="P23" s="221" t="str">
        <f>_xlfn.IFERROR(O23/(SUMIF(C23:N23,"&gt;0",C22:N22))," ")</f>
        <v> </v>
      </c>
      <c r="Q23" s="219">
        <v>128234000</v>
      </c>
      <c r="R23" s="220">
        <v>648674500</v>
      </c>
      <c r="S23" s="220">
        <v>38986133</v>
      </c>
      <c r="T23" s="220">
        <v>15215527</v>
      </c>
      <c r="U23" s="220">
        <v>73697554</v>
      </c>
      <c r="V23" s="220"/>
      <c r="W23" s="220">
        <v>86506171</v>
      </c>
      <c r="X23" s="220">
        <v>-35577000</v>
      </c>
      <c r="Y23" s="220">
        <v>-3533067</v>
      </c>
      <c r="Z23" s="220"/>
      <c r="AA23" s="220"/>
      <c r="AB23" s="220"/>
      <c r="AC23" s="325">
        <f>SUM(Q23:AB23)</f>
        <v>952203818</v>
      </c>
      <c r="AD23" s="326">
        <f>(SUM(Q23:Y23))/(SUM(Q22:Y22))</f>
        <v>0.9441314310080751</v>
      </c>
      <c r="AE23" s="215"/>
      <c r="AF23" s="215"/>
    </row>
    <row r="24" spans="1:32" ht="31.5" customHeight="1">
      <c r="A24" s="643" t="s">
        <v>97</v>
      </c>
      <c r="B24" s="633"/>
      <c r="C24" s="219">
        <v>72595511</v>
      </c>
      <c r="D24" s="220">
        <v>6266520</v>
      </c>
      <c r="E24" s="220">
        <v>28641</v>
      </c>
      <c r="F24" s="220"/>
      <c r="G24" s="220"/>
      <c r="H24" s="220"/>
      <c r="I24" s="220"/>
      <c r="J24" s="220"/>
      <c r="K24" s="220"/>
      <c r="L24" s="220"/>
      <c r="M24" s="220"/>
      <c r="N24" s="220"/>
      <c r="O24" s="220">
        <f>SUM(C24:N24)</f>
        <v>78890672</v>
      </c>
      <c r="P24" s="223"/>
      <c r="Q24" s="219"/>
      <c r="R24" s="220">
        <v>4271333.333333333</v>
      </c>
      <c r="S24" s="220">
        <v>80203000</v>
      </c>
      <c r="T24" s="220">
        <v>65732400</v>
      </c>
      <c r="U24" s="220">
        <v>90433900</v>
      </c>
      <c r="V24" s="220">
        <v>96340500</v>
      </c>
      <c r="W24" s="220">
        <v>115741600</v>
      </c>
      <c r="X24" s="220">
        <v>110866276</v>
      </c>
      <c r="Y24" s="220">
        <v>89729438</v>
      </c>
      <c r="Z24" s="220">
        <v>89729438</v>
      </c>
      <c r="AA24" s="220">
        <v>89729438</v>
      </c>
      <c r="AB24" s="220">
        <v>202616744</v>
      </c>
      <c r="AC24" s="220">
        <f>SUM(Q24:AB24)</f>
        <v>1035394067.3333333</v>
      </c>
      <c r="AD24" s="222"/>
      <c r="AE24" s="215"/>
      <c r="AF24" s="215"/>
    </row>
    <row r="25" spans="1:32" ht="31.5" customHeight="1" thickBot="1">
      <c r="A25" s="644" t="s">
        <v>98</v>
      </c>
      <c r="B25" s="645"/>
      <c r="C25" s="224">
        <v>39971861</v>
      </c>
      <c r="D25" s="225">
        <v>38820936</v>
      </c>
      <c r="E25" s="225">
        <v>69234</v>
      </c>
      <c r="F25" s="225"/>
      <c r="G25" s="225">
        <v>28641</v>
      </c>
      <c r="H25" s="225"/>
      <c r="I25" s="225"/>
      <c r="J25" s="225"/>
      <c r="K25" s="225"/>
      <c r="L25" s="225"/>
      <c r="M25" s="225"/>
      <c r="N25" s="225"/>
      <c r="O25" s="225">
        <f>SUM(C25:N25)</f>
        <v>78890672</v>
      </c>
      <c r="P25" s="226">
        <f>_xlfn.IFERROR(O25/(SUMIF(C25:N25,"&gt;0",C24:N24))," ")</f>
        <v>1</v>
      </c>
      <c r="Q25" s="224"/>
      <c r="R25" s="225">
        <v>4271333</v>
      </c>
      <c r="S25" s="225">
        <v>27356840</v>
      </c>
      <c r="T25" s="225">
        <v>65732400</v>
      </c>
      <c r="U25" s="225">
        <v>65732400</v>
      </c>
      <c r="V25" s="225">
        <v>113394850</v>
      </c>
      <c r="W25" s="225">
        <v>104859608</v>
      </c>
      <c r="X25" s="225">
        <v>84773933</v>
      </c>
      <c r="Y25" s="225">
        <v>90759240</v>
      </c>
      <c r="Z25" s="225">
        <v>92904671</v>
      </c>
      <c r="AA25" s="225"/>
      <c r="AB25" s="225"/>
      <c r="AC25" s="225">
        <f>SUM(Q25:AB25)</f>
        <v>649785275</v>
      </c>
      <c r="AD25" s="356">
        <f>(SUM(Q25:Y25))/(SUM(Q24:Y24))</f>
        <v>0.8523876928212174</v>
      </c>
      <c r="AE25" s="215"/>
      <c r="AF25" s="215"/>
    </row>
    <row r="26" spans="1:30" ht="31.5" customHeight="1" thickBot="1">
      <c r="A26" s="187"/>
      <c r="B26" s="183"/>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188"/>
      <c r="AD26" s="197"/>
    </row>
    <row r="27" spans="1:30" ht="33.75" customHeight="1">
      <c r="A27" s="646" t="s">
        <v>29</v>
      </c>
      <c r="B27" s="647"/>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9"/>
    </row>
    <row r="28" spans="1:30" ht="15" customHeight="1">
      <c r="A28" s="627" t="s">
        <v>30</v>
      </c>
      <c r="B28" s="629" t="s">
        <v>31</v>
      </c>
      <c r="C28" s="630"/>
      <c r="D28" s="633" t="s">
        <v>99</v>
      </c>
      <c r="E28" s="634"/>
      <c r="F28" s="634"/>
      <c r="G28" s="634"/>
      <c r="H28" s="634"/>
      <c r="I28" s="634"/>
      <c r="J28" s="634"/>
      <c r="K28" s="634"/>
      <c r="L28" s="634"/>
      <c r="M28" s="634"/>
      <c r="N28" s="634"/>
      <c r="O28" s="635"/>
      <c r="P28" s="636" t="s">
        <v>33</v>
      </c>
      <c r="Q28" s="636" t="s">
        <v>34</v>
      </c>
      <c r="R28" s="636"/>
      <c r="S28" s="636"/>
      <c r="T28" s="636"/>
      <c r="U28" s="636"/>
      <c r="V28" s="636"/>
      <c r="W28" s="636"/>
      <c r="X28" s="636"/>
      <c r="Y28" s="636"/>
      <c r="Z28" s="636"/>
      <c r="AA28" s="636"/>
      <c r="AB28" s="636"/>
      <c r="AC28" s="636"/>
      <c r="AD28" s="655"/>
    </row>
    <row r="29" spans="1:30" ht="27" customHeight="1">
      <c r="A29" s="628"/>
      <c r="B29" s="631"/>
      <c r="C29" s="632"/>
      <c r="D29" s="228" t="s">
        <v>35</v>
      </c>
      <c r="E29" s="228" t="s">
        <v>36</v>
      </c>
      <c r="F29" s="228" t="s">
        <v>37</v>
      </c>
      <c r="G29" s="228" t="s">
        <v>38</v>
      </c>
      <c r="H29" s="228" t="s">
        <v>39</v>
      </c>
      <c r="I29" s="228" t="s">
        <v>40</v>
      </c>
      <c r="J29" s="228" t="s">
        <v>41</v>
      </c>
      <c r="K29" s="228" t="s">
        <v>42</v>
      </c>
      <c r="L29" s="228" t="s">
        <v>43</v>
      </c>
      <c r="M29" s="228" t="s">
        <v>44</v>
      </c>
      <c r="N29" s="228" t="s">
        <v>45</v>
      </c>
      <c r="O29" s="228" t="s">
        <v>46</v>
      </c>
      <c r="P29" s="635"/>
      <c r="Q29" s="636"/>
      <c r="R29" s="636"/>
      <c r="S29" s="636"/>
      <c r="T29" s="636"/>
      <c r="U29" s="636"/>
      <c r="V29" s="636"/>
      <c r="W29" s="636"/>
      <c r="X29" s="636"/>
      <c r="Y29" s="636"/>
      <c r="Z29" s="636"/>
      <c r="AA29" s="636"/>
      <c r="AB29" s="636"/>
      <c r="AC29" s="636"/>
      <c r="AD29" s="655"/>
    </row>
    <row r="30" spans="1:30" ht="42" customHeight="1" thickBot="1">
      <c r="A30" s="229"/>
      <c r="B30" s="650"/>
      <c r="C30" s="651"/>
      <c r="D30" s="230"/>
      <c r="E30" s="230"/>
      <c r="F30" s="230"/>
      <c r="G30" s="230"/>
      <c r="H30" s="230"/>
      <c r="I30" s="230"/>
      <c r="J30" s="230"/>
      <c r="K30" s="230"/>
      <c r="L30" s="230"/>
      <c r="M30" s="230"/>
      <c r="N30" s="230"/>
      <c r="O30" s="230"/>
      <c r="P30" s="231">
        <f>SUM(D30:O30)</f>
        <v>0</v>
      </c>
      <c r="Q30" s="652"/>
      <c r="R30" s="652"/>
      <c r="S30" s="652"/>
      <c r="T30" s="652"/>
      <c r="U30" s="652"/>
      <c r="V30" s="652"/>
      <c r="W30" s="652"/>
      <c r="X30" s="652"/>
      <c r="Y30" s="652"/>
      <c r="Z30" s="652"/>
      <c r="AA30" s="652"/>
      <c r="AB30" s="652"/>
      <c r="AC30" s="652"/>
      <c r="AD30" s="653"/>
    </row>
    <row r="31" spans="1:30" ht="45" customHeight="1">
      <c r="A31" s="542" t="s">
        <v>48</v>
      </c>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4"/>
    </row>
    <row r="32" spans="1:41" ht="22.5" customHeight="1">
      <c r="A32" s="643" t="s">
        <v>49</v>
      </c>
      <c r="B32" s="636" t="s">
        <v>50</v>
      </c>
      <c r="C32" s="636" t="s">
        <v>31</v>
      </c>
      <c r="D32" s="636" t="s">
        <v>51</v>
      </c>
      <c r="E32" s="636"/>
      <c r="F32" s="636"/>
      <c r="G32" s="636"/>
      <c r="H32" s="636"/>
      <c r="I32" s="636"/>
      <c r="J32" s="636"/>
      <c r="K32" s="636"/>
      <c r="L32" s="636"/>
      <c r="M32" s="636"/>
      <c r="N32" s="636"/>
      <c r="O32" s="636"/>
      <c r="P32" s="636"/>
      <c r="Q32" s="636" t="s">
        <v>52</v>
      </c>
      <c r="R32" s="636"/>
      <c r="S32" s="636"/>
      <c r="T32" s="636"/>
      <c r="U32" s="636"/>
      <c r="V32" s="636"/>
      <c r="W32" s="636"/>
      <c r="X32" s="636"/>
      <c r="Y32" s="636"/>
      <c r="Z32" s="636"/>
      <c r="AA32" s="636"/>
      <c r="AB32" s="636"/>
      <c r="AC32" s="636"/>
      <c r="AD32" s="655"/>
      <c r="AG32" s="232"/>
      <c r="AH32" s="232"/>
      <c r="AI32" s="232"/>
      <c r="AJ32" s="232"/>
      <c r="AK32" s="232"/>
      <c r="AL32" s="232"/>
      <c r="AM32" s="232"/>
      <c r="AN32" s="232"/>
      <c r="AO32" s="232"/>
    </row>
    <row r="33" spans="1:41" ht="27" customHeight="1">
      <c r="A33" s="643"/>
      <c r="B33" s="636"/>
      <c r="C33" s="654"/>
      <c r="D33" s="228" t="s">
        <v>35</v>
      </c>
      <c r="E33" s="228" t="s">
        <v>36</v>
      </c>
      <c r="F33" s="228" t="s">
        <v>37</v>
      </c>
      <c r="G33" s="228" t="s">
        <v>38</v>
      </c>
      <c r="H33" s="228" t="s">
        <v>39</v>
      </c>
      <c r="I33" s="228" t="s">
        <v>40</v>
      </c>
      <c r="J33" s="228" t="s">
        <v>41</v>
      </c>
      <c r="K33" s="228" t="s">
        <v>42</v>
      </c>
      <c r="L33" s="228" t="s">
        <v>43</v>
      </c>
      <c r="M33" s="228" t="s">
        <v>44</v>
      </c>
      <c r="N33" s="228" t="s">
        <v>45</v>
      </c>
      <c r="O33" s="228" t="s">
        <v>46</v>
      </c>
      <c r="P33" s="228" t="s">
        <v>33</v>
      </c>
      <c r="Q33" s="636" t="s">
        <v>100</v>
      </c>
      <c r="R33" s="636"/>
      <c r="S33" s="636"/>
      <c r="T33" s="636" t="s">
        <v>101</v>
      </c>
      <c r="U33" s="636"/>
      <c r="V33" s="636"/>
      <c r="W33" s="631" t="s">
        <v>54</v>
      </c>
      <c r="X33" s="639"/>
      <c r="Y33" s="639"/>
      <c r="Z33" s="632"/>
      <c r="AA33" s="631" t="s">
        <v>55</v>
      </c>
      <c r="AB33" s="639"/>
      <c r="AC33" s="639"/>
      <c r="AD33" s="640"/>
      <c r="AG33" s="232"/>
      <c r="AH33" s="232"/>
      <c r="AI33" s="232"/>
      <c r="AJ33" s="232"/>
      <c r="AK33" s="232"/>
      <c r="AL33" s="232"/>
      <c r="AM33" s="232"/>
      <c r="AN33" s="232"/>
      <c r="AO33" s="232"/>
    </row>
    <row r="34" spans="1:41" ht="312.75" customHeight="1">
      <c r="A34" s="674" t="str">
        <f>C17</f>
        <v>Vincular 4800 mujeres a los procesos formativos para el desarrollo de capacidades de incidencia, liderazgo, empoderamiento y participación política de las Mujeres </v>
      </c>
      <c r="B34" s="676">
        <v>0.35</v>
      </c>
      <c r="C34" s="233" t="s">
        <v>56</v>
      </c>
      <c r="D34" s="230">
        <v>0</v>
      </c>
      <c r="E34" s="230">
        <v>0</v>
      </c>
      <c r="F34" s="230">
        <v>50</v>
      </c>
      <c r="G34" s="230">
        <v>100</v>
      </c>
      <c r="H34" s="230">
        <v>200</v>
      </c>
      <c r="I34" s="230">
        <v>150</v>
      </c>
      <c r="J34" s="230">
        <v>150</v>
      </c>
      <c r="K34" s="230">
        <v>150</v>
      </c>
      <c r="L34" s="230">
        <v>120</v>
      </c>
      <c r="M34" s="230">
        <v>130</v>
      </c>
      <c r="N34" s="230">
        <v>150</v>
      </c>
      <c r="O34" s="230">
        <v>0</v>
      </c>
      <c r="P34" s="234">
        <f>SUM(D34:O34)</f>
        <v>1200</v>
      </c>
      <c r="Q34" s="723" t="s">
        <v>109</v>
      </c>
      <c r="R34" s="724"/>
      <c r="S34" s="725"/>
      <c r="T34" s="729" t="s">
        <v>110</v>
      </c>
      <c r="U34" s="730"/>
      <c r="V34" s="731"/>
      <c r="W34" s="735" t="s">
        <v>111</v>
      </c>
      <c r="X34" s="736"/>
      <c r="Y34" s="736"/>
      <c r="Z34" s="737"/>
      <c r="AA34" s="713" t="s">
        <v>112</v>
      </c>
      <c r="AB34" s="714"/>
      <c r="AC34" s="714"/>
      <c r="AD34" s="715"/>
      <c r="AG34" s="232"/>
      <c r="AH34" s="232"/>
      <c r="AI34" s="232"/>
      <c r="AJ34" s="232"/>
      <c r="AK34" s="232"/>
      <c r="AL34" s="232"/>
      <c r="AM34" s="232"/>
      <c r="AN34" s="232"/>
      <c r="AO34" s="232"/>
    </row>
    <row r="35" spans="1:41" ht="409.5" customHeight="1">
      <c r="A35" s="675"/>
      <c r="B35" s="677"/>
      <c r="C35" s="235" t="s">
        <v>60</v>
      </c>
      <c r="D35" s="236">
        <v>0</v>
      </c>
      <c r="E35" s="236">
        <v>0</v>
      </c>
      <c r="F35" s="236">
        <v>168</v>
      </c>
      <c r="G35" s="237">
        <v>178</v>
      </c>
      <c r="H35" s="237">
        <v>237</v>
      </c>
      <c r="I35" s="237">
        <v>193</v>
      </c>
      <c r="J35" s="237">
        <v>223</v>
      </c>
      <c r="K35" s="312">
        <v>256</v>
      </c>
      <c r="L35" s="312">
        <v>838</v>
      </c>
      <c r="M35" s="312">
        <v>136</v>
      </c>
      <c r="N35" s="238"/>
      <c r="O35" s="238"/>
      <c r="P35" s="312">
        <f>+N35+M35+L35+K35+J35+I35+H35+G35+F35+E35+D35</f>
        <v>2229</v>
      </c>
      <c r="Q35" s="726"/>
      <c r="R35" s="727"/>
      <c r="S35" s="728"/>
      <c r="T35" s="732"/>
      <c r="U35" s="733"/>
      <c r="V35" s="734"/>
      <c r="W35" s="738"/>
      <c r="X35" s="739"/>
      <c r="Y35" s="739"/>
      <c r="Z35" s="740"/>
      <c r="AA35" s="716"/>
      <c r="AB35" s="717"/>
      <c r="AC35" s="717"/>
      <c r="AD35" s="718"/>
      <c r="AE35" s="239"/>
      <c r="AG35" s="232"/>
      <c r="AH35" s="232"/>
      <c r="AI35" s="232"/>
      <c r="AJ35" s="232"/>
      <c r="AK35" s="232"/>
      <c r="AL35" s="232"/>
      <c r="AM35" s="232"/>
      <c r="AN35" s="232"/>
      <c r="AO35" s="232"/>
    </row>
    <row r="36" spans="1:41" ht="27.75" customHeight="1">
      <c r="A36" s="641" t="s">
        <v>61</v>
      </c>
      <c r="B36" s="719" t="s">
        <v>62</v>
      </c>
      <c r="C36" s="720" t="s">
        <v>63</v>
      </c>
      <c r="D36" s="720"/>
      <c r="E36" s="720"/>
      <c r="F36" s="720"/>
      <c r="G36" s="720"/>
      <c r="H36" s="720"/>
      <c r="I36" s="720"/>
      <c r="J36" s="720"/>
      <c r="K36" s="720"/>
      <c r="L36" s="720"/>
      <c r="M36" s="720"/>
      <c r="N36" s="720"/>
      <c r="O36" s="720"/>
      <c r="P36" s="720"/>
      <c r="Q36" s="642" t="s">
        <v>64</v>
      </c>
      <c r="R36" s="721"/>
      <c r="S36" s="721"/>
      <c r="T36" s="721"/>
      <c r="U36" s="721"/>
      <c r="V36" s="721"/>
      <c r="W36" s="721"/>
      <c r="X36" s="721"/>
      <c r="Y36" s="721"/>
      <c r="Z36" s="721"/>
      <c r="AA36" s="721"/>
      <c r="AB36" s="721"/>
      <c r="AC36" s="721"/>
      <c r="AD36" s="722"/>
      <c r="AG36" s="232"/>
      <c r="AH36" s="232"/>
      <c r="AI36" s="232"/>
      <c r="AJ36" s="232"/>
      <c r="AK36" s="232"/>
      <c r="AL36" s="232"/>
      <c r="AM36" s="232"/>
      <c r="AN36" s="232"/>
      <c r="AO36" s="232"/>
    </row>
    <row r="37" spans="1:41" ht="25.5" customHeight="1">
      <c r="A37" s="643"/>
      <c r="B37" s="672"/>
      <c r="C37" s="228" t="s">
        <v>65</v>
      </c>
      <c r="D37" s="228" t="s">
        <v>66</v>
      </c>
      <c r="E37" s="228" t="s">
        <v>67</v>
      </c>
      <c r="F37" s="228" t="s">
        <v>68</v>
      </c>
      <c r="G37" s="228" t="s">
        <v>69</v>
      </c>
      <c r="H37" s="228" t="s">
        <v>70</v>
      </c>
      <c r="I37" s="228" t="s">
        <v>71</v>
      </c>
      <c r="J37" s="228" t="s">
        <v>72</v>
      </c>
      <c r="K37" s="228" t="s">
        <v>73</v>
      </c>
      <c r="L37" s="228" t="s">
        <v>74</v>
      </c>
      <c r="M37" s="228" t="s">
        <v>75</v>
      </c>
      <c r="N37" s="228" t="s">
        <v>76</v>
      </c>
      <c r="O37" s="228" t="s">
        <v>77</v>
      </c>
      <c r="P37" s="228" t="s">
        <v>78</v>
      </c>
      <c r="Q37" s="633" t="s">
        <v>79</v>
      </c>
      <c r="R37" s="634"/>
      <c r="S37" s="634"/>
      <c r="T37" s="634"/>
      <c r="U37" s="634"/>
      <c r="V37" s="634"/>
      <c r="W37" s="634"/>
      <c r="X37" s="634"/>
      <c r="Y37" s="634"/>
      <c r="Z37" s="634"/>
      <c r="AA37" s="634"/>
      <c r="AB37" s="634"/>
      <c r="AC37" s="634"/>
      <c r="AD37" s="673"/>
      <c r="AG37" s="240"/>
      <c r="AH37" s="240"/>
      <c r="AI37" s="240"/>
      <c r="AJ37" s="240"/>
      <c r="AK37" s="240"/>
      <c r="AL37" s="240"/>
      <c r="AM37" s="240"/>
      <c r="AN37" s="240"/>
      <c r="AO37" s="240"/>
    </row>
    <row r="38" spans="1:41" ht="28.5" customHeight="1">
      <c r="A38" s="705" t="s">
        <v>113</v>
      </c>
      <c r="B38" s="658">
        <v>0.35</v>
      </c>
      <c r="C38" s="233" t="s">
        <v>56</v>
      </c>
      <c r="D38" s="241"/>
      <c r="E38" s="241">
        <v>0.01</v>
      </c>
      <c r="F38" s="241">
        <v>0.05</v>
      </c>
      <c r="G38" s="241">
        <v>0.09</v>
      </c>
      <c r="H38" s="241">
        <v>0.16</v>
      </c>
      <c r="I38" s="241">
        <v>0.12</v>
      </c>
      <c r="J38" s="241">
        <v>0.12</v>
      </c>
      <c r="K38" s="241">
        <v>0.12</v>
      </c>
      <c r="L38" s="241">
        <v>0.1</v>
      </c>
      <c r="M38" s="241">
        <v>0.11</v>
      </c>
      <c r="N38" s="241">
        <v>0.12</v>
      </c>
      <c r="O38" s="241">
        <v>0</v>
      </c>
      <c r="P38" s="242">
        <f>SUM(D38:O38)</f>
        <v>1</v>
      </c>
      <c r="Q38" s="707" t="s">
        <v>114</v>
      </c>
      <c r="R38" s="708"/>
      <c r="S38" s="708"/>
      <c r="T38" s="708"/>
      <c r="U38" s="708"/>
      <c r="V38" s="708"/>
      <c r="W38" s="708"/>
      <c r="X38" s="708"/>
      <c r="Y38" s="708"/>
      <c r="Z38" s="708"/>
      <c r="AA38" s="708"/>
      <c r="AB38" s="708"/>
      <c r="AC38" s="708"/>
      <c r="AD38" s="709"/>
      <c r="AE38" s="243"/>
      <c r="AG38" s="244"/>
      <c r="AH38" s="244"/>
      <c r="AI38" s="244"/>
      <c r="AJ38" s="244"/>
      <c r="AK38" s="244"/>
      <c r="AL38" s="244"/>
      <c r="AM38" s="244"/>
      <c r="AN38" s="244"/>
      <c r="AO38" s="244"/>
    </row>
    <row r="39" spans="1:31" ht="128.25" customHeight="1">
      <c r="A39" s="706"/>
      <c r="B39" s="659"/>
      <c r="C39" s="245" t="s">
        <v>60</v>
      </c>
      <c r="D39" s="246">
        <v>0</v>
      </c>
      <c r="E39" s="246">
        <v>0.01</v>
      </c>
      <c r="F39" s="246">
        <v>0.16</v>
      </c>
      <c r="G39" s="246">
        <v>0.16</v>
      </c>
      <c r="H39" s="246">
        <f>(H35*H38)/H34</f>
        <v>0.18960000000000002</v>
      </c>
      <c r="I39" s="246">
        <f>(I35*I38)/I34</f>
        <v>0.1544</v>
      </c>
      <c r="J39" s="246">
        <f>(J35*J38)/J34</f>
        <v>0.17839999999999998</v>
      </c>
      <c r="K39" s="311">
        <v>0.15</v>
      </c>
      <c r="L39" s="246">
        <v>0.1</v>
      </c>
      <c r="M39" s="246">
        <v>0.1</v>
      </c>
      <c r="N39" s="246"/>
      <c r="O39" s="246"/>
      <c r="P39" s="247">
        <f>SUM(D39:O39)</f>
        <v>1.2024000000000001</v>
      </c>
      <c r="Q39" s="710"/>
      <c r="R39" s="711"/>
      <c r="S39" s="711"/>
      <c r="T39" s="711"/>
      <c r="U39" s="711"/>
      <c r="V39" s="711"/>
      <c r="W39" s="711"/>
      <c r="X39" s="711"/>
      <c r="Y39" s="711"/>
      <c r="Z39" s="711"/>
      <c r="AA39" s="711"/>
      <c r="AB39" s="711"/>
      <c r="AC39" s="711"/>
      <c r="AD39" s="712"/>
      <c r="AE39" s="243"/>
    </row>
    <row r="40" ht="15">
      <c r="A40" s="179" t="s">
        <v>81</v>
      </c>
    </row>
    <row r="41" spans="16:17" ht="15">
      <c r="P41" s="248"/>
      <c r="Q41" s="248" t="s">
        <v>115</v>
      </c>
    </row>
    <row r="42" ht="15">
      <c r="Y42" s="248"/>
    </row>
  </sheetData>
  <sheetProtection/>
  <mergeCells count="73">
    <mergeCell ref="Q37:AD37"/>
    <mergeCell ref="A34:A35"/>
    <mergeCell ref="B34:B35"/>
    <mergeCell ref="Q34:S35"/>
    <mergeCell ref="T34:V35"/>
    <mergeCell ref="W34:Z35"/>
    <mergeCell ref="W33:Z33"/>
    <mergeCell ref="AA33:AD33"/>
    <mergeCell ref="A38:A39"/>
    <mergeCell ref="B38:B39"/>
    <mergeCell ref="Q38:AD39"/>
    <mergeCell ref="AA34:AD35"/>
    <mergeCell ref="A36:A37"/>
    <mergeCell ref="B36:B37"/>
    <mergeCell ref="C36:P36"/>
    <mergeCell ref="Q36:AD36"/>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A22:B22"/>
    <mergeCell ref="A23:B23"/>
    <mergeCell ref="A24:B24"/>
    <mergeCell ref="A25:B25"/>
    <mergeCell ref="A27:AD27"/>
    <mergeCell ref="AC17:AD17"/>
    <mergeCell ref="C15:K15"/>
    <mergeCell ref="L15:Q15"/>
    <mergeCell ref="R15:X15"/>
    <mergeCell ref="Y15:Z15"/>
    <mergeCell ref="A19:AD19"/>
    <mergeCell ref="A17:B17"/>
    <mergeCell ref="A15:B15"/>
    <mergeCell ref="AB1:AD1"/>
    <mergeCell ref="C20:P20"/>
    <mergeCell ref="Q20:AD20"/>
    <mergeCell ref="O9:P9"/>
    <mergeCell ref="AA15:AD15"/>
    <mergeCell ref="C16:AB16"/>
    <mergeCell ref="C17:Q17"/>
    <mergeCell ref="R17:V17"/>
    <mergeCell ref="W17:X17"/>
    <mergeCell ref="Y17:AB17"/>
    <mergeCell ref="K7:L9"/>
    <mergeCell ref="M7:N7"/>
    <mergeCell ref="M9:N9"/>
    <mergeCell ref="A1:A4"/>
    <mergeCell ref="B1:AA1"/>
    <mergeCell ref="O7:P7"/>
    <mergeCell ref="M8:N8"/>
    <mergeCell ref="O8:P8"/>
    <mergeCell ref="B2:AA2"/>
    <mergeCell ref="AB2:AD2"/>
    <mergeCell ref="B3:AA4"/>
    <mergeCell ref="AB3:AD3"/>
    <mergeCell ref="AB4:AD4"/>
    <mergeCell ref="A11:B13"/>
    <mergeCell ref="C11:AD13"/>
    <mergeCell ref="A7:B9"/>
    <mergeCell ref="C7:C9"/>
    <mergeCell ref="D7:H9"/>
    <mergeCell ref="I7:J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Q38:AD39 W34">
      <formula1>2000</formula1>
    </dataValidation>
  </dataValidations>
  <printOptions/>
  <pageMargins left="0.25" right="0.25" top="0.75" bottom="0.75" header="0.3" footer="0.3"/>
  <pageSetup fitToHeight="1" fitToWidth="1" horizontalDpi="600" verticalDpi="600" orientation="landscape" scale="19"/>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zoomScalePageLayoutView="0" workbookViewId="0" topLeftCell="P19">
      <selection activeCell="Q34" sqref="Q34:S35"/>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18" width="18.140625" style="179" customWidth="1"/>
    <col min="19" max="19" width="24.7109375" style="179" customWidth="1"/>
    <col min="20" max="20" width="18.140625" style="179" customWidth="1"/>
    <col min="21" max="21" width="20.7109375" style="179" customWidth="1"/>
    <col min="22" max="22" width="29.14062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582"/>
      <c r="B1" s="585"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7"/>
      <c r="AB1" s="594" t="s">
        <v>82</v>
      </c>
      <c r="AC1" s="595"/>
      <c r="AD1" s="596"/>
    </row>
    <row r="2" spans="1:30" ht="30.75" customHeight="1" thickBot="1">
      <c r="A2" s="583"/>
      <c r="B2" s="585" t="s">
        <v>2</v>
      </c>
      <c r="C2" s="586"/>
      <c r="D2" s="586"/>
      <c r="E2" s="586"/>
      <c r="F2" s="586"/>
      <c r="G2" s="586"/>
      <c r="H2" s="586"/>
      <c r="I2" s="586"/>
      <c r="J2" s="586"/>
      <c r="K2" s="586"/>
      <c r="L2" s="586"/>
      <c r="M2" s="586"/>
      <c r="N2" s="586"/>
      <c r="O2" s="586"/>
      <c r="P2" s="586"/>
      <c r="Q2" s="586"/>
      <c r="R2" s="586"/>
      <c r="S2" s="586"/>
      <c r="T2" s="586"/>
      <c r="U2" s="586"/>
      <c r="V2" s="586"/>
      <c r="W2" s="586"/>
      <c r="X2" s="586"/>
      <c r="Y2" s="586"/>
      <c r="Z2" s="586"/>
      <c r="AA2" s="587"/>
      <c r="AB2" s="539" t="s">
        <v>83</v>
      </c>
      <c r="AC2" s="540"/>
      <c r="AD2" s="541"/>
    </row>
    <row r="3" spans="1:30" ht="24" customHeight="1">
      <c r="A3" s="583"/>
      <c r="B3" s="542" t="s">
        <v>4</v>
      </c>
      <c r="C3" s="543"/>
      <c r="D3" s="543"/>
      <c r="E3" s="543"/>
      <c r="F3" s="543"/>
      <c r="G3" s="543"/>
      <c r="H3" s="543"/>
      <c r="I3" s="543"/>
      <c r="J3" s="543"/>
      <c r="K3" s="543"/>
      <c r="L3" s="543"/>
      <c r="M3" s="543"/>
      <c r="N3" s="543"/>
      <c r="O3" s="543"/>
      <c r="P3" s="543"/>
      <c r="Q3" s="543"/>
      <c r="R3" s="543"/>
      <c r="S3" s="543"/>
      <c r="T3" s="543"/>
      <c r="U3" s="543"/>
      <c r="V3" s="543"/>
      <c r="W3" s="543"/>
      <c r="X3" s="543"/>
      <c r="Y3" s="543"/>
      <c r="Z3" s="543"/>
      <c r="AA3" s="544"/>
      <c r="AB3" s="539" t="s">
        <v>84</v>
      </c>
      <c r="AC3" s="540"/>
      <c r="AD3" s="541"/>
    </row>
    <row r="4" spans="1:30" ht="21.75" customHeight="1" thickBot="1">
      <c r="A4" s="584"/>
      <c r="B4" s="545"/>
      <c r="C4" s="546"/>
      <c r="D4" s="546"/>
      <c r="E4" s="546"/>
      <c r="F4" s="546"/>
      <c r="G4" s="546"/>
      <c r="H4" s="546"/>
      <c r="I4" s="546"/>
      <c r="J4" s="546"/>
      <c r="K4" s="546"/>
      <c r="L4" s="546"/>
      <c r="M4" s="546"/>
      <c r="N4" s="546"/>
      <c r="O4" s="546"/>
      <c r="P4" s="546"/>
      <c r="Q4" s="546"/>
      <c r="R4" s="546"/>
      <c r="S4" s="546"/>
      <c r="T4" s="546"/>
      <c r="U4" s="546"/>
      <c r="V4" s="546"/>
      <c r="W4" s="546"/>
      <c r="X4" s="546"/>
      <c r="Y4" s="546"/>
      <c r="Z4" s="546"/>
      <c r="AA4" s="547"/>
      <c r="AB4" s="548" t="s">
        <v>6</v>
      </c>
      <c r="AC4" s="549"/>
      <c r="AD4" s="550"/>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551" t="s">
        <v>20</v>
      </c>
      <c r="B7" s="552"/>
      <c r="C7" s="566" t="s">
        <v>44</v>
      </c>
      <c r="D7" s="551" t="s">
        <v>8</v>
      </c>
      <c r="E7" s="569"/>
      <c r="F7" s="569"/>
      <c r="G7" s="569"/>
      <c r="H7" s="552"/>
      <c r="I7" s="572">
        <v>45238</v>
      </c>
      <c r="J7" s="573"/>
      <c r="K7" s="551" t="s">
        <v>10</v>
      </c>
      <c r="L7" s="552"/>
      <c r="M7" s="578" t="s">
        <v>11</v>
      </c>
      <c r="N7" s="579"/>
      <c r="O7" s="588"/>
      <c r="P7" s="589"/>
      <c r="Q7" s="183"/>
      <c r="R7" s="183"/>
      <c r="S7" s="183"/>
      <c r="T7" s="183"/>
      <c r="U7" s="183"/>
      <c r="V7" s="183"/>
      <c r="W7" s="183"/>
      <c r="X7" s="183"/>
      <c r="Y7" s="183"/>
      <c r="Z7" s="183"/>
      <c r="AA7" s="183"/>
      <c r="AB7" s="183"/>
      <c r="AC7" s="188"/>
      <c r="AD7" s="189"/>
    </row>
    <row r="8" spans="1:30" ht="15" customHeight="1">
      <c r="A8" s="553"/>
      <c r="B8" s="554"/>
      <c r="C8" s="567"/>
      <c r="D8" s="553"/>
      <c r="E8" s="570"/>
      <c r="F8" s="570"/>
      <c r="G8" s="570"/>
      <c r="H8" s="554"/>
      <c r="I8" s="574"/>
      <c r="J8" s="575"/>
      <c r="K8" s="553"/>
      <c r="L8" s="554"/>
      <c r="M8" s="590" t="s">
        <v>12</v>
      </c>
      <c r="N8" s="591"/>
      <c r="O8" s="592"/>
      <c r="P8" s="593"/>
      <c r="Q8" s="183"/>
      <c r="R8" s="183"/>
      <c r="S8" s="183"/>
      <c r="T8" s="183"/>
      <c r="U8" s="183"/>
      <c r="V8" s="183"/>
      <c r="W8" s="183"/>
      <c r="X8" s="183"/>
      <c r="Y8" s="183"/>
      <c r="Z8" s="183"/>
      <c r="AA8" s="183"/>
      <c r="AB8" s="183"/>
      <c r="AC8" s="188"/>
      <c r="AD8" s="189"/>
    </row>
    <row r="9" spans="1:30" ht="15" customHeight="1">
      <c r="A9" s="555"/>
      <c r="B9" s="556"/>
      <c r="C9" s="568"/>
      <c r="D9" s="555"/>
      <c r="E9" s="571"/>
      <c r="F9" s="571"/>
      <c r="G9" s="571"/>
      <c r="H9" s="556"/>
      <c r="I9" s="576"/>
      <c r="J9" s="577"/>
      <c r="K9" s="555"/>
      <c r="L9" s="556"/>
      <c r="M9" s="580" t="s">
        <v>13</v>
      </c>
      <c r="N9" s="581"/>
      <c r="O9" s="603" t="s">
        <v>85</v>
      </c>
      <c r="P9" s="604"/>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551" t="s">
        <v>7</v>
      </c>
      <c r="B11" s="552"/>
      <c r="C11" s="696" t="s">
        <v>86</v>
      </c>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8"/>
    </row>
    <row r="12" spans="1:30" ht="15" customHeight="1">
      <c r="A12" s="553"/>
      <c r="B12" s="554"/>
      <c r="C12" s="699"/>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1"/>
    </row>
    <row r="13" spans="1:30" ht="15" customHeight="1" thickBot="1">
      <c r="A13" s="555"/>
      <c r="B13" s="556"/>
      <c r="C13" s="702"/>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4"/>
    </row>
    <row r="14" spans="1:30" ht="9" customHeight="1" thickBot="1">
      <c r="A14" s="199"/>
      <c r="B14" s="200"/>
      <c r="C14" s="201"/>
      <c r="D14" s="201"/>
      <c r="E14" s="201"/>
      <c r="F14" s="201"/>
      <c r="G14" s="201"/>
      <c r="H14" s="201"/>
      <c r="I14" s="201"/>
      <c r="J14" s="201"/>
      <c r="K14" s="201"/>
      <c r="L14" s="201"/>
      <c r="M14" s="202"/>
      <c r="N14" s="202"/>
      <c r="O14" s="202"/>
      <c r="P14" s="202"/>
      <c r="Q14" s="202"/>
      <c r="R14" s="203"/>
      <c r="S14" s="203"/>
      <c r="T14" s="203"/>
      <c r="U14" s="203"/>
      <c r="V14" s="203"/>
      <c r="W14" s="203"/>
      <c r="X14" s="203"/>
      <c r="Y14" s="192"/>
      <c r="Z14" s="192"/>
      <c r="AA14" s="192"/>
      <c r="AB14" s="192"/>
      <c r="AC14" s="192"/>
      <c r="AD14" s="198"/>
    </row>
    <row r="15" spans="1:30" ht="39" customHeight="1" thickBot="1">
      <c r="A15" s="625" t="s">
        <v>14</v>
      </c>
      <c r="B15" s="626"/>
      <c r="C15" s="619" t="s">
        <v>87</v>
      </c>
      <c r="D15" s="620"/>
      <c r="E15" s="620"/>
      <c r="F15" s="620"/>
      <c r="G15" s="620"/>
      <c r="H15" s="620"/>
      <c r="I15" s="620"/>
      <c r="J15" s="620"/>
      <c r="K15" s="621"/>
      <c r="L15" s="612" t="s">
        <v>15</v>
      </c>
      <c r="M15" s="613"/>
      <c r="N15" s="613"/>
      <c r="O15" s="613"/>
      <c r="P15" s="613"/>
      <c r="Q15" s="614"/>
      <c r="R15" s="622" t="s">
        <v>88</v>
      </c>
      <c r="S15" s="623"/>
      <c r="T15" s="623"/>
      <c r="U15" s="623"/>
      <c r="V15" s="623"/>
      <c r="W15" s="623"/>
      <c r="X15" s="624"/>
      <c r="Y15" s="612" t="s">
        <v>16</v>
      </c>
      <c r="Z15" s="614"/>
      <c r="AA15" s="605" t="s">
        <v>89</v>
      </c>
      <c r="AB15" s="606"/>
      <c r="AC15" s="606"/>
      <c r="AD15" s="607"/>
    </row>
    <row r="16" spans="1:30" ht="9" customHeight="1" thickBot="1">
      <c r="A16" s="187"/>
      <c r="B16" s="183"/>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204"/>
      <c r="AD16" s="205"/>
    </row>
    <row r="17" spans="1:30" s="206" customFormat="1" ht="37.5" customHeight="1" thickBot="1">
      <c r="A17" s="625" t="s">
        <v>17</v>
      </c>
      <c r="B17" s="626"/>
      <c r="C17" s="609" t="s">
        <v>116</v>
      </c>
      <c r="D17" s="610"/>
      <c r="E17" s="610"/>
      <c r="F17" s="610"/>
      <c r="G17" s="610"/>
      <c r="H17" s="610"/>
      <c r="I17" s="610"/>
      <c r="J17" s="610"/>
      <c r="K17" s="610"/>
      <c r="L17" s="610"/>
      <c r="M17" s="610"/>
      <c r="N17" s="610"/>
      <c r="O17" s="610"/>
      <c r="P17" s="610"/>
      <c r="Q17" s="611"/>
      <c r="R17" s="612" t="s">
        <v>91</v>
      </c>
      <c r="S17" s="613"/>
      <c r="T17" s="613"/>
      <c r="U17" s="613"/>
      <c r="V17" s="614"/>
      <c r="W17" s="615">
        <v>19</v>
      </c>
      <c r="X17" s="616"/>
      <c r="Y17" s="613" t="s">
        <v>19</v>
      </c>
      <c r="Z17" s="613"/>
      <c r="AA17" s="613"/>
      <c r="AB17" s="614"/>
      <c r="AC17" s="617">
        <v>0.15</v>
      </c>
      <c r="AD17" s="618"/>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612" t="s">
        <v>22</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4"/>
      <c r="AE19" s="210"/>
      <c r="AF19" s="210"/>
    </row>
    <row r="20" spans="1:32" ht="31.5" customHeight="1" thickBot="1">
      <c r="A20" s="211"/>
      <c r="B20" s="188"/>
      <c r="C20" s="597" t="s">
        <v>92</v>
      </c>
      <c r="D20" s="598"/>
      <c r="E20" s="598"/>
      <c r="F20" s="598"/>
      <c r="G20" s="598"/>
      <c r="H20" s="598"/>
      <c r="I20" s="598"/>
      <c r="J20" s="598"/>
      <c r="K20" s="598"/>
      <c r="L20" s="598"/>
      <c r="M20" s="598"/>
      <c r="N20" s="598"/>
      <c r="O20" s="598"/>
      <c r="P20" s="599"/>
      <c r="Q20" s="600" t="s">
        <v>93</v>
      </c>
      <c r="R20" s="601"/>
      <c r="S20" s="601"/>
      <c r="T20" s="601"/>
      <c r="U20" s="601"/>
      <c r="V20" s="601"/>
      <c r="W20" s="601"/>
      <c r="X20" s="601"/>
      <c r="Y20" s="601"/>
      <c r="Z20" s="601"/>
      <c r="AA20" s="601"/>
      <c r="AB20" s="601"/>
      <c r="AC20" s="601"/>
      <c r="AD20" s="602"/>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351" t="s">
        <v>35</v>
      </c>
      <c r="R21" s="344" t="s">
        <v>36</v>
      </c>
      <c r="S21" s="344" t="s">
        <v>37</v>
      </c>
      <c r="T21" s="344" t="s">
        <v>38</v>
      </c>
      <c r="U21" s="344" t="s">
        <v>39</v>
      </c>
      <c r="V21" s="344" t="s">
        <v>40</v>
      </c>
      <c r="W21" s="344" t="s">
        <v>41</v>
      </c>
      <c r="X21" s="344" t="s">
        <v>42</v>
      </c>
      <c r="Y21" s="344" t="s">
        <v>43</v>
      </c>
      <c r="Z21" s="344" t="s">
        <v>44</v>
      </c>
      <c r="AA21" s="344" t="s">
        <v>45</v>
      </c>
      <c r="AB21" s="344" t="s">
        <v>46</v>
      </c>
      <c r="AC21" s="344" t="s">
        <v>33</v>
      </c>
      <c r="AD21" s="352" t="s">
        <v>94</v>
      </c>
      <c r="AE21" s="215"/>
      <c r="AF21" s="215"/>
    </row>
    <row r="22" spans="1:32" ht="31.5" customHeight="1">
      <c r="A22" s="641" t="s">
        <v>95</v>
      </c>
      <c r="B22" s="642"/>
      <c r="C22" s="216"/>
      <c r="D22" s="217"/>
      <c r="E22" s="217"/>
      <c r="F22" s="217"/>
      <c r="G22" s="217"/>
      <c r="H22" s="217"/>
      <c r="I22" s="217"/>
      <c r="J22" s="217"/>
      <c r="K22" s="217"/>
      <c r="L22" s="217"/>
      <c r="M22" s="217"/>
      <c r="N22" s="217"/>
      <c r="O22" s="217">
        <f>SUM(C22:N22)</f>
        <v>0</v>
      </c>
      <c r="P22" s="218"/>
      <c r="Q22" s="353"/>
      <c r="R22" s="354">
        <v>91773000</v>
      </c>
      <c r="S22" s="354"/>
      <c r="T22" s="354">
        <v>70840000</v>
      </c>
      <c r="U22" s="354">
        <v>-16773400</v>
      </c>
      <c r="V22" s="354"/>
      <c r="W22" s="354"/>
      <c r="X22" s="354"/>
      <c r="Y22" s="354"/>
      <c r="Z22" s="354">
        <v>-4937333</v>
      </c>
      <c r="AA22" s="354"/>
      <c r="AB22" s="354"/>
      <c r="AC22" s="354">
        <f>SUM(Q22:AB22)</f>
        <v>140902267</v>
      </c>
      <c r="AD22" s="355"/>
      <c r="AE22" s="215"/>
      <c r="AF22" s="215"/>
    </row>
    <row r="23" spans="1:32" ht="31.5" customHeight="1">
      <c r="A23" s="643" t="s">
        <v>96</v>
      </c>
      <c r="B23" s="633"/>
      <c r="C23" s="219"/>
      <c r="D23" s="220"/>
      <c r="E23" s="220"/>
      <c r="F23" s="220"/>
      <c r="G23" s="220"/>
      <c r="H23" s="220"/>
      <c r="I23" s="220"/>
      <c r="J23" s="220"/>
      <c r="K23" s="220"/>
      <c r="L23" s="220"/>
      <c r="M23" s="220"/>
      <c r="N23" s="220"/>
      <c r="O23" s="220">
        <f>SUM(C23:N23)</f>
        <v>0</v>
      </c>
      <c r="P23" s="221" t="str">
        <f>_xlfn.IFERROR(O23/(SUMIF(C23:N23,"&gt;0",C22:N22))," ")</f>
        <v> </v>
      </c>
      <c r="Q23" s="219"/>
      <c r="R23" s="220">
        <v>91773000</v>
      </c>
      <c r="S23" s="220"/>
      <c r="T23" s="220">
        <v>54066600</v>
      </c>
      <c r="U23" s="220"/>
      <c r="V23" s="220">
        <v>-4937333</v>
      </c>
      <c r="W23" s="220"/>
      <c r="X23" s="220"/>
      <c r="Y23" s="220"/>
      <c r="Z23" s="220"/>
      <c r="AA23" s="220"/>
      <c r="AB23" s="220"/>
      <c r="AC23" s="220">
        <f>SUM(Q23:AB23)</f>
        <v>140902267</v>
      </c>
      <c r="AD23" s="326">
        <f>(SUM(Q23:Y23))/(SUM(Q22:Y22))</f>
        <v>0.9661454570637878</v>
      </c>
      <c r="AE23" s="215"/>
      <c r="AF23" s="215"/>
    </row>
    <row r="24" spans="1:32" ht="31.5" customHeight="1">
      <c r="A24" s="643" t="s">
        <v>97</v>
      </c>
      <c r="B24" s="633"/>
      <c r="C24" s="219"/>
      <c r="D24" s="220"/>
      <c r="E24" s="220"/>
      <c r="F24" s="220"/>
      <c r="G24" s="220"/>
      <c r="H24" s="220"/>
      <c r="I24" s="220"/>
      <c r="J24" s="220"/>
      <c r="K24" s="220"/>
      <c r="L24" s="220"/>
      <c r="M24" s="220"/>
      <c r="N24" s="220"/>
      <c r="O24" s="220">
        <f>SUM(C24:N24)</f>
        <v>0</v>
      </c>
      <c r="P24" s="223"/>
      <c r="Q24" s="219"/>
      <c r="R24" s="220"/>
      <c r="S24" s="220">
        <v>4449600</v>
      </c>
      <c r="T24" s="220">
        <v>8343000</v>
      </c>
      <c r="U24" s="220">
        <v>11563000</v>
      </c>
      <c r="V24" s="220">
        <v>14783000</v>
      </c>
      <c r="W24" s="220">
        <v>14783000</v>
      </c>
      <c r="X24" s="220">
        <v>14783000</v>
      </c>
      <c r="Y24" s="220">
        <v>14783000</v>
      </c>
      <c r="Z24" s="220">
        <v>14783000</v>
      </c>
      <c r="AA24" s="220">
        <v>14783000</v>
      </c>
      <c r="AB24" s="220">
        <v>27848667</v>
      </c>
      <c r="AC24" s="220">
        <f>SUM(Q24:AB24)</f>
        <v>140902267</v>
      </c>
      <c r="AD24" s="326"/>
      <c r="AE24" s="215"/>
      <c r="AF24" s="215"/>
    </row>
    <row r="25" spans="1:32" ht="31.5" customHeight="1" thickBot="1">
      <c r="A25" s="644" t="s">
        <v>98</v>
      </c>
      <c r="B25" s="645"/>
      <c r="C25" s="224"/>
      <c r="D25" s="225"/>
      <c r="E25" s="225"/>
      <c r="F25" s="225"/>
      <c r="G25" s="225"/>
      <c r="H25" s="225"/>
      <c r="I25" s="225"/>
      <c r="J25" s="225"/>
      <c r="K25" s="225"/>
      <c r="L25" s="225"/>
      <c r="M25" s="225"/>
      <c r="N25" s="225"/>
      <c r="O25" s="225">
        <f>SUM(C25:N25)</f>
        <v>0</v>
      </c>
      <c r="P25" s="226" t="str">
        <f>_xlfn.IFERROR(O25/(SUMIF(C25:N25,"&gt;0",C24:N24))," ")</f>
        <v> </v>
      </c>
      <c r="Q25" s="224"/>
      <c r="R25" s="225"/>
      <c r="S25" s="225">
        <v>4449600</v>
      </c>
      <c r="T25" s="225">
        <v>8343000</v>
      </c>
      <c r="U25" s="225">
        <v>9845667</v>
      </c>
      <c r="V25" s="225">
        <v>14783000</v>
      </c>
      <c r="W25" s="225">
        <v>14783000</v>
      </c>
      <c r="X25" s="225">
        <v>14783000</v>
      </c>
      <c r="Y25" s="225">
        <v>14783000</v>
      </c>
      <c r="Z25" s="225">
        <v>14783000</v>
      </c>
      <c r="AA25" s="225"/>
      <c r="AB25" s="225"/>
      <c r="AC25" s="225">
        <f>SUM(Q25:AB25)</f>
        <v>96553267</v>
      </c>
      <c r="AD25" s="356">
        <f>(SUM(Q25:Y25))/(SUM(Q24:Y24))</f>
        <v>0.9794300830302943</v>
      </c>
      <c r="AE25" s="215"/>
      <c r="AF25" s="215"/>
    </row>
    <row r="26" spans="1:30" ht="31.5" customHeight="1" thickBot="1">
      <c r="A26" s="187"/>
      <c r="B26" s="183"/>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188"/>
      <c r="AD26" s="197"/>
    </row>
    <row r="27" spans="1:30" ht="33.75" customHeight="1">
      <c r="A27" s="646" t="s">
        <v>29</v>
      </c>
      <c r="B27" s="647"/>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9"/>
    </row>
    <row r="28" spans="1:30" ht="15" customHeight="1">
      <c r="A28" s="627" t="s">
        <v>30</v>
      </c>
      <c r="B28" s="629" t="s">
        <v>31</v>
      </c>
      <c r="C28" s="630"/>
      <c r="D28" s="633" t="s">
        <v>99</v>
      </c>
      <c r="E28" s="634"/>
      <c r="F28" s="634"/>
      <c r="G28" s="634"/>
      <c r="H28" s="634"/>
      <c r="I28" s="634"/>
      <c r="J28" s="634"/>
      <c r="K28" s="634"/>
      <c r="L28" s="634"/>
      <c r="M28" s="634"/>
      <c r="N28" s="634"/>
      <c r="O28" s="635"/>
      <c r="P28" s="636" t="s">
        <v>33</v>
      </c>
      <c r="Q28" s="636" t="s">
        <v>34</v>
      </c>
      <c r="R28" s="636"/>
      <c r="S28" s="636"/>
      <c r="T28" s="636"/>
      <c r="U28" s="636"/>
      <c r="V28" s="636"/>
      <c r="W28" s="636"/>
      <c r="X28" s="636"/>
      <c r="Y28" s="636"/>
      <c r="Z28" s="636"/>
      <c r="AA28" s="636"/>
      <c r="AB28" s="636"/>
      <c r="AC28" s="636"/>
      <c r="AD28" s="655"/>
    </row>
    <row r="29" spans="1:30" ht="27" customHeight="1">
      <c r="A29" s="628"/>
      <c r="B29" s="631"/>
      <c r="C29" s="632"/>
      <c r="D29" s="228" t="s">
        <v>35</v>
      </c>
      <c r="E29" s="228" t="s">
        <v>36</v>
      </c>
      <c r="F29" s="228" t="s">
        <v>37</v>
      </c>
      <c r="G29" s="228" t="s">
        <v>38</v>
      </c>
      <c r="H29" s="228" t="s">
        <v>39</v>
      </c>
      <c r="I29" s="228" t="s">
        <v>40</v>
      </c>
      <c r="J29" s="228" t="s">
        <v>41</v>
      </c>
      <c r="K29" s="228" t="s">
        <v>42</v>
      </c>
      <c r="L29" s="228" t="s">
        <v>43</v>
      </c>
      <c r="M29" s="228" t="s">
        <v>44</v>
      </c>
      <c r="N29" s="228" t="s">
        <v>45</v>
      </c>
      <c r="O29" s="228" t="s">
        <v>46</v>
      </c>
      <c r="P29" s="635"/>
      <c r="Q29" s="636"/>
      <c r="R29" s="636"/>
      <c r="S29" s="636"/>
      <c r="T29" s="636"/>
      <c r="U29" s="636"/>
      <c r="V29" s="636"/>
      <c r="W29" s="636"/>
      <c r="X29" s="636"/>
      <c r="Y29" s="636"/>
      <c r="Z29" s="636"/>
      <c r="AA29" s="636"/>
      <c r="AB29" s="636"/>
      <c r="AC29" s="636"/>
      <c r="AD29" s="655"/>
    </row>
    <row r="30" spans="1:30" ht="42" customHeight="1">
      <c r="A30" s="229"/>
      <c r="B30" s="650"/>
      <c r="C30" s="651"/>
      <c r="D30" s="230"/>
      <c r="E30" s="230"/>
      <c r="F30" s="230"/>
      <c r="G30" s="230"/>
      <c r="H30" s="230"/>
      <c r="I30" s="230"/>
      <c r="J30" s="230"/>
      <c r="K30" s="230"/>
      <c r="L30" s="230"/>
      <c r="M30" s="230"/>
      <c r="N30" s="230"/>
      <c r="O30" s="230"/>
      <c r="P30" s="231">
        <f>SUM(D30:O30)</f>
        <v>0</v>
      </c>
      <c r="Q30" s="741"/>
      <c r="R30" s="742"/>
      <c r="S30" s="742"/>
      <c r="T30" s="742"/>
      <c r="U30" s="742"/>
      <c r="V30" s="742"/>
      <c r="W30" s="742"/>
      <c r="X30" s="742"/>
      <c r="Y30" s="742"/>
      <c r="Z30" s="742"/>
      <c r="AA30" s="742"/>
      <c r="AB30" s="742"/>
      <c r="AC30" s="742"/>
      <c r="AD30" s="743"/>
    </row>
    <row r="31" spans="1:30" ht="45" customHeight="1">
      <c r="A31" s="542" t="s">
        <v>48</v>
      </c>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4"/>
    </row>
    <row r="32" spans="1:41" ht="22.5" customHeight="1">
      <c r="A32" s="643" t="s">
        <v>49</v>
      </c>
      <c r="B32" s="636" t="s">
        <v>50</v>
      </c>
      <c r="C32" s="636" t="s">
        <v>31</v>
      </c>
      <c r="D32" s="636" t="s">
        <v>51</v>
      </c>
      <c r="E32" s="636"/>
      <c r="F32" s="636"/>
      <c r="G32" s="636"/>
      <c r="H32" s="636"/>
      <c r="I32" s="636"/>
      <c r="J32" s="636"/>
      <c r="K32" s="636"/>
      <c r="L32" s="636"/>
      <c r="M32" s="636"/>
      <c r="N32" s="636"/>
      <c r="O32" s="636"/>
      <c r="P32" s="636"/>
      <c r="Q32" s="636" t="s">
        <v>52</v>
      </c>
      <c r="R32" s="636"/>
      <c r="S32" s="636"/>
      <c r="T32" s="636"/>
      <c r="U32" s="636"/>
      <c r="V32" s="636"/>
      <c r="W32" s="636"/>
      <c r="X32" s="636"/>
      <c r="Y32" s="636"/>
      <c r="Z32" s="636"/>
      <c r="AA32" s="636"/>
      <c r="AB32" s="636"/>
      <c r="AC32" s="636"/>
      <c r="AD32" s="655"/>
      <c r="AG32" s="232"/>
      <c r="AH32" s="232"/>
      <c r="AI32" s="232"/>
      <c r="AJ32" s="232"/>
      <c r="AK32" s="232"/>
      <c r="AL32" s="232"/>
      <c r="AM32" s="232"/>
      <c r="AN32" s="232"/>
      <c r="AO32" s="232"/>
    </row>
    <row r="33" spans="1:41" ht="27" customHeight="1">
      <c r="A33" s="643"/>
      <c r="B33" s="636"/>
      <c r="C33" s="654"/>
      <c r="D33" s="228" t="s">
        <v>35</v>
      </c>
      <c r="E33" s="228" t="s">
        <v>36</v>
      </c>
      <c r="F33" s="228" t="s">
        <v>37</v>
      </c>
      <c r="G33" s="228" t="s">
        <v>38</v>
      </c>
      <c r="H33" s="228" t="s">
        <v>39</v>
      </c>
      <c r="I33" s="228" t="s">
        <v>40</v>
      </c>
      <c r="J33" s="228" t="s">
        <v>41</v>
      </c>
      <c r="K33" s="228" t="s">
        <v>42</v>
      </c>
      <c r="L33" s="228" t="s">
        <v>43</v>
      </c>
      <c r="M33" s="228" t="s">
        <v>44</v>
      </c>
      <c r="N33" s="228" t="s">
        <v>45</v>
      </c>
      <c r="O33" s="228" t="s">
        <v>46</v>
      </c>
      <c r="P33" s="228" t="s">
        <v>33</v>
      </c>
      <c r="Q33" s="636" t="s">
        <v>100</v>
      </c>
      <c r="R33" s="636"/>
      <c r="S33" s="636"/>
      <c r="T33" s="636" t="s">
        <v>101</v>
      </c>
      <c r="U33" s="636"/>
      <c r="V33" s="636"/>
      <c r="W33" s="631" t="s">
        <v>54</v>
      </c>
      <c r="X33" s="639"/>
      <c r="Y33" s="639"/>
      <c r="Z33" s="632"/>
      <c r="AA33" s="631" t="s">
        <v>55</v>
      </c>
      <c r="AB33" s="639"/>
      <c r="AC33" s="639"/>
      <c r="AD33" s="640"/>
      <c r="AG33" s="232"/>
      <c r="AH33" s="232"/>
      <c r="AI33" s="232"/>
      <c r="AJ33" s="232"/>
      <c r="AK33" s="232"/>
      <c r="AL33" s="232"/>
      <c r="AM33" s="232"/>
      <c r="AN33" s="232"/>
      <c r="AO33" s="232"/>
    </row>
    <row r="34" spans="1:41" ht="45" customHeight="1">
      <c r="A34" s="674" t="str">
        <f>C17</f>
        <v>Ofrecer asistencia técnica a 19 instancias que incluyen las Bancadas de Mujeres de las Juntas Administradoras Locales y la Mesa Multipartidista de género en el Distrito Capital</v>
      </c>
      <c r="B34" s="676">
        <v>0.15</v>
      </c>
      <c r="C34" s="233" t="s">
        <v>56</v>
      </c>
      <c r="D34" s="230"/>
      <c r="E34" s="230">
        <v>5</v>
      </c>
      <c r="F34" s="230">
        <v>10</v>
      </c>
      <c r="G34" s="230">
        <v>10</v>
      </c>
      <c r="H34" s="230">
        <v>10</v>
      </c>
      <c r="I34" s="230">
        <v>5</v>
      </c>
      <c r="J34" s="230">
        <v>5</v>
      </c>
      <c r="K34" s="230">
        <v>10</v>
      </c>
      <c r="L34" s="230">
        <v>15</v>
      </c>
      <c r="M34" s="230">
        <v>10</v>
      </c>
      <c r="N34" s="230">
        <v>10</v>
      </c>
      <c r="O34" s="230">
        <v>5</v>
      </c>
      <c r="P34" s="253">
        <v>19</v>
      </c>
      <c r="Q34" s="751" t="s">
        <v>117</v>
      </c>
      <c r="R34" s="752"/>
      <c r="S34" s="753"/>
      <c r="T34" s="757" t="s">
        <v>118</v>
      </c>
      <c r="U34" s="758"/>
      <c r="V34" s="759"/>
      <c r="W34" s="757" t="s">
        <v>119</v>
      </c>
      <c r="X34" s="758"/>
      <c r="Y34" s="758"/>
      <c r="Z34" s="759"/>
      <c r="AA34" s="713" t="s">
        <v>120</v>
      </c>
      <c r="AB34" s="714"/>
      <c r="AC34" s="714"/>
      <c r="AD34" s="715"/>
      <c r="AG34" s="232"/>
      <c r="AH34" s="232"/>
      <c r="AI34" s="232"/>
      <c r="AJ34" s="232"/>
      <c r="AK34" s="232"/>
      <c r="AL34" s="232"/>
      <c r="AM34" s="232"/>
      <c r="AN34" s="232"/>
      <c r="AO34" s="232"/>
    </row>
    <row r="35" spans="1:41" ht="353.25" customHeight="1">
      <c r="A35" s="675"/>
      <c r="B35" s="677"/>
      <c r="C35" s="235" t="s">
        <v>60</v>
      </c>
      <c r="D35" s="236">
        <v>0</v>
      </c>
      <c r="E35" s="236">
        <v>7</v>
      </c>
      <c r="F35" s="236">
        <v>9</v>
      </c>
      <c r="G35" s="237">
        <v>6</v>
      </c>
      <c r="H35" s="237">
        <v>10</v>
      </c>
      <c r="I35" s="237">
        <v>6</v>
      </c>
      <c r="J35" s="237">
        <v>9</v>
      </c>
      <c r="K35" s="312">
        <v>9</v>
      </c>
      <c r="L35" s="312">
        <v>3</v>
      </c>
      <c r="M35" s="237">
        <v>18</v>
      </c>
      <c r="N35" s="237"/>
      <c r="O35" s="237"/>
      <c r="P35" s="237">
        <v>18</v>
      </c>
      <c r="Q35" s="754"/>
      <c r="R35" s="755"/>
      <c r="S35" s="756"/>
      <c r="T35" s="760"/>
      <c r="U35" s="761"/>
      <c r="V35" s="762"/>
      <c r="W35" s="760"/>
      <c r="X35" s="761"/>
      <c r="Y35" s="761"/>
      <c r="Z35" s="762"/>
      <c r="AA35" s="716"/>
      <c r="AB35" s="717"/>
      <c r="AC35" s="717"/>
      <c r="AD35" s="718"/>
      <c r="AE35" s="239"/>
      <c r="AG35" s="232"/>
      <c r="AH35" s="232"/>
      <c r="AI35" s="232"/>
      <c r="AJ35" s="232"/>
      <c r="AK35" s="232"/>
      <c r="AL35" s="232"/>
      <c r="AM35" s="232"/>
      <c r="AN35" s="232"/>
      <c r="AO35" s="232"/>
    </row>
    <row r="36" spans="1:41" ht="25.5" customHeight="1">
      <c r="A36" s="641" t="s">
        <v>61</v>
      </c>
      <c r="B36" s="719" t="s">
        <v>62</v>
      </c>
      <c r="C36" s="720" t="s">
        <v>63</v>
      </c>
      <c r="D36" s="720"/>
      <c r="E36" s="720"/>
      <c r="F36" s="720"/>
      <c r="G36" s="720"/>
      <c r="H36" s="720"/>
      <c r="I36" s="720"/>
      <c r="J36" s="720"/>
      <c r="K36" s="720"/>
      <c r="L36" s="720"/>
      <c r="M36" s="720"/>
      <c r="N36" s="720"/>
      <c r="O36" s="720"/>
      <c r="P36" s="720"/>
      <c r="Q36" s="642" t="s">
        <v>64</v>
      </c>
      <c r="R36" s="721"/>
      <c r="S36" s="721"/>
      <c r="T36" s="721"/>
      <c r="U36" s="721"/>
      <c r="V36" s="721"/>
      <c r="W36" s="721"/>
      <c r="X36" s="721"/>
      <c r="Y36" s="721"/>
      <c r="Z36" s="721"/>
      <c r="AA36" s="721"/>
      <c r="AB36" s="721"/>
      <c r="AC36" s="721"/>
      <c r="AD36" s="722"/>
      <c r="AG36" s="232"/>
      <c r="AH36" s="232"/>
      <c r="AI36" s="232"/>
      <c r="AJ36" s="232"/>
      <c r="AK36" s="232"/>
      <c r="AL36" s="232"/>
      <c r="AM36" s="232"/>
      <c r="AN36" s="232"/>
      <c r="AO36" s="232"/>
    </row>
    <row r="37" spans="1:41" ht="25.5" customHeight="1">
      <c r="A37" s="643"/>
      <c r="B37" s="672"/>
      <c r="C37" s="228" t="s">
        <v>65</v>
      </c>
      <c r="D37" s="228" t="s">
        <v>66</v>
      </c>
      <c r="E37" s="228" t="s">
        <v>67</v>
      </c>
      <c r="F37" s="228" t="s">
        <v>68</v>
      </c>
      <c r="G37" s="228" t="s">
        <v>69</v>
      </c>
      <c r="H37" s="228" t="s">
        <v>70</v>
      </c>
      <c r="I37" s="228" t="s">
        <v>71</v>
      </c>
      <c r="J37" s="228" t="s">
        <v>72</v>
      </c>
      <c r="K37" s="228" t="s">
        <v>73</v>
      </c>
      <c r="L37" s="228" t="s">
        <v>74</v>
      </c>
      <c r="M37" s="228" t="s">
        <v>75</v>
      </c>
      <c r="N37" s="228" t="s">
        <v>76</v>
      </c>
      <c r="O37" s="228" t="s">
        <v>77</v>
      </c>
      <c r="P37" s="228" t="s">
        <v>78</v>
      </c>
      <c r="Q37" s="633" t="s">
        <v>79</v>
      </c>
      <c r="R37" s="634"/>
      <c r="S37" s="634"/>
      <c r="T37" s="634"/>
      <c r="U37" s="634"/>
      <c r="V37" s="634"/>
      <c r="W37" s="634"/>
      <c r="X37" s="634"/>
      <c r="Y37" s="634"/>
      <c r="Z37" s="634"/>
      <c r="AA37" s="634"/>
      <c r="AB37" s="634"/>
      <c r="AC37" s="634"/>
      <c r="AD37" s="673"/>
      <c r="AG37" s="240"/>
      <c r="AH37" s="240"/>
      <c r="AI37" s="240"/>
      <c r="AJ37" s="240"/>
      <c r="AK37" s="240"/>
      <c r="AL37" s="240"/>
      <c r="AM37" s="240"/>
      <c r="AN37" s="240"/>
      <c r="AO37" s="240"/>
    </row>
    <row r="38" spans="1:41" ht="28.5" customHeight="1">
      <c r="A38" s="705" t="s">
        <v>121</v>
      </c>
      <c r="B38" s="658">
        <v>0.1</v>
      </c>
      <c r="C38" s="233" t="s">
        <v>56</v>
      </c>
      <c r="D38" s="241"/>
      <c r="E38" s="241">
        <v>0.05</v>
      </c>
      <c r="F38" s="241">
        <v>0.1</v>
      </c>
      <c r="G38" s="241">
        <v>0.1</v>
      </c>
      <c r="H38" s="241">
        <v>0.1</v>
      </c>
      <c r="I38" s="241">
        <v>0.05</v>
      </c>
      <c r="J38" s="241">
        <v>0.05</v>
      </c>
      <c r="K38" s="241">
        <v>0.1</v>
      </c>
      <c r="L38" s="241">
        <v>0.2</v>
      </c>
      <c r="M38" s="241">
        <v>0.1</v>
      </c>
      <c r="N38" s="241">
        <v>0.1</v>
      </c>
      <c r="O38" s="241">
        <v>0.05</v>
      </c>
      <c r="P38" s="242">
        <f>SUM(D38:O38)</f>
        <v>1</v>
      </c>
      <c r="Q38" s="749" t="s">
        <v>122</v>
      </c>
      <c r="R38" s="708"/>
      <c r="S38" s="708"/>
      <c r="T38" s="708"/>
      <c r="U38" s="708"/>
      <c r="V38" s="708"/>
      <c r="W38" s="708"/>
      <c r="X38" s="708"/>
      <c r="Y38" s="708"/>
      <c r="Z38" s="708"/>
      <c r="AA38" s="708"/>
      <c r="AB38" s="708"/>
      <c r="AC38" s="708"/>
      <c r="AD38" s="709"/>
      <c r="AE38" s="243"/>
      <c r="AG38" s="244"/>
      <c r="AH38" s="244"/>
      <c r="AI38" s="244"/>
      <c r="AJ38" s="244"/>
      <c r="AK38" s="244"/>
      <c r="AL38" s="244"/>
      <c r="AM38" s="244"/>
      <c r="AN38" s="244"/>
      <c r="AO38" s="244"/>
    </row>
    <row r="39" spans="1:31" ht="78" customHeight="1">
      <c r="A39" s="706"/>
      <c r="B39" s="659"/>
      <c r="C39" s="245" t="s">
        <v>60</v>
      </c>
      <c r="D39" s="246">
        <v>0</v>
      </c>
      <c r="E39" s="246">
        <v>0.07</v>
      </c>
      <c r="F39" s="246">
        <v>0.09</v>
      </c>
      <c r="G39" s="246">
        <v>0.06</v>
      </c>
      <c r="H39" s="246">
        <v>0.1</v>
      </c>
      <c r="I39" s="246">
        <v>0.06</v>
      </c>
      <c r="J39" s="246">
        <f>(J35*J38)/J34</f>
        <v>0.09</v>
      </c>
      <c r="K39" s="311">
        <f>(K35*K38)/K34</f>
        <v>0.09</v>
      </c>
      <c r="L39" s="311">
        <f>(L35*L38)/L34</f>
        <v>0.04000000000000001</v>
      </c>
      <c r="M39" s="311">
        <f>(M35*M38)/M34</f>
        <v>0.18</v>
      </c>
      <c r="N39" s="246"/>
      <c r="O39" s="246"/>
      <c r="P39" s="242">
        <f>SUM(D39:O39)</f>
        <v>0.78</v>
      </c>
      <c r="Q39" s="746"/>
      <c r="R39" s="747"/>
      <c r="S39" s="747"/>
      <c r="T39" s="747"/>
      <c r="U39" s="747"/>
      <c r="V39" s="747"/>
      <c r="W39" s="747"/>
      <c r="X39" s="747"/>
      <c r="Y39" s="747"/>
      <c r="Z39" s="747"/>
      <c r="AA39" s="747"/>
      <c r="AB39" s="747"/>
      <c r="AC39" s="747"/>
      <c r="AD39" s="750"/>
      <c r="AE39" s="243"/>
    </row>
    <row r="40" spans="1:31" ht="43.5" customHeight="1">
      <c r="A40" s="705" t="s">
        <v>123</v>
      </c>
      <c r="B40" s="744">
        <v>0.05</v>
      </c>
      <c r="C40" s="254" t="s">
        <v>56</v>
      </c>
      <c r="D40" s="255"/>
      <c r="E40" s="255">
        <v>0.05</v>
      </c>
      <c r="F40" s="255">
        <v>0.1</v>
      </c>
      <c r="G40" s="255">
        <v>0.1</v>
      </c>
      <c r="H40" s="255">
        <v>0.1</v>
      </c>
      <c r="I40" s="255">
        <v>0.1</v>
      </c>
      <c r="J40" s="255">
        <v>0.1</v>
      </c>
      <c r="K40" s="255">
        <v>0.1</v>
      </c>
      <c r="L40" s="255">
        <v>0.1</v>
      </c>
      <c r="M40" s="255">
        <v>0.1</v>
      </c>
      <c r="N40" s="255">
        <v>0.1</v>
      </c>
      <c r="O40" s="255">
        <v>0.05</v>
      </c>
      <c r="P40" s="247">
        <f>SUM(D40:O40)</f>
        <v>0.9999999999999999</v>
      </c>
      <c r="Q40" s="707" t="s">
        <v>124</v>
      </c>
      <c r="R40" s="708"/>
      <c r="S40" s="708"/>
      <c r="T40" s="708"/>
      <c r="U40" s="708"/>
      <c r="V40" s="708"/>
      <c r="W40" s="708"/>
      <c r="X40" s="708"/>
      <c r="Y40" s="708"/>
      <c r="Z40" s="708"/>
      <c r="AA40" s="708"/>
      <c r="AB40" s="708"/>
      <c r="AC40" s="708"/>
      <c r="AD40" s="745"/>
      <c r="AE40" s="243"/>
    </row>
    <row r="41" spans="1:31" ht="52.5" customHeight="1">
      <c r="A41" s="706"/>
      <c r="B41" s="659"/>
      <c r="C41" s="245" t="s">
        <v>60</v>
      </c>
      <c r="D41" s="246"/>
      <c r="E41" s="246">
        <v>0.05</v>
      </c>
      <c r="F41" s="246">
        <v>0.09</v>
      </c>
      <c r="G41" s="246">
        <v>0.1</v>
      </c>
      <c r="H41" s="246">
        <v>0.1</v>
      </c>
      <c r="I41" s="246">
        <v>0</v>
      </c>
      <c r="J41" s="246">
        <v>0</v>
      </c>
      <c r="K41" s="311">
        <v>0</v>
      </c>
      <c r="L41" s="311">
        <v>0</v>
      </c>
      <c r="M41" s="246">
        <v>0.1</v>
      </c>
      <c r="N41" s="256"/>
      <c r="O41" s="256"/>
      <c r="P41" s="247">
        <f>SUM(D41:O41)</f>
        <v>0.44000000000000006</v>
      </c>
      <c r="Q41" s="746"/>
      <c r="R41" s="747"/>
      <c r="S41" s="747"/>
      <c r="T41" s="747"/>
      <c r="U41" s="747"/>
      <c r="V41" s="747"/>
      <c r="W41" s="747"/>
      <c r="X41" s="747"/>
      <c r="Y41" s="747"/>
      <c r="Z41" s="747"/>
      <c r="AA41" s="747"/>
      <c r="AB41" s="747"/>
      <c r="AC41" s="747"/>
      <c r="AD41" s="748"/>
      <c r="AE41" s="243"/>
    </row>
    <row r="42" ht="15">
      <c r="A42" s="179" t="s">
        <v>81</v>
      </c>
    </row>
    <row r="44" ht="15">
      <c r="R44" s="248"/>
    </row>
    <row r="45" ht="15">
      <c r="L45" s="257"/>
    </row>
  </sheetData>
  <sheetProtection/>
  <mergeCells count="76">
    <mergeCell ref="A34:A35"/>
    <mergeCell ref="B38:B39"/>
    <mergeCell ref="Q38:AD39"/>
    <mergeCell ref="C36:P36"/>
    <mergeCell ref="Q36:AD36"/>
    <mergeCell ref="Q34:S35"/>
    <mergeCell ref="T34:V35"/>
    <mergeCell ref="W34:Z35"/>
    <mergeCell ref="AA34:AD35"/>
    <mergeCell ref="T33:V33"/>
    <mergeCell ref="W33:Z33"/>
    <mergeCell ref="AA33:AD33"/>
    <mergeCell ref="A40:A41"/>
    <mergeCell ref="B40:B41"/>
    <mergeCell ref="Q40:AD41"/>
    <mergeCell ref="A36:A37"/>
    <mergeCell ref="B36:B37"/>
    <mergeCell ref="Q37:AD37"/>
    <mergeCell ref="A38:A39"/>
    <mergeCell ref="Q28:AD29"/>
    <mergeCell ref="B30:C30"/>
    <mergeCell ref="Q30:AD30"/>
    <mergeCell ref="A31:AD31"/>
    <mergeCell ref="A32:A33"/>
    <mergeCell ref="B32:B33"/>
    <mergeCell ref="C32:C33"/>
    <mergeCell ref="D32:P32"/>
    <mergeCell ref="Q32:AD32"/>
    <mergeCell ref="Q33:S33"/>
    <mergeCell ref="A22:B22"/>
    <mergeCell ref="A23:B23"/>
    <mergeCell ref="B34:B35"/>
    <mergeCell ref="A24:B24"/>
    <mergeCell ref="A25:B25"/>
    <mergeCell ref="A27:AD27"/>
    <mergeCell ref="A28:A29"/>
    <mergeCell ref="B28:C29"/>
    <mergeCell ref="D28:O28"/>
    <mergeCell ref="P28:P29"/>
    <mergeCell ref="AC17:AD17"/>
    <mergeCell ref="C15:K15"/>
    <mergeCell ref="L15:Q15"/>
    <mergeCell ref="R15:X15"/>
    <mergeCell ref="Y15:Z15"/>
    <mergeCell ref="A19:AD19"/>
    <mergeCell ref="A17:B17"/>
    <mergeCell ref="A15:B15"/>
    <mergeCell ref="AB1:AD1"/>
    <mergeCell ref="C20:P20"/>
    <mergeCell ref="Q20:AD20"/>
    <mergeCell ref="O9:P9"/>
    <mergeCell ref="AA15:AD15"/>
    <mergeCell ref="C16:AB16"/>
    <mergeCell ref="C17:Q17"/>
    <mergeCell ref="R17:V17"/>
    <mergeCell ref="W17:X17"/>
    <mergeCell ref="Y17:AB17"/>
    <mergeCell ref="K7:L9"/>
    <mergeCell ref="M7:N7"/>
    <mergeCell ref="M9:N9"/>
    <mergeCell ref="A1:A4"/>
    <mergeCell ref="B1:AA1"/>
    <mergeCell ref="O7:P7"/>
    <mergeCell ref="M8:N8"/>
    <mergeCell ref="O8:P8"/>
    <mergeCell ref="B2:AA2"/>
    <mergeCell ref="AB2:AD2"/>
    <mergeCell ref="B3:AA4"/>
    <mergeCell ref="AB3:AD3"/>
    <mergeCell ref="AB4:AD4"/>
    <mergeCell ref="A11:B13"/>
    <mergeCell ref="C11:AD13"/>
    <mergeCell ref="A7:B9"/>
    <mergeCell ref="C7:C9"/>
    <mergeCell ref="D7:H9"/>
    <mergeCell ref="I7:J9"/>
  </mergeCells>
  <dataValidations count="3">
    <dataValidation type="textLength" operator="lessThanOrEqual" allowBlank="1" showInputMessage="1" showErrorMessage="1" errorTitle="Máximo 2.000 caracteres" error="Máximo 2.000 caracteres" sqref="AA34 Q38:AD41 W34 Q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dataValidations>
  <printOptions/>
  <pageMargins left="0.25" right="0.25" top="0.75" bottom="0.75" header="0.3" footer="0.3"/>
  <pageSetup fitToHeight="1" fitToWidth="1" horizontalDpi="600" verticalDpi="600" orientation="landscape" scale="20"/>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70" zoomScaleNormal="70" zoomScalePageLayoutView="0" workbookViewId="0" topLeftCell="S1">
      <selection activeCell="AC25" sqref="AC25"/>
    </sheetView>
  </sheetViews>
  <sheetFormatPr defaultColWidth="10.8515625" defaultRowHeight="15"/>
  <cols>
    <col min="1" max="1" width="38.421875" style="179" customWidth="1"/>
    <col min="2" max="2" width="15.421875" style="179" customWidth="1"/>
    <col min="3" max="14" width="20.7109375" style="179" customWidth="1"/>
    <col min="15" max="15" width="16.140625" style="179" customWidth="1"/>
    <col min="16" max="18" width="18.140625" style="179" customWidth="1"/>
    <col min="19" max="19" width="37.28125" style="179" customWidth="1"/>
    <col min="20" max="21" width="18.140625" style="179" customWidth="1"/>
    <col min="22" max="22" width="36.140625" style="179" customWidth="1"/>
    <col min="23" max="27" width="18.140625" style="179" customWidth="1"/>
    <col min="28" max="28" width="22.7109375" style="179" customWidth="1"/>
    <col min="29" max="29" width="19.00390625" style="179" customWidth="1"/>
    <col min="30" max="30" width="19.421875" style="179" customWidth="1"/>
    <col min="31" max="31" width="6.28125" style="179" bestFit="1" customWidth="1"/>
    <col min="32" max="32" width="22.8515625" style="179" customWidth="1"/>
    <col min="33" max="33" width="18.421875" style="179" bestFit="1" customWidth="1"/>
    <col min="34" max="34" width="8.421875" style="179" customWidth="1"/>
    <col min="35" max="35" width="18.421875" style="179" bestFit="1" customWidth="1"/>
    <col min="36" max="36" width="5.7109375" style="179" customWidth="1"/>
    <col min="37" max="37" width="18.421875" style="179" bestFit="1" customWidth="1"/>
    <col min="38" max="38" width="4.7109375" style="179" customWidth="1"/>
    <col min="39" max="39" width="23.00390625" style="179" bestFit="1" customWidth="1"/>
    <col min="40" max="40" width="10.8515625" style="179" customWidth="1"/>
    <col min="41" max="41" width="18.421875" style="179" bestFit="1" customWidth="1"/>
    <col min="42" max="42" width="16.140625" style="179" customWidth="1"/>
    <col min="43" max="16384" width="10.8515625" style="179" customWidth="1"/>
  </cols>
  <sheetData>
    <row r="1" spans="1:30" ht="32.25" customHeight="1" thickBot="1">
      <c r="A1" s="582"/>
      <c r="B1" s="585" t="s">
        <v>0</v>
      </c>
      <c r="C1" s="586"/>
      <c r="D1" s="586"/>
      <c r="E1" s="586"/>
      <c r="F1" s="586"/>
      <c r="G1" s="586"/>
      <c r="H1" s="586"/>
      <c r="I1" s="586"/>
      <c r="J1" s="586"/>
      <c r="K1" s="586"/>
      <c r="L1" s="586"/>
      <c r="M1" s="586"/>
      <c r="N1" s="586"/>
      <c r="O1" s="586"/>
      <c r="P1" s="586"/>
      <c r="Q1" s="586"/>
      <c r="R1" s="586"/>
      <c r="S1" s="586"/>
      <c r="T1" s="586"/>
      <c r="U1" s="586"/>
      <c r="V1" s="586"/>
      <c r="W1" s="586"/>
      <c r="X1" s="586"/>
      <c r="Y1" s="586"/>
      <c r="Z1" s="586"/>
      <c r="AA1" s="587"/>
      <c r="AB1" s="594" t="s">
        <v>82</v>
      </c>
      <c r="AC1" s="595"/>
      <c r="AD1" s="596"/>
    </row>
    <row r="2" spans="1:30" ht="30.75" customHeight="1" thickBot="1">
      <c r="A2" s="583"/>
      <c r="B2" s="585" t="s">
        <v>2</v>
      </c>
      <c r="C2" s="586"/>
      <c r="D2" s="586"/>
      <c r="E2" s="586"/>
      <c r="F2" s="586"/>
      <c r="G2" s="586"/>
      <c r="H2" s="586"/>
      <c r="I2" s="586"/>
      <c r="J2" s="586"/>
      <c r="K2" s="586"/>
      <c r="L2" s="586"/>
      <c r="M2" s="586"/>
      <c r="N2" s="586"/>
      <c r="O2" s="586"/>
      <c r="P2" s="586"/>
      <c r="Q2" s="586"/>
      <c r="R2" s="586"/>
      <c r="S2" s="586"/>
      <c r="T2" s="586"/>
      <c r="U2" s="586"/>
      <c r="V2" s="586"/>
      <c r="W2" s="586"/>
      <c r="X2" s="586"/>
      <c r="Y2" s="586"/>
      <c r="Z2" s="586"/>
      <c r="AA2" s="587"/>
      <c r="AB2" s="539" t="s">
        <v>83</v>
      </c>
      <c r="AC2" s="540"/>
      <c r="AD2" s="541"/>
    </row>
    <row r="3" spans="1:30" ht="24" customHeight="1">
      <c r="A3" s="583"/>
      <c r="B3" s="542" t="s">
        <v>4</v>
      </c>
      <c r="C3" s="543"/>
      <c r="D3" s="543"/>
      <c r="E3" s="543"/>
      <c r="F3" s="543"/>
      <c r="G3" s="543"/>
      <c r="H3" s="543"/>
      <c r="I3" s="543"/>
      <c r="J3" s="543"/>
      <c r="K3" s="543"/>
      <c r="L3" s="543"/>
      <c r="M3" s="543"/>
      <c r="N3" s="543"/>
      <c r="O3" s="543"/>
      <c r="P3" s="543"/>
      <c r="Q3" s="543"/>
      <c r="R3" s="543"/>
      <c r="S3" s="543"/>
      <c r="T3" s="543"/>
      <c r="U3" s="543"/>
      <c r="V3" s="543"/>
      <c r="W3" s="543"/>
      <c r="X3" s="543"/>
      <c r="Y3" s="543"/>
      <c r="Z3" s="543"/>
      <c r="AA3" s="544"/>
      <c r="AB3" s="539" t="s">
        <v>84</v>
      </c>
      <c r="AC3" s="540"/>
      <c r="AD3" s="541"/>
    </row>
    <row r="4" spans="1:30" ht="21.75" customHeight="1" thickBot="1">
      <c r="A4" s="584"/>
      <c r="B4" s="545"/>
      <c r="C4" s="546"/>
      <c r="D4" s="546"/>
      <c r="E4" s="546"/>
      <c r="F4" s="546"/>
      <c r="G4" s="546"/>
      <c r="H4" s="546"/>
      <c r="I4" s="546"/>
      <c r="J4" s="546"/>
      <c r="K4" s="546"/>
      <c r="L4" s="546"/>
      <c r="M4" s="546"/>
      <c r="N4" s="546"/>
      <c r="O4" s="546"/>
      <c r="P4" s="546"/>
      <c r="Q4" s="546"/>
      <c r="R4" s="546"/>
      <c r="S4" s="546"/>
      <c r="T4" s="546"/>
      <c r="U4" s="546"/>
      <c r="V4" s="546"/>
      <c r="W4" s="546"/>
      <c r="X4" s="546"/>
      <c r="Y4" s="546"/>
      <c r="Z4" s="546"/>
      <c r="AA4" s="547"/>
      <c r="AB4" s="548" t="s">
        <v>6</v>
      </c>
      <c r="AC4" s="549"/>
      <c r="AD4" s="550"/>
    </row>
    <row r="5" spans="1:30" ht="9" customHeight="1" thickBot="1">
      <c r="A5" s="180"/>
      <c r="B5" s="181"/>
      <c r="C5" s="182"/>
      <c r="D5" s="183"/>
      <c r="E5" s="183"/>
      <c r="F5" s="183"/>
      <c r="G5" s="183"/>
      <c r="H5" s="183"/>
      <c r="I5" s="183"/>
      <c r="J5" s="183"/>
      <c r="K5" s="183"/>
      <c r="L5" s="183"/>
      <c r="M5" s="183"/>
      <c r="N5" s="183"/>
      <c r="O5" s="183"/>
      <c r="P5" s="183"/>
      <c r="Q5" s="183"/>
      <c r="R5" s="183"/>
      <c r="S5" s="183"/>
      <c r="T5" s="183"/>
      <c r="U5" s="183"/>
      <c r="V5" s="183"/>
      <c r="W5" s="183"/>
      <c r="X5" s="183"/>
      <c r="Y5" s="183"/>
      <c r="Z5" s="183"/>
      <c r="AA5" s="183"/>
      <c r="AB5" s="184"/>
      <c r="AC5" s="185"/>
      <c r="AD5" s="186"/>
    </row>
    <row r="6" spans="1:30" ht="9" customHeight="1">
      <c r="A6" s="187"/>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8"/>
      <c r="AD6" s="189"/>
    </row>
    <row r="7" spans="1:30" ht="15" customHeight="1">
      <c r="A7" s="551" t="s">
        <v>20</v>
      </c>
      <c r="B7" s="552"/>
      <c r="C7" s="566" t="s">
        <v>44</v>
      </c>
      <c r="D7" s="551" t="s">
        <v>8</v>
      </c>
      <c r="E7" s="569"/>
      <c r="F7" s="569"/>
      <c r="G7" s="569"/>
      <c r="H7" s="552"/>
      <c r="I7" s="572">
        <v>45238</v>
      </c>
      <c r="J7" s="573"/>
      <c r="K7" s="551" t="s">
        <v>10</v>
      </c>
      <c r="L7" s="552"/>
      <c r="M7" s="578" t="s">
        <v>11</v>
      </c>
      <c r="N7" s="579"/>
      <c r="O7" s="588"/>
      <c r="P7" s="589"/>
      <c r="Q7" s="183"/>
      <c r="R7" s="183"/>
      <c r="S7" s="183"/>
      <c r="T7" s="183"/>
      <c r="U7" s="183"/>
      <c r="V7" s="183"/>
      <c r="W7" s="183"/>
      <c r="X7" s="183"/>
      <c r="Y7" s="183"/>
      <c r="Z7" s="183"/>
      <c r="AA7" s="183"/>
      <c r="AB7" s="183"/>
      <c r="AC7" s="188"/>
      <c r="AD7" s="189"/>
    </row>
    <row r="8" spans="1:30" ht="15" customHeight="1">
      <c r="A8" s="553"/>
      <c r="B8" s="554"/>
      <c r="C8" s="567"/>
      <c r="D8" s="553"/>
      <c r="E8" s="570"/>
      <c r="F8" s="570"/>
      <c r="G8" s="570"/>
      <c r="H8" s="554"/>
      <c r="I8" s="574"/>
      <c r="J8" s="575"/>
      <c r="K8" s="553"/>
      <c r="L8" s="554"/>
      <c r="M8" s="590" t="s">
        <v>12</v>
      </c>
      <c r="N8" s="591"/>
      <c r="O8" s="592"/>
      <c r="P8" s="593"/>
      <c r="Q8" s="183"/>
      <c r="R8" s="183"/>
      <c r="S8" s="183"/>
      <c r="T8" s="183"/>
      <c r="U8" s="183"/>
      <c r="V8" s="183"/>
      <c r="W8" s="183"/>
      <c r="X8" s="183"/>
      <c r="Y8" s="183"/>
      <c r="Z8" s="183"/>
      <c r="AA8" s="183"/>
      <c r="AB8" s="183"/>
      <c r="AC8" s="188"/>
      <c r="AD8" s="189"/>
    </row>
    <row r="9" spans="1:30" ht="15" customHeight="1">
      <c r="A9" s="555"/>
      <c r="B9" s="556"/>
      <c r="C9" s="568"/>
      <c r="D9" s="555"/>
      <c r="E9" s="571"/>
      <c r="F9" s="571"/>
      <c r="G9" s="571"/>
      <c r="H9" s="556"/>
      <c r="I9" s="576"/>
      <c r="J9" s="577"/>
      <c r="K9" s="555"/>
      <c r="L9" s="556"/>
      <c r="M9" s="580" t="s">
        <v>13</v>
      </c>
      <c r="N9" s="581"/>
      <c r="O9" s="603" t="s">
        <v>85</v>
      </c>
      <c r="P9" s="604"/>
      <c r="Q9" s="183"/>
      <c r="R9" s="183"/>
      <c r="S9" s="183"/>
      <c r="T9" s="183"/>
      <c r="U9" s="183"/>
      <c r="V9" s="183"/>
      <c r="W9" s="183"/>
      <c r="X9" s="183"/>
      <c r="Y9" s="183"/>
      <c r="Z9" s="183"/>
      <c r="AA9" s="183"/>
      <c r="AB9" s="183"/>
      <c r="AC9" s="188"/>
      <c r="AD9" s="189"/>
    </row>
    <row r="10" spans="1:30" ht="15" customHeight="1">
      <c r="A10" s="190"/>
      <c r="B10" s="191"/>
      <c r="C10" s="191"/>
      <c r="D10" s="192"/>
      <c r="E10" s="192"/>
      <c r="F10" s="192"/>
      <c r="G10" s="192"/>
      <c r="H10" s="192"/>
      <c r="I10" s="193"/>
      <c r="J10" s="193"/>
      <c r="K10" s="192"/>
      <c r="L10" s="192"/>
      <c r="M10" s="194"/>
      <c r="N10" s="194"/>
      <c r="O10" s="195"/>
      <c r="P10" s="195"/>
      <c r="Q10" s="191"/>
      <c r="R10" s="191"/>
      <c r="S10" s="191"/>
      <c r="T10" s="191"/>
      <c r="U10" s="191"/>
      <c r="V10" s="191"/>
      <c r="W10" s="191"/>
      <c r="X10" s="191"/>
      <c r="Y10" s="191"/>
      <c r="Z10" s="191"/>
      <c r="AA10" s="191"/>
      <c r="AB10" s="191"/>
      <c r="AC10" s="196"/>
      <c r="AD10" s="197"/>
    </row>
    <row r="11" spans="1:30" ht="15" customHeight="1">
      <c r="A11" s="551" t="s">
        <v>7</v>
      </c>
      <c r="B11" s="552"/>
      <c r="C11" s="696" t="s">
        <v>86</v>
      </c>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8"/>
    </row>
    <row r="12" spans="1:30" ht="15" customHeight="1">
      <c r="A12" s="553"/>
      <c r="B12" s="554"/>
      <c r="C12" s="699"/>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1"/>
    </row>
    <row r="13" spans="1:30" ht="15" customHeight="1" thickBot="1">
      <c r="A13" s="555"/>
      <c r="B13" s="556"/>
      <c r="C13" s="702"/>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4"/>
    </row>
    <row r="14" spans="1:30" ht="9" customHeight="1" thickBot="1">
      <c r="A14" s="199"/>
      <c r="B14" s="200"/>
      <c r="C14" s="201"/>
      <c r="D14" s="201"/>
      <c r="E14" s="201"/>
      <c r="F14" s="201"/>
      <c r="G14" s="201"/>
      <c r="H14" s="201"/>
      <c r="I14" s="201"/>
      <c r="J14" s="201"/>
      <c r="K14" s="201"/>
      <c r="L14" s="201"/>
      <c r="M14" s="202"/>
      <c r="N14" s="202"/>
      <c r="O14" s="202"/>
      <c r="P14" s="202"/>
      <c r="Q14" s="202"/>
      <c r="R14" s="203"/>
      <c r="S14" s="203"/>
      <c r="T14" s="203"/>
      <c r="U14" s="203"/>
      <c r="V14" s="203"/>
      <c r="W14" s="203"/>
      <c r="X14" s="203"/>
      <c r="Y14" s="192"/>
      <c r="Z14" s="192"/>
      <c r="AA14" s="192"/>
      <c r="AB14" s="192"/>
      <c r="AC14" s="192"/>
      <c r="AD14" s="198"/>
    </row>
    <row r="15" spans="1:30" ht="39" customHeight="1" thickBot="1">
      <c r="A15" s="625" t="s">
        <v>14</v>
      </c>
      <c r="B15" s="626"/>
      <c r="C15" s="619" t="s">
        <v>87</v>
      </c>
      <c r="D15" s="620"/>
      <c r="E15" s="620"/>
      <c r="F15" s="620"/>
      <c r="G15" s="620"/>
      <c r="H15" s="620"/>
      <c r="I15" s="620"/>
      <c r="J15" s="620"/>
      <c r="K15" s="621"/>
      <c r="L15" s="612" t="s">
        <v>15</v>
      </c>
      <c r="M15" s="613"/>
      <c r="N15" s="613"/>
      <c r="O15" s="613"/>
      <c r="P15" s="613"/>
      <c r="Q15" s="614"/>
      <c r="R15" s="622" t="s">
        <v>88</v>
      </c>
      <c r="S15" s="623"/>
      <c r="T15" s="623"/>
      <c r="U15" s="623"/>
      <c r="V15" s="623"/>
      <c r="W15" s="623"/>
      <c r="X15" s="624"/>
      <c r="Y15" s="612" t="s">
        <v>16</v>
      </c>
      <c r="Z15" s="614"/>
      <c r="AA15" s="605" t="s">
        <v>89</v>
      </c>
      <c r="AB15" s="606"/>
      <c r="AC15" s="606"/>
      <c r="AD15" s="607"/>
    </row>
    <row r="16" spans="1:30" ht="9" customHeight="1" thickBot="1">
      <c r="A16" s="187"/>
      <c r="B16" s="183"/>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204"/>
      <c r="AD16" s="205"/>
    </row>
    <row r="17" spans="1:30" s="206" customFormat="1" ht="37.5" customHeight="1" thickBot="1">
      <c r="A17" s="625" t="s">
        <v>17</v>
      </c>
      <c r="B17" s="626"/>
      <c r="C17" s="609" t="s">
        <v>125</v>
      </c>
      <c r="D17" s="610"/>
      <c r="E17" s="610"/>
      <c r="F17" s="610"/>
      <c r="G17" s="610"/>
      <c r="H17" s="610"/>
      <c r="I17" s="610"/>
      <c r="J17" s="610"/>
      <c r="K17" s="610"/>
      <c r="L17" s="610"/>
      <c r="M17" s="610"/>
      <c r="N17" s="610"/>
      <c r="O17" s="610"/>
      <c r="P17" s="610"/>
      <c r="Q17" s="611"/>
      <c r="R17" s="612" t="s">
        <v>91</v>
      </c>
      <c r="S17" s="613"/>
      <c r="T17" s="613"/>
      <c r="U17" s="613"/>
      <c r="V17" s="614"/>
      <c r="W17" s="615">
        <v>60</v>
      </c>
      <c r="X17" s="616"/>
      <c r="Y17" s="613" t="s">
        <v>19</v>
      </c>
      <c r="Z17" s="613"/>
      <c r="AA17" s="613"/>
      <c r="AB17" s="614"/>
      <c r="AC17" s="617">
        <v>0.2</v>
      </c>
      <c r="AD17" s="618"/>
    </row>
    <row r="18" spans="1:30" ht="16.5" customHeight="1" thickBot="1">
      <c r="A18" s="207"/>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2" ht="31.5" customHeight="1" thickBot="1">
      <c r="A19" s="612" t="s">
        <v>22</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4"/>
      <c r="AE19" s="210"/>
      <c r="AF19" s="210"/>
    </row>
    <row r="20" spans="1:32" ht="31.5" customHeight="1" thickBot="1">
      <c r="A20" s="211"/>
      <c r="B20" s="188"/>
      <c r="C20" s="597" t="s">
        <v>92</v>
      </c>
      <c r="D20" s="598"/>
      <c r="E20" s="598"/>
      <c r="F20" s="598"/>
      <c r="G20" s="598"/>
      <c r="H20" s="598"/>
      <c r="I20" s="598"/>
      <c r="J20" s="598"/>
      <c r="K20" s="598"/>
      <c r="L20" s="598"/>
      <c r="M20" s="598"/>
      <c r="N20" s="598"/>
      <c r="O20" s="598"/>
      <c r="P20" s="599"/>
      <c r="Q20" s="600" t="s">
        <v>93</v>
      </c>
      <c r="R20" s="601"/>
      <c r="S20" s="601"/>
      <c r="T20" s="601"/>
      <c r="U20" s="601"/>
      <c r="V20" s="601"/>
      <c r="W20" s="601"/>
      <c r="X20" s="601"/>
      <c r="Y20" s="601"/>
      <c r="Z20" s="601"/>
      <c r="AA20" s="601"/>
      <c r="AB20" s="601"/>
      <c r="AC20" s="601"/>
      <c r="AD20" s="602"/>
      <c r="AE20" s="210"/>
      <c r="AF20" s="210"/>
    </row>
    <row r="21" spans="1:32" ht="31.5" customHeight="1" thickBot="1">
      <c r="A21" s="187"/>
      <c r="B21" s="183"/>
      <c r="C21" s="212" t="s">
        <v>35</v>
      </c>
      <c r="D21" s="213" t="s">
        <v>36</v>
      </c>
      <c r="E21" s="213" t="s">
        <v>37</v>
      </c>
      <c r="F21" s="213" t="s">
        <v>38</v>
      </c>
      <c r="G21" s="213" t="s">
        <v>39</v>
      </c>
      <c r="H21" s="213" t="s">
        <v>40</v>
      </c>
      <c r="I21" s="213" t="s">
        <v>41</v>
      </c>
      <c r="J21" s="213" t="s">
        <v>42</v>
      </c>
      <c r="K21" s="213" t="s">
        <v>43</v>
      </c>
      <c r="L21" s="213" t="s">
        <v>44</v>
      </c>
      <c r="M21" s="213" t="s">
        <v>45</v>
      </c>
      <c r="N21" s="213" t="s">
        <v>46</v>
      </c>
      <c r="O21" s="213" t="s">
        <v>33</v>
      </c>
      <c r="P21" s="214" t="s">
        <v>94</v>
      </c>
      <c r="Q21" s="351" t="s">
        <v>35</v>
      </c>
      <c r="R21" s="344" t="s">
        <v>36</v>
      </c>
      <c r="S21" s="344" t="s">
        <v>37</v>
      </c>
      <c r="T21" s="344" t="s">
        <v>38</v>
      </c>
      <c r="U21" s="344" t="s">
        <v>39</v>
      </c>
      <c r="V21" s="344" t="s">
        <v>40</v>
      </c>
      <c r="W21" s="344" t="s">
        <v>41</v>
      </c>
      <c r="X21" s="344" t="s">
        <v>42</v>
      </c>
      <c r="Y21" s="344" t="s">
        <v>43</v>
      </c>
      <c r="Z21" s="344" t="s">
        <v>44</v>
      </c>
      <c r="AA21" s="344" t="s">
        <v>45</v>
      </c>
      <c r="AB21" s="344" t="s">
        <v>46</v>
      </c>
      <c r="AC21" s="344" t="s">
        <v>33</v>
      </c>
      <c r="AD21" s="352" t="s">
        <v>94</v>
      </c>
      <c r="AE21" s="215"/>
      <c r="AF21" s="215"/>
    </row>
    <row r="22" spans="1:32" ht="31.5" customHeight="1">
      <c r="A22" s="641" t="s">
        <v>95</v>
      </c>
      <c r="B22" s="642"/>
      <c r="C22" s="216"/>
      <c r="D22" s="217"/>
      <c r="E22" s="217"/>
      <c r="F22" s="217"/>
      <c r="G22" s="217"/>
      <c r="H22" s="217"/>
      <c r="I22" s="217"/>
      <c r="J22" s="217"/>
      <c r="K22" s="217"/>
      <c r="L22" s="217"/>
      <c r="M22" s="217"/>
      <c r="N22" s="217"/>
      <c r="O22" s="217">
        <f>SUM(C22:N22)</f>
        <v>0</v>
      </c>
      <c r="P22" s="218"/>
      <c r="Q22" s="353">
        <v>155660000</v>
      </c>
      <c r="R22" s="354">
        <v>135240000</v>
      </c>
      <c r="S22" s="354"/>
      <c r="T22" s="354"/>
      <c r="U22" s="354">
        <v>-13845333</v>
      </c>
      <c r="V22" s="354">
        <v>2896000</v>
      </c>
      <c r="W22" s="354"/>
      <c r="X22" s="354"/>
      <c r="Y22" s="354"/>
      <c r="Z22" s="354">
        <v>6058666</v>
      </c>
      <c r="AA22" s="354"/>
      <c r="AB22" s="354"/>
      <c r="AC22" s="354">
        <f>SUM(Q22:AB22)</f>
        <v>286009333</v>
      </c>
      <c r="AD22" s="357"/>
      <c r="AE22" s="215"/>
      <c r="AF22" s="215"/>
    </row>
    <row r="23" spans="1:32" ht="31.5" customHeight="1">
      <c r="A23" s="643" t="s">
        <v>96</v>
      </c>
      <c r="B23" s="633"/>
      <c r="C23" s="219"/>
      <c r="D23" s="220"/>
      <c r="E23" s="220"/>
      <c r="F23" s="220"/>
      <c r="G23" s="220"/>
      <c r="H23" s="220"/>
      <c r="I23" s="220"/>
      <c r="J23" s="220"/>
      <c r="K23" s="220"/>
      <c r="L23" s="220"/>
      <c r="M23" s="220"/>
      <c r="N23" s="220"/>
      <c r="O23" s="220">
        <f>SUM(C23:N23)</f>
        <v>0</v>
      </c>
      <c r="P23" s="221" t="str">
        <f>_xlfn.IFERROR(O23/(SUMIF(C23:N23,"&gt;0",C22:N22))," ")</f>
        <v> </v>
      </c>
      <c r="Q23" s="219">
        <v>155660000</v>
      </c>
      <c r="R23" s="220">
        <v>64400000</v>
      </c>
      <c r="S23" s="220">
        <v>56780000</v>
      </c>
      <c r="T23" s="220"/>
      <c r="U23" s="220"/>
      <c r="V23" s="220">
        <v>-1932000</v>
      </c>
      <c r="W23" s="220"/>
      <c r="X23" s="220"/>
      <c r="Y23" s="220"/>
      <c r="Z23" s="220"/>
      <c r="AA23" s="220"/>
      <c r="AB23" s="220"/>
      <c r="AC23" s="220">
        <f>SUM(Q23:AB23)</f>
        <v>274908000</v>
      </c>
      <c r="AD23" s="326">
        <f>(SUM(Q23:Y23))/(SUM(Q22:Y22))</f>
        <v>0.9819873013554921</v>
      </c>
      <c r="AE23" s="215"/>
      <c r="AF23" s="215"/>
    </row>
    <row r="24" spans="1:32" ht="31.5" customHeight="1">
      <c r="A24" s="643" t="s">
        <v>97</v>
      </c>
      <c r="B24" s="633"/>
      <c r="C24" s="219"/>
      <c r="D24" s="220"/>
      <c r="E24" s="220"/>
      <c r="F24" s="220"/>
      <c r="G24" s="220"/>
      <c r="H24" s="220"/>
      <c r="I24" s="220"/>
      <c r="J24" s="220"/>
      <c r="K24" s="220"/>
      <c r="L24" s="220"/>
      <c r="M24" s="220"/>
      <c r="N24" s="220"/>
      <c r="O24" s="220">
        <f>SUM(C24:N24)</f>
        <v>0</v>
      </c>
      <c r="P24" s="223"/>
      <c r="Q24" s="219"/>
      <c r="R24" s="220">
        <v>1448000</v>
      </c>
      <c r="S24" s="220">
        <v>26877333</v>
      </c>
      <c r="T24" s="220">
        <v>27360000</v>
      </c>
      <c r="U24" s="220">
        <v>27360000</v>
      </c>
      <c r="V24" s="220">
        <v>27360000</v>
      </c>
      <c r="W24" s="220">
        <v>27360000</v>
      </c>
      <c r="X24" s="220">
        <v>27360000</v>
      </c>
      <c r="Y24" s="220">
        <v>27360000</v>
      </c>
      <c r="Z24" s="220">
        <v>27360000</v>
      </c>
      <c r="AA24" s="220">
        <v>27360000</v>
      </c>
      <c r="AB24" s="220">
        <v>38804000</v>
      </c>
      <c r="AC24" s="220">
        <f>SUM(Q24:AB24)</f>
        <v>286009333</v>
      </c>
      <c r="AD24" s="326"/>
      <c r="AE24" s="215"/>
      <c r="AF24" s="215"/>
    </row>
    <row r="25" spans="1:32" ht="31.5" customHeight="1" thickBot="1">
      <c r="A25" s="644" t="s">
        <v>98</v>
      </c>
      <c r="B25" s="645"/>
      <c r="C25" s="224"/>
      <c r="D25" s="225"/>
      <c r="E25" s="225"/>
      <c r="F25" s="225"/>
      <c r="G25" s="225"/>
      <c r="H25" s="225"/>
      <c r="I25" s="225"/>
      <c r="J25" s="225"/>
      <c r="K25" s="225"/>
      <c r="L25" s="225"/>
      <c r="M25" s="225"/>
      <c r="N25" s="225"/>
      <c r="O25" s="225">
        <f>SUM(C25:N25)</f>
        <v>0</v>
      </c>
      <c r="P25" s="226" t="str">
        <f>_xlfn.IFERROR(O25/(SUMIF(C25:N25,"&gt;0",C24:N24))," ")</f>
        <v> </v>
      </c>
      <c r="Q25" s="224"/>
      <c r="R25" s="225">
        <v>1448000</v>
      </c>
      <c r="S25" s="225">
        <v>13514667</v>
      </c>
      <c r="T25" s="225">
        <v>20705333</v>
      </c>
      <c r="U25" s="225">
        <v>25428000</v>
      </c>
      <c r="V25" s="225">
        <v>27360000</v>
      </c>
      <c r="W25" s="225">
        <v>27360000</v>
      </c>
      <c r="X25" s="225">
        <v>27360000</v>
      </c>
      <c r="Y25" s="225">
        <v>27360000</v>
      </c>
      <c r="Z25" s="225">
        <v>27360000</v>
      </c>
      <c r="AA25" s="225"/>
      <c r="AB25" s="225"/>
      <c r="AC25" s="225">
        <f>SUM(Q25:AB25)</f>
        <v>197896000</v>
      </c>
      <c r="AD25" s="356">
        <f>(SUM(Q25:Y25))/(SUM(Q24:Y24))</f>
        <v>0.8859688026204053</v>
      </c>
      <c r="AE25" s="215"/>
      <c r="AF25" s="215"/>
    </row>
    <row r="26" spans="1:30" ht="31.5" customHeight="1" thickBot="1">
      <c r="A26" s="187"/>
      <c r="B26" s="183"/>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188"/>
      <c r="AD26" s="197"/>
    </row>
    <row r="27" spans="1:30" ht="33.75" customHeight="1">
      <c r="A27" s="646" t="s">
        <v>29</v>
      </c>
      <c r="B27" s="647"/>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9"/>
    </row>
    <row r="28" spans="1:30" ht="15" customHeight="1">
      <c r="A28" s="627" t="s">
        <v>30</v>
      </c>
      <c r="B28" s="629" t="s">
        <v>31</v>
      </c>
      <c r="C28" s="630"/>
      <c r="D28" s="633" t="s">
        <v>99</v>
      </c>
      <c r="E28" s="634"/>
      <c r="F28" s="634"/>
      <c r="G28" s="634"/>
      <c r="H28" s="634"/>
      <c r="I28" s="634"/>
      <c r="J28" s="634"/>
      <c r="K28" s="634"/>
      <c r="L28" s="634"/>
      <c r="M28" s="634"/>
      <c r="N28" s="634"/>
      <c r="O28" s="635"/>
      <c r="P28" s="636" t="s">
        <v>33</v>
      </c>
      <c r="Q28" s="636" t="s">
        <v>34</v>
      </c>
      <c r="R28" s="636"/>
      <c r="S28" s="636"/>
      <c r="T28" s="636"/>
      <c r="U28" s="636"/>
      <c r="V28" s="636"/>
      <c r="W28" s="636"/>
      <c r="X28" s="636"/>
      <c r="Y28" s="636"/>
      <c r="Z28" s="636"/>
      <c r="AA28" s="636"/>
      <c r="AB28" s="636"/>
      <c r="AC28" s="636"/>
      <c r="AD28" s="655"/>
    </row>
    <row r="29" spans="1:30" ht="27" customHeight="1">
      <c r="A29" s="628"/>
      <c r="B29" s="631"/>
      <c r="C29" s="632"/>
      <c r="D29" s="228" t="s">
        <v>35</v>
      </c>
      <c r="E29" s="228" t="s">
        <v>36</v>
      </c>
      <c r="F29" s="228" t="s">
        <v>37</v>
      </c>
      <c r="G29" s="228" t="s">
        <v>38</v>
      </c>
      <c r="H29" s="228" t="s">
        <v>39</v>
      </c>
      <c r="I29" s="228" t="s">
        <v>40</v>
      </c>
      <c r="J29" s="228" t="s">
        <v>41</v>
      </c>
      <c r="K29" s="228" t="s">
        <v>42</v>
      </c>
      <c r="L29" s="228" t="s">
        <v>43</v>
      </c>
      <c r="M29" s="228" t="s">
        <v>44</v>
      </c>
      <c r="N29" s="228" t="s">
        <v>45</v>
      </c>
      <c r="O29" s="228" t="s">
        <v>46</v>
      </c>
      <c r="P29" s="635"/>
      <c r="Q29" s="636"/>
      <c r="R29" s="636"/>
      <c r="S29" s="636"/>
      <c r="T29" s="636"/>
      <c r="U29" s="636"/>
      <c r="V29" s="636"/>
      <c r="W29" s="636"/>
      <c r="X29" s="636"/>
      <c r="Y29" s="636"/>
      <c r="Z29" s="636"/>
      <c r="AA29" s="636"/>
      <c r="AB29" s="636"/>
      <c r="AC29" s="636"/>
      <c r="AD29" s="655"/>
    </row>
    <row r="30" spans="1:30" ht="42" customHeight="1" thickBot="1">
      <c r="A30" s="229"/>
      <c r="B30" s="650"/>
      <c r="C30" s="651"/>
      <c r="D30" s="230"/>
      <c r="E30" s="230"/>
      <c r="F30" s="230"/>
      <c r="G30" s="230"/>
      <c r="H30" s="230"/>
      <c r="I30" s="230"/>
      <c r="J30" s="230"/>
      <c r="K30" s="230"/>
      <c r="L30" s="230"/>
      <c r="M30" s="230"/>
      <c r="N30" s="230"/>
      <c r="O30" s="230"/>
      <c r="P30" s="231">
        <f>SUM(D30:O30)</f>
        <v>0</v>
      </c>
      <c r="Q30" s="652"/>
      <c r="R30" s="652"/>
      <c r="S30" s="652"/>
      <c r="T30" s="652"/>
      <c r="U30" s="652"/>
      <c r="V30" s="652"/>
      <c r="W30" s="652"/>
      <c r="X30" s="652"/>
      <c r="Y30" s="652"/>
      <c r="Z30" s="652"/>
      <c r="AA30" s="652"/>
      <c r="AB30" s="652"/>
      <c r="AC30" s="652"/>
      <c r="AD30" s="653"/>
    </row>
    <row r="31" spans="1:30" ht="45" customHeight="1">
      <c r="A31" s="542" t="s">
        <v>48</v>
      </c>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4"/>
    </row>
    <row r="32" spans="1:41" ht="22.5" customHeight="1">
      <c r="A32" s="643" t="s">
        <v>49</v>
      </c>
      <c r="B32" s="636" t="s">
        <v>50</v>
      </c>
      <c r="C32" s="636" t="s">
        <v>31</v>
      </c>
      <c r="D32" s="636" t="s">
        <v>51</v>
      </c>
      <c r="E32" s="636"/>
      <c r="F32" s="636"/>
      <c r="G32" s="636"/>
      <c r="H32" s="636"/>
      <c r="I32" s="636"/>
      <c r="J32" s="636"/>
      <c r="K32" s="636"/>
      <c r="L32" s="636"/>
      <c r="M32" s="636"/>
      <c r="N32" s="636"/>
      <c r="O32" s="636"/>
      <c r="P32" s="636"/>
      <c r="Q32" s="636" t="s">
        <v>52</v>
      </c>
      <c r="R32" s="636"/>
      <c r="S32" s="636"/>
      <c r="T32" s="636"/>
      <c r="U32" s="636"/>
      <c r="V32" s="636"/>
      <c r="W32" s="636"/>
      <c r="X32" s="636"/>
      <c r="Y32" s="636"/>
      <c r="Z32" s="636"/>
      <c r="AA32" s="636"/>
      <c r="AB32" s="636"/>
      <c r="AC32" s="636"/>
      <c r="AD32" s="655"/>
      <c r="AG32" s="232"/>
      <c r="AH32" s="232"/>
      <c r="AI32" s="232"/>
      <c r="AJ32" s="232"/>
      <c r="AK32" s="232"/>
      <c r="AL32" s="232"/>
      <c r="AM32" s="232"/>
      <c r="AN32" s="232"/>
      <c r="AO32" s="232"/>
    </row>
    <row r="33" spans="1:41" ht="27" customHeight="1">
      <c r="A33" s="643"/>
      <c r="B33" s="636"/>
      <c r="C33" s="654"/>
      <c r="D33" s="228" t="s">
        <v>35</v>
      </c>
      <c r="E33" s="228" t="s">
        <v>36</v>
      </c>
      <c r="F33" s="228" t="s">
        <v>37</v>
      </c>
      <c r="G33" s="228" t="s">
        <v>38</v>
      </c>
      <c r="H33" s="228" t="s">
        <v>39</v>
      </c>
      <c r="I33" s="228" t="s">
        <v>40</v>
      </c>
      <c r="J33" s="228" t="s">
        <v>41</v>
      </c>
      <c r="K33" s="228" t="s">
        <v>42</v>
      </c>
      <c r="L33" s="228" t="s">
        <v>43</v>
      </c>
      <c r="M33" s="228" t="s">
        <v>44</v>
      </c>
      <c r="N33" s="228" t="s">
        <v>45</v>
      </c>
      <c r="O33" s="228" t="s">
        <v>46</v>
      </c>
      <c r="P33" s="228" t="s">
        <v>33</v>
      </c>
      <c r="Q33" s="636" t="s">
        <v>100</v>
      </c>
      <c r="R33" s="636"/>
      <c r="S33" s="636"/>
      <c r="T33" s="636" t="s">
        <v>101</v>
      </c>
      <c r="U33" s="636"/>
      <c r="V33" s="636"/>
      <c r="W33" s="631" t="s">
        <v>54</v>
      </c>
      <c r="X33" s="639"/>
      <c r="Y33" s="639"/>
      <c r="Z33" s="632"/>
      <c r="AA33" s="631" t="s">
        <v>55</v>
      </c>
      <c r="AB33" s="639"/>
      <c r="AC33" s="639"/>
      <c r="AD33" s="640"/>
      <c r="AG33" s="232"/>
      <c r="AH33" s="232"/>
      <c r="AI33" s="232"/>
      <c r="AJ33" s="232"/>
      <c r="AK33" s="232"/>
      <c r="AL33" s="232"/>
      <c r="AM33" s="232"/>
      <c r="AN33" s="232"/>
      <c r="AO33" s="232"/>
    </row>
    <row r="34" spans="1:41" ht="45" customHeight="1">
      <c r="A34" s="674" t="str">
        <f>C17</f>
        <v>Brindar a 60 instancias, incluidos los Fondos de Desarrollo Local, el servicio de asistencia técnica para la transversalización de los enfoques de género e interseccionalidad en los procesos de presupuesto participativo</v>
      </c>
      <c r="B34" s="676">
        <v>0.2</v>
      </c>
      <c r="C34" s="233" t="s">
        <v>56</v>
      </c>
      <c r="D34" s="230"/>
      <c r="E34" s="230"/>
      <c r="F34" s="230">
        <v>60</v>
      </c>
      <c r="G34" s="230"/>
      <c r="H34" s="230"/>
      <c r="I34" s="230">
        <v>60</v>
      </c>
      <c r="J34" s="230"/>
      <c r="K34" s="230"/>
      <c r="L34" s="230">
        <v>60</v>
      </c>
      <c r="M34" s="230"/>
      <c r="N34" s="230"/>
      <c r="O34" s="230">
        <v>60</v>
      </c>
      <c r="P34" s="258">
        <v>60</v>
      </c>
      <c r="Q34" s="763" t="s">
        <v>126</v>
      </c>
      <c r="R34" s="764"/>
      <c r="S34" s="765"/>
      <c r="T34" s="769" t="s">
        <v>127</v>
      </c>
      <c r="U34" s="770"/>
      <c r="V34" s="771"/>
      <c r="W34" s="735" t="s">
        <v>111</v>
      </c>
      <c r="X34" s="736"/>
      <c r="Y34" s="736"/>
      <c r="Z34" s="775"/>
      <c r="AA34" s="713" t="s">
        <v>128</v>
      </c>
      <c r="AB34" s="714"/>
      <c r="AC34" s="714"/>
      <c r="AD34" s="715"/>
      <c r="AG34" s="232"/>
      <c r="AH34" s="232"/>
      <c r="AI34" s="232"/>
      <c r="AJ34" s="232"/>
      <c r="AK34" s="232"/>
      <c r="AL34" s="232"/>
      <c r="AM34" s="232"/>
      <c r="AN34" s="232"/>
      <c r="AO34" s="232"/>
    </row>
    <row r="35" spans="1:41" ht="409.5" customHeight="1">
      <c r="A35" s="675"/>
      <c r="B35" s="677"/>
      <c r="C35" s="235" t="s">
        <v>60</v>
      </c>
      <c r="D35" s="251">
        <v>0</v>
      </c>
      <c r="E35" s="251">
        <v>14</v>
      </c>
      <c r="F35" s="236">
        <v>46</v>
      </c>
      <c r="G35" s="237">
        <v>34</v>
      </c>
      <c r="H35" s="237">
        <v>52</v>
      </c>
      <c r="I35" s="237">
        <v>52</v>
      </c>
      <c r="J35" s="237">
        <v>47</v>
      </c>
      <c r="K35" s="312">
        <v>47</v>
      </c>
      <c r="L35" s="312">
        <v>51</v>
      </c>
      <c r="M35" s="237">
        <v>53</v>
      </c>
      <c r="N35" s="238"/>
      <c r="O35" s="238"/>
      <c r="P35" s="321">
        <v>58</v>
      </c>
      <c r="Q35" s="766"/>
      <c r="R35" s="767"/>
      <c r="S35" s="768"/>
      <c r="T35" s="772"/>
      <c r="U35" s="773"/>
      <c r="V35" s="774"/>
      <c r="W35" s="738"/>
      <c r="X35" s="739"/>
      <c r="Y35" s="739"/>
      <c r="Z35" s="776"/>
      <c r="AA35" s="716"/>
      <c r="AB35" s="717"/>
      <c r="AC35" s="717"/>
      <c r="AD35" s="718"/>
      <c r="AE35" s="239"/>
      <c r="AG35" s="232"/>
      <c r="AH35" s="232"/>
      <c r="AI35" s="232"/>
      <c r="AJ35" s="232"/>
      <c r="AK35" s="232"/>
      <c r="AL35" s="232"/>
      <c r="AM35" s="232"/>
      <c r="AN35" s="232"/>
      <c r="AO35" s="232"/>
    </row>
    <row r="36" spans="1:41" ht="25.5" customHeight="1">
      <c r="A36" s="641" t="s">
        <v>61</v>
      </c>
      <c r="B36" s="719" t="s">
        <v>62</v>
      </c>
      <c r="C36" s="720" t="s">
        <v>129</v>
      </c>
      <c r="D36" s="720"/>
      <c r="E36" s="720"/>
      <c r="F36" s="720"/>
      <c r="G36" s="720"/>
      <c r="H36" s="720"/>
      <c r="I36" s="720"/>
      <c r="J36" s="720"/>
      <c r="K36" s="720"/>
      <c r="L36" s="720"/>
      <c r="M36" s="720"/>
      <c r="N36" s="720"/>
      <c r="O36" s="720"/>
      <c r="P36" s="720"/>
      <c r="Q36" s="642" t="s">
        <v>130</v>
      </c>
      <c r="R36" s="721"/>
      <c r="S36" s="721"/>
      <c r="T36" s="721"/>
      <c r="U36" s="721"/>
      <c r="V36" s="721"/>
      <c r="W36" s="721"/>
      <c r="X36" s="721"/>
      <c r="Y36" s="721"/>
      <c r="Z36" s="721"/>
      <c r="AA36" s="721"/>
      <c r="AB36" s="721"/>
      <c r="AC36" s="721"/>
      <c r="AD36" s="722"/>
      <c r="AG36" s="232"/>
      <c r="AH36" s="232"/>
      <c r="AI36" s="232"/>
      <c r="AJ36" s="232"/>
      <c r="AK36" s="232"/>
      <c r="AL36" s="232"/>
      <c r="AM36" s="232"/>
      <c r="AN36" s="232"/>
      <c r="AO36" s="232"/>
    </row>
    <row r="37" spans="1:41" ht="25.5" customHeight="1">
      <c r="A37" s="643"/>
      <c r="B37" s="672"/>
      <c r="C37" s="228" t="s">
        <v>65</v>
      </c>
      <c r="D37" s="228" t="s">
        <v>66</v>
      </c>
      <c r="E37" s="228" t="s">
        <v>67</v>
      </c>
      <c r="F37" s="228" t="s">
        <v>68</v>
      </c>
      <c r="G37" s="228" t="s">
        <v>69</v>
      </c>
      <c r="H37" s="228" t="s">
        <v>70</v>
      </c>
      <c r="I37" s="228" t="s">
        <v>71</v>
      </c>
      <c r="J37" s="228" t="s">
        <v>72</v>
      </c>
      <c r="K37" s="228" t="s">
        <v>73</v>
      </c>
      <c r="L37" s="228" t="s">
        <v>74</v>
      </c>
      <c r="M37" s="228" t="s">
        <v>75</v>
      </c>
      <c r="N37" s="228" t="s">
        <v>76</v>
      </c>
      <c r="O37" s="228" t="s">
        <v>77</v>
      </c>
      <c r="P37" s="228" t="s">
        <v>78</v>
      </c>
      <c r="Q37" s="633" t="s">
        <v>79</v>
      </c>
      <c r="R37" s="634"/>
      <c r="S37" s="634"/>
      <c r="T37" s="634"/>
      <c r="U37" s="634"/>
      <c r="V37" s="634"/>
      <c r="W37" s="634"/>
      <c r="X37" s="634"/>
      <c r="Y37" s="634"/>
      <c r="Z37" s="634"/>
      <c r="AA37" s="634"/>
      <c r="AB37" s="634"/>
      <c r="AC37" s="634"/>
      <c r="AD37" s="673"/>
      <c r="AG37" s="240"/>
      <c r="AH37" s="240"/>
      <c r="AI37" s="240"/>
      <c r="AJ37" s="240"/>
      <c r="AK37" s="240"/>
      <c r="AL37" s="240"/>
      <c r="AM37" s="240"/>
      <c r="AN37" s="240"/>
      <c r="AO37" s="240"/>
    </row>
    <row r="38" spans="1:41" ht="28.5" customHeight="1">
      <c r="A38" s="705" t="s">
        <v>131</v>
      </c>
      <c r="B38" s="785">
        <v>0.066</v>
      </c>
      <c r="C38" s="233" t="s">
        <v>56</v>
      </c>
      <c r="D38" s="241">
        <v>0</v>
      </c>
      <c r="E38" s="241">
        <v>0.05</v>
      </c>
      <c r="F38" s="241">
        <v>0.1</v>
      </c>
      <c r="G38" s="241">
        <v>0.12</v>
      </c>
      <c r="H38" s="241">
        <v>0.1</v>
      </c>
      <c r="I38" s="241">
        <v>0.09</v>
      </c>
      <c r="J38" s="241">
        <v>0.1</v>
      </c>
      <c r="K38" s="241">
        <v>0.1</v>
      </c>
      <c r="L38" s="241">
        <v>0.1</v>
      </c>
      <c r="M38" s="241">
        <v>0.1</v>
      </c>
      <c r="N38" s="241">
        <v>0.1</v>
      </c>
      <c r="O38" s="241">
        <v>0.04</v>
      </c>
      <c r="P38" s="242">
        <f aca="true" t="shared" si="0" ref="P38:P43">SUM(D38:O38)</f>
        <v>0.9999999999999999</v>
      </c>
      <c r="Q38" s="749" t="s">
        <v>132</v>
      </c>
      <c r="R38" s="708"/>
      <c r="S38" s="708"/>
      <c r="T38" s="708"/>
      <c r="U38" s="708"/>
      <c r="V38" s="708"/>
      <c r="W38" s="708"/>
      <c r="X38" s="708"/>
      <c r="Y38" s="708"/>
      <c r="Z38" s="708"/>
      <c r="AA38" s="708"/>
      <c r="AB38" s="708"/>
      <c r="AC38" s="708"/>
      <c r="AD38" s="709"/>
      <c r="AE38" s="243"/>
      <c r="AG38" s="244"/>
      <c r="AH38" s="244"/>
      <c r="AI38" s="244"/>
      <c r="AJ38" s="244"/>
      <c r="AK38" s="244"/>
      <c r="AL38" s="244"/>
      <c r="AM38" s="244"/>
      <c r="AN38" s="244"/>
      <c r="AO38" s="244"/>
    </row>
    <row r="39" spans="1:31" ht="99" customHeight="1">
      <c r="A39" s="706"/>
      <c r="B39" s="778"/>
      <c r="C39" s="245" t="s">
        <v>60</v>
      </c>
      <c r="D39" s="246">
        <v>0.01</v>
      </c>
      <c r="E39" s="246">
        <v>0.01</v>
      </c>
      <c r="F39" s="246">
        <v>0.076</v>
      </c>
      <c r="G39" s="246">
        <v>0.12</v>
      </c>
      <c r="H39" s="246">
        <v>0.1</v>
      </c>
      <c r="I39" s="246">
        <v>0.0855</v>
      </c>
      <c r="J39" s="246">
        <v>0.09</v>
      </c>
      <c r="K39" s="311">
        <f>(17*K38)/20</f>
        <v>0.085</v>
      </c>
      <c r="L39" s="311">
        <f>(19*L38)/20</f>
        <v>0.095</v>
      </c>
      <c r="M39" s="311">
        <f>(18*M38)/20</f>
        <v>0.09</v>
      </c>
      <c r="N39" s="246"/>
      <c r="O39" s="246"/>
      <c r="P39" s="247">
        <f t="shared" si="0"/>
        <v>0.7615</v>
      </c>
      <c r="Q39" s="710"/>
      <c r="R39" s="711"/>
      <c r="S39" s="711"/>
      <c r="T39" s="711"/>
      <c r="U39" s="711"/>
      <c r="V39" s="711"/>
      <c r="W39" s="711"/>
      <c r="X39" s="711"/>
      <c r="Y39" s="711"/>
      <c r="Z39" s="711"/>
      <c r="AA39" s="711"/>
      <c r="AB39" s="711"/>
      <c r="AC39" s="711"/>
      <c r="AD39" s="712"/>
      <c r="AE39" s="243"/>
    </row>
    <row r="40" spans="1:31" ht="28.5" customHeight="1">
      <c r="A40" s="705" t="s">
        <v>133</v>
      </c>
      <c r="B40" s="777">
        <v>0.066</v>
      </c>
      <c r="C40" s="254" t="s">
        <v>56</v>
      </c>
      <c r="D40" s="255">
        <v>0</v>
      </c>
      <c r="E40" s="255">
        <v>0.05</v>
      </c>
      <c r="F40" s="241">
        <v>0.1</v>
      </c>
      <c r="G40" s="241">
        <v>0.12</v>
      </c>
      <c r="H40" s="241">
        <v>0.12</v>
      </c>
      <c r="I40" s="241">
        <v>0.08</v>
      </c>
      <c r="J40" s="241">
        <v>0.08</v>
      </c>
      <c r="K40" s="241">
        <v>0.12</v>
      </c>
      <c r="L40" s="241">
        <v>0.1</v>
      </c>
      <c r="M40" s="241">
        <v>0.1</v>
      </c>
      <c r="N40" s="241">
        <v>0.09</v>
      </c>
      <c r="O40" s="241">
        <v>0.04</v>
      </c>
      <c r="P40" s="247">
        <f t="shared" si="0"/>
        <v>1</v>
      </c>
      <c r="Q40" s="660" t="s">
        <v>134</v>
      </c>
      <c r="R40" s="661"/>
      <c r="S40" s="661"/>
      <c r="T40" s="661"/>
      <c r="U40" s="661"/>
      <c r="V40" s="661"/>
      <c r="W40" s="661"/>
      <c r="X40" s="661"/>
      <c r="Y40" s="661"/>
      <c r="Z40" s="661"/>
      <c r="AA40" s="661"/>
      <c r="AB40" s="661"/>
      <c r="AC40" s="661"/>
      <c r="AD40" s="786"/>
      <c r="AE40" s="243"/>
    </row>
    <row r="41" spans="1:31" ht="114.75" customHeight="1">
      <c r="A41" s="706"/>
      <c r="B41" s="778"/>
      <c r="C41" s="245" t="s">
        <v>60</v>
      </c>
      <c r="D41" s="246">
        <v>0</v>
      </c>
      <c r="E41" s="246">
        <v>0.01</v>
      </c>
      <c r="F41" s="246">
        <v>0.076</v>
      </c>
      <c r="G41" s="246">
        <v>0</v>
      </c>
      <c r="H41" s="246">
        <v>0.12</v>
      </c>
      <c r="I41" s="246">
        <v>0.056</v>
      </c>
      <c r="J41" s="246">
        <v>0.048</v>
      </c>
      <c r="K41" s="311">
        <f>(14*K40)/20</f>
        <v>0.08399999999999999</v>
      </c>
      <c r="L41" s="311">
        <f>(14*L40)/20</f>
        <v>0.07</v>
      </c>
      <c r="M41" s="311">
        <f>(18*M40)/20</f>
        <v>0.09</v>
      </c>
      <c r="N41" s="259"/>
      <c r="O41" s="259"/>
      <c r="P41" s="247">
        <f t="shared" si="0"/>
        <v>0.554</v>
      </c>
      <c r="Q41" s="782"/>
      <c r="R41" s="783"/>
      <c r="S41" s="783"/>
      <c r="T41" s="783"/>
      <c r="U41" s="783"/>
      <c r="V41" s="783"/>
      <c r="W41" s="783"/>
      <c r="X41" s="783"/>
      <c r="Y41" s="783"/>
      <c r="Z41" s="783"/>
      <c r="AA41" s="783"/>
      <c r="AB41" s="783"/>
      <c r="AC41" s="783"/>
      <c r="AD41" s="784"/>
      <c r="AE41" s="243"/>
    </row>
    <row r="42" spans="1:31" ht="83.25" customHeight="1">
      <c r="A42" s="705" t="s">
        <v>135</v>
      </c>
      <c r="B42" s="777">
        <v>0.066</v>
      </c>
      <c r="C42" s="254" t="s">
        <v>56</v>
      </c>
      <c r="D42" s="255">
        <v>0</v>
      </c>
      <c r="E42" s="255">
        <v>0.05</v>
      </c>
      <c r="F42" s="241">
        <v>0.1</v>
      </c>
      <c r="G42" s="241">
        <v>0.12</v>
      </c>
      <c r="H42" s="241">
        <v>0.12</v>
      </c>
      <c r="I42" s="241">
        <v>0.1</v>
      </c>
      <c r="J42" s="241">
        <v>0.1</v>
      </c>
      <c r="K42" s="241">
        <v>0.1</v>
      </c>
      <c r="L42" s="241">
        <v>0.1</v>
      </c>
      <c r="M42" s="241">
        <v>0.08</v>
      </c>
      <c r="N42" s="241">
        <v>0.09</v>
      </c>
      <c r="O42" s="241">
        <v>0.04</v>
      </c>
      <c r="P42" s="247">
        <f t="shared" si="0"/>
        <v>0.9999999999999999</v>
      </c>
      <c r="Q42" s="779" t="s">
        <v>136</v>
      </c>
      <c r="R42" s="780"/>
      <c r="S42" s="780"/>
      <c r="T42" s="780"/>
      <c r="U42" s="780"/>
      <c r="V42" s="780"/>
      <c r="W42" s="780"/>
      <c r="X42" s="780"/>
      <c r="Y42" s="780"/>
      <c r="Z42" s="780"/>
      <c r="AA42" s="780"/>
      <c r="AB42" s="780"/>
      <c r="AC42" s="780"/>
      <c r="AD42" s="781"/>
      <c r="AE42" s="243"/>
    </row>
    <row r="43" spans="1:31" ht="45" customHeight="1">
      <c r="A43" s="706"/>
      <c r="B43" s="778"/>
      <c r="C43" s="245" t="s">
        <v>60</v>
      </c>
      <c r="D43" s="246">
        <v>0</v>
      </c>
      <c r="E43" s="246">
        <v>0.05</v>
      </c>
      <c r="F43" s="246">
        <v>0.076</v>
      </c>
      <c r="G43" s="246">
        <v>0.12</v>
      </c>
      <c r="H43" s="246">
        <v>0.12</v>
      </c>
      <c r="I43" s="246">
        <v>0.095</v>
      </c>
      <c r="J43" s="246">
        <v>0.085</v>
      </c>
      <c r="K43" s="311">
        <f>(16*K42)/20</f>
        <v>0.08</v>
      </c>
      <c r="L43" s="311">
        <f>(18*L42)/20</f>
        <v>0.09</v>
      </c>
      <c r="M43" s="311">
        <f>(17*M42)/20</f>
        <v>0.068</v>
      </c>
      <c r="N43" s="259"/>
      <c r="O43" s="259"/>
      <c r="P43" s="247">
        <f t="shared" si="0"/>
        <v>0.7839999999999998</v>
      </c>
      <c r="Q43" s="782"/>
      <c r="R43" s="783"/>
      <c r="S43" s="783"/>
      <c r="T43" s="783"/>
      <c r="U43" s="783"/>
      <c r="V43" s="783"/>
      <c r="W43" s="783"/>
      <c r="X43" s="783"/>
      <c r="Y43" s="783"/>
      <c r="Z43" s="783"/>
      <c r="AA43" s="783"/>
      <c r="AB43" s="783"/>
      <c r="AC43" s="783"/>
      <c r="AD43" s="784"/>
      <c r="AE43" s="243"/>
    </row>
    <row r="44" spans="1:2" ht="15">
      <c r="A44" s="179" t="s">
        <v>81</v>
      </c>
      <c r="B44" s="260"/>
    </row>
    <row r="45" ht="15">
      <c r="T45" s="248"/>
    </row>
  </sheetData>
  <sheetProtection/>
  <mergeCells count="79">
    <mergeCell ref="B34:B3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Q34:S35"/>
    <mergeCell ref="T34:V35"/>
    <mergeCell ref="W34:Z35"/>
    <mergeCell ref="A34:A35"/>
    <mergeCell ref="A31:AD31"/>
    <mergeCell ref="A32:A33"/>
    <mergeCell ref="B32:B33"/>
    <mergeCell ref="C32:C33"/>
    <mergeCell ref="D32:P32"/>
    <mergeCell ref="Q32:AD32"/>
    <mergeCell ref="Q33:S33"/>
    <mergeCell ref="T33:V33"/>
    <mergeCell ref="W33:Z33"/>
    <mergeCell ref="AA33:AD33"/>
    <mergeCell ref="A28:A29"/>
    <mergeCell ref="B28:C29"/>
    <mergeCell ref="D28:O28"/>
    <mergeCell ref="P28:P29"/>
    <mergeCell ref="Q28:AD29"/>
    <mergeCell ref="B30:C30"/>
    <mergeCell ref="Q30:AD30"/>
    <mergeCell ref="A22:B22"/>
    <mergeCell ref="A23:B23"/>
    <mergeCell ref="A24:B24"/>
    <mergeCell ref="A25:B25"/>
    <mergeCell ref="A27:AD27"/>
    <mergeCell ref="AC17:AD17"/>
    <mergeCell ref="C15:K15"/>
    <mergeCell ref="L15:Q15"/>
    <mergeCell ref="R15:X15"/>
    <mergeCell ref="Y15:Z15"/>
    <mergeCell ref="A19:AD19"/>
    <mergeCell ref="A17:B17"/>
    <mergeCell ref="A15:B15"/>
    <mergeCell ref="AB1:AD1"/>
    <mergeCell ref="C20:P20"/>
    <mergeCell ref="Q20:AD20"/>
    <mergeCell ref="O9:P9"/>
    <mergeCell ref="AA15:AD15"/>
    <mergeCell ref="C16:AB16"/>
    <mergeCell ref="C17:Q17"/>
    <mergeCell ref="R17:V17"/>
    <mergeCell ref="W17:X17"/>
    <mergeCell ref="Y17:AB17"/>
    <mergeCell ref="K7:L9"/>
    <mergeCell ref="M7:N7"/>
    <mergeCell ref="M9:N9"/>
    <mergeCell ref="A1:A4"/>
    <mergeCell ref="B1:AA1"/>
    <mergeCell ref="O7:P7"/>
    <mergeCell ref="M8:N8"/>
    <mergeCell ref="O8:P8"/>
    <mergeCell ref="B2:AA2"/>
    <mergeCell ref="AB2:AD2"/>
    <mergeCell ref="B3:AA4"/>
    <mergeCell ref="AB3:AD3"/>
    <mergeCell ref="AB4:AD4"/>
    <mergeCell ref="A11:B13"/>
    <mergeCell ref="C11:AD13"/>
    <mergeCell ref="A7:B9"/>
    <mergeCell ref="C7:C9"/>
    <mergeCell ref="D7:H9"/>
    <mergeCell ref="I7:J9"/>
  </mergeCells>
  <dataValidations count="3">
    <dataValidation type="list" allowBlank="1" showInputMessage="1" showErrorMessage="1" sqref="C7:C9"/>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 Q40:AD43">
      <formula1>2000</formula1>
    </dataValidation>
  </dataValidations>
  <printOptions/>
  <pageMargins left="0.25" right="0.25" top="0.75" bottom="0.75" header="0.3" footer="0.3"/>
  <pageSetup fitToHeight="1" fitToWidth="1" horizontalDpi="600" verticalDpi="600" orientation="landscape" scale="19"/>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Y30"/>
  <sheetViews>
    <sheetView zoomScalePageLayoutView="0" workbookViewId="0" topLeftCell="A12">
      <selection activeCell="I16" sqref="I16"/>
    </sheetView>
  </sheetViews>
  <sheetFormatPr defaultColWidth="11.421875" defaultRowHeight="70.5" customHeight="1"/>
  <cols>
    <col min="1" max="1" width="10.140625" style="261" customWidth="1"/>
    <col min="2" max="2" width="10.00390625" style="261" customWidth="1"/>
    <col min="3" max="3" width="16.421875" style="261" bestFit="1" customWidth="1"/>
    <col min="4" max="4" width="6.00390625" style="261" bestFit="1" customWidth="1"/>
    <col min="5" max="5" width="10.28125" style="261" customWidth="1"/>
    <col min="6" max="6" width="5.421875" style="261" bestFit="1" customWidth="1"/>
    <col min="7" max="7" width="23.00390625" style="261" customWidth="1"/>
    <col min="8" max="8" width="18.7109375" style="305" customWidth="1"/>
    <col min="9" max="9" width="34.00390625" style="305" customWidth="1"/>
    <col min="10" max="10" width="29.28125" style="305" customWidth="1"/>
    <col min="11" max="11" width="16.8515625" style="305" customWidth="1"/>
    <col min="12" max="13" width="15.28125" style="305" customWidth="1"/>
    <col min="14" max="14" width="21.140625" style="305" customWidth="1"/>
    <col min="15" max="19" width="8.7109375" style="305" customWidth="1"/>
    <col min="20" max="20" width="22.28125" style="305" customWidth="1"/>
    <col min="21" max="21" width="28.7109375" style="305" customWidth="1"/>
    <col min="22" max="28" width="5.8515625" style="305" customWidth="1"/>
    <col min="29" max="45" width="5.8515625" style="261" customWidth="1"/>
    <col min="46" max="46" width="17.140625" style="261" customWidth="1"/>
    <col min="47" max="47" width="11.421875" style="306" customWidth="1"/>
    <col min="48" max="48" width="69.140625" style="307" customWidth="1"/>
    <col min="49" max="49" width="123.00390625" style="308" customWidth="1"/>
    <col min="50" max="50" width="34.7109375" style="261" customWidth="1"/>
    <col min="51" max="51" width="52.421875" style="261" customWidth="1"/>
    <col min="52" max="16384" width="11.421875" style="261" customWidth="1"/>
  </cols>
  <sheetData>
    <row r="1" spans="1:51" ht="42.75" customHeight="1">
      <c r="A1" s="810" t="s">
        <v>0</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2"/>
      <c r="AX1" s="806" t="s">
        <v>82</v>
      </c>
      <c r="AY1" s="807"/>
    </row>
    <row r="2" spans="1:51" ht="38.25" customHeight="1">
      <c r="A2" s="813" t="s">
        <v>2</v>
      </c>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c r="AN2" s="814"/>
      <c r="AO2" s="814"/>
      <c r="AP2" s="814"/>
      <c r="AQ2" s="814"/>
      <c r="AR2" s="814"/>
      <c r="AS2" s="814"/>
      <c r="AT2" s="814"/>
      <c r="AU2" s="814"/>
      <c r="AV2" s="814"/>
      <c r="AW2" s="815"/>
      <c r="AX2" s="808" t="s">
        <v>83</v>
      </c>
      <c r="AY2" s="809"/>
    </row>
    <row r="3" spans="1:51" ht="40.5" customHeight="1">
      <c r="A3" s="816" t="s">
        <v>137</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8"/>
      <c r="AX3" s="808" t="s">
        <v>84</v>
      </c>
      <c r="AY3" s="809"/>
    </row>
    <row r="4" spans="1:51" ht="30" customHeight="1">
      <c r="A4" s="810"/>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2"/>
      <c r="AX4" s="809" t="s">
        <v>138</v>
      </c>
      <c r="AY4" s="809"/>
    </row>
    <row r="5" spans="1:51" ht="45.75" customHeight="1">
      <c r="A5" s="821" t="s">
        <v>139</v>
      </c>
      <c r="B5" s="822"/>
      <c r="C5" s="822"/>
      <c r="D5" s="822"/>
      <c r="E5" s="822"/>
      <c r="F5" s="822"/>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3"/>
      <c r="AH5" s="798" t="s">
        <v>13</v>
      </c>
      <c r="AI5" s="834"/>
      <c r="AJ5" s="834"/>
      <c r="AK5" s="834"/>
      <c r="AL5" s="834"/>
      <c r="AM5" s="834"/>
      <c r="AN5" s="834"/>
      <c r="AO5" s="834"/>
      <c r="AP5" s="834"/>
      <c r="AQ5" s="834"/>
      <c r="AR5" s="834"/>
      <c r="AS5" s="834"/>
      <c r="AT5" s="834"/>
      <c r="AU5" s="799"/>
      <c r="AV5" s="789" t="s">
        <v>140</v>
      </c>
      <c r="AW5" s="789" t="s">
        <v>141</v>
      </c>
      <c r="AX5" s="787" t="s">
        <v>142</v>
      </c>
      <c r="AY5" s="787" t="s">
        <v>143</v>
      </c>
    </row>
    <row r="6" spans="1:51" ht="15">
      <c r="A6" s="828" t="s">
        <v>8</v>
      </c>
      <c r="B6" s="828"/>
      <c r="C6" s="828"/>
      <c r="D6" s="572">
        <v>45238</v>
      </c>
      <c r="E6" s="573"/>
      <c r="F6" s="798" t="s">
        <v>10</v>
      </c>
      <c r="G6" s="799"/>
      <c r="H6" s="805" t="s">
        <v>11</v>
      </c>
      <c r="I6" s="805"/>
      <c r="J6" s="264"/>
      <c r="K6" s="798"/>
      <c r="L6" s="834"/>
      <c r="M6" s="834"/>
      <c r="N6" s="834"/>
      <c r="O6" s="834"/>
      <c r="P6" s="834"/>
      <c r="Q6" s="834"/>
      <c r="R6" s="834"/>
      <c r="S6" s="834"/>
      <c r="T6" s="834"/>
      <c r="U6" s="834"/>
      <c r="V6" s="262"/>
      <c r="W6" s="262"/>
      <c r="X6" s="262"/>
      <c r="Y6" s="262"/>
      <c r="Z6" s="262"/>
      <c r="AA6" s="262"/>
      <c r="AB6" s="262"/>
      <c r="AC6" s="265"/>
      <c r="AD6" s="265"/>
      <c r="AE6" s="265"/>
      <c r="AF6" s="265"/>
      <c r="AG6" s="266"/>
      <c r="AH6" s="800"/>
      <c r="AI6" s="835"/>
      <c r="AJ6" s="835"/>
      <c r="AK6" s="835"/>
      <c r="AL6" s="835"/>
      <c r="AM6" s="835"/>
      <c r="AN6" s="835"/>
      <c r="AO6" s="835"/>
      <c r="AP6" s="835"/>
      <c r="AQ6" s="835"/>
      <c r="AR6" s="835"/>
      <c r="AS6" s="835"/>
      <c r="AT6" s="835"/>
      <c r="AU6" s="801"/>
      <c r="AV6" s="790"/>
      <c r="AW6" s="790"/>
      <c r="AX6" s="827"/>
      <c r="AY6" s="827"/>
    </row>
    <row r="7" spans="1:51" ht="15">
      <c r="A7" s="828"/>
      <c r="B7" s="828"/>
      <c r="C7" s="828"/>
      <c r="D7" s="574"/>
      <c r="E7" s="575"/>
      <c r="F7" s="800"/>
      <c r="G7" s="801"/>
      <c r="H7" s="805" t="s">
        <v>12</v>
      </c>
      <c r="I7" s="805"/>
      <c r="J7" s="264"/>
      <c r="K7" s="800"/>
      <c r="L7" s="835"/>
      <c r="M7" s="835"/>
      <c r="N7" s="835"/>
      <c r="O7" s="835"/>
      <c r="P7" s="835"/>
      <c r="Q7" s="835"/>
      <c r="R7" s="835"/>
      <c r="S7" s="835"/>
      <c r="T7" s="835"/>
      <c r="U7" s="835"/>
      <c r="V7" s="267"/>
      <c r="W7" s="267"/>
      <c r="X7" s="267"/>
      <c r="Y7" s="267"/>
      <c r="Z7" s="267"/>
      <c r="AA7" s="267"/>
      <c r="AB7" s="267"/>
      <c r="AC7" s="268"/>
      <c r="AD7" s="268"/>
      <c r="AE7" s="268"/>
      <c r="AF7" s="268"/>
      <c r="AG7" s="269"/>
      <c r="AH7" s="800"/>
      <c r="AI7" s="835"/>
      <c r="AJ7" s="835"/>
      <c r="AK7" s="835"/>
      <c r="AL7" s="835"/>
      <c r="AM7" s="835"/>
      <c r="AN7" s="835"/>
      <c r="AO7" s="835"/>
      <c r="AP7" s="835"/>
      <c r="AQ7" s="835"/>
      <c r="AR7" s="835"/>
      <c r="AS7" s="835"/>
      <c r="AT7" s="835"/>
      <c r="AU7" s="801"/>
      <c r="AV7" s="790"/>
      <c r="AW7" s="790"/>
      <c r="AX7" s="827"/>
      <c r="AY7" s="827"/>
    </row>
    <row r="8" spans="1:51" ht="15">
      <c r="A8" s="828"/>
      <c r="B8" s="828"/>
      <c r="C8" s="828"/>
      <c r="D8" s="576"/>
      <c r="E8" s="577"/>
      <c r="F8" s="802"/>
      <c r="G8" s="803"/>
      <c r="H8" s="805" t="s">
        <v>13</v>
      </c>
      <c r="I8" s="805"/>
      <c r="J8" s="264" t="s">
        <v>144</v>
      </c>
      <c r="K8" s="802"/>
      <c r="L8" s="836"/>
      <c r="M8" s="836"/>
      <c r="N8" s="836"/>
      <c r="O8" s="836"/>
      <c r="P8" s="836"/>
      <c r="Q8" s="836"/>
      <c r="R8" s="836"/>
      <c r="S8" s="836"/>
      <c r="T8" s="836"/>
      <c r="U8" s="836"/>
      <c r="V8" s="270"/>
      <c r="W8" s="270"/>
      <c r="X8" s="270"/>
      <c r="Y8" s="270"/>
      <c r="Z8" s="270"/>
      <c r="AA8" s="270"/>
      <c r="AB8" s="270"/>
      <c r="AC8" s="271"/>
      <c r="AD8" s="271"/>
      <c r="AE8" s="271"/>
      <c r="AF8" s="271"/>
      <c r="AG8" s="272"/>
      <c r="AH8" s="800"/>
      <c r="AI8" s="835"/>
      <c r="AJ8" s="835"/>
      <c r="AK8" s="835"/>
      <c r="AL8" s="835"/>
      <c r="AM8" s="835"/>
      <c r="AN8" s="835"/>
      <c r="AO8" s="835"/>
      <c r="AP8" s="835"/>
      <c r="AQ8" s="835"/>
      <c r="AR8" s="835"/>
      <c r="AS8" s="835"/>
      <c r="AT8" s="835"/>
      <c r="AU8" s="801"/>
      <c r="AV8" s="790"/>
      <c r="AW8" s="790"/>
      <c r="AX8" s="827"/>
      <c r="AY8" s="827"/>
    </row>
    <row r="9" spans="1:51" ht="15">
      <c r="A9" s="831" t="s">
        <v>145</v>
      </c>
      <c r="B9" s="832"/>
      <c r="C9" s="833"/>
      <c r="D9" s="794" t="s">
        <v>146</v>
      </c>
      <c r="E9" s="795"/>
      <c r="F9" s="795"/>
      <c r="G9" s="795"/>
      <c r="H9" s="795"/>
      <c r="I9" s="795"/>
      <c r="J9" s="795"/>
      <c r="K9" s="796"/>
      <c r="L9" s="796"/>
      <c r="M9" s="796"/>
      <c r="N9" s="796"/>
      <c r="O9" s="796"/>
      <c r="P9" s="796"/>
      <c r="Q9" s="796"/>
      <c r="R9" s="796"/>
      <c r="S9" s="796"/>
      <c r="T9" s="796"/>
      <c r="U9" s="796"/>
      <c r="V9" s="796"/>
      <c r="W9" s="796"/>
      <c r="X9" s="796"/>
      <c r="Y9" s="796"/>
      <c r="Z9" s="796"/>
      <c r="AA9" s="796"/>
      <c r="AB9" s="796"/>
      <c r="AC9" s="796"/>
      <c r="AD9" s="796"/>
      <c r="AE9" s="796"/>
      <c r="AF9" s="796"/>
      <c r="AG9" s="797"/>
      <c r="AH9" s="800"/>
      <c r="AI9" s="835"/>
      <c r="AJ9" s="835"/>
      <c r="AK9" s="835"/>
      <c r="AL9" s="835"/>
      <c r="AM9" s="835"/>
      <c r="AN9" s="835"/>
      <c r="AO9" s="835"/>
      <c r="AP9" s="835"/>
      <c r="AQ9" s="835"/>
      <c r="AR9" s="835"/>
      <c r="AS9" s="835"/>
      <c r="AT9" s="835"/>
      <c r="AU9" s="801"/>
      <c r="AV9" s="790"/>
      <c r="AW9" s="790"/>
      <c r="AX9" s="827"/>
      <c r="AY9" s="827"/>
    </row>
    <row r="10" spans="1:51" ht="15">
      <c r="A10" s="824" t="s">
        <v>147</v>
      </c>
      <c r="B10" s="825"/>
      <c r="C10" s="826"/>
      <c r="D10" s="830" t="s">
        <v>148</v>
      </c>
      <c r="E10" s="796"/>
      <c r="F10" s="796"/>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7"/>
      <c r="AH10" s="802"/>
      <c r="AI10" s="836"/>
      <c r="AJ10" s="836"/>
      <c r="AK10" s="836"/>
      <c r="AL10" s="836"/>
      <c r="AM10" s="836"/>
      <c r="AN10" s="836"/>
      <c r="AO10" s="836"/>
      <c r="AP10" s="836"/>
      <c r="AQ10" s="836"/>
      <c r="AR10" s="836"/>
      <c r="AS10" s="836"/>
      <c r="AT10" s="836"/>
      <c r="AU10" s="803"/>
      <c r="AV10" s="790"/>
      <c r="AW10" s="790"/>
      <c r="AX10" s="827"/>
      <c r="AY10" s="827"/>
    </row>
    <row r="11" spans="1:51" ht="33.75" customHeight="1">
      <c r="A11" s="792" t="s">
        <v>149</v>
      </c>
      <c r="B11" s="804"/>
      <c r="C11" s="804"/>
      <c r="D11" s="804"/>
      <c r="E11" s="804"/>
      <c r="F11" s="793"/>
      <c r="G11" s="792" t="s">
        <v>150</v>
      </c>
      <c r="H11" s="793"/>
      <c r="I11" s="787" t="s">
        <v>151</v>
      </c>
      <c r="J11" s="787" t="s">
        <v>152</v>
      </c>
      <c r="K11" s="787" t="s">
        <v>153</v>
      </c>
      <c r="L11" s="787" t="s">
        <v>154</v>
      </c>
      <c r="M11" s="787" t="s">
        <v>155</v>
      </c>
      <c r="N11" s="787" t="s">
        <v>156</v>
      </c>
      <c r="O11" s="792" t="s">
        <v>157</v>
      </c>
      <c r="P11" s="804"/>
      <c r="Q11" s="804"/>
      <c r="R11" s="804"/>
      <c r="S11" s="793"/>
      <c r="T11" s="787" t="s">
        <v>158</v>
      </c>
      <c r="U11" s="787" t="s">
        <v>159</v>
      </c>
      <c r="V11" s="821" t="s">
        <v>160</v>
      </c>
      <c r="W11" s="822"/>
      <c r="X11" s="822"/>
      <c r="Y11" s="822"/>
      <c r="Z11" s="822"/>
      <c r="AA11" s="822"/>
      <c r="AB11" s="822"/>
      <c r="AC11" s="822"/>
      <c r="AD11" s="822"/>
      <c r="AE11" s="822"/>
      <c r="AF11" s="822"/>
      <c r="AG11" s="823"/>
      <c r="AH11" s="821" t="s">
        <v>161</v>
      </c>
      <c r="AI11" s="822"/>
      <c r="AJ11" s="822"/>
      <c r="AK11" s="822"/>
      <c r="AL11" s="822"/>
      <c r="AM11" s="822"/>
      <c r="AN11" s="822"/>
      <c r="AO11" s="822"/>
      <c r="AP11" s="822"/>
      <c r="AQ11" s="822"/>
      <c r="AR11" s="822"/>
      <c r="AS11" s="823"/>
      <c r="AT11" s="792" t="s">
        <v>33</v>
      </c>
      <c r="AU11" s="793"/>
      <c r="AV11" s="790"/>
      <c r="AW11" s="790"/>
      <c r="AX11" s="827"/>
      <c r="AY11" s="827"/>
    </row>
    <row r="12" spans="1:51" ht="57.75" customHeight="1">
      <c r="A12" s="273" t="s">
        <v>162</v>
      </c>
      <c r="B12" s="273" t="s">
        <v>163</v>
      </c>
      <c r="C12" s="273" t="s">
        <v>164</v>
      </c>
      <c r="D12" s="273" t="s">
        <v>165</v>
      </c>
      <c r="E12" s="273" t="s">
        <v>166</v>
      </c>
      <c r="F12" s="273" t="s">
        <v>167</v>
      </c>
      <c r="G12" s="273" t="s">
        <v>168</v>
      </c>
      <c r="H12" s="273" t="s">
        <v>169</v>
      </c>
      <c r="I12" s="788"/>
      <c r="J12" s="788"/>
      <c r="K12" s="788"/>
      <c r="L12" s="788"/>
      <c r="M12" s="788"/>
      <c r="N12" s="788"/>
      <c r="O12" s="273">
        <v>2020</v>
      </c>
      <c r="P12" s="273">
        <v>2021</v>
      </c>
      <c r="Q12" s="273">
        <v>2022</v>
      </c>
      <c r="R12" s="273">
        <v>2023</v>
      </c>
      <c r="S12" s="273">
        <v>2024</v>
      </c>
      <c r="T12" s="788"/>
      <c r="U12" s="788"/>
      <c r="V12" s="263" t="s">
        <v>35</v>
      </c>
      <c r="W12" s="263" t="s">
        <v>36</v>
      </c>
      <c r="X12" s="263" t="s">
        <v>37</v>
      </c>
      <c r="Y12" s="263" t="s">
        <v>38</v>
      </c>
      <c r="Z12" s="263" t="s">
        <v>39</v>
      </c>
      <c r="AA12" s="263" t="s">
        <v>40</v>
      </c>
      <c r="AB12" s="263" t="s">
        <v>41</v>
      </c>
      <c r="AC12" s="263" t="s">
        <v>42</v>
      </c>
      <c r="AD12" s="263" t="s">
        <v>43</v>
      </c>
      <c r="AE12" s="263" t="s">
        <v>44</v>
      </c>
      <c r="AF12" s="263" t="s">
        <v>45</v>
      </c>
      <c r="AG12" s="263" t="s">
        <v>46</v>
      </c>
      <c r="AH12" s="263" t="s">
        <v>35</v>
      </c>
      <c r="AI12" s="274" t="s">
        <v>36</v>
      </c>
      <c r="AJ12" s="263" t="s">
        <v>37</v>
      </c>
      <c r="AK12" s="263" t="s">
        <v>38</v>
      </c>
      <c r="AL12" s="263" t="s">
        <v>39</v>
      </c>
      <c r="AM12" s="263" t="s">
        <v>40</v>
      </c>
      <c r="AN12" s="263" t="s">
        <v>41</v>
      </c>
      <c r="AO12" s="263" t="s">
        <v>42</v>
      </c>
      <c r="AP12" s="263" t="s">
        <v>43</v>
      </c>
      <c r="AQ12" s="263" t="s">
        <v>44</v>
      </c>
      <c r="AR12" s="263" t="s">
        <v>45</v>
      </c>
      <c r="AS12" s="263" t="s">
        <v>46</v>
      </c>
      <c r="AT12" s="275" t="s">
        <v>170</v>
      </c>
      <c r="AU12" s="276" t="s">
        <v>171</v>
      </c>
      <c r="AV12" s="791"/>
      <c r="AW12" s="791"/>
      <c r="AX12" s="788"/>
      <c r="AY12" s="788"/>
    </row>
    <row r="13" spans="1:51" s="283" customFormat="1" ht="277.5" customHeight="1">
      <c r="A13" s="277"/>
      <c r="B13" s="277"/>
      <c r="C13" s="277"/>
      <c r="D13" s="277"/>
      <c r="E13" s="277"/>
      <c r="F13" s="277"/>
      <c r="G13" s="277"/>
      <c r="H13" s="278" t="s">
        <v>172</v>
      </c>
      <c r="I13" s="278" t="s">
        <v>173</v>
      </c>
      <c r="J13" s="278" t="s">
        <v>174</v>
      </c>
      <c r="K13" s="278" t="s">
        <v>175</v>
      </c>
      <c r="L13" s="278">
        <v>20</v>
      </c>
      <c r="M13" s="278" t="s">
        <v>176</v>
      </c>
      <c r="N13" s="278" t="s">
        <v>177</v>
      </c>
      <c r="O13" s="279"/>
      <c r="P13" s="280">
        <v>1</v>
      </c>
      <c r="Q13" s="280">
        <v>1</v>
      </c>
      <c r="R13" s="280">
        <v>1</v>
      </c>
      <c r="S13" s="280">
        <v>1</v>
      </c>
      <c r="T13" s="279"/>
      <c r="U13" s="279" t="s">
        <v>178</v>
      </c>
      <c r="V13" s="278"/>
      <c r="W13" s="278"/>
      <c r="X13" s="280">
        <v>0.25</v>
      </c>
      <c r="Y13" s="280"/>
      <c r="Z13" s="280"/>
      <c r="AA13" s="280">
        <v>0.25</v>
      </c>
      <c r="AB13" s="280"/>
      <c r="AC13" s="280"/>
      <c r="AD13" s="280">
        <v>0.25</v>
      </c>
      <c r="AE13" s="280"/>
      <c r="AF13" s="280"/>
      <c r="AG13" s="280">
        <v>0.25</v>
      </c>
      <c r="AH13" s="280"/>
      <c r="AI13" s="281"/>
      <c r="AJ13" s="280">
        <v>0.25</v>
      </c>
      <c r="AK13" s="280"/>
      <c r="AL13" s="280"/>
      <c r="AM13" s="280">
        <v>0.25</v>
      </c>
      <c r="AN13" s="280"/>
      <c r="AO13" s="280"/>
      <c r="AP13" s="280">
        <v>0.25</v>
      </c>
      <c r="AQ13" s="280"/>
      <c r="AR13" s="280"/>
      <c r="AS13" s="280"/>
      <c r="AT13" s="280">
        <f>+AJ13+AM13+AP13+AS13</f>
        <v>0.75</v>
      </c>
      <c r="AU13" s="282">
        <f>SUM(AH13:AS13)/Q13</f>
        <v>0.75</v>
      </c>
      <c r="AV13" s="327" t="s">
        <v>179</v>
      </c>
      <c r="AW13" s="343" t="s">
        <v>180</v>
      </c>
      <c r="AX13" s="327"/>
      <c r="AY13" s="328"/>
    </row>
    <row r="14" spans="1:51" s="283" customFormat="1" ht="127.5" customHeight="1">
      <c r="A14" s="277"/>
      <c r="B14" s="277"/>
      <c r="C14" s="277"/>
      <c r="D14" s="277"/>
      <c r="E14" s="277"/>
      <c r="F14" s="277"/>
      <c r="G14" s="277"/>
      <c r="H14" s="278" t="s">
        <v>181</v>
      </c>
      <c r="I14" s="278" t="s">
        <v>182</v>
      </c>
      <c r="J14" s="278" t="s">
        <v>183</v>
      </c>
      <c r="K14" s="278" t="s">
        <v>175</v>
      </c>
      <c r="L14" s="278">
        <v>1</v>
      </c>
      <c r="M14" s="278" t="s">
        <v>184</v>
      </c>
      <c r="N14" s="278" t="s">
        <v>185</v>
      </c>
      <c r="O14" s="278"/>
      <c r="P14" s="284">
        <v>1</v>
      </c>
      <c r="Q14" s="284">
        <v>0</v>
      </c>
      <c r="R14" s="284">
        <v>0</v>
      </c>
      <c r="S14" s="284">
        <v>0</v>
      </c>
      <c r="T14" s="278"/>
      <c r="U14" s="278" t="s">
        <v>185</v>
      </c>
      <c r="V14" s="278"/>
      <c r="W14" s="278"/>
      <c r="X14" s="278"/>
      <c r="Y14" s="278"/>
      <c r="Z14" s="278"/>
      <c r="AA14" s="278"/>
      <c r="AB14" s="278"/>
      <c r="AC14" s="277"/>
      <c r="AD14" s="277"/>
      <c r="AE14" s="277"/>
      <c r="AF14" s="277"/>
      <c r="AG14" s="277"/>
      <c r="AI14" s="285"/>
      <c r="AJ14" s="277"/>
      <c r="AK14" s="277"/>
      <c r="AL14" s="277"/>
      <c r="AM14" s="277"/>
      <c r="AN14" s="277"/>
      <c r="AO14" s="277"/>
      <c r="AP14" s="277"/>
      <c r="AQ14" s="277"/>
      <c r="AR14" s="277"/>
      <c r="AS14" s="277"/>
      <c r="AT14" s="278">
        <f>SUM(AG14:AS14)</f>
        <v>0</v>
      </c>
      <c r="AU14" s="286">
        <v>1</v>
      </c>
      <c r="AV14" s="329" t="s">
        <v>186</v>
      </c>
      <c r="AW14" s="327"/>
      <c r="AX14" s="327"/>
      <c r="AY14" s="328"/>
    </row>
    <row r="15" spans="1:51" s="283" customFormat="1" ht="387.75" customHeight="1">
      <c r="A15" s="277"/>
      <c r="B15" s="277"/>
      <c r="C15" s="277"/>
      <c r="D15" s="277"/>
      <c r="E15" s="287" t="s">
        <v>187</v>
      </c>
      <c r="F15" s="287"/>
      <c r="G15" s="288" t="s">
        <v>188</v>
      </c>
      <c r="H15" s="287"/>
      <c r="I15" s="288" t="s">
        <v>189</v>
      </c>
      <c r="J15" s="288" t="s">
        <v>190</v>
      </c>
      <c r="K15" s="288" t="s">
        <v>175</v>
      </c>
      <c r="L15" s="288">
        <v>20</v>
      </c>
      <c r="M15" s="288" t="s">
        <v>191</v>
      </c>
      <c r="N15" s="278" t="s">
        <v>192</v>
      </c>
      <c r="O15" s="288">
        <v>20</v>
      </c>
      <c r="P15" s="288">
        <v>20</v>
      </c>
      <c r="Q15" s="288">
        <v>20</v>
      </c>
      <c r="R15" s="288">
        <v>20</v>
      </c>
      <c r="S15" s="288">
        <v>20</v>
      </c>
      <c r="T15" s="289" t="s">
        <v>193</v>
      </c>
      <c r="U15" s="289" t="s">
        <v>194</v>
      </c>
      <c r="V15" s="278"/>
      <c r="W15" s="290"/>
      <c r="X15" s="290">
        <v>20</v>
      </c>
      <c r="Y15" s="290"/>
      <c r="Z15" s="290"/>
      <c r="AA15" s="290">
        <v>20</v>
      </c>
      <c r="AB15" s="290"/>
      <c r="AC15" s="290"/>
      <c r="AD15" s="290">
        <v>20</v>
      </c>
      <c r="AE15" s="290"/>
      <c r="AF15" s="290"/>
      <c r="AG15" s="290">
        <v>20</v>
      </c>
      <c r="AH15" s="278">
        <v>0</v>
      </c>
      <c r="AI15" s="285">
        <v>4</v>
      </c>
      <c r="AJ15" s="278">
        <v>10</v>
      </c>
      <c r="AK15" s="278">
        <v>13</v>
      </c>
      <c r="AL15" s="278">
        <v>17</v>
      </c>
      <c r="AM15" s="278">
        <v>14</v>
      </c>
      <c r="AN15" s="278">
        <v>17</v>
      </c>
      <c r="AO15" s="278">
        <v>12</v>
      </c>
      <c r="AP15" s="109">
        <v>13</v>
      </c>
      <c r="AQ15" s="278">
        <v>18</v>
      </c>
      <c r="AR15" s="278"/>
      <c r="AS15" s="278"/>
      <c r="AT15" s="288">
        <v>20</v>
      </c>
      <c r="AU15" s="282">
        <f aca="true" t="shared" si="0" ref="AU15:AU20">+AT15/R15</f>
        <v>1</v>
      </c>
      <c r="AV15" s="345" t="s">
        <v>195</v>
      </c>
      <c r="AW15" s="336" t="s">
        <v>196</v>
      </c>
      <c r="AX15" s="331"/>
      <c r="AY15" s="328"/>
    </row>
    <row r="16" spans="1:51" s="283" customFormat="1" ht="409.5" customHeight="1">
      <c r="A16" s="277"/>
      <c r="B16" s="277"/>
      <c r="C16" s="277"/>
      <c r="D16" s="287">
        <v>33</v>
      </c>
      <c r="E16" s="287" t="s">
        <v>197</v>
      </c>
      <c r="F16" s="287"/>
      <c r="G16" s="288" t="s">
        <v>188</v>
      </c>
      <c r="H16" s="287" t="s">
        <v>198</v>
      </c>
      <c r="I16" s="288" t="s">
        <v>108</v>
      </c>
      <c r="J16" s="288" t="s">
        <v>199</v>
      </c>
      <c r="K16" s="287" t="s">
        <v>200</v>
      </c>
      <c r="L16" s="287">
        <v>4800</v>
      </c>
      <c r="M16" s="287" t="s">
        <v>201</v>
      </c>
      <c r="N16" s="288" t="s">
        <v>202</v>
      </c>
      <c r="O16" s="291">
        <v>0</v>
      </c>
      <c r="P16" s="291">
        <v>1400</v>
      </c>
      <c r="Q16" s="291">
        <v>1239</v>
      </c>
      <c r="R16" s="291">
        <v>1200</v>
      </c>
      <c r="S16" s="291">
        <v>1000</v>
      </c>
      <c r="T16" s="289" t="s">
        <v>193</v>
      </c>
      <c r="U16" s="288" t="s">
        <v>203</v>
      </c>
      <c r="V16" s="278"/>
      <c r="W16" s="278"/>
      <c r="X16" s="290">
        <v>50</v>
      </c>
      <c r="Y16" s="290">
        <v>100</v>
      </c>
      <c r="Z16" s="290">
        <v>200</v>
      </c>
      <c r="AA16" s="290">
        <v>150</v>
      </c>
      <c r="AB16" s="290">
        <v>150</v>
      </c>
      <c r="AC16" s="290">
        <v>150</v>
      </c>
      <c r="AD16" s="290">
        <v>120</v>
      </c>
      <c r="AE16" s="290">
        <v>130</v>
      </c>
      <c r="AF16" s="290">
        <v>150</v>
      </c>
      <c r="AG16" s="290">
        <v>0</v>
      </c>
      <c r="AH16" s="278">
        <v>0</v>
      </c>
      <c r="AI16" s="285">
        <v>0</v>
      </c>
      <c r="AJ16" s="278">
        <v>168</v>
      </c>
      <c r="AK16" s="278">
        <v>178</v>
      </c>
      <c r="AL16" s="278">
        <v>237</v>
      </c>
      <c r="AM16" s="278">
        <v>193</v>
      </c>
      <c r="AN16" s="278">
        <v>223</v>
      </c>
      <c r="AO16" s="109">
        <v>256</v>
      </c>
      <c r="AP16" s="109">
        <v>838</v>
      </c>
      <c r="AQ16" s="109">
        <v>136</v>
      </c>
      <c r="AR16" s="278"/>
      <c r="AS16" s="278"/>
      <c r="AT16" s="109">
        <f>SUM(AH16:AS16)</f>
        <v>2229</v>
      </c>
      <c r="AU16" s="286">
        <f t="shared" si="0"/>
        <v>1.8575</v>
      </c>
      <c r="AV16" s="346" t="s">
        <v>204</v>
      </c>
      <c r="AW16" s="337" t="s">
        <v>205</v>
      </c>
      <c r="AX16" s="327"/>
      <c r="AY16" s="328"/>
    </row>
    <row r="17" spans="1:51" s="283" customFormat="1" ht="373.5" customHeight="1">
      <c r="A17" s="277"/>
      <c r="B17" s="277"/>
      <c r="C17" s="277"/>
      <c r="D17" s="277"/>
      <c r="E17" s="264" t="s">
        <v>206</v>
      </c>
      <c r="F17" s="264"/>
      <c r="G17" s="278" t="s">
        <v>188</v>
      </c>
      <c r="H17" s="264"/>
      <c r="I17" s="278" t="s">
        <v>116</v>
      </c>
      <c r="J17" s="278" t="s">
        <v>207</v>
      </c>
      <c r="K17" s="264" t="s">
        <v>175</v>
      </c>
      <c r="L17" s="278">
        <v>19</v>
      </c>
      <c r="M17" s="264" t="s">
        <v>176</v>
      </c>
      <c r="N17" s="278" t="s">
        <v>208</v>
      </c>
      <c r="O17" s="292">
        <v>0</v>
      </c>
      <c r="P17" s="292">
        <v>19</v>
      </c>
      <c r="Q17" s="292">
        <v>19</v>
      </c>
      <c r="R17" s="292">
        <v>19</v>
      </c>
      <c r="S17" s="292">
        <v>19</v>
      </c>
      <c r="T17" s="293" t="s">
        <v>193</v>
      </c>
      <c r="U17" s="278" t="s">
        <v>209</v>
      </c>
      <c r="V17" s="278"/>
      <c r="W17" s="278"/>
      <c r="X17" s="278">
        <v>19</v>
      </c>
      <c r="Y17" s="278"/>
      <c r="Z17" s="278"/>
      <c r="AA17" s="278">
        <v>19</v>
      </c>
      <c r="AB17" s="278"/>
      <c r="AC17" s="278"/>
      <c r="AD17" s="278">
        <v>19</v>
      </c>
      <c r="AE17" s="278"/>
      <c r="AF17" s="278"/>
      <c r="AG17" s="278">
        <v>19</v>
      </c>
      <c r="AH17" s="285">
        <v>0</v>
      </c>
      <c r="AI17" s="285">
        <v>7</v>
      </c>
      <c r="AJ17" s="278">
        <v>9</v>
      </c>
      <c r="AK17" s="278">
        <v>6</v>
      </c>
      <c r="AL17" s="285">
        <v>10</v>
      </c>
      <c r="AM17" s="278">
        <v>6</v>
      </c>
      <c r="AN17" s="278">
        <v>9</v>
      </c>
      <c r="AO17" s="109">
        <v>9</v>
      </c>
      <c r="AP17" s="109">
        <v>3</v>
      </c>
      <c r="AQ17" s="285">
        <v>18</v>
      </c>
      <c r="AR17" s="285"/>
      <c r="AS17" s="285"/>
      <c r="AT17" s="288">
        <v>18</v>
      </c>
      <c r="AU17" s="286">
        <f t="shared" si="0"/>
        <v>0.9473684210526315</v>
      </c>
      <c r="AV17" s="347" t="s">
        <v>122</v>
      </c>
      <c r="AW17" s="330" t="s">
        <v>210</v>
      </c>
      <c r="AX17" s="327"/>
      <c r="AY17" s="328"/>
    </row>
    <row r="18" spans="1:51" s="283" customFormat="1" ht="318" customHeight="1">
      <c r="A18" s="277"/>
      <c r="B18" s="277"/>
      <c r="C18" s="277"/>
      <c r="D18" s="277"/>
      <c r="E18" s="264" t="s">
        <v>211</v>
      </c>
      <c r="F18" s="264"/>
      <c r="G18" s="278" t="s">
        <v>188</v>
      </c>
      <c r="H18" s="264"/>
      <c r="I18" s="278" t="s">
        <v>116</v>
      </c>
      <c r="J18" s="278" t="s">
        <v>212</v>
      </c>
      <c r="K18" s="264" t="s">
        <v>175</v>
      </c>
      <c r="L18" s="278">
        <v>4</v>
      </c>
      <c r="M18" s="264" t="s">
        <v>213</v>
      </c>
      <c r="N18" s="278" t="s">
        <v>214</v>
      </c>
      <c r="O18" s="292"/>
      <c r="P18" s="292">
        <v>4</v>
      </c>
      <c r="Q18" s="292">
        <v>4</v>
      </c>
      <c r="R18" s="292">
        <v>4</v>
      </c>
      <c r="S18" s="292">
        <v>4</v>
      </c>
      <c r="T18" s="291"/>
      <c r="U18" s="288" t="s">
        <v>215</v>
      </c>
      <c r="V18" s="278"/>
      <c r="W18" s="278"/>
      <c r="X18" s="278">
        <v>1</v>
      </c>
      <c r="Y18" s="278"/>
      <c r="Z18" s="278"/>
      <c r="AA18" s="278">
        <v>1</v>
      </c>
      <c r="AB18" s="278"/>
      <c r="AC18" s="277"/>
      <c r="AD18" s="278">
        <v>1</v>
      </c>
      <c r="AE18" s="278"/>
      <c r="AF18" s="278"/>
      <c r="AG18" s="278">
        <v>1</v>
      </c>
      <c r="AH18" s="278"/>
      <c r="AI18" s="285">
        <v>0</v>
      </c>
      <c r="AJ18" s="278">
        <v>1</v>
      </c>
      <c r="AK18" s="278">
        <v>1</v>
      </c>
      <c r="AL18" s="278">
        <v>1</v>
      </c>
      <c r="AM18" s="278">
        <v>0</v>
      </c>
      <c r="AN18" s="278">
        <v>0</v>
      </c>
      <c r="AO18" s="278">
        <v>0</v>
      </c>
      <c r="AP18" s="278">
        <v>0</v>
      </c>
      <c r="AQ18" s="278">
        <v>1</v>
      </c>
      <c r="AR18" s="277"/>
      <c r="AS18" s="277"/>
      <c r="AT18" s="278">
        <f>SUM(AH18:AS18)</f>
        <v>4</v>
      </c>
      <c r="AU18" s="286">
        <f t="shared" si="0"/>
        <v>1</v>
      </c>
      <c r="AV18" s="348" t="s">
        <v>124</v>
      </c>
      <c r="AW18" s="332" t="s">
        <v>216</v>
      </c>
      <c r="AX18" s="333" t="s">
        <v>217</v>
      </c>
      <c r="AY18" s="328" t="s">
        <v>218</v>
      </c>
    </row>
    <row r="19" spans="1:51" s="283" customFormat="1" ht="318" customHeight="1">
      <c r="A19" s="277"/>
      <c r="B19" s="277"/>
      <c r="C19" s="277"/>
      <c r="D19" s="277"/>
      <c r="E19" s="264" t="s">
        <v>219</v>
      </c>
      <c r="F19" s="264"/>
      <c r="G19" s="278" t="s">
        <v>188</v>
      </c>
      <c r="H19" s="278" t="s">
        <v>220</v>
      </c>
      <c r="I19" s="278" t="s">
        <v>125</v>
      </c>
      <c r="J19" s="278" t="s">
        <v>221</v>
      </c>
      <c r="K19" s="278" t="s">
        <v>175</v>
      </c>
      <c r="L19" s="278">
        <v>20</v>
      </c>
      <c r="M19" s="278" t="s">
        <v>176</v>
      </c>
      <c r="N19" s="278" t="s">
        <v>222</v>
      </c>
      <c r="O19" s="285">
        <v>20</v>
      </c>
      <c r="P19" s="285">
        <v>20</v>
      </c>
      <c r="Q19" s="285">
        <v>20</v>
      </c>
      <c r="R19" s="285">
        <v>20</v>
      </c>
      <c r="S19" s="285">
        <v>20</v>
      </c>
      <c r="T19" s="294" t="s">
        <v>193</v>
      </c>
      <c r="U19" s="278" t="s">
        <v>223</v>
      </c>
      <c r="V19" s="278"/>
      <c r="W19" s="278"/>
      <c r="X19" s="290">
        <v>20</v>
      </c>
      <c r="Y19" s="290"/>
      <c r="Z19" s="290"/>
      <c r="AA19" s="290">
        <v>20</v>
      </c>
      <c r="AB19" s="290"/>
      <c r="AC19" s="290"/>
      <c r="AD19" s="290">
        <v>20</v>
      </c>
      <c r="AE19" s="290"/>
      <c r="AF19" s="290"/>
      <c r="AG19" s="290">
        <v>20</v>
      </c>
      <c r="AH19" s="277"/>
      <c r="AI19" s="285">
        <v>0</v>
      </c>
      <c r="AJ19" s="278">
        <v>19</v>
      </c>
      <c r="AK19" s="278">
        <v>17</v>
      </c>
      <c r="AL19" s="278">
        <v>15</v>
      </c>
      <c r="AM19" s="278">
        <v>19</v>
      </c>
      <c r="AN19" s="278">
        <v>18</v>
      </c>
      <c r="AO19" s="109">
        <v>17</v>
      </c>
      <c r="AP19" s="109">
        <v>19</v>
      </c>
      <c r="AQ19" s="278">
        <v>18</v>
      </c>
      <c r="AR19" s="278"/>
      <c r="AS19" s="278"/>
      <c r="AT19" s="288">
        <v>19</v>
      </c>
      <c r="AU19" s="286">
        <f t="shared" si="0"/>
        <v>0.95</v>
      </c>
      <c r="AV19" s="349" t="s">
        <v>224</v>
      </c>
      <c r="AW19" s="332" t="s">
        <v>225</v>
      </c>
      <c r="AX19" s="327"/>
      <c r="AY19" s="328"/>
    </row>
    <row r="20" spans="1:51" ht="360" customHeight="1">
      <c r="A20" s="264"/>
      <c r="B20" s="264"/>
      <c r="C20" s="264"/>
      <c r="D20" s="264"/>
      <c r="E20" s="278" t="s">
        <v>226</v>
      </c>
      <c r="F20" s="278"/>
      <c r="G20" s="278" t="s">
        <v>188</v>
      </c>
      <c r="H20" s="278" t="s">
        <v>198</v>
      </c>
      <c r="I20" s="278" t="s">
        <v>125</v>
      </c>
      <c r="J20" s="278" t="s">
        <v>227</v>
      </c>
      <c r="K20" s="278" t="s">
        <v>175</v>
      </c>
      <c r="L20" s="278">
        <v>20</v>
      </c>
      <c r="M20" s="278" t="s">
        <v>176</v>
      </c>
      <c r="N20" s="285"/>
      <c r="O20" s="285">
        <v>20</v>
      </c>
      <c r="P20" s="285">
        <v>20</v>
      </c>
      <c r="Q20" s="285">
        <v>20</v>
      </c>
      <c r="R20" s="285">
        <v>20</v>
      </c>
      <c r="S20" s="285">
        <v>20</v>
      </c>
      <c r="T20" s="285"/>
      <c r="U20" s="278" t="s">
        <v>228</v>
      </c>
      <c r="V20" s="264"/>
      <c r="W20" s="264"/>
      <c r="X20" s="290">
        <v>20</v>
      </c>
      <c r="Y20" s="290"/>
      <c r="Z20" s="290"/>
      <c r="AA20" s="290">
        <v>20</v>
      </c>
      <c r="AB20" s="290"/>
      <c r="AC20" s="290"/>
      <c r="AD20" s="290">
        <v>20</v>
      </c>
      <c r="AE20" s="290"/>
      <c r="AF20" s="290"/>
      <c r="AG20" s="290">
        <v>20</v>
      </c>
      <c r="AH20" s="292"/>
      <c r="AI20" s="292">
        <v>0</v>
      </c>
      <c r="AJ20" s="264">
        <v>9</v>
      </c>
      <c r="AK20" s="264">
        <v>0</v>
      </c>
      <c r="AL20" s="264">
        <v>16</v>
      </c>
      <c r="AM20" s="292">
        <v>14</v>
      </c>
      <c r="AN20" s="292">
        <v>12</v>
      </c>
      <c r="AO20" s="314">
        <v>14</v>
      </c>
      <c r="AP20" s="314">
        <v>14</v>
      </c>
      <c r="AQ20" s="292">
        <v>18</v>
      </c>
      <c r="AR20" s="292"/>
      <c r="AS20" s="292"/>
      <c r="AT20" s="264">
        <v>18</v>
      </c>
      <c r="AU20" s="295">
        <f t="shared" si="0"/>
        <v>0.9</v>
      </c>
      <c r="AV20" s="338" t="s">
        <v>229</v>
      </c>
      <c r="AW20" s="332" t="s">
        <v>230</v>
      </c>
      <c r="AX20" s="327"/>
      <c r="AY20" s="328"/>
    </row>
    <row r="21" spans="1:51" ht="240.75" customHeight="1">
      <c r="A21" s="264"/>
      <c r="B21" s="264"/>
      <c r="C21" s="264"/>
      <c r="D21" s="264"/>
      <c r="E21" s="264" t="s">
        <v>231</v>
      </c>
      <c r="F21" s="264"/>
      <c r="G21" s="278" t="s">
        <v>188</v>
      </c>
      <c r="H21" s="264"/>
      <c r="I21" s="278" t="s">
        <v>125</v>
      </c>
      <c r="J21" s="278" t="s">
        <v>232</v>
      </c>
      <c r="K21" s="278" t="s">
        <v>175</v>
      </c>
      <c r="L21" s="278">
        <v>20</v>
      </c>
      <c r="M21" s="278" t="s">
        <v>176</v>
      </c>
      <c r="N21" s="292"/>
      <c r="O21" s="285">
        <v>20</v>
      </c>
      <c r="P21" s="285">
        <v>20</v>
      </c>
      <c r="Q21" s="285">
        <v>20</v>
      </c>
      <c r="R21" s="285">
        <v>20</v>
      </c>
      <c r="S21" s="285">
        <v>20</v>
      </c>
      <c r="T21" s="292"/>
      <c r="U21" s="278" t="s">
        <v>233</v>
      </c>
      <c r="V21" s="264">
        <v>0</v>
      </c>
      <c r="W21" s="264">
        <v>14</v>
      </c>
      <c r="X21" s="264"/>
      <c r="Y21" s="264"/>
      <c r="Z21" s="264"/>
      <c r="AA21" s="264"/>
      <c r="AB21" s="264"/>
      <c r="AC21" s="292"/>
      <c r="AD21" s="292"/>
      <c r="AE21" s="292"/>
      <c r="AF21" s="292"/>
      <c r="AG21" s="292"/>
      <c r="AH21" s="292"/>
      <c r="AI21" s="292">
        <v>14</v>
      </c>
      <c r="AJ21" s="264">
        <v>18</v>
      </c>
      <c r="AK21" s="264">
        <v>17</v>
      </c>
      <c r="AL21" s="264">
        <v>20</v>
      </c>
      <c r="AM21" s="292">
        <v>19</v>
      </c>
      <c r="AN21" s="292">
        <v>17</v>
      </c>
      <c r="AO21" s="314">
        <v>16</v>
      </c>
      <c r="AP21" s="314">
        <v>17</v>
      </c>
      <c r="AQ21" s="292">
        <v>16</v>
      </c>
      <c r="AR21" s="292"/>
      <c r="AS21" s="292"/>
      <c r="AT21" s="287">
        <v>20</v>
      </c>
      <c r="AU21" s="295">
        <f>+AT21/R21</f>
        <v>1</v>
      </c>
      <c r="AV21" s="350" t="s">
        <v>136</v>
      </c>
      <c r="AW21" s="332" t="s">
        <v>234</v>
      </c>
      <c r="AX21" s="327"/>
      <c r="AY21" s="328"/>
    </row>
    <row r="22" spans="1:51" s="303" customFormat="1" ht="70.5" customHeight="1">
      <c r="A22" s="296"/>
      <c r="B22" s="296"/>
      <c r="C22" s="296"/>
      <c r="D22" s="296"/>
      <c r="E22" s="296" t="s">
        <v>231</v>
      </c>
      <c r="F22" s="296"/>
      <c r="G22" s="297" t="s">
        <v>188</v>
      </c>
      <c r="H22" s="296" t="s">
        <v>198</v>
      </c>
      <c r="I22" s="297" t="s">
        <v>125</v>
      </c>
      <c r="J22" s="297" t="s">
        <v>235</v>
      </c>
      <c r="K22" s="296" t="s">
        <v>200</v>
      </c>
      <c r="L22" s="297">
        <v>20</v>
      </c>
      <c r="M22" s="297"/>
      <c r="N22" s="298"/>
      <c r="O22" s="299"/>
      <c r="P22" s="299"/>
      <c r="Q22" s="299"/>
      <c r="R22" s="299"/>
      <c r="S22" s="299"/>
      <c r="T22" s="300" t="s">
        <v>236</v>
      </c>
      <c r="U22" s="301" t="s">
        <v>237</v>
      </c>
      <c r="V22" s="296">
        <v>0</v>
      </c>
      <c r="W22" s="296">
        <v>55</v>
      </c>
      <c r="X22" s="296"/>
      <c r="Y22" s="296"/>
      <c r="Z22" s="296"/>
      <c r="AA22" s="296"/>
      <c r="AB22" s="296"/>
      <c r="AC22" s="298"/>
      <c r="AD22" s="298"/>
      <c r="AE22" s="298"/>
      <c r="AF22" s="298"/>
      <c r="AG22" s="298"/>
      <c r="AH22" s="298"/>
      <c r="AI22" s="287">
        <v>55</v>
      </c>
      <c r="AJ22" s="287">
        <v>40</v>
      </c>
      <c r="AK22" s="287">
        <v>84</v>
      </c>
      <c r="AL22" s="287">
        <v>70</v>
      </c>
      <c r="AM22" s="287">
        <v>28</v>
      </c>
      <c r="AN22" s="287">
        <v>24</v>
      </c>
      <c r="AO22" s="287">
        <v>0</v>
      </c>
      <c r="AP22" s="322">
        <v>27</v>
      </c>
      <c r="AQ22" s="287">
        <v>55</v>
      </c>
      <c r="AR22" s="298"/>
      <c r="AS22" s="298"/>
      <c r="AT22" s="323">
        <f>SUM(AI22:AS22)</f>
        <v>383</v>
      </c>
      <c r="AU22" s="302"/>
      <c r="AV22" s="348" t="s">
        <v>238</v>
      </c>
      <c r="AW22" s="339" t="s">
        <v>239</v>
      </c>
      <c r="AX22" s="334"/>
      <c r="AY22" s="335"/>
    </row>
    <row r="23" spans="1:51" ht="19.5" customHeight="1">
      <c r="A23" s="830" t="s">
        <v>81</v>
      </c>
      <c r="B23" s="796"/>
      <c r="C23" s="796"/>
      <c r="D23" s="796"/>
      <c r="E23" s="796"/>
      <c r="F23" s="796"/>
      <c r="G23" s="796"/>
      <c r="H23" s="796"/>
      <c r="I23" s="796"/>
      <c r="J23" s="796"/>
      <c r="K23" s="796"/>
      <c r="L23" s="796"/>
      <c r="M23" s="796"/>
      <c r="N23" s="796"/>
      <c r="O23" s="796"/>
      <c r="P23" s="796"/>
      <c r="Q23" s="796"/>
      <c r="R23" s="796"/>
      <c r="S23" s="796"/>
      <c r="T23" s="796"/>
      <c r="U23" s="796"/>
      <c r="V23" s="796"/>
      <c r="W23" s="796"/>
      <c r="X23" s="796"/>
      <c r="Y23" s="796"/>
      <c r="Z23" s="796"/>
      <c r="AA23" s="796"/>
      <c r="AB23" s="796"/>
      <c r="AC23" s="796"/>
      <c r="AD23" s="796"/>
      <c r="AE23" s="796"/>
      <c r="AF23" s="796"/>
      <c r="AG23" s="796"/>
      <c r="AH23" s="796"/>
      <c r="AI23" s="796"/>
      <c r="AJ23" s="796"/>
      <c r="AK23" s="796"/>
      <c r="AL23" s="796"/>
      <c r="AM23" s="796"/>
      <c r="AN23" s="796"/>
      <c r="AO23" s="796"/>
      <c r="AP23" s="796"/>
      <c r="AQ23" s="796"/>
      <c r="AR23" s="796"/>
      <c r="AS23" s="796"/>
      <c r="AT23" s="796"/>
      <c r="AU23" s="796"/>
      <c r="AV23" s="796"/>
      <c r="AW23" s="796"/>
      <c r="AX23" s="796"/>
      <c r="AY23" s="797"/>
    </row>
    <row r="24" spans="1:51" ht="70.5" customHeight="1">
      <c r="A24" s="829" t="s">
        <v>240</v>
      </c>
      <c r="B24" s="829"/>
      <c r="C24" s="829"/>
      <c r="D24" s="820" t="s">
        <v>241</v>
      </c>
      <c r="E24" s="820"/>
      <c r="F24" s="820"/>
      <c r="G24" s="820"/>
      <c r="H24" s="820"/>
      <c r="I24" s="820"/>
      <c r="J24" s="829" t="s">
        <v>242</v>
      </c>
      <c r="K24" s="829"/>
      <c r="L24" s="829"/>
      <c r="M24" s="829"/>
      <c r="N24" s="829"/>
      <c r="O24" s="829"/>
      <c r="P24" s="819" t="s">
        <v>243</v>
      </c>
      <c r="Q24" s="819"/>
      <c r="R24" s="819"/>
      <c r="S24" s="819"/>
      <c r="T24" s="819"/>
      <c r="U24" s="819"/>
      <c r="V24" s="819" t="s">
        <v>243</v>
      </c>
      <c r="W24" s="819"/>
      <c r="X24" s="819"/>
      <c r="Y24" s="819"/>
      <c r="Z24" s="819"/>
      <c r="AA24" s="819"/>
      <c r="AB24" s="819"/>
      <c r="AC24" s="819"/>
      <c r="AD24" s="819" t="s">
        <v>243</v>
      </c>
      <c r="AE24" s="819"/>
      <c r="AF24" s="819"/>
      <c r="AG24" s="819"/>
      <c r="AH24" s="819"/>
      <c r="AI24" s="819"/>
      <c r="AJ24" s="819"/>
      <c r="AK24" s="819"/>
      <c r="AL24" s="819"/>
      <c r="AM24" s="819"/>
      <c r="AN24" s="819"/>
      <c r="AO24" s="819"/>
      <c r="AP24" s="829" t="s">
        <v>244</v>
      </c>
      <c r="AQ24" s="829"/>
      <c r="AR24" s="829"/>
      <c r="AS24" s="829"/>
      <c r="AT24" s="819"/>
      <c r="AU24" s="819"/>
      <c r="AV24" s="819"/>
      <c r="AW24" s="819"/>
      <c r="AX24" s="819"/>
      <c r="AY24" s="819"/>
    </row>
    <row r="25" spans="1:51" ht="15.75" customHeight="1">
      <c r="A25" s="829"/>
      <c r="B25" s="829"/>
      <c r="C25" s="829"/>
      <c r="D25" s="819" t="s">
        <v>245</v>
      </c>
      <c r="E25" s="819"/>
      <c r="F25" s="819"/>
      <c r="G25" s="819"/>
      <c r="H25" s="819"/>
      <c r="I25" s="819"/>
      <c r="J25" s="829"/>
      <c r="K25" s="829"/>
      <c r="L25" s="829"/>
      <c r="M25" s="829"/>
      <c r="N25" s="829"/>
      <c r="O25" s="829"/>
      <c r="P25" s="819" t="s">
        <v>246</v>
      </c>
      <c r="Q25" s="819"/>
      <c r="R25" s="819"/>
      <c r="S25" s="819"/>
      <c r="T25" s="819"/>
      <c r="U25" s="819"/>
      <c r="V25" s="819" t="s">
        <v>247</v>
      </c>
      <c r="W25" s="819"/>
      <c r="X25" s="819"/>
      <c r="Y25" s="819"/>
      <c r="Z25" s="819"/>
      <c r="AA25" s="819"/>
      <c r="AB25" s="819"/>
      <c r="AC25" s="819"/>
      <c r="AD25" s="819" t="s">
        <v>248</v>
      </c>
      <c r="AE25" s="819"/>
      <c r="AF25" s="819"/>
      <c r="AG25" s="819"/>
      <c r="AH25" s="819"/>
      <c r="AI25" s="819"/>
      <c r="AJ25" s="819"/>
      <c r="AK25" s="819"/>
      <c r="AL25" s="819"/>
      <c r="AM25" s="819"/>
      <c r="AN25" s="819"/>
      <c r="AO25" s="819"/>
      <c r="AP25" s="829"/>
      <c r="AQ25" s="829"/>
      <c r="AR25" s="829"/>
      <c r="AS25" s="829"/>
      <c r="AT25" s="819" t="s">
        <v>248</v>
      </c>
      <c r="AU25" s="819"/>
      <c r="AV25" s="819"/>
      <c r="AW25" s="819"/>
      <c r="AX25" s="819"/>
      <c r="AY25" s="819"/>
    </row>
    <row r="26" spans="1:51" ht="15.75" customHeight="1">
      <c r="A26" s="829"/>
      <c r="B26" s="829"/>
      <c r="C26" s="829"/>
      <c r="D26" s="819" t="s">
        <v>249</v>
      </c>
      <c r="E26" s="819"/>
      <c r="F26" s="819"/>
      <c r="G26" s="819"/>
      <c r="H26" s="819"/>
      <c r="I26" s="819"/>
      <c r="J26" s="829"/>
      <c r="K26" s="829"/>
      <c r="L26" s="829"/>
      <c r="M26" s="829"/>
      <c r="N26" s="829"/>
      <c r="O26" s="829"/>
      <c r="P26" s="819" t="s">
        <v>250</v>
      </c>
      <c r="Q26" s="819"/>
      <c r="R26" s="819"/>
      <c r="S26" s="819"/>
      <c r="T26" s="819"/>
      <c r="U26" s="819"/>
      <c r="V26" s="819" t="s">
        <v>251</v>
      </c>
      <c r="W26" s="819"/>
      <c r="X26" s="819"/>
      <c r="Y26" s="819"/>
      <c r="Z26" s="819"/>
      <c r="AA26" s="819"/>
      <c r="AB26" s="819"/>
      <c r="AC26" s="819"/>
      <c r="AD26" s="819" t="s">
        <v>252</v>
      </c>
      <c r="AE26" s="819"/>
      <c r="AF26" s="819"/>
      <c r="AG26" s="819"/>
      <c r="AH26" s="819"/>
      <c r="AI26" s="819"/>
      <c r="AJ26" s="819"/>
      <c r="AK26" s="819"/>
      <c r="AL26" s="819"/>
      <c r="AM26" s="819"/>
      <c r="AN26" s="819"/>
      <c r="AO26" s="819"/>
      <c r="AP26" s="829"/>
      <c r="AQ26" s="829"/>
      <c r="AR26" s="829"/>
      <c r="AS26" s="829"/>
      <c r="AT26" s="819" t="s">
        <v>253</v>
      </c>
      <c r="AU26" s="819"/>
      <c r="AV26" s="819"/>
      <c r="AW26" s="819"/>
      <c r="AX26" s="819"/>
      <c r="AY26" s="819"/>
    </row>
    <row r="28" ht="70.5" customHeight="1">
      <c r="G28" s="304"/>
    </row>
    <row r="29" spans="6:7" ht="70.5" customHeight="1">
      <c r="F29" s="304"/>
      <c r="G29" s="304"/>
    </row>
    <row r="30" ht="70.5" customHeight="1">
      <c r="G30" s="309"/>
    </row>
  </sheetData>
  <sheetProtection/>
  <mergeCells count="57">
    <mergeCell ref="D10:AG10"/>
    <mergeCell ref="AD26:AO26"/>
    <mergeCell ref="P24:U24"/>
    <mergeCell ref="P26:U26"/>
    <mergeCell ref="V24:AC24"/>
    <mergeCell ref="V25:AC25"/>
    <mergeCell ref="AD25:AO25"/>
    <mergeCell ref="AT24:AY24"/>
    <mergeCell ref="AP24:AS26"/>
    <mergeCell ref="V26:AC26"/>
    <mergeCell ref="AY5:AY12"/>
    <mergeCell ref="J11:J12"/>
    <mergeCell ref="A23:AY23"/>
    <mergeCell ref="A9:C9"/>
    <mergeCell ref="D25:I25"/>
    <mergeCell ref="AH5:AU10"/>
    <mergeCell ref="K6:U8"/>
    <mergeCell ref="AD24:AO24"/>
    <mergeCell ref="AV5:AV12"/>
    <mergeCell ref="A5:AG5"/>
    <mergeCell ref="A6:C8"/>
    <mergeCell ref="D6:E8"/>
    <mergeCell ref="A24:C26"/>
    <mergeCell ref="J24:O26"/>
    <mergeCell ref="P25:U25"/>
    <mergeCell ref="H6:I6"/>
    <mergeCell ref="AT25:AY25"/>
    <mergeCell ref="AT26:AY26"/>
    <mergeCell ref="D24:I24"/>
    <mergeCell ref="AH11:AS11"/>
    <mergeCell ref="I11:I12"/>
    <mergeCell ref="A10:C10"/>
    <mergeCell ref="K11:K12"/>
    <mergeCell ref="U11:U12"/>
    <mergeCell ref="AX5:AX12"/>
    <mergeCell ref="H7:I7"/>
    <mergeCell ref="D26:I26"/>
    <mergeCell ref="G11:H11"/>
    <mergeCell ref="T11:T12"/>
    <mergeCell ref="AX1:AY1"/>
    <mergeCell ref="AX2:AY2"/>
    <mergeCell ref="AX3:AY3"/>
    <mergeCell ref="AX4:AY4"/>
    <mergeCell ref="A1:AW1"/>
    <mergeCell ref="A2:AW2"/>
    <mergeCell ref="A3:AW4"/>
    <mergeCell ref="V11:AG11"/>
    <mergeCell ref="N11:N12"/>
    <mergeCell ref="M11:M12"/>
    <mergeCell ref="AW5:AW12"/>
    <mergeCell ref="AT11:AU11"/>
    <mergeCell ref="D9:AG9"/>
    <mergeCell ref="F6:G8"/>
    <mergeCell ref="L11:L12"/>
    <mergeCell ref="O11:S11"/>
    <mergeCell ref="H8:I8"/>
    <mergeCell ref="A11:F11"/>
  </mergeCells>
  <printOptions/>
  <pageMargins left="0.7" right="0.7" top="0.75" bottom="0.75" header="0.3" footer="0.3"/>
  <pageSetup fitToHeight="1" fitToWidth="1" horizontalDpi="600" verticalDpi="600" orientation="landscape" scale="15"/>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tabSelected="1" zoomScale="60" zoomScaleNormal="60" zoomScalePageLayoutView="0" workbookViewId="0" topLeftCell="A1">
      <selection activeCell="AV86" sqref="AV86"/>
    </sheetView>
  </sheetViews>
  <sheetFormatPr defaultColWidth="19.421875" defaultRowHeight="15"/>
  <cols>
    <col min="1" max="1" width="29.421875" style="146" bestFit="1" customWidth="1"/>
    <col min="2" max="4" width="11.00390625" style="146" customWidth="1"/>
    <col min="5" max="5" width="19.28125" style="146" customWidth="1"/>
    <col min="6" max="8" width="11.00390625" style="146" customWidth="1"/>
    <col min="9" max="9" width="16.7109375" style="146" customWidth="1"/>
    <col min="10" max="17" width="11.00390625" style="146" customWidth="1"/>
    <col min="18" max="18" width="12.140625" style="146" customWidth="1"/>
    <col min="19" max="19" width="24.421875" style="146" customWidth="1"/>
    <col min="20" max="23" width="8.140625" style="146" customWidth="1"/>
    <col min="24" max="24" width="9.421875" style="146" customWidth="1"/>
    <col min="25" max="25" width="8.140625" style="146" customWidth="1"/>
    <col min="26" max="30" width="7.8515625" style="146" customWidth="1"/>
    <col min="31" max="31" width="11.28125" style="146" customWidth="1"/>
    <col min="32" max="32" width="2.28125" style="146" customWidth="1"/>
    <col min="33" max="33" width="19.421875" style="146" customWidth="1"/>
    <col min="34" max="36" width="11.28125" style="146" customWidth="1"/>
    <col min="37" max="37" width="20.140625" style="146" customWidth="1"/>
    <col min="38" max="40" width="11.28125" style="146" customWidth="1"/>
    <col min="41" max="41" width="17.28125" style="146" customWidth="1"/>
    <col min="42" max="48" width="11.28125" style="146" customWidth="1"/>
    <col min="49" max="49" width="14.8515625" style="146" customWidth="1"/>
    <col min="50" max="50" width="11.28125" style="146" customWidth="1"/>
    <col min="51" max="51" width="29.00390625" style="146" customWidth="1"/>
    <col min="52" max="63" width="8.8515625" style="146" customWidth="1"/>
    <col min="64" max="16384" width="19.421875" style="146" customWidth="1"/>
  </cols>
  <sheetData>
    <row r="1" spans="1:63" ht="15.75" customHeight="1">
      <c r="A1" s="840" t="s">
        <v>0</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840"/>
      <c r="AN1" s="840"/>
      <c r="AO1" s="840"/>
      <c r="AP1" s="840"/>
      <c r="AQ1" s="840"/>
      <c r="AR1" s="840"/>
      <c r="AS1" s="840"/>
      <c r="AT1" s="840"/>
      <c r="AU1" s="840"/>
      <c r="AV1" s="840"/>
      <c r="AW1" s="840"/>
      <c r="AX1" s="840"/>
      <c r="AY1" s="840"/>
      <c r="AZ1" s="840"/>
      <c r="BA1" s="840"/>
      <c r="BB1" s="840"/>
      <c r="BC1" s="840"/>
      <c r="BD1" s="840"/>
      <c r="BE1" s="840"/>
      <c r="BF1" s="840"/>
      <c r="BG1" s="840"/>
      <c r="BH1" s="840"/>
      <c r="BI1" s="847" t="s">
        <v>1</v>
      </c>
      <c r="BJ1" s="847"/>
      <c r="BK1" s="847"/>
    </row>
    <row r="2" spans="1:63" ht="15.75" customHeight="1">
      <c r="A2" s="840" t="s">
        <v>2</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840"/>
      <c r="AR2" s="840"/>
      <c r="AS2" s="840"/>
      <c r="AT2" s="840"/>
      <c r="AU2" s="840"/>
      <c r="AV2" s="840"/>
      <c r="AW2" s="840"/>
      <c r="AX2" s="840"/>
      <c r="AY2" s="840"/>
      <c r="AZ2" s="840"/>
      <c r="BA2" s="840"/>
      <c r="BB2" s="840"/>
      <c r="BC2" s="840"/>
      <c r="BD2" s="840"/>
      <c r="BE2" s="840"/>
      <c r="BF2" s="840"/>
      <c r="BG2" s="840"/>
      <c r="BH2" s="840"/>
      <c r="BI2" s="847" t="s">
        <v>83</v>
      </c>
      <c r="BJ2" s="847"/>
      <c r="BK2" s="847"/>
    </row>
    <row r="3" spans="1:63" ht="25.5" customHeight="1">
      <c r="A3" s="840" t="s">
        <v>254</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c r="BB3" s="840"/>
      <c r="BC3" s="840"/>
      <c r="BD3" s="840"/>
      <c r="BE3" s="840"/>
      <c r="BF3" s="840"/>
      <c r="BG3" s="840"/>
      <c r="BH3" s="840"/>
      <c r="BI3" s="847" t="s">
        <v>84</v>
      </c>
      <c r="BJ3" s="847"/>
      <c r="BK3" s="847"/>
    </row>
    <row r="4" spans="1:63" ht="15.75" customHeight="1">
      <c r="A4" s="840" t="s">
        <v>255</v>
      </c>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0"/>
      <c r="AX4" s="840"/>
      <c r="AY4" s="840"/>
      <c r="AZ4" s="840"/>
      <c r="BA4" s="840"/>
      <c r="BB4" s="840"/>
      <c r="BC4" s="840"/>
      <c r="BD4" s="840"/>
      <c r="BE4" s="840"/>
      <c r="BF4" s="840"/>
      <c r="BG4" s="840"/>
      <c r="BH4" s="840"/>
      <c r="BI4" s="837" t="s">
        <v>256</v>
      </c>
      <c r="BJ4" s="838"/>
      <c r="BK4" s="839"/>
    </row>
    <row r="5" spans="1:63" ht="25.5" customHeight="1">
      <c r="A5" s="848" t="s">
        <v>257</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G5" s="848" t="s">
        <v>258</v>
      </c>
      <c r="AH5" s="848"/>
      <c r="AI5" s="848"/>
      <c r="AJ5" s="848"/>
      <c r="AK5" s="848"/>
      <c r="AL5" s="848"/>
      <c r="AM5" s="848"/>
      <c r="AN5" s="848"/>
      <c r="AO5" s="848"/>
      <c r="AP5" s="848"/>
      <c r="AQ5" s="848"/>
      <c r="AR5" s="848"/>
      <c r="AS5" s="848"/>
      <c r="AT5" s="848"/>
      <c r="AU5" s="848"/>
      <c r="AV5" s="848"/>
      <c r="AW5" s="848"/>
      <c r="AX5" s="848"/>
      <c r="AY5" s="848"/>
      <c r="AZ5" s="848"/>
      <c r="BA5" s="848"/>
      <c r="BB5" s="848"/>
      <c r="BC5" s="848"/>
      <c r="BD5" s="848"/>
      <c r="BE5" s="848"/>
      <c r="BF5" s="848"/>
      <c r="BG5" s="848"/>
      <c r="BH5" s="848"/>
      <c r="BI5" s="849"/>
      <c r="BJ5" s="849"/>
      <c r="BK5" s="849"/>
    </row>
    <row r="6" spans="1:63" ht="31.5" customHeight="1">
      <c r="A6" s="149" t="s">
        <v>259</v>
      </c>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6"/>
      <c r="AY6" s="846"/>
      <c r="AZ6" s="846"/>
      <c r="BA6" s="846"/>
      <c r="BB6" s="846"/>
      <c r="BC6" s="846"/>
      <c r="BD6" s="846"/>
      <c r="BE6" s="846"/>
      <c r="BF6" s="846"/>
      <c r="BG6" s="846"/>
      <c r="BH6" s="846"/>
      <c r="BI6" s="846"/>
      <c r="BJ6" s="846"/>
      <c r="BK6" s="846"/>
    </row>
    <row r="7" spans="1:63" ht="31.5" customHeight="1">
      <c r="A7" s="150" t="s">
        <v>260</v>
      </c>
      <c r="B7" s="841" t="s">
        <v>90</v>
      </c>
      <c r="C7" s="842"/>
      <c r="D7" s="842"/>
      <c r="E7" s="842"/>
      <c r="F7" s="842"/>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c r="AJ7" s="842"/>
      <c r="AK7" s="842"/>
      <c r="AL7" s="842"/>
      <c r="AM7" s="842"/>
      <c r="AN7" s="842"/>
      <c r="AO7" s="842"/>
      <c r="AP7" s="842"/>
      <c r="AQ7" s="842"/>
      <c r="AR7" s="842"/>
      <c r="AS7" s="842"/>
      <c r="AT7" s="842"/>
      <c r="AU7" s="842"/>
      <c r="AV7" s="842"/>
      <c r="AW7" s="842"/>
      <c r="AX7" s="842"/>
      <c r="AY7" s="842"/>
      <c r="AZ7" s="842"/>
      <c r="BA7" s="842"/>
      <c r="BB7" s="842"/>
      <c r="BC7" s="842"/>
      <c r="BD7" s="842"/>
      <c r="BE7" s="842"/>
      <c r="BF7" s="842"/>
      <c r="BG7" s="842"/>
      <c r="BH7" s="842"/>
      <c r="BI7" s="842"/>
      <c r="BJ7" s="842"/>
      <c r="BK7" s="843"/>
    </row>
    <row r="8" spans="1:41" ht="18.75" customHeight="1">
      <c r="A8" s="152"/>
      <c r="B8" s="152"/>
      <c r="C8" s="152"/>
      <c r="D8" s="152"/>
      <c r="E8" s="152"/>
      <c r="F8" s="152"/>
      <c r="G8" s="152"/>
      <c r="H8" s="152"/>
      <c r="I8" s="152"/>
      <c r="J8" s="152"/>
      <c r="K8" s="153"/>
      <c r="L8" s="153"/>
      <c r="M8" s="153"/>
      <c r="N8" s="153"/>
      <c r="O8" s="153"/>
      <c r="P8" s="153"/>
      <c r="Q8" s="153"/>
      <c r="R8" s="153"/>
      <c r="S8" s="153"/>
      <c r="T8" s="153"/>
      <c r="U8" s="153"/>
      <c r="V8" s="153"/>
      <c r="W8" s="153"/>
      <c r="X8" s="153"/>
      <c r="Y8" s="153"/>
      <c r="Z8" s="153"/>
      <c r="AA8" s="153"/>
      <c r="AB8" s="153"/>
      <c r="AC8" s="153"/>
      <c r="AD8" s="153"/>
      <c r="AE8" s="153"/>
      <c r="AG8" s="152"/>
      <c r="AH8" s="153"/>
      <c r="AI8" s="153"/>
      <c r="AJ8" s="153"/>
      <c r="AK8" s="153"/>
      <c r="AL8" s="153"/>
      <c r="AM8" s="153"/>
      <c r="AN8" s="153"/>
      <c r="AO8" s="153"/>
    </row>
    <row r="9" spans="1:63" ht="30" customHeight="1">
      <c r="A9" s="844" t="s">
        <v>261</v>
      </c>
      <c r="B9" s="151" t="s">
        <v>35</v>
      </c>
      <c r="C9" s="151" t="s">
        <v>36</v>
      </c>
      <c r="D9" s="841" t="s">
        <v>37</v>
      </c>
      <c r="E9" s="843"/>
      <c r="F9" s="151" t="s">
        <v>38</v>
      </c>
      <c r="G9" s="151" t="s">
        <v>39</v>
      </c>
      <c r="H9" s="841" t="s">
        <v>40</v>
      </c>
      <c r="I9" s="843"/>
      <c r="J9" s="151" t="s">
        <v>41</v>
      </c>
      <c r="K9" s="151" t="s">
        <v>42</v>
      </c>
      <c r="L9" s="841" t="s">
        <v>43</v>
      </c>
      <c r="M9" s="843"/>
      <c r="N9" s="151" t="s">
        <v>44</v>
      </c>
      <c r="O9" s="151" t="s">
        <v>45</v>
      </c>
      <c r="P9" s="841" t="s">
        <v>46</v>
      </c>
      <c r="Q9" s="843"/>
      <c r="R9" s="841" t="s">
        <v>262</v>
      </c>
      <c r="S9" s="843"/>
      <c r="T9" s="841" t="s">
        <v>263</v>
      </c>
      <c r="U9" s="842"/>
      <c r="V9" s="842"/>
      <c r="W9" s="842"/>
      <c r="X9" s="842"/>
      <c r="Y9" s="843"/>
      <c r="Z9" s="841" t="s">
        <v>264</v>
      </c>
      <c r="AA9" s="842"/>
      <c r="AB9" s="842"/>
      <c r="AC9" s="842"/>
      <c r="AD9" s="842"/>
      <c r="AE9" s="843"/>
      <c r="AG9" s="844" t="s">
        <v>261</v>
      </c>
      <c r="AH9" s="151" t="s">
        <v>35</v>
      </c>
      <c r="AI9" s="151" t="s">
        <v>36</v>
      </c>
      <c r="AJ9" s="841" t="s">
        <v>37</v>
      </c>
      <c r="AK9" s="843"/>
      <c r="AL9" s="151" t="s">
        <v>38</v>
      </c>
      <c r="AM9" s="151" t="s">
        <v>39</v>
      </c>
      <c r="AN9" s="841" t="s">
        <v>40</v>
      </c>
      <c r="AO9" s="843"/>
      <c r="AP9" s="151" t="s">
        <v>41</v>
      </c>
      <c r="AQ9" s="151" t="s">
        <v>42</v>
      </c>
      <c r="AR9" s="841" t="s">
        <v>43</v>
      </c>
      <c r="AS9" s="843"/>
      <c r="AT9" s="151" t="s">
        <v>44</v>
      </c>
      <c r="AU9" s="151" t="s">
        <v>45</v>
      </c>
      <c r="AV9" s="841" t="s">
        <v>46</v>
      </c>
      <c r="AW9" s="843"/>
      <c r="AX9" s="841" t="s">
        <v>262</v>
      </c>
      <c r="AY9" s="843"/>
      <c r="AZ9" s="841" t="s">
        <v>263</v>
      </c>
      <c r="BA9" s="842"/>
      <c r="BB9" s="842"/>
      <c r="BC9" s="842"/>
      <c r="BD9" s="842"/>
      <c r="BE9" s="843"/>
      <c r="BF9" s="841" t="s">
        <v>264</v>
      </c>
      <c r="BG9" s="842"/>
      <c r="BH9" s="842"/>
      <c r="BI9" s="842"/>
      <c r="BJ9" s="842"/>
      <c r="BK9" s="843"/>
    </row>
    <row r="10" spans="1:63" ht="36" customHeight="1">
      <c r="A10" s="845"/>
      <c r="B10" s="154" t="s">
        <v>265</v>
      </c>
      <c r="C10" s="154" t="s">
        <v>265</v>
      </c>
      <c r="D10" s="154" t="s">
        <v>265</v>
      </c>
      <c r="E10" s="154" t="s">
        <v>266</v>
      </c>
      <c r="F10" s="154" t="s">
        <v>265</v>
      </c>
      <c r="G10" s="154" t="s">
        <v>265</v>
      </c>
      <c r="H10" s="154" t="s">
        <v>265</v>
      </c>
      <c r="I10" s="154" t="s">
        <v>266</v>
      </c>
      <c r="J10" s="154" t="s">
        <v>265</v>
      </c>
      <c r="K10" s="154" t="s">
        <v>265</v>
      </c>
      <c r="L10" s="154" t="s">
        <v>265</v>
      </c>
      <c r="M10" s="154" t="s">
        <v>266</v>
      </c>
      <c r="N10" s="154" t="s">
        <v>265</v>
      </c>
      <c r="O10" s="154" t="s">
        <v>265</v>
      </c>
      <c r="P10" s="154" t="s">
        <v>265</v>
      </c>
      <c r="Q10" s="154" t="s">
        <v>266</v>
      </c>
      <c r="R10" s="154" t="s">
        <v>265</v>
      </c>
      <c r="S10" s="154" t="s">
        <v>266</v>
      </c>
      <c r="T10" s="155" t="s">
        <v>267</v>
      </c>
      <c r="U10" s="155" t="s">
        <v>268</v>
      </c>
      <c r="V10" s="155" t="s">
        <v>269</v>
      </c>
      <c r="W10" s="155" t="s">
        <v>270</v>
      </c>
      <c r="X10" s="156" t="s">
        <v>271</v>
      </c>
      <c r="Y10" s="155" t="s">
        <v>272</v>
      </c>
      <c r="Z10" s="154" t="s">
        <v>273</v>
      </c>
      <c r="AA10" s="157" t="s">
        <v>274</v>
      </c>
      <c r="AB10" s="154" t="s">
        <v>275</v>
      </c>
      <c r="AC10" s="154" t="s">
        <v>276</v>
      </c>
      <c r="AD10" s="154" t="s">
        <v>277</v>
      </c>
      <c r="AE10" s="154" t="s">
        <v>278</v>
      </c>
      <c r="AG10" s="845"/>
      <c r="AH10" s="154" t="s">
        <v>265</v>
      </c>
      <c r="AI10" s="154" t="s">
        <v>265</v>
      </c>
      <c r="AJ10" s="154" t="s">
        <v>265</v>
      </c>
      <c r="AK10" s="154" t="s">
        <v>266</v>
      </c>
      <c r="AL10" s="154" t="s">
        <v>265</v>
      </c>
      <c r="AM10" s="154" t="s">
        <v>265</v>
      </c>
      <c r="AN10" s="154" t="s">
        <v>265</v>
      </c>
      <c r="AO10" s="154" t="s">
        <v>266</v>
      </c>
      <c r="AP10" s="154" t="s">
        <v>265</v>
      </c>
      <c r="AQ10" s="154" t="s">
        <v>265</v>
      </c>
      <c r="AR10" s="154" t="s">
        <v>265</v>
      </c>
      <c r="AS10" s="154" t="s">
        <v>266</v>
      </c>
      <c r="AT10" s="154" t="s">
        <v>265</v>
      </c>
      <c r="AU10" s="154" t="s">
        <v>265</v>
      </c>
      <c r="AV10" s="154" t="s">
        <v>265</v>
      </c>
      <c r="AW10" s="154" t="s">
        <v>266</v>
      </c>
      <c r="AX10" s="154" t="s">
        <v>265</v>
      </c>
      <c r="AY10" s="154" t="s">
        <v>266</v>
      </c>
      <c r="AZ10" s="155" t="s">
        <v>267</v>
      </c>
      <c r="BA10" s="155" t="s">
        <v>268</v>
      </c>
      <c r="BB10" s="155" t="s">
        <v>269</v>
      </c>
      <c r="BC10" s="155" t="s">
        <v>270</v>
      </c>
      <c r="BD10" s="156" t="s">
        <v>271</v>
      </c>
      <c r="BE10" s="155" t="s">
        <v>272</v>
      </c>
      <c r="BF10" s="158" t="s">
        <v>273</v>
      </c>
      <c r="BG10" s="159" t="s">
        <v>274</v>
      </c>
      <c r="BH10" s="158" t="s">
        <v>275</v>
      </c>
      <c r="BI10" s="158" t="s">
        <v>276</v>
      </c>
      <c r="BJ10" s="158" t="s">
        <v>277</v>
      </c>
      <c r="BK10" s="158" t="s">
        <v>278</v>
      </c>
    </row>
    <row r="11" spans="1:63" ht="15">
      <c r="A11" s="147" t="s">
        <v>279</v>
      </c>
      <c r="B11" s="147">
        <v>0</v>
      </c>
      <c r="C11" s="147">
        <v>5</v>
      </c>
      <c r="D11" s="147">
        <v>10</v>
      </c>
      <c r="E11" s="160">
        <v>374350000</v>
      </c>
      <c r="F11" s="147">
        <v>10</v>
      </c>
      <c r="G11" s="147">
        <v>10</v>
      </c>
      <c r="H11" s="147">
        <v>10</v>
      </c>
      <c r="I11" s="160"/>
      <c r="J11" s="147">
        <v>10</v>
      </c>
      <c r="K11" s="147">
        <v>10</v>
      </c>
      <c r="L11" s="147">
        <v>10</v>
      </c>
      <c r="M11" s="160"/>
      <c r="N11" s="147">
        <v>10</v>
      </c>
      <c r="O11" s="147">
        <v>10</v>
      </c>
      <c r="P11" s="147">
        <v>5</v>
      </c>
      <c r="Q11" s="160"/>
      <c r="R11" s="161">
        <v>20</v>
      </c>
      <c r="S11" s="162">
        <f>+E11+I11+M11+Q11</f>
        <v>374350000</v>
      </c>
      <c r="T11" s="163"/>
      <c r="U11" s="163"/>
      <c r="V11" s="163"/>
      <c r="W11" s="163"/>
      <c r="X11" s="163"/>
      <c r="Y11" s="164"/>
      <c r="Z11" s="164"/>
      <c r="AA11" s="164"/>
      <c r="AB11" s="164"/>
      <c r="AC11" s="164"/>
      <c r="AD11" s="164"/>
      <c r="AE11" s="148"/>
      <c r="AG11" s="147" t="s">
        <v>279</v>
      </c>
      <c r="AH11" s="147"/>
      <c r="AI11" s="147"/>
      <c r="AJ11" s="147"/>
      <c r="AK11" s="160">
        <v>374350000</v>
      </c>
      <c r="AL11" s="147"/>
      <c r="AM11" s="147"/>
      <c r="AN11" s="173"/>
      <c r="AO11" s="160">
        <v>-20925334</v>
      </c>
      <c r="AP11" s="147"/>
      <c r="AQ11" s="147"/>
      <c r="AR11" s="147"/>
      <c r="AS11" s="324"/>
      <c r="AT11" s="147"/>
      <c r="AU11" s="147"/>
      <c r="AV11" s="147"/>
      <c r="AW11" s="160">
        <v>-27965333</v>
      </c>
      <c r="AX11" s="161">
        <f>AH11+AI11+AJ11+AL11+AM11+AN11+AP11+AQ11+AR11+AT11+AU11+AV11</f>
        <v>0</v>
      </c>
      <c r="AY11" s="162">
        <f>+AK11+AO11+AS11+AW11</f>
        <v>325459333</v>
      </c>
      <c r="AZ11" s="164"/>
      <c r="BA11" s="164"/>
      <c r="BB11" s="164"/>
      <c r="BC11" s="164"/>
      <c r="BD11" s="164"/>
      <c r="BE11" s="164"/>
      <c r="BF11" s="164"/>
      <c r="BG11" s="164"/>
      <c r="BH11" s="164"/>
      <c r="BI11" s="164"/>
      <c r="BJ11" s="164"/>
      <c r="BK11" s="148"/>
    </row>
    <row r="12" spans="1:63" ht="15">
      <c r="A12" s="147" t="s">
        <v>280</v>
      </c>
      <c r="B12" s="147"/>
      <c r="C12" s="147"/>
      <c r="D12" s="147"/>
      <c r="E12" s="160"/>
      <c r="F12" s="147"/>
      <c r="G12" s="147"/>
      <c r="H12" s="147"/>
      <c r="I12" s="160"/>
      <c r="J12" s="147"/>
      <c r="K12" s="147"/>
      <c r="L12" s="147"/>
      <c r="M12" s="160"/>
      <c r="N12" s="147"/>
      <c r="O12" s="147"/>
      <c r="P12" s="147"/>
      <c r="Q12" s="160"/>
      <c r="R12" s="161">
        <f aca="true" t="shared" si="0" ref="R12:R31">B12+C12+D12+F12+G12+H12+J12+K12+L12+N12+O12+P12</f>
        <v>0</v>
      </c>
      <c r="S12" s="162">
        <f aca="true" t="shared" si="1" ref="S12:S31">+E12+I12+M12+Q12</f>
        <v>0</v>
      </c>
      <c r="T12" s="163"/>
      <c r="U12" s="163"/>
      <c r="V12" s="163"/>
      <c r="W12" s="163"/>
      <c r="X12" s="163"/>
      <c r="Y12" s="164"/>
      <c r="Z12" s="164"/>
      <c r="AA12" s="164"/>
      <c r="AB12" s="164"/>
      <c r="AC12" s="164"/>
      <c r="AD12" s="164"/>
      <c r="AE12" s="164"/>
      <c r="AG12" s="147" t="s">
        <v>280</v>
      </c>
      <c r="AH12" s="147"/>
      <c r="AI12" s="147"/>
      <c r="AJ12" s="147">
        <v>1</v>
      </c>
      <c r="AK12" s="160"/>
      <c r="AL12" s="147">
        <v>1</v>
      </c>
      <c r="AM12" s="171">
        <v>1</v>
      </c>
      <c r="AN12" s="170"/>
      <c r="AO12" s="172"/>
      <c r="AP12" s="175">
        <v>1</v>
      </c>
      <c r="AQ12" s="175">
        <v>1</v>
      </c>
      <c r="AR12" s="175">
        <v>1</v>
      </c>
      <c r="AS12" s="160"/>
      <c r="AT12" s="147">
        <v>1</v>
      </c>
      <c r="AU12" s="147"/>
      <c r="AV12" s="147"/>
      <c r="AW12" s="160"/>
      <c r="AX12" s="161" t="e">
        <f>AH12+AI12+AJ12+AL12+AM12+AN19+AP12+AQ12+AR12+#REF!+AU12+AV12</f>
        <v>#REF!</v>
      </c>
      <c r="AY12" s="162">
        <f aca="true" t="shared" si="2" ref="AY12:AY31">+AK12+AO12+AS12+AW12</f>
        <v>0</v>
      </c>
      <c r="AZ12" s="164"/>
      <c r="BA12" s="164"/>
      <c r="BB12" s="164"/>
      <c r="BC12" s="164"/>
      <c r="BD12" s="164"/>
      <c r="BE12" s="164"/>
      <c r="BF12" s="164"/>
      <c r="BG12" s="164"/>
      <c r="BH12" s="164"/>
      <c r="BI12" s="164"/>
      <c r="BJ12" s="164"/>
      <c r="BK12" s="164"/>
    </row>
    <row r="13" spans="1:63" ht="15">
      <c r="A13" s="147" t="s">
        <v>281</v>
      </c>
      <c r="B13" s="147"/>
      <c r="C13" s="147"/>
      <c r="D13" s="147"/>
      <c r="E13" s="160"/>
      <c r="F13" s="147"/>
      <c r="G13" s="147"/>
      <c r="H13" s="147"/>
      <c r="I13" s="160"/>
      <c r="J13" s="147"/>
      <c r="K13" s="147"/>
      <c r="L13" s="147"/>
      <c r="M13" s="160"/>
      <c r="N13" s="147"/>
      <c r="O13" s="147"/>
      <c r="P13" s="147"/>
      <c r="Q13" s="160"/>
      <c r="R13" s="161">
        <f t="shared" si="0"/>
        <v>0</v>
      </c>
      <c r="S13" s="162">
        <f t="shared" si="1"/>
        <v>0</v>
      </c>
      <c r="T13" s="163"/>
      <c r="U13" s="163"/>
      <c r="V13" s="163"/>
      <c r="W13" s="163"/>
      <c r="X13" s="163"/>
      <c r="Y13" s="164"/>
      <c r="Z13" s="164"/>
      <c r="AA13" s="164"/>
      <c r="AB13" s="164"/>
      <c r="AC13" s="164"/>
      <c r="AD13" s="164"/>
      <c r="AE13" s="164"/>
      <c r="AG13" s="147" t="s">
        <v>281</v>
      </c>
      <c r="AH13" s="147"/>
      <c r="AI13" s="147"/>
      <c r="AJ13" s="147"/>
      <c r="AK13" s="160"/>
      <c r="AL13" s="147"/>
      <c r="AM13" s="171">
        <v>1</v>
      </c>
      <c r="AN13" s="170"/>
      <c r="AO13" s="172"/>
      <c r="AP13" s="176" t="s">
        <v>282</v>
      </c>
      <c r="AQ13" s="176">
        <v>1</v>
      </c>
      <c r="AR13" s="176"/>
      <c r="AS13" s="160"/>
      <c r="AT13" s="147">
        <v>1</v>
      </c>
      <c r="AU13" s="147"/>
      <c r="AV13" s="147"/>
      <c r="AW13" s="160"/>
      <c r="AX13" s="161" t="e">
        <f>AH13+AI13+AJ13+AL13+AM13+AN13+AP13+AQ13+AR13+#REF!+AU13+AV13</f>
        <v>#VALUE!</v>
      </c>
      <c r="AY13" s="162">
        <f t="shared" si="2"/>
        <v>0</v>
      </c>
      <c r="AZ13" s="164"/>
      <c r="BA13" s="164"/>
      <c r="BB13" s="164"/>
      <c r="BC13" s="164"/>
      <c r="BD13" s="164"/>
      <c r="BE13" s="164"/>
      <c r="BF13" s="164"/>
      <c r="BG13" s="164"/>
      <c r="BH13" s="164"/>
      <c r="BI13" s="164"/>
      <c r="BJ13" s="164"/>
      <c r="BK13" s="164"/>
    </row>
    <row r="14" spans="1:63" ht="15">
      <c r="A14" s="147" t="s">
        <v>283</v>
      </c>
      <c r="B14" s="147"/>
      <c r="C14" s="147"/>
      <c r="D14" s="147"/>
      <c r="E14" s="160"/>
      <c r="F14" s="147"/>
      <c r="G14" s="147"/>
      <c r="H14" s="147"/>
      <c r="I14" s="160"/>
      <c r="J14" s="147"/>
      <c r="K14" s="147"/>
      <c r="L14" s="147"/>
      <c r="M14" s="160"/>
      <c r="N14" s="147"/>
      <c r="O14" s="147"/>
      <c r="P14" s="147"/>
      <c r="Q14" s="160"/>
      <c r="R14" s="161">
        <f t="shared" si="0"/>
        <v>0</v>
      </c>
      <c r="S14" s="162">
        <f t="shared" si="1"/>
        <v>0</v>
      </c>
      <c r="T14" s="163"/>
      <c r="U14" s="163"/>
      <c r="V14" s="163"/>
      <c r="W14" s="163"/>
      <c r="X14" s="163"/>
      <c r="Y14" s="164"/>
      <c r="Z14" s="164"/>
      <c r="AA14" s="164"/>
      <c r="AB14" s="164"/>
      <c r="AC14" s="164"/>
      <c r="AD14" s="164"/>
      <c r="AE14" s="164"/>
      <c r="AG14" s="147" t="s">
        <v>283</v>
      </c>
      <c r="AH14" s="147"/>
      <c r="AI14" s="147"/>
      <c r="AJ14" s="147"/>
      <c r="AK14" s="160"/>
      <c r="AL14" s="147">
        <v>1</v>
      </c>
      <c r="AM14" s="171"/>
      <c r="AN14" s="170"/>
      <c r="AO14" s="172"/>
      <c r="AP14" s="176">
        <v>1</v>
      </c>
      <c r="AQ14" s="176" t="s">
        <v>282</v>
      </c>
      <c r="AR14" s="176">
        <v>1</v>
      </c>
      <c r="AS14" s="160"/>
      <c r="AT14" s="147">
        <v>1</v>
      </c>
      <c r="AU14" s="147"/>
      <c r="AV14" s="147"/>
      <c r="AW14" s="160"/>
      <c r="AX14" s="161" t="e">
        <f>AH14+AI14+AJ14+AL14+AM14+AN14+AP14+AQ14+AR14+#REF!+AU14+AV14</f>
        <v>#VALUE!</v>
      </c>
      <c r="AY14" s="162">
        <f t="shared" si="2"/>
        <v>0</v>
      </c>
      <c r="AZ14" s="164"/>
      <c r="BA14" s="164"/>
      <c r="BB14" s="164"/>
      <c r="BC14" s="164"/>
      <c r="BD14" s="164"/>
      <c r="BE14" s="164"/>
      <c r="BF14" s="164"/>
      <c r="BG14" s="164"/>
      <c r="BH14" s="164"/>
      <c r="BI14" s="164"/>
      <c r="BJ14" s="164"/>
      <c r="BK14" s="164"/>
    </row>
    <row r="15" spans="1:63" ht="15">
      <c r="A15" s="147" t="s">
        <v>284</v>
      </c>
      <c r="B15" s="147"/>
      <c r="C15" s="147"/>
      <c r="D15" s="147"/>
      <c r="E15" s="160"/>
      <c r="F15" s="147"/>
      <c r="G15" s="147"/>
      <c r="H15" s="147"/>
      <c r="I15" s="160"/>
      <c r="J15" s="147"/>
      <c r="K15" s="147"/>
      <c r="L15" s="147"/>
      <c r="M15" s="160"/>
      <c r="N15" s="147"/>
      <c r="O15" s="147"/>
      <c r="P15" s="147"/>
      <c r="Q15" s="160"/>
      <c r="R15" s="161">
        <f t="shared" si="0"/>
        <v>0</v>
      </c>
      <c r="S15" s="162">
        <f t="shared" si="1"/>
        <v>0</v>
      </c>
      <c r="T15" s="163"/>
      <c r="U15" s="163"/>
      <c r="V15" s="163"/>
      <c r="W15" s="163"/>
      <c r="X15" s="163"/>
      <c r="Y15" s="164"/>
      <c r="Z15" s="164"/>
      <c r="AA15" s="164"/>
      <c r="AB15" s="164"/>
      <c r="AC15" s="164"/>
      <c r="AD15" s="164"/>
      <c r="AE15" s="164"/>
      <c r="AG15" s="147" t="s">
        <v>284</v>
      </c>
      <c r="AH15" s="147"/>
      <c r="AI15" s="147"/>
      <c r="AJ15" s="147"/>
      <c r="AK15" s="160"/>
      <c r="AL15" s="147"/>
      <c r="AM15" s="171">
        <v>1</v>
      </c>
      <c r="AN15" s="177">
        <v>1</v>
      </c>
      <c r="AO15" s="172"/>
      <c r="AP15" s="176">
        <v>1</v>
      </c>
      <c r="AQ15" s="176" t="s">
        <v>282</v>
      </c>
      <c r="AR15" s="176">
        <v>1</v>
      </c>
      <c r="AS15" s="160"/>
      <c r="AT15" s="147">
        <v>1</v>
      </c>
      <c r="AU15" s="147"/>
      <c r="AV15" s="147"/>
      <c r="AW15" s="160"/>
      <c r="AX15" s="161" t="e">
        <f>AH15+AI15+AJ15+AL15+AM15+AN15+AP15+AQ15+AR15+#REF!+AU15+AV15</f>
        <v>#VALUE!</v>
      </c>
      <c r="AY15" s="162">
        <f t="shared" si="2"/>
        <v>0</v>
      </c>
      <c r="AZ15" s="164"/>
      <c r="BA15" s="164"/>
      <c r="BB15" s="164"/>
      <c r="BC15" s="164"/>
      <c r="BD15" s="164"/>
      <c r="BE15" s="164"/>
      <c r="BF15" s="164"/>
      <c r="BG15" s="164"/>
      <c r="BH15" s="164"/>
      <c r="BI15" s="164"/>
      <c r="BJ15" s="164"/>
      <c r="BK15" s="164"/>
    </row>
    <row r="16" spans="1:63" ht="15">
      <c r="A16" s="147" t="s">
        <v>285</v>
      </c>
      <c r="B16" s="147"/>
      <c r="C16" s="147"/>
      <c r="D16" s="147"/>
      <c r="E16" s="160"/>
      <c r="F16" s="147"/>
      <c r="G16" s="147"/>
      <c r="H16" s="147"/>
      <c r="I16" s="160"/>
      <c r="J16" s="147"/>
      <c r="K16" s="147"/>
      <c r="L16" s="147"/>
      <c r="M16" s="160"/>
      <c r="N16" s="147"/>
      <c r="O16" s="147"/>
      <c r="P16" s="147"/>
      <c r="Q16" s="160"/>
      <c r="R16" s="161">
        <f t="shared" si="0"/>
        <v>0</v>
      </c>
      <c r="S16" s="162">
        <f t="shared" si="1"/>
        <v>0</v>
      </c>
      <c r="T16" s="163"/>
      <c r="U16" s="163"/>
      <c r="V16" s="163"/>
      <c r="W16" s="163"/>
      <c r="X16" s="163"/>
      <c r="Y16" s="164"/>
      <c r="Z16" s="164"/>
      <c r="AA16" s="164"/>
      <c r="AB16" s="164"/>
      <c r="AC16" s="164"/>
      <c r="AD16" s="164"/>
      <c r="AE16" s="164"/>
      <c r="AG16" s="147" t="s">
        <v>285</v>
      </c>
      <c r="AH16" s="147"/>
      <c r="AI16" s="147"/>
      <c r="AJ16" s="147">
        <v>1</v>
      </c>
      <c r="AK16" s="160"/>
      <c r="AL16" s="147">
        <v>1</v>
      </c>
      <c r="AM16" s="171">
        <v>1</v>
      </c>
      <c r="AN16" s="177"/>
      <c r="AO16" s="172"/>
      <c r="AP16" s="176">
        <v>1</v>
      </c>
      <c r="AQ16" s="176" t="s">
        <v>282</v>
      </c>
      <c r="AR16" s="176">
        <v>1</v>
      </c>
      <c r="AS16" s="160"/>
      <c r="AT16" s="147">
        <v>1</v>
      </c>
      <c r="AU16" s="147"/>
      <c r="AV16" s="147"/>
      <c r="AW16" s="160"/>
      <c r="AX16" s="161" t="e">
        <f>AH16+AI16+AJ16+AL16+AM16+AN16+AP16+AQ16+AR16+#REF!+AU16+AV16</f>
        <v>#VALUE!</v>
      </c>
      <c r="AY16" s="162">
        <f t="shared" si="2"/>
        <v>0</v>
      </c>
      <c r="AZ16" s="164"/>
      <c r="BA16" s="164"/>
      <c r="BB16" s="164"/>
      <c r="BC16" s="164"/>
      <c r="BD16" s="164"/>
      <c r="BE16" s="164"/>
      <c r="BF16" s="164"/>
      <c r="BG16" s="164"/>
      <c r="BH16" s="164"/>
      <c r="BI16" s="164"/>
      <c r="BJ16" s="164"/>
      <c r="BK16" s="164"/>
    </row>
    <row r="17" spans="1:63" ht="15">
      <c r="A17" s="147" t="s">
        <v>286</v>
      </c>
      <c r="B17" s="147"/>
      <c r="C17" s="147"/>
      <c r="D17" s="147"/>
      <c r="E17" s="160"/>
      <c r="F17" s="147"/>
      <c r="G17" s="147"/>
      <c r="H17" s="147"/>
      <c r="I17" s="160"/>
      <c r="J17" s="147"/>
      <c r="K17" s="147"/>
      <c r="L17" s="147"/>
      <c r="M17" s="160"/>
      <c r="N17" s="147"/>
      <c r="O17" s="147"/>
      <c r="P17" s="147"/>
      <c r="Q17" s="160"/>
      <c r="R17" s="161">
        <f t="shared" si="0"/>
        <v>0</v>
      </c>
      <c r="S17" s="162">
        <f t="shared" si="1"/>
        <v>0</v>
      </c>
      <c r="T17" s="163"/>
      <c r="U17" s="163"/>
      <c r="V17" s="163"/>
      <c r="W17" s="163"/>
      <c r="X17" s="163"/>
      <c r="Y17" s="164"/>
      <c r="Z17" s="164"/>
      <c r="AA17" s="164"/>
      <c r="AB17" s="164"/>
      <c r="AC17" s="164"/>
      <c r="AD17" s="164"/>
      <c r="AE17" s="164"/>
      <c r="AG17" s="147" t="s">
        <v>286</v>
      </c>
      <c r="AH17" s="147"/>
      <c r="AI17" s="147"/>
      <c r="AJ17" s="147"/>
      <c r="AK17" s="160"/>
      <c r="AL17" s="147"/>
      <c r="AM17" s="171">
        <v>1</v>
      </c>
      <c r="AN17" s="177">
        <v>1</v>
      </c>
      <c r="AO17" s="172"/>
      <c r="AP17" s="176">
        <v>1</v>
      </c>
      <c r="AQ17" s="176">
        <v>1</v>
      </c>
      <c r="AR17" s="176"/>
      <c r="AS17" s="160"/>
      <c r="AT17" s="147">
        <v>1</v>
      </c>
      <c r="AU17" s="147"/>
      <c r="AV17" s="147"/>
      <c r="AW17" s="160"/>
      <c r="AX17" s="161" t="e">
        <f>AH17+AI17+AJ17+AL17+AM17+AN17+AP17+AQ17+AR17+#REF!+AU17+AV17</f>
        <v>#REF!</v>
      </c>
      <c r="AY17" s="162">
        <f t="shared" si="2"/>
        <v>0</v>
      </c>
      <c r="AZ17" s="164"/>
      <c r="BA17" s="164"/>
      <c r="BB17" s="164"/>
      <c r="BC17" s="164"/>
      <c r="BD17" s="164"/>
      <c r="BE17" s="164"/>
      <c r="BF17" s="164"/>
      <c r="BG17" s="164"/>
      <c r="BH17" s="164"/>
      <c r="BI17" s="164"/>
      <c r="BJ17" s="164"/>
      <c r="BK17" s="164"/>
    </row>
    <row r="18" spans="1:63" ht="15">
      <c r="A18" s="147" t="s">
        <v>287</v>
      </c>
      <c r="B18" s="147"/>
      <c r="C18" s="147"/>
      <c r="D18" s="147"/>
      <c r="E18" s="160"/>
      <c r="F18" s="147"/>
      <c r="G18" s="147"/>
      <c r="H18" s="147"/>
      <c r="I18" s="160"/>
      <c r="J18" s="147"/>
      <c r="K18" s="147"/>
      <c r="L18" s="147"/>
      <c r="M18" s="160"/>
      <c r="N18" s="147"/>
      <c r="O18" s="147"/>
      <c r="P18" s="147"/>
      <c r="Q18" s="160"/>
      <c r="R18" s="161">
        <f t="shared" si="0"/>
        <v>0</v>
      </c>
      <c r="S18" s="162">
        <f t="shared" si="1"/>
        <v>0</v>
      </c>
      <c r="T18" s="163"/>
      <c r="U18" s="163"/>
      <c r="V18" s="163"/>
      <c r="W18" s="163"/>
      <c r="X18" s="163"/>
      <c r="Y18" s="164"/>
      <c r="Z18" s="164"/>
      <c r="AA18" s="164"/>
      <c r="AB18" s="164"/>
      <c r="AC18" s="164"/>
      <c r="AD18" s="164"/>
      <c r="AE18" s="164"/>
      <c r="AG18" s="147" t="s">
        <v>287</v>
      </c>
      <c r="AH18" s="147"/>
      <c r="AI18" s="147">
        <v>1</v>
      </c>
      <c r="AJ18" s="147">
        <v>1</v>
      </c>
      <c r="AK18" s="160"/>
      <c r="AL18" s="147">
        <v>1</v>
      </c>
      <c r="AM18" s="171">
        <v>1</v>
      </c>
      <c r="AN18" s="177">
        <v>1</v>
      </c>
      <c r="AO18" s="172"/>
      <c r="AP18" s="176">
        <v>1</v>
      </c>
      <c r="AQ18" s="176">
        <v>1</v>
      </c>
      <c r="AR18" s="176">
        <v>1</v>
      </c>
      <c r="AS18" s="160"/>
      <c r="AT18" s="147">
        <v>1</v>
      </c>
      <c r="AU18" s="147"/>
      <c r="AV18" s="147"/>
      <c r="AW18" s="160"/>
      <c r="AX18" s="161" t="e">
        <f>AH18+AI18+AJ18+AL18+AM18+AN18+AP18+AQ18+AR18+#REF!+AU18+AV18</f>
        <v>#REF!</v>
      </c>
      <c r="AY18" s="162">
        <f t="shared" si="2"/>
        <v>0</v>
      </c>
      <c r="AZ18" s="164"/>
      <c r="BA18" s="164"/>
      <c r="BB18" s="164"/>
      <c r="BC18" s="164"/>
      <c r="BD18" s="164"/>
      <c r="BE18" s="164"/>
      <c r="BF18" s="164"/>
      <c r="BG18" s="164"/>
      <c r="BH18" s="164"/>
      <c r="BI18" s="164"/>
      <c r="BJ18" s="164"/>
      <c r="BK18" s="164"/>
    </row>
    <row r="19" spans="1:63" ht="15">
      <c r="A19" s="147" t="s">
        <v>288</v>
      </c>
      <c r="B19" s="147"/>
      <c r="C19" s="147"/>
      <c r="D19" s="147"/>
      <c r="E19" s="160"/>
      <c r="F19" s="147"/>
      <c r="G19" s="147"/>
      <c r="H19" s="147"/>
      <c r="I19" s="160"/>
      <c r="J19" s="147"/>
      <c r="K19" s="147"/>
      <c r="L19" s="147"/>
      <c r="M19" s="160"/>
      <c r="N19" s="147"/>
      <c r="O19" s="147"/>
      <c r="P19" s="147"/>
      <c r="Q19" s="160"/>
      <c r="R19" s="161">
        <f t="shared" si="0"/>
        <v>0</v>
      </c>
      <c r="S19" s="162">
        <f t="shared" si="1"/>
        <v>0</v>
      </c>
      <c r="T19" s="163"/>
      <c r="U19" s="163"/>
      <c r="V19" s="163"/>
      <c r="W19" s="163"/>
      <c r="X19" s="163"/>
      <c r="Y19" s="164"/>
      <c r="Z19" s="164"/>
      <c r="AA19" s="164"/>
      <c r="AB19" s="164"/>
      <c r="AC19" s="164"/>
      <c r="AD19" s="164"/>
      <c r="AE19" s="164"/>
      <c r="AG19" s="147" t="s">
        <v>288</v>
      </c>
      <c r="AH19" s="147"/>
      <c r="AI19" s="147"/>
      <c r="AJ19" s="147"/>
      <c r="AK19" s="160"/>
      <c r="AL19" s="147">
        <v>1</v>
      </c>
      <c r="AM19" s="171">
        <v>1</v>
      </c>
      <c r="AN19" s="177">
        <v>1</v>
      </c>
      <c r="AO19" s="172"/>
      <c r="AP19" s="176">
        <v>1</v>
      </c>
      <c r="AQ19" s="176">
        <v>1</v>
      </c>
      <c r="AR19" s="176"/>
      <c r="AS19" s="160"/>
      <c r="AT19" s="147">
        <v>1</v>
      </c>
      <c r="AU19" s="147"/>
      <c r="AV19" s="147"/>
      <c r="AW19" s="160"/>
      <c r="AX19" s="161" t="e">
        <f>AH19+AI19+AJ19+AL19+AM19+AN19+AP19+AQ19+AR19+#REF!+AU19+AV19</f>
        <v>#REF!</v>
      </c>
      <c r="AY19" s="162">
        <f t="shared" si="2"/>
        <v>0</v>
      </c>
      <c r="AZ19" s="164"/>
      <c r="BA19" s="164"/>
      <c r="BB19" s="164"/>
      <c r="BC19" s="164"/>
      <c r="BD19" s="164"/>
      <c r="BE19" s="164"/>
      <c r="BF19" s="164"/>
      <c r="BG19" s="164"/>
      <c r="BH19" s="164"/>
      <c r="BI19" s="147"/>
      <c r="BJ19" s="147"/>
      <c r="BK19" s="147"/>
    </row>
    <row r="20" spans="1:63" ht="15">
      <c r="A20" s="147" t="s">
        <v>289</v>
      </c>
      <c r="B20" s="147"/>
      <c r="C20" s="147"/>
      <c r="D20" s="147"/>
      <c r="E20" s="160"/>
      <c r="F20" s="147"/>
      <c r="G20" s="147"/>
      <c r="H20" s="147"/>
      <c r="I20" s="160"/>
      <c r="J20" s="147"/>
      <c r="K20" s="147"/>
      <c r="L20" s="147"/>
      <c r="M20" s="160"/>
      <c r="N20" s="147"/>
      <c r="O20" s="147"/>
      <c r="P20" s="147"/>
      <c r="Q20" s="160"/>
      <c r="R20" s="161">
        <f t="shared" si="0"/>
        <v>0</v>
      </c>
      <c r="S20" s="162">
        <f t="shared" si="1"/>
        <v>0</v>
      </c>
      <c r="T20" s="163"/>
      <c r="U20" s="163"/>
      <c r="V20" s="163"/>
      <c r="W20" s="163"/>
      <c r="X20" s="163"/>
      <c r="Y20" s="164"/>
      <c r="Z20" s="164"/>
      <c r="AA20" s="164"/>
      <c r="AB20" s="164"/>
      <c r="AC20" s="164"/>
      <c r="AD20" s="164"/>
      <c r="AE20" s="164"/>
      <c r="AG20" s="147" t="s">
        <v>289</v>
      </c>
      <c r="AH20" s="147"/>
      <c r="AI20" s="147"/>
      <c r="AJ20" s="147">
        <v>1</v>
      </c>
      <c r="AK20" s="160"/>
      <c r="AL20" s="147">
        <v>1</v>
      </c>
      <c r="AM20" s="171">
        <v>1</v>
      </c>
      <c r="AN20" s="177">
        <v>1</v>
      </c>
      <c r="AO20" s="172"/>
      <c r="AP20" s="176">
        <v>1</v>
      </c>
      <c r="AQ20" s="176" t="s">
        <v>282</v>
      </c>
      <c r="AR20" s="176">
        <v>1</v>
      </c>
      <c r="AS20" s="160"/>
      <c r="AT20" s="147">
        <v>1</v>
      </c>
      <c r="AU20" s="147"/>
      <c r="AV20" s="147"/>
      <c r="AW20" s="160"/>
      <c r="AX20" s="161" t="e">
        <f>AH20+AI20+AJ20+AL20+AM20+AN20+AP20+AQ20+AR20+#REF!+AU20+AV20</f>
        <v>#VALUE!</v>
      </c>
      <c r="AY20" s="162">
        <f t="shared" si="2"/>
        <v>0</v>
      </c>
      <c r="AZ20" s="164"/>
      <c r="BA20" s="164"/>
      <c r="BB20" s="164"/>
      <c r="BC20" s="164"/>
      <c r="BD20" s="164"/>
      <c r="BE20" s="164"/>
      <c r="BF20" s="164"/>
      <c r="BG20" s="164"/>
      <c r="BH20" s="164"/>
      <c r="BI20" s="147"/>
      <c r="BJ20" s="147"/>
      <c r="BK20" s="147"/>
    </row>
    <row r="21" spans="1:63" ht="15">
      <c r="A21" s="147" t="s">
        <v>290</v>
      </c>
      <c r="B21" s="147"/>
      <c r="C21" s="147"/>
      <c r="D21" s="147"/>
      <c r="E21" s="160"/>
      <c r="F21" s="147"/>
      <c r="G21" s="147"/>
      <c r="H21" s="147"/>
      <c r="I21" s="160"/>
      <c r="J21" s="147"/>
      <c r="K21" s="147"/>
      <c r="L21" s="147"/>
      <c r="M21" s="160"/>
      <c r="N21" s="147"/>
      <c r="O21" s="147"/>
      <c r="P21" s="147"/>
      <c r="Q21" s="160"/>
      <c r="R21" s="161">
        <f t="shared" si="0"/>
        <v>0</v>
      </c>
      <c r="S21" s="162">
        <f t="shared" si="1"/>
        <v>0</v>
      </c>
      <c r="T21" s="163"/>
      <c r="U21" s="163"/>
      <c r="V21" s="163"/>
      <c r="W21" s="163"/>
      <c r="X21" s="163"/>
      <c r="Y21" s="164"/>
      <c r="Z21" s="164"/>
      <c r="AA21" s="164"/>
      <c r="AB21" s="164"/>
      <c r="AC21" s="164"/>
      <c r="AD21" s="164"/>
      <c r="AE21" s="164"/>
      <c r="AG21" s="147" t="s">
        <v>290</v>
      </c>
      <c r="AH21" s="147"/>
      <c r="AI21" s="147"/>
      <c r="AJ21" s="147">
        <v>1</v>
      </c>
      <c r="AK21" s="160"/>
      <c r="AL21" s="147">
        <v>1</v>
      </c>
      <c r="AM21" s="171">
        <v>1</v>
      </c>
      <c r="AN21" s="177"/>
      <c r="AO21" s="172"/>
      <c r="AP21" s="176">
        <v>1</v>
      </c>
      <c r="AQ21" s="176" t="s">
        <v>282</v>
      </c>
      <c r="AR21" s="176"/>
      <c r="AS21" s="160"/>
      <c r="AT21" s="147">
        <v>1</v>
      </c>
      <c r="AU21" s="147"/>
      <c r="AV21" s="147"/>
      <c r="AW21" s="160"/>
      <c r="AX21" s="161" t="e">
        <f>AH21+AI21+AJ21+AL21+AM21+AN21+AP21+AQ21+AR21+#REF!+AU21+AV21</f>
        <v>#VALUE!</v>
      </c>
      <c r="AY21" s="162">
        <f t="shared" si="2"/>
        <v>0</v>
      </c>
      <c r="AZ21" s="164"/>
      <c r="BA21" s="164"/>
      <c r="BB21" s="164"/>
      <c r="BC21" s="164"/>
      <c r="BD21" s="164"/>
      <c r="BE21" s="164"/>
      <c r="BF21" s="164"/>
      <c r="BG21" s="164"/>
      <c r="BH21" s="164"/>
      <c r="BI21" s="147"/>
      <c r="BJ21" s="147"/>
      <c r="BK21" s="147"/>
    </row>
    <row r="22" spans="1:63" ht="15">
      <c r="A22" s="147" t="s">
        <v>291</v>
      </c>
      <c r="B22" s="147"/>
      <c r="C22" s="147"/>
      <c r="D22" s="147"/>
      <c r="E22" s="160"/>
      <c r="F22" s="147"/>
      <c r="G22" s="147"/>
      <c r="H22" s="147"/>
      <c r="I22" s="160"/>
      <c r="J22" s="147"/>
      <c r="K22" s="147"/>
      <c r="L22" s="147"/>
      <c r="M22" s="160"/>
      <c r="N22" s="147"/>
      <c r="O22" s="147"/>
      <c r="P22" s="147"/>
      <c r="Q22" s="160"/>
      <c r="R22" s="161">
        <f t="shared" si="0"/>
        <v>0</v>
      </c>
      <c r="S22" s="162">
        <f t="shared" si="1"/>
        <v>0</v>
      </c>
      <c r="T22" s="163"/>
      <c r="U22" s="163"/>
      <c r="V22" s="163"/>
      <c r="W22" s="163"/>
      <c r="X22" s="163"/>
      <c r="Y22" s="164"/>
      <c r="Z22" s="164"/>
      <c r="AA22" s="164"/>
      <c r="AB22" s="164"/>
      <c r="AC22" s="164"/>
      <c r="AD22" s="164"/>
      <c r="AE22" s="164"/>
      <c r="AG22" s="147" t="s">
        <v>291</v>
      </c>
      <c r="AH22" s="147"/>
      <c r="AI22" s="147"/>
      <c r="AJ22" s="147">
        <v>1</v>
      </c>
      <c r="AK22" s="160"/>
      <c r="AL22" s="147">
        <v>1</v>
      </c>
      <c r="AM22" s="171">
        <v>1</v>
      </c>
      <c r="AN22" s="177">
        <v>1</v>
      </c>
      <c r="AO22" s="172"/>
      <c r="AP22" s="176">
        <v>1</v>
      </c>
      <c r="AQ22" s="176">
        <v>1</v>
      </c>
      <c r="AR22" s="176">
        <v>1</v>
      </c>
      <c r="AS22" s="160"/>
      <c r="AT22" s="147">
        <v>1</v>
      </c>
      <c r="AU22" s="147"/>
      <c r="AV22" s="147"/>
      <c r="AW22" s="160"/>
      <c r="AX22" s="161" t="e">
        <f>AH22+AI22+AJ22+AL22+AM22+AN22+AP22+AQ22+AR22+#REF!+AU22+AV22</f>
        <v>#REF!</v>
      </c>
      <c r="AY22" s="162">
        <f t="shared" si="2"/>
        <v>0</v>
      </c>
      <c r="AZ22" s="164"/>
      <c r="BA22" s="164"/>
      <c r="BB22" s="164"/>
      <c r="BC22" s="164"/>
      <c r="BD22" s="164"/>
      <c r="BE22" s="164"/>
      <c r="BF22" s="164"/>
      <c r="BG22" s="164"/>
      <c r="BH22" s="164"/>
      <c r="BI22" s="164"/>
      <c r="BJ22" s="164"/>
      <c r="BK22" s="164"/>
    </row>
    <row r="23" spans="1:63" ht="15">
      <c r="A23" s="147" t="s">
        <v>292</v>
      </c>
      <c r="B23" s="147"/>
      <c r="C23" s="147"/>
      <c r="D23" s="147"/>
      <c r="E23" s="160"/>
      <c r="F23" s="147"/>
      <c r="G23" s="147"/>
      <c r="H23" s="147"/>
      <c r="I23" s="160"/>
      <c r="J23" s="147"/>
      <c r="K23" s="147"/>
      <c r="L23" s="147"/>
      <c r="M23" s="160"/>
      <c r="N23" s="147"/>
      <c r="O23" s="147"/>
      <c r="P23" s="147"/>
      <c r="Q23" s="160"/>
      <c r="R23" s="161">
        <f>B23+C23+D23+F23+G23+H23+J23+K23+L23+N23+O23+P23</f>
        <v>0</v>
      </c>
      <c r="S23" s="162">
        <f>+E23+I23+M23+Q23</f>
        <v>0</v>
      </c>
      <c r="T23" s="163"/>
      <c r="U23" s="163"/>
      <c r="V23" s="163"/>
      <c r="W23" s="163"/>
      <c r="X23" s="163"/>
      <c r="Y23" s="164"/>
      <c r="Z23" s="164"/>
      <c r="AA23" s="164"/>
      <c r="AB23" s="164"/>
      <c r="AC23" s="164"/>
      <c r="AD23" s="164"/>
      <c r="AE23" s="164"/>
      <c r="AG23" s="147" t="s">
        <v>292</v>
      </c>
      <c r="AH23" s="147"/>
      <c r="AI23" s="147">
        <v>1</v>
      </c>
      <c r="AJ23" s="147">
        <v>1</v>
      </c>
      <c r="AK23" s="160"/>
      <c r="AL23" s="147">
        <v>1</v>
      </c>
      <c r="AM23" s="171">
        <v>1</v>
      </c>
      <c r="AN23" s="177">
        <v>1</v>
      </c>
      <c r="AO23" s="172"/>
      <c r="AP23" s="176">
        <v>1</v>
      </c>
      <c r="AQ23" s="176">
        <v>1</v>
      </c>
      <c r="AR23" s="176"/>
      <c r="AS23" s="160"/>
      <c r="AT23" s="147">
        <v>1</v>
      </c>
      <c r="AU23" s="147"/>
      <c r="AV23" s="147"/>
      <c r="AW23" s="160"/>
      <c r="AX23" s="161" t="e">
        <f>AH23+AI23+AJ23+AL23+AM23+AN23+AP23+AQ23+AR23+#REF!+AU23+AV23</f>
        <v>#REF!</v>
      </c>
      <c r="AY23" s="162">
        <f>+AK23+AO23+AS23+AW23</f>
        <v>0</v>
      </c>
      <c r="AZ23" s="164"/>
      <c r="BA23" s="164"/>
      <c r="BB23" s="164"/>
      <c r="BC23" s="164"/>
      <c r="BD23" s="164"/>
      <c r="BE23" s="164"/>
      <c r="BF23" s="164"/>
      <c r="BG23" s="164"/>
      <c r="BH23" s="164"/>
      <c r="BI23" s="164"/>
      <c r="BJ23" s="164"/>
      <c r="BK23" s="164"/>
    </row>
    <row r="24" spans="1:63" ht="15">
      <c r="A24" s="147" t="s">
        <v>293</v>
      </c>
      <c r="B24" s="147"/>
      <c r="C24" s="147"/>
      <c r="D24" s="147"/>
      <c r="E24" s="160"/>
      <c r="F24" s="147"/>
      <c r="G24" s="147"/>
      <c r="H24" s="147"/>
      <c r="I24" s="160"/>
      <c r="J24" s="147"/>
      <c r="K24" s="147"/>
      <c r="L24" s="147"/>
      <c r="M24" s="160"/>
      <c r="N24" s="147"/>
      <c r="O24" s="147"/>
      <c r="P24" s="147"/>
      <c r="Q24" s="160"/>
      <c r="R24" s="161">
        <f t="shared" si="0"/>
        <v>0</v>
      </c>
      <c r="S24" s="162">
        <f t="shared" si="1"/>
        <v>0</v>
      </c>
      <c r="T24" s="163"/>
      <c r="U24" s="163"/>
      <c r="V24" s="163"/>
      <c r="W24" s="163"/>
      <c r="X24" s="163"/>
      <c r="Y24" s="164"/>
      <c r="Z24" s="164"/>
      <c r="AA24" s="164"/>
      <c r="AB24" s="164"/>
      <c r="AC24" s="164"/>
      <c r="AD24" s="164"/>
      <c r="AE24" s="164"/>
      <c r="AG24" s="147" t="s">
        <v>293</v>
      </c>
      <c r="AH24" s="147"/>
      <c r="AI24" s="147"/>
      <c r="AJ24" s="147">
        <v>1</v>
      </c>
      <c r="AK24" s="160"/>
      <c r="AL24" s="147">
        <v>1</v>
      </c>
      <c r="AM24" s="171">
        <v>1</v>
      </c>
      <c r="AN24" s="177"/>
      <c r="AO24" s="172"/>
      <c r="AP24" s="176">
        <v>1</v>
      </c>
      <c r="AQ24" s="176">
        <v>1</v>
      </c>
      <c r="AR24" s="176">
        <v>1</v>
      </c>
      <c r="AS24" s="160"/>
      <c r="AT24" s="147"/>
      <c r="AU24" s="147"/>
      <c r="AV24" s="147"/>
      <c r="AW24" s="160"/>
      <c r="AX24" s="161" t="e">
        <f>AH24+AI24+AJ24+AL24+AM24+AN24+AP24+AQ24+AR24+#REF!+AU24+AV24</f>
        <v>#REF!</v>
      </c>
      <c r="AY24" s="162">
        <f t="shared" si="2"/>
        <v>0</v>
      </c>
      <c r="AZ24" s="164"/>
      <c r="BA24" s="164"/>
      <c r="BB24" s="164"/>
      <c r="BC24" s="164"/>
      <c r="BD24" s="164"/>
      <c r="BE24" s="164"/>
      <c r="BF24" s="164"/>
      <c r="BG24" s="164"/>
      <c r="BH24" s="164"/>
      <c r="BI24" s="164"/>
      <c r="BJ24" s="164"/>
      <c r="BK24" s="164"/>
    </row>
    <row r="25" spans="1:63" ht="15">
      <c r="A25" s="147" t="s">
        <v>294</v>
      </c>
      <c r="B25" s="147"/>
      <c r="C25" s="147"/>
      <c r="D25" s="147"/>
      <c r="E25" s="160"/>
      <c r="F25" s="147"/>
      <c r="G25" s="147"/>
      <c r="H25" s="147"/>
      <c r="I25" s="160"/>
      <c r="J25" s="147"/>
      <c r="K25" s="147"/>
      <c r="L25" s="147"/>
      <c r="M25" s="160"/>
      <c r="N25" s="147"/>
      <c r="O25" s="147"/>
      <c r="P25" s="147"/>
      <c r="Q25" s="160"/>
      <c r="R25" s="161">
        <f t="shared" si="0"/>
        <v>0</v>
      </c>
      <c r="S25" s="162">
        <f t="shared" si="1"/>
        <v>0</v>
      </c>
      <c r="T25" s="163"/>
      <c r="U25" s="163"/>
      <c r="V25" s="163"/>
      <c r="W25" s="163"/>
      <c r="X25" s="163"/>
      <c r="Y25" s="164"/>
      <c r="Z25" s="164"/>
      <c r="AA25" s="164"/>
      <c r="AB25" s="164"/>
      <c r="AC25" s="164"/>
      <c r="AD25" s="164"/>
      <c r="AE25" s="164"/>
      <c r="AG25" s="147" t="s">
        <v>294</v>
      </c>
      <c r="AH25" s="147"/>
      <c r="AI25" s="147"/>
      <c r="AJ25" s="147">
        <v>1</v>
      </c>
      <c r="AK25" s="160"/>
      <c r="AL25" s="147">
        <v>1</v>
      </c>
      <c r="AM25" s="171">
        <v>1</v>
      </c>
      <c r="AN25" s="177">
        <v>1</v>
      </c>
      <c r="AO25" s="172"/>
      <c r="AP25" s="176">
        <v>1</v>
      </c>
      <c r="AQ25" s="176">
        <v>1</v>
      </c>
      <c r="AR25" s="176">
        <v>1</v>
      </c>
      <c r="AS25" s="160"/>
      <c r="AT25" s="147">
        <v>1</v>
      </c>
      <c r="AU25" s="147"/>
      <c r="AV25" s="147"/>
      <c r="AW25" s="160"/>
      <c r="AX25" s="161" t="e">
        <f>AH25+AI25+AJ25+AL25+AM25+AN25+AP25+AQ25+AR25+#REF!+AU25+AV25</f>
        <v>#REF!</v>
      </c>
      <c r="AY25" s="162">
        <f t="shared" si="2"/>
        <v>0</v>
      </c>
      <c r="AZ25" s="164"/>
      <c r="BA25" s="164"/>
      <c r="BB25" s="164"/>
      <c r="BC25" s="164"/>
      <c r="BD25" s="164"/>
      <c r="BE25" s="164"/>
      <c r="BF25" s="164"/>
      <c r="BG25" s="164"/>
      <c r="BH25" s="164"/>
      <c r="BI25" s="164"/>
      <c r="BJ25" s="164"/>
      <c r="BK25" s="164"/>
    </row>
    <row r="26" spans="1:63" ht="15">
      <c r="A26" s="147" t="s">
        <v>295</v>
      </c>
      <c r="B26" s="147"/>
      <c r="C26" s="147"/>
      <c r="D26" s="147"/>
      <c r="E26" s="160"/>
      <c r="F26" s="147"/>
      <c r="G26" s="147"/>
      <c r="H26" s="147"/>
      <c r="I26" s="160"/>
      <c r="J26" s="147"/>
      <c r="K26" s="147"/>
      <c r="L26" s="147"/>
      <c r="M26" s="160"/>
      <c r="N26" s="147"/>
      <c r="O26" s="147"/>
      <c r="P26" s="147"/>
      <c r="Q26" s="160"/>
      <c r="R26" s="161">
        <f t="shared" si="0"/>
        <v>0</v>
      </c>
      <c r="S26" s="162">
        <f t="shared" si="1"/>
        <v>0</v>
      </c>
      <c r="T26" s="163"/>
      <c r="U26" s="163"/>
      <c r="V26" s="163"/>
      <c r="W26" s="163"/>
      <c r="X26" s="163"/>
      <c r="Y26" s="164"/>
      <c r="Z26" s="164"/>
      <c r="AA26" s="164"/>
      <c r="AB26" s="164"/>
      <c r="AC26" s="164"/>
      <c r="AD26" s="164"/>
      <c r="AE26" s="164"/>
      <c r="AG26" s="147" t="s">
        <v>295</v>
      </c>
      <c r="AH26" s="147"/>
      <c r="AI26" s="147">
        <v>1</v>
      </c>
      <c r="AJ26" s="147"/>
      <c r="AK26" s="160"/>
      <c r="AL26" s="147">
        <v>1</v>
      </c>
      <c r="AM26" s="171">
        <v>1</v>
      </c>
      <c r="AN26" s="177">
        <v>1</v>
      </c>
      <c r="AO26" s="172"/>
      <c r="AP26" s="176" t="s">
        <v>282</v>
      </c>
      <c r="AQ26" s="176" t="s">
        <v>282</v>
      </c>
      <c r="AR26" s="176">
        <v>1</v>
      </c>
      <c r="AS26" s="160"/>
      <c r="AT26" s="147">
        <v>1</v>
      </c>
      <c r="AU26" s="147"/>
      <c r="AV26" s="147"/>
      <c r="AW26" s="160"/>
      <c r="AX26" s="161" t="e">
        <f>AH26+AI26+AJ26+AL26+AM26+AN26+#REF!+AP26+AR26+#REF!+AU26+AV26</f>
        <v>#REF!</v>
      </c>
      <c r="AY26" s="162">
        <f t="shared" si="2"/>
        <v>0</v>
      </c>
      <c r="AZ26" s="164"/>
      <c r="BA26" s="164"/>
      <c r="BB26" s="164"/>
      <c r="BC26" s="164"/>
      <c r="BD26" s="164"/>
      <c r="BE26" s="164"/>
      <c r="BF26" s="164"/>
      <c r="BG26" s="164"/>
      <c r="BH26" s="164"/>
      <c r="BI26" s="164"/>
      <c r="BJ26" s="164"/>
      <c r="BK26" s="164"/>
    </row>
    <row r="27" spans="1:63" ht="15">
      <c r="A27" s="147" t="s">
        <v>296</v>
      </c>
      <c r="B27" s="147"/>
      <c r="C27" s="147"/>
      <c r="D27" s="147"/>
      <c r="E27" s="160"/>
      <c r="F27" s="147"/>
      <c r="G27" s="147"/>
      <c r="H27" s="147"/>
      <c r="I27" s="160"/>
      <c r="J27" s="147"/>
      <c r="K27" s="147"/>
      <c r="L27" s="147"/>
      <c r="M27" s="160"/>
      <c r="N27" s="147"/>
      <c r="O27" s="147"/>
      <c r="P27" s="147"/>
      <c r="Q27" s="160"/>
      <c r="R27" s="161">
        <f t="shared" si="0"/>
        <v>0</v>
      </c>
      <c r="S27" s="162">
        <f t="shared" si="1"/>
        <v>0</v>
      </c>
      <c r="T27" s="163"/>
      <c r="U27" s="163"/>
      <c r="V27" s="163"/>
      <c r="W27" s="163"/>
      <c r="X27" s="163"/>
      <c r="Y27" s="164"/>
      <c r="Z27" s="164"/>
      <c r="AA27" s="164"/>
      <c r="AB27" s="164"/>
      <c r="AC27" s="164"/>
      <c r="AD27" s="164"/>
      <c r="AE27" s="164"/>
      <c r="AG27" s="147" t="s">
        <v>296</v>
      </c>
      <c r="AH27" s="147"/>
      <c r="AI27" s="147"/>
      <c r="AJ27" s="147"/>
      <c r="AK27" s="160"/>
      <c r="AL27" s="147"/>
      <c r="AM27" s="171">
        <v>1</v>
      </c>
      <c r="AN27" s="177">
        <v>1</v>
      </c>
      <c r="AO27" s="172"/>
      <c r="AP27" s="176">
        <v>1</v>
      </c>
      <c r="AQ27" s="176">
        <v>1</v>
      </c>
      <c r="AR27" s="176">
        <v>0</v>
      </c>
      <c r="AS27" s="160"/>
      <c r="AT27" s="147">
        <v>1</v>
      </c>
      <c r="AU27" s="147"/>
      <c r="AV27" s="147"/>
      <c r="AW27" s="160"/>
      <c r="AX27" s="161" t="e">
        <f>AH27+AI27+AJ27+AL27+AM27+AN27+AP27+AQ27+AR27+#REF!+AU27+AV27</f>
        <v>#REF!</v>
      </c>
      <c r="AY27" s="162">
        <f t="shared" si="2"/>
        <v>0</v>
      </c>
      <c r="AZ27" s="164"/>
      <c r="BA27" s="164"/>
      <c r="BB27" s="164"/>
      <c r="BC27" s="164"/>
      <c r="BD27" s="164"/>
      <c r="BE27" s="164"/>
      <c r="BF27" s="164"/>
      <c r="BG27" s="164"/>
      <c r="BH27" s="164"/>
      <c r="BI27" s="164"/>
      <c r="BJ27" s="164"/>
      <c r="BK27" s="164"/>
    </row>
    <row r="28" spans="1:63" ht="15">
      <c r="A28" s="147" t="s">
        <v>297</v>
      </c>
      <c r="B28" s="147"/>
      <c r="C28" s="147"/>
      <c r="D28" s="147"/>
      <c r="E28" s="160"/>
      <c r="F28" s="147"/>
      <c r="G28" s="147"/>
      <c r="H28" s="147"/>
      <c r="I28" s="160"/>
      <c r="J28" s="147"/>
      <c r="K28" s="147"/>
      <c r="L28" s="147"/>
      <c r="M28" s="160"/>
      <c r="N28" s="147"/>
      <c r="O28" s="147"/>
      <c r="P28" s="147"/>
      <c r="Q28" s="160"/>
      <c r="R28" s="161">
        <f t="shared" si="0"/>
        <v>0</v>
      </c>
      <c r="S28" s="162">
        <f t="shared" si="1"/>
        <v>0</v>
      </c>
      <c r="T28" s="163"/>
      <c r="U28" s="163"/>
      <c r="V28" s="163"/>
      <c r="W28" s="163"/>
      <c r="X28" s="163"/>
      <c r="Y28" s="164"/>
      <c r="Z28" s="164"/>
      <c r="AA28" s="164"/>
      <c r="AB28" s="164"/>
      <c r="AC28" s="164"/>
      <c r="AD28" s="164"/>
      <c r="AE28" s="164"/>
      <c r="AG28" s="147" t="s">
        <v>297</v>
      </c>
      <c r="AH28" s="147"/>
      <c r="AI28" s="147"/>
      <c r="AJ28" s="147"/>
      <c r="AK28" s="160"/>
      <c r="AL28" s="147"/>
      <c r="AM28" s="171"/>
      <c r="AN28" s="177">
        <v>1</v>
      </c>
      <c r="AO28" s="172"/>
      <c r="AP28" s="176">
        <v>1</v>
      </c>
      <c r="AQ28" s="176">
        <v>1</v>
      </c>
      <c r="AR28" s="176">
        <v>1</v>
      </c>
      <c r="AS28" s="160"/>
      <c r="AT28" s="147"/>
      <c r="AU28" s="147"/>
      <c r="AV28" s="147"/>
      <c r="AW28" s="160"/>
      <c r="AX28" s="161" t="e">
        <f>AH28+AI28+AJ28+AL28+AM28+AN28+AP28+AQ28+AR28+#REF!+AU28+AV28</f>
        <v>#REF!</v>
      </c>
      <c r="AY28" s="162">
        <f t="shared" si="2"/>
        <v>0</v>
      </c>
      <c r="AZ28" s="164"/>
      <c r="BA28" s="164"/>
      <c r="BB28" s="164"/>
      <c r="BC28" s="164"/>
      <c r="BD28" s="164"/>
      <c r="BE28" s="164"/>
      <c r="BF28" s="164"/>
      <c r="BG28" s="164"/>
      <c r="BH28" s="164"/>
      <c r="BI28" s="164"/>
      <c r="BJ28" s="164"/>
      <c r="BK28" s="164"/>
    </row>
    <row r="29" spans="1:63" ht="15">
      <c r="A29" s="147" t="s">
        <v>298</v>
      </c>
      <c r="B29" s="147"/>
      <c r="C29" s="147"/>
      <c r="D29" s="147"/>
      <c r="E29" s="160"/>
      <c r="F29" s="147"/>
      <c r="G29" s="147"/>
      <c r="H29" s="147"/>
      <c r="I29" s="160"/>
      <c r="J29" s="147"/>
      <c r="K29" s="147"/>
      <c r="L29" s="147"/>
      <c r="M29" s="160"/>
      <c r="N29" s="147"/>
      <c r="O29" s="147"/>
      <c r="P29" s="147"/>
      <c r="Q29" s="160"/>
      <c r="R29" s="161">
        <f t="shared" si="0"/>
        <v>0</v>
      </c>
      <c r="S29" s="162">
        <f t="shared" si="1"/>
        <v>0</v>
      </c>
      <c r="T29" s="163"/>
      <c r="U29" s="163"/>
      <c r="V29" s="163"/>
      <c r="W29" s="163"/>
      <c r="X29" s="163"/>
      <c r="Y29" s="164"/>
      <c r="Z29" s="164"/>
      <c r="AA29" s="164"/>
      <c r="AB29" s="164"/>
      <c r="AC29" s="164"/>
      <c r="AD29" s="164"/>
      <c r="AE29" s="164"/>
      <c r="AG29" s="147" t="s">
        <v>298</v>
      </c>
      <c r="AH29" s="147"/>
      <c r="AI29" s="147">
        <v>1</v>
      </c>
      <c r="AJ29" s="147">
        <v>1</v>
      </c>
      <c r="AK29" s="160"/>
      <c r="AL29" s="147"/>
      <c r="AM29" s="171">
        <v>1</v>
      </c>
      <c r="AN29" s="177">
        <v>1</v>
      </c>
      <c r="AO29" s="172"/>
      <c r="AP29" s="176">
        <v>1</v>
      </c>
      <c r="AQ29" s="176" t="s">
        <v>282</v>
      </c>
      <c r="AR29" s="176">
        <v>1</v>
      </c>
      <c r="AS29" s="160"/>
      <c r="AT29" s="147">
        <v>1</v>
      </c>
      <c r="AU29" s="147"/>
      <c r="AV29" s="147"/>
      <c r="AW29" s="160"/>
      <c r="AX29" s="161" t="e">
        <f>AH29+AI29+AJ29+AL29+AM29+AN29+AP29+AQ29+AR29+#REF!+AU29+AV29</f>
        <v>#VALUE!</v>
      </c>
      <c r="AY29" s="162">
        <f t="shared" si="2"/>
        <v>0</v>
      </c>
      <c r="AZ29" s="164"/>
      <c r="BA29" s="164"/>
      <c r="BB29" s="164"/>
      <c r="BC29" s="164"/>
      <c r="BD29" s="164"/>
      <c r="BE29" s="164"/>
      <c r="BF29" s="164"/>
      <c r="BG29" s="164"/>
      <c r="BH29" s="164"/>
      <c r="BI29" s="164"/>
      <c r="BJ29" s="164"/>
      <c r="BK29" s="164"/>
    </row>
    <row r="30" spans="1:63" ht="15">
      <c r="A30" s="147" t="s">
        <v>299</v>
      </c>
      <c r="B30" s="147"/>
      <c r="C30" s="147"/>
      <c r="D30" s="147"/>
      <c r="E30" s="160"/>
      <c r="F30" s="147"/>
      <c r="G30" s="147"/>
      <c r="H30" s="147"/>
      <c r="I30" s="160"/>
      <c r="J30" s="147"/>
      <c r="K30" s="147"/>
      <c r="L30" s="147"/>
      <c r="M30" s="160"/>
      <c r="N30" s="147"/>
      <c r="O30" s="147"/>
      <c r="P30" s="147"/>
      <c r="Q30" s="160"/>
      <c r="R30" s="161">
        <f t="shared" si="0"/>
        <v>0</v>
      </c>
      <c r="S30" s="162">
        <f t="shared" si="1"/>
        <v>0</v>
      </c>
      <c r="T30" s="163"/>
      <c r="U30" s="163"/>
      <c r="V30" s="163"/>
      <c r="W30" s="163"/>
      <c r="X30" s="163"/>
      <c r="Y30" s="164"/>
      <c r="Z30" s="164"/>
      <c r="AA30" s="164"/>
      <c r="AB30" s="164"/>
      <c r="AC30" s="164"/>
      <c r="AD30" s="164"/>
      <c r="AE30" s="164"/>
      <c r="AG30" s="147" t="s">
        <v>299</v>
      </c>
      <c r="AH30" s="147"/>
      <c r="AI30" s="147"/>
      <c r="AJ30" s="147"/>
      <c r="AK30" s="160"/>
      <c r="AL30" s="147">
        <v>1</v>
      </c>
      <c r="AM30" s="171">
        <v>1</v>
      </c>
      <c r="AN30" s="177">
        <v>1</v>
      </c>
      <c r="AO30" s="172"/>
      <c r="AP30" s="176">
        <v>1</v>
      </c>
      <c r="AQ30" s="176">
        <v>1</v>
      </c>
      <c r="AR30" s="176">
        <v>1</v>
      </c>
      <c r="AS30" s="160"/>
      <c r="AT30" s="147">
        <v>1</v>
      </c>
      <c r="AU30" s="147"/>
      <c r="AV30" s="147"/>
      <c r="AW30" s="160"/>
      <c r="AX30" s="161" t="e">
        <f>AH30+AI30+AJ30+AL30+AM30+AN30+AP30+AQ30+AR30+#REF!+AU30+AV30</f>
        <v>#REF!</v>
      </c>
      <c r="AY30" s="162">
        <f t="shared" si="2"/>
        <v>0</v>
      </c>
      <c r="AZ30" s="164"/>
      <c r="BA30" s="164"/>
      <c r="BB30" s="164"/>
      <c r="BC30" s="164"/>
      <c r="BD30" s="164"/>
      <c r="BE30" s="164"/>
      <c r="BF30" s="164"/>
      <c r="BG30" s="164"/>
      <c r="BH30" s="164"/>
      <c r="BI30" s="164"/>
      <c r="BJ30" s="164"/>
      <c r="BK30" s="164"/>
    </row>
    <row r="31" spans="1:63" ht="15">
      <c r="A31" s="147" t="s">
        <v>300</v>
      </c>
      <c r="B31" s="147"/>
      <c r="C31" s="147"/>
      <c r="D31" s="147"/>
      <c r="E31" s="160"/>
      <c r="F31" s="147"/>
      <c r="G31" s="147"/>
      <c r="H31" s="147"/>
      <c r="I31" s="160"/>
      <c r="J31" s="147"/>
      <c r="K31" s="147"/>
      <c r="L31" s="147"/>
      <c r="M31" s="160"/>
      <c r="N31" s="147"/>
      <c r="O31" s="147"/>
      <c r="P31" s="147"/>
      <c r="Q31" s="160"/>
      <c r="R31" s="161">
        <f t="shared" si="0"/>
        <v>0</v>
      </c>
      <c r="S31" s="162">
        <f t="shared" si="1"/>
        <v>0</v>
      </c>
      <c r="T31" s="163"/>
      <c r="U31" s="163"/>
      <c r="V31" s="163"/>
      <c r="W31" s="163"/>
      <c r="X31" s="163"/>
      <c r="Y31" s="164"/>
      <c r="Z31" s="164"/>
      <c r="AA31" s="164"/>
      <c r="AB31" s="164"/>
      <c r="AC31" s="164"/>
      <c r="AD31" s="164"/>
      <c r="AE31" s="164"/>
      <c r="AG31" s="147" t="s">
        <v>300</v>
      </c>
      <c r="AH31" s="147"/>
      <c r="AI31" s="147"/>
      <c r="AJ31" s="147"/>
      <c r="AK31" s="160"/>
      <c r="AL31" s="147"/>
      <c r="AM31" s="171"/>
      <c r="AN31" s="177">
        <v>1</v>
      </c>
      <c r="AO31" s="172"/>
      <c r="AP31" s="176" t="s">
        <v>282</v>
      </c>
      <c r="AQ31" s="176" t="s">
        <v>282</v>
      </c>
      <c r="AR31" s="176"/>
      <c r="AS31" s="160"/>
      <c r="AT31" s="147">
        <v>1</v>
      </c>
      <c r="AU31" s="147"/>
      <c r="AV31" s="147"/>
      <c r="AW31" s="160"/>
      <c r="AX31" s="161" t="e">
        <f>AH31+AI31+AJ31+AL31+AM31+AN31+AP31+AQ31+AR31+#REF!+AU31+AV31</f>
        <v>#VALUE!</v>
      </c>
      <c r="AY31" s="162">
        <f t="shared" si="2"/>
        <v>0</v>
      </c>
      <c r="AZ31" s="164"/>
      <c r="BA31" s="164"/>
      <c r="BB31" s="164"/>
      <c r="BC31" s="164"/>
      <c r="BD31" s="164"/>
      <c r="BE31" s="164"/>
      <c r="BF31" s="164"/>
      <c r="BG31" s="164"/>
      <c r="BH31" s="164"/>
      <c r="BI31" s="164"/>
      <c r="BJ31" s="164"/>
      <c r="BK31" s="164"/>
    </row>
    <row r="32" spans="1:63" ht="15">
      <c r="A32" s="165" t="s">
        <v>301</v>
      </c>
      <c r="B32" s="166">
        <f>SUM(B11:B31)</f>
        <v>0</v>
      </c>
      <c r="C32" s="166">
        <f aca="true" t="shared" si="3" ref="C32:AE32">SUM(C11:C31)</f>
        <v>5</v>
      </c>
      <c r="D32" s="166">
        <f t="shared" si="3"/>
        <v>10</v>
      </c>
      <c r="E32" s="167">
        <f>SUM(E11:E31)</f>
        <v>374350000</v>
      </c>
      <c r="F32" s="166">
        <f t="shared" si="3"/>
        <v>10</v>
      </c>
      <c r="G32" s="166">
        <f t="shared" si="3"/>
        <v>10</v>
      </c>
      <c r="H32" s="166">
        <f t="shared" si="3"/>
        <v>10</v>
      </c>
      <c r="I32" s="167">
        <f>SUM(I11:I31)</f>
        <v>0</v>
      </c>
      <c r="J32" s="166">
        <f t="shared" si="3"/>
        <v>10</v>
      </c>
      <c r="K32" s="166">
        <f t="shared" si="3"/>
        <v>10</v>
      </c>
      <c r="L32" s="166">
        <f t="shared" si="3"/>
        <v>10</v>
      </c>
      <c r="M32" s="167">
        <f>SUM(M11:M31)</f>
        <v>0</v>
      </c>
      <c r="N32" s="166">
        <f t="shared" si="3"/>
        <v>10</v>
      </c>
      <c r="O32" s="166">
        <f t="shared" si="3"/>
        <v>10</v>
      </c>
      <c r="P32" s="166">
        <f t="shared" si="3"/>
        <v>5</v>
      </c>
      <c r="Q32" s="167">
        <f>SUM(Q11:Q31)</f>
        <v>0</v>
      </c>
      <c r="R32" s="166">
        <f t="shared" si="3"/>
        <v>20</v>
      </c>
      <c r="S32" s="162">
        <f t="shared" si="3"/>
        <v>374350000</v>
      </c>
      <c r="T32" s="166">
        <f t="shared" si="3"/>
        <v>0</v>
      </c>
      <c r="U32" s="166">
        <f t="shared" si="3"/>
        <v>0</v>
      </c>
      <c r="V32" s="166">
        <f t="shared" si="3"/>
        <v>0</v>
      </c>
      <c r="W32" s="166">
        <f t="shared" si="3"/>
        <v>0</v>
      </c>
      <c r="X32" s="166">
        <f t="shared" si="3"/>
        <v>0</v>
      </c>
      <c r="Y32" s="166">
        <f t="shared" si="3"/>
        <v>0</v>
      </c>
      <c r="Z32" s="166">
        <f t="shared" si="3"/>
        <v>0</v>
      </c>
      <c r="AA32" s="166">
        <f t="shared" si="3"/>
        <v>0</v>
      </c>
      <c r="AB32" s="166">
        <f t="shared" si="3"/>
        <v>0</v>
      </c>
      <c r="AC32" s="166">
        <f t="shared" si="3"/>
        <v>0</v>
      </c>
      <c r="AD32" s="166">
        <f t="shared" si="3"/>
        <v>0</v>
      </c>
      <c r="AE32" s="166">
        <f t="shared" si="3"/>
        <v>0</v>
      </c>
      <c r="AG32" s="165" t="s">
        <v>301</v>
      </c>
      <c r="AH32" s="166">
        <f aca="true" t="shared" si="4" ref="AH32:AW32">SUM(AH11:AH31)</f>
        <v>0</v>
      </c>
      <c r="AI32" s="166">
        <f t="shared" si="4"/>
        <v>4</v>
      </c>
      <c r="AJ32" s="166">
        <f t="shared" si="4"/>
        <v>10</v>
      </c>
      <c r="AK32" s="167">
        <f t="shared" si="4"/>
        <v>374350000</v>
      </c>
      <c r="AL32" s="166">
        <f t="shared" si="4"/>
        <v>13</v>
      </c>
      <c r="AM32" s="166">
        <f t="shared" si="4"/>
        <v>17</v>
      </c>
      <c r="AN32" s="174">
        <f t="shared" si="4"/>
        <v>14</v>
      </c>
      <c r="AO32" s="167">
        <f t="shared" si="4"/>
        <v>-20925334</v>
      </c>
      <c r="AP32" s="166">
        <f t="shared" si="4"/>
        <v>17</v>
      </c>
      <c r="AQ32" s="176">
        <v>12</v>
      </c>
      <c r="AR32" s="166">
        <f t="shared" si="4"/>
        <v>13</v>
      </c>
      <c r="AS32" s="167">
        <f t="shared" si="4"/>
        <v>0</v>
      </c>
      <c r="AT32" s="166">
        <f>SUM(AT11:AT31)</f>
        <v>18</v>
      </c>
      <c r="AU32" s="166">
        <f t="shared" si="4"/>
        <v>0</v>
      </c>
      <c r="AV32" s="166">
        <f t="shared" si="4"/>
        <v>0</v>
      </c>
      <c r="AW32" s="167">
        <f t="shared" si="4"/>
        <v>-27965333</v>
      </c>
      <c r="AX32" s="168" t="e">
        <f aca="true" t="shared" si="5" ref="AX32:BK32">SUM(AX11:AX31)</f>
        <v>#REF!</v>
      </c>
      <c r="AY32" s="169">
        <f t="shared" si="5"/>
        <v>325459333</v>
      </c>
      <c r="AZ32" s="166">
        <f t="shared" si="5"/>
        <v>0</v>
      </c>
      <c r="BA32" s="166">
        <f t="shared" si="5"/>
        <v>0</v>
      </c>
      <c r="BB32" s="166">
        <f t="shared" si="5"/>
        <v>0</v>
      </c>
      <c r="BC32" s="166">
        <f t="shared" si="5"/>
        <v>0</v>
      </c>
      <c r="BD32" s="166">
        <f t="shared" si="5"/>
        <v>0</v>
      </c>
      <c r="BE32" s="166">
        <f t="shared" si="5"/>
        <v>0</v>
      </c>
      <c r="BF32" s="166">
        <f t="shared" si="5"/>
        <v>0</v>
      </c>
      <c r="BG32" s="166">
        <f t="shared" si="5"/>
        <v>0</v>
      </c>
      <c r="BH32" s="166">
        <f t="shared" si="5"/>
        <v>0</v>
      </c>
      <c r="BI32" s="166">
        <f t="shared" si="5"/>
        <v>0</v>
      </c>
      <c r="BJ32" s="166">
        <f t="shared" si="5"/>
        <v>0</v>
      </c>
      <c r="BK32" s="166">
        <f t="shared" si="5"/>
        <v>0</v>
      </c>
    </row>
    <row r="34" spans="1:63" ht="31.5" customHeight="1">
      <c r="A34" s="149" t="s">
        <v>259</v>
      </c>
      <c r="B34" s="846"/>
      <c r="C34" s="846"/>
      <c r="D34" s="846"/>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6"/>
      <c r="AT34" s="846"/>
      <c r="AU34" s="846"/>
      <c r="AV34" s="846"/>
      <c r="AW34" s="846"/>
      <c r="AX34" s="846"/>
      <c r="AY34" s="846"/>
      <c r="AZ34" s="846"/>
      <c r="BA34" s="846"/>
      <c r="BB34" s="846"/>
      <c r="BC34" s="846"/>
      <c r="BD34" s="846"/>
      <c r="BE34" s="846"/>
      <c r="BF34" s="846"/>
      <c r="BG34" s="846"/>
      <c r="BH34" s="846"/>
      <c r="BI34" s="846"/>
      <c r="BJ34" s="846"/>
      <c r="BK34" s="846"/>
    </row>
    <row r="35" spans="1:63" ht="31.5" customHeight="1">
      <c r="A35" s="150" t="s">
        <v>260</v>
      </c>
      <c r="B35" s="841" t="s">
        <v>116</v>
      </c>
      <c r="C35" s="842"/>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842"/>
      <c r="AI35" s="842"/>
      <c r="AJ35" s="842"/>
      <c r="AK35" s="842"/>
      <c r="AL35" s="842"/>
      <c r="AM35" s="842"/>
      <c r="AN35" s="842"/>
      <c r="AO35" s="842"/>
      <c r="AP35" s="842"/>
      <c r="AQ35" s="842"/>
      <c r="AR35" s="842"/>
      <c r="AS35" s="842"/>
      <c r="AT35" s="842"/>
      <c r="AU35" s="842"/>
      <c r="AV35" s="842"/>
      <c r="AW35" s="842"/>
      <c r="AX35" s="842"/>
      <c r="AY35" s="842"/>
      <c r="AZ35" s="842"/>
      <c r="BA35" s="842"/>
      <c r="BB35" s="842"/>
      <c r="BC35" s="842"/>
      <c r="BD35" s="842"/>
      <c r="BE35" s="842"/>
      <c r="BF35" s="842"/>
      <c r="BG35" s="842"/>
      <c r="BH35" s="842"/>
      <c r="BI35" s="842"/>
      <c r="BJ35" s="842"/>
      <c r="BK35" s="843"/>
    </row>
    <row r="37" spans="1:63" ht="30" customHeight="1">
      <c r="A37" s="844" t="s">
        <v>261</v>
      </c>
      <c r="B37" s="151" t="s">
        <v>35</v>
      </c>
      <c r="C37" s="151" t="s">
        <v>36</v>
      </c>
      <c r="D37" s="841" t="s">
        <v>37</v>
      </c>
      <c r="E37" s="843"/>
      <c r="F37" s="151" t="s">
        <v>38</v>
      </c>
      <c r="G37" s="151" t="s">
        <v>39</v>
      </c>
      <c r="H37" s="841" t="s">
        <v>40</v>
      </c>
      <c r="I37" s="843"/>
      <c r="J37" s="151" t="s">
        <v>41</v>
      </c>
      <c r="K37" s="151" t="s">
        <v>42</v>
      </c>
      <c r="L37" s="841" t="s">
        <v>43</v>
      </c>
      <c r="M37" s="843"/>
      <c r="N37" s="151" t="s">
        <v>44</v>
      </c>
      <c r="O37" s="151" t="s">
        <v>45</v>
      </c>
      <c r="P37" s="841" t="s">
        <v>46</v>
      </c>
      <c r="Q37" s="843"/>
      <c r="R37" s="841" t="s">
        <v>262</v>
      </c>
      <c r="S37" s="843"/>
      <c r="T37" s="841" t="s">
        <v>263</v>
      </c>
      <c r="U37" s="842"/>
      <c r="V37" s="842"/>
      <c r="W37" s="842"/>
      <c r="X37" s="842"/>
      <c r="Y37" s="843"/>
      <c r="Z37" s="841" t="s">
        <v>264</v>
      </c>
      <c r="AA37" s="842"/>
      <c r="AB37" s="842"/>
      <c r="AC37" s="842"/>
      <c r="AD37" s="842"/>
      <c r="AE37" s="843"/>
      <c r="AG37" s="844" t="s">
        <v>261</v>
      </c>
      <c r="AH37" s="151" t="s">
        <v>35</v>
      </c>
      <c r="AI37" s="151" t="s">
        <v>36</v>
      </c>
      <c r="AJ37" s="841" t="s">
        <v>37</v>
      </c>
      <c r="AK37" s="843"/>
      <c r="AL37" s="151" t="s">
        <v>38</v>
      </c>
      <c r="AM37" s="151" t="s">
        <v>39</v>
      </c>
      <c r="AN37" s="841" t="s">
        <v>40</v>
      </c>
      <c r="AO37" s="843"/>
      <c r="AP37" s="151" t="s">
        <v>41</v>
      </c>
      <c r="AQ37" s="151" t="s">
        <v>42</v>
      </c>
      <c r="AR37" s="841" t="s">
        <v>43</v>
      </c>
      <c r="AS37" s="843"/>
      <c r="AT37" s="151" t="s">
        <v>44</v>
      </c>
      <c r="AU37" s="151" t="s">
        <v>45</v>
      </c>
      <c r="AV37" s="841" t="s">
        <v>46</v>
      </c>
      <c r="AW37" s="843"/>
      <c r="AX37" s="841" t="s">
        <v>262</v>
      </c>
      <c r="AY37" s="843"/>
      <c r="AZ37" s="841" t="s">
        <v>263</v>
      </c>
      <c r="BA37" s="842"/>
      <c r="BB37" s="842"/>
      <c r="BC37" s="842"/>
      <c r="BD37" s="842"/>
      <c r="BE37" s="843"/>
      <c r="BF37" s="841" t="s">
        <v>264</v>
      </c>
      <c r="BG37" s="842"/>
      <c r="BH37" s="842"/>
      <c r="BI37" s="842"/>
      <c r="BJ37" s="842"/>
      <c r="BK37" s="843"/>
    </row>
    <row r="38" spans="1:63" ht="36" customHeight="1">
      <c r="A38" s="845"/>
      <c r="B38" s="154" t="s">
        <v>265</v>
      </c>
      <c r="C38" s="154" t="s">
        <v>265</v>
      </c>
      <c r="D38" s="154" t="s">
        <v>265</v>
      </c>
      <c r="E38" s="154" t="s">
        <v>266</v>
      </c>
      <c r="F38" s="154" t="s">
        <v>265</v>
      </c>
      <c r="G38" s="154" t="s">
        <v>265</v>
      </c>
      <c r="H38" s="154" t="s">
        <v>265</v>
      </c>
      <c r="I38" s="154" t="s">
        <v>266</v>
      </c>
      <c r="J38" s="154" t="s">
        <v>265</v>
      </c>
      <c r="K38" s="154" t="s">
        <v>265</v>
      </c>
      <c r="L38" s="154" t="s">
        <v>265</v>
      </c>
      <c r="M38" s="154" t="s">
        <v>266</v>
      </c>
      <c r="N38" s="154" t="s">
        <v>265</v>
      </c>
      <c r="O38" s="154" t="s">
        <v>265</v>
      </c>
      <c r="P38" s="154" t="s">
        <v>265</v>
      </c>
      <c r="Q38" s="154" t="s">
        <v>266</v>
      </c>
      <c r="R38" s="154" t="s">
        <v>265</v>
      </c>
      <c r="S38" s="154" t="s">
        <v>266</v>
      </c>
      <c r="T38" s="155" t="s">
        <v>267</v>
      </c>
      <c r="U38" s="155" t="s">
        <v>268</v>
      </c>
      <c r="V38" s="155" t="s">
        <v>269</v>
      </c>
      <c r="W38" s="155" t="s">
        <v>270</v>
      </c>
      <c r="X38" s="156" t="s">
        <v>271</v>
      </c>
      <c r="Y38" s="155" t="s">
        <v>272</v>
      </c>
      <c r="Z38" s="154" t="s">
        <v>273</v>
      </c>
      <c r="AA38" s="157" t="s">
        <v>274</v>
      </c>
      <c r="AB38" s="154" t="s">
        <v>275</v>
      </c>
      <c r="AC38" s="154" t="s">
        <v>276</v>
      </c>
      <c r="AD38" s="154" t="s">
        <v>277</v>
      </c>
      <c r="AE38" s="154" t="s">
        <v>278</v>
      </c>
      <c r="AG38" s="845"/>
      <c r="AH38" s="154" t="s">
        <v>265</v>
      </c>
      <c r="AI38" s="154" t="s">
        <v>265</v>
      </c>
      <c r="AJ38" s="154" t="s">
        <v>265</v>
      </c>
      <c r="AK38" s="154" t="s">
        <v>266</v>
      </c>
      <c r="AL38" s="154" t="s">
        <v>265</v>
      </c>
      <c r="AM38" s="154" t="s">
        <v>265</v>
      </c>
      <c r="AN38" s="154" t="s">
        <v>265</v>
      </c>
      <c r="AO38" s="154" t="s">
        <v>266</v>
      </c>
      <c r="AP38" s="154" t="s">
        <v>265</v>
      </c>
      <c r="AQ38" s="154" t="s">
        <v>265</v>
      </c>
      <c r="AR38" s="154" t="s">
        <v>265</v>
      </c>
      <c r="AS38" s="154" t="s">
        <v>266</v>
      </c>
      <c r="AT38" s="154" t="s">
        <v>265</v>
      </c>
      <c r="AU38" s="154" t="s">
        <v>265</v>
      </c>
      <c r="AV38" s="154" t="s">
        <v>265</v>
      </c>
      <c r="AW38" s="154" t="s">
        <v>266</v>
      </c>
      <c r="AX38" s="154" t="s">
        <v>265</v>
      </c>
      <c r="AY38" s="154" t="s">
        <v>266</v>
      </c>
      <c r="AZ38" s="155" t="s">
        <v>267</v>
      </c>
      <c r="BA38" s="155" t="s">
        <v>268</v>
      </c>
      <c r="BB38" s="155" t="s">
        <v>269</v>
      </c>
      <c r="BC38" s="155" t="s">
        <v>270</v>
      </c>
      <c r="BD38" s="156" t="s">
        <v>271</v>
      </c>
      <c r="BE38" s="155" t="s">
        <v>272</v>
      </c>
      <c r="BF38" s="158" t="s">
        <v>273</v>
      </c>
      <c r="BG38" s="159" t="s">
        <v>274</v>
      </c>
      <c r="BH38" s="158" t="s">
        <v>275</v>
      </c>
      <c r="BI38" s="158" t="s">
        <v>276</v>
      </c>
      <c r="BJ38" s="158" t="s">
        <v>277</v>
      </c>
      <c r="BK38" s="158" t="s">
        <v>278</v>
      </c>
    </row>
    <row r="39" spans="1:63" ht="15">
      <c r="A39" s="147" t="s">
        <v>279</v>
      </c>
      <c r="B39" s="147">
        <v>0</v>
      </c>
      <c r="C39" s="147">
        <v>5</v>
      </c>
      <c r="D39" s="147">
        <v>10</v>
      </c>
      <c r="E39" s="160">
        <v>162613000</v>
      </c>
      <c r="F39" s="147">
        <v>10</v>
      </c>
      <c r="G39" s="147">
        <v>10</v>
      </c>
      <c r="H39" s="147">
        <v>5</v>
      </c>
      <c r="I39" s="160"/>
      <c r="J39" s="147">
        <v>5</v>
      </c>
      <c r="K39" s="147">
        <v>10</v>
      </c>
      <c r="L39" s="147">
        <v>15</v>
      </c>
      <c r="M39" s="160"/>
      <c r="N39" s="147">
        <v>10</v>
      </c>
      <c r="O39" s="147">
        <v>10</v>
      </c>
      <c r="P39" s="147">
        <v>5</v>
      </c>
      <c r="Q39" s="160"/>
      <c r="R39" s="161">
        <v>19</v>
      </c>
      <c r="S39" s="162">
        <f>+E39+I39+M39+Q39</f>
        <v>162613000</v>
      </c>
      <c r="T39" s="163"/>
      <c r="U39" s="163"/>
      <c r="V39" s="163"/>
      <c r="W39" s="163"/>
      <c r="X39" s="163"/>
      <c r="Y39" s="164"/>
      <c r="Z39" s="164"/>
      <c r="AA39" s="164"/>
      <c r="AB39" s="164"/>
      <c r="AC39" s="164"/>
      <c r="AD39" s="164"/>
      <c r="AE39" s="148"/>
      <c r="AG39" s="147" t="s">
        <v>279</v>
      </c>
      <c r="AH39" s="147"/>
      <c r="AI39" s="147"/>
      <c r="AJ39" s="147"/>
      <c r="AK39" s="160">
        <v>162613000</v>
      </c>
      <c r="AL39" s="147"/>
      <c r="AM39" s="147"/>
      <c r="AN39" s="147"/>
      <c r="AO39" s="160">
        <v>-16773400</v>
      </c>
      <c r="AP39" s="147"/>
      <c r="AQ39" s="147"/>
      <c r="AR39" s="173"/>
      <c r="AS39" s="324"/>
      <c r="AT39" s="173"/>
      <c r="AU39" s="147"/>
      <c r="AV39" s="147"/>
      <c r="AW39" s="160">
        <v>-4937333</v>
      </c>
      <c r="AX39" s="161">
        <f>AH39+AI39+AJ39+AL39+AM39+AN39+AP39+AQ39+AR39+AT39+AU39+AV39</f>
        <v>0</v>
      </c>
      <c r="AY39" s="162">
        <f>+AK39+AO39+AS39+AW39</f>
        <v>140902267</v>
      </c>
      <c r="AZ39" s="164"/>
      <c r="BA39" s="164"/>
      <c r="BB39" s="164"/>
      <c r="BC39" s="164"/>
      <c r="BD39" s="164"/>
      <c r="BE39" s="164"/>
      <c r="BF39" s="164"/>
      <c r="BG39" s="164"/>
      <c r="BH39" s="164"/>
      <c r="BI39" s="164"/>
      <c r="BJ39" s="164"/>
      <c r="BK39" s="148"/>
    </row>
    <row r="40" spans="1:63" ht="15">
      <c r="A40" s="147" t="s">
        <v>280</v>
      </c>
      <c r="B40" s="147"/>
      <c r="C40" s="147"/>
      <c r="D40" s="147"/>
      <c r="E40" s="160"/>
      <c r="F40" s="147"/>
      <c r="G40" s="147"/>
      <c r="H40" s="147"/>
      <c r="I40" s="160"/>
      <c r="J40" s="147"/>
      <c r="K40" s="147"/>
      <c r="L40" s="147"/>
      <c r="M40" s="160"/>
      <c r="N40" s="147"/>
      <c r="O40" s="147"/>
      <c r="P40" s="147"/>
      <c r="Q40" s="160"/>
      <c r="R40" s="161">
        <f aca="true" t="shared" si="6" ref="R40:R59">B40+C40+D40+F40+G40+H40+J40+K40+L40+N40+O40+P40</f>
        <v>0</v>
      </c>
      <c r="S40" s="162">
        <f aca="true" t="shared" si="7" ref="S40:S59">+E40+I40+M40+Q40</f>
        <v>0</v>
      </c>
      <c r="T40" s="163"/>
      <c r="U40" s="163"/>
      <c r="V40" s="163"/>
      <c r="W40" s="163"/>
      <c r="X40" s="163"/>
      <c r="Y40" s="164"/>
      <c r="Z40" s="164"/>
      <c r="AA40" s="164"/>
      <c r="AB40" s="164"/>
      <c r="AC40" s="164"/>
      <c r="AD40" s="164"/>
      <c r="AE40" s="164"/>
      <c r="AG40" s="147" t="s">
        <v>280</v>
      </c>
      <c r="AH40" s="147"/>
      <c r="AI40" s="147"/>
      <c r="AJ40" s="147"/>
      <c r="AK40" s="160"/>
      <c r="AL40" s="147"/>
      <c r="AM40" s="147">
        <v>1</v>
      </c>
      <c r="AN40" s="147">
        <v>1</v>
      </c>
      <c r="AO40" s="160"/>
      <c r="AP40" s="175" t="s">
        <v>282</v>
      </c>
      <c r="AQ40" s="316"/>
      <c r="AR40" s="319">
        <v>1</v>
      </c>
      <c r="AS40" s="340"/>
      <c r="AT40" s="175">
        <v>1</v>
      </c>
      <c r="AU40" s="342"/>
      <c r="AV40" s="147"/>
      <c r="AW40" s="160"/>
      <c r="AX40" s="161" t="e">
        <f aca="true" t="shared" si="8" ref="AX40:AX59">AH40+AI40+AJ40+AL40+AM40+AN40+AP40+AQ40+AR40+AT12+AU40+AV40</f>
        <v>#VALUE!</v>
      </c>
      <c r="AY40" s="162">
        <f aca="true" t="shared" si="9" ref="AY40:AY59">+AK40+AO40+AS40+AW40</f>
        <v>0</v>
      </c>
      <c r="AZ40" s="164"/>
      <c r="BA40" s="164"/>
      <c r="BB40" s="164"/>
      <c r="BC40" s="164"/>
      <c r="BD40" s="164"/>
      <c r="BE40" s="164"/>
      <c r="BF40" s="164"/>
      <c r="BG40" s="164"/>
      <c r="BH40" s="164"/>
      <c r="BI40" s="164"/>
      <c r="BJ40" s="164"/>
      <c r="BK40" s="164"/>
    </row>
    <row r="41" spans="1:63" ht="15">
      <c r="A41" s="147" t="s">
        <v>281</v>
      </c>
      <c r="B41" s="147"/>
      <c r="C41" s="147"/>
      <c r="D41" s="147"/>
      <c r="E41" s="160"/>
      <c r="F41" s="147"/>
      <c r="G41" s="147"/>
      <c r="H41" s="147"/>
      <c r="I41" s="160"/>
      <c r="J41" s="147"/>
      <c r="K41" s="147"/>
      <c r="L41" s="147"/>
      <c r="M41" s="160"/>
      <c r="N41" s="147"/>
      <c r="O41" s="147"/>
      <c r="P41" s="147"/>
      <c r="Q41" s="160"/>
      <c r="R41" s="161">
        <f t="shared" si="6"/>
        <v>0</v>
      </c>
      <c r="S41" s="162">
        <f t="shared" si="7"/>
        <v>0</v>
      </c>
      <c r="T41" s="163"/>
      <c r="U41" s="163"/>
      <c r="V41" s="163"/>
      <c r="W41" s="163"/>
      <c r="X41" s="163"/>
      <c r="Y41" s="164"/>
      <c r="Z41" s="164"/>
      <c r="AA41" s="164"/>
      <c r="AB41" s="164"/>
      <c r="AC41" s="164"/>
      <c r="AD41" s="164"/>
      <c r="AE41" s="164"/>
      <c r="AG41" s="147" t="s">
        <v>281</v>
      </c>
      <c r="AH41" s="147"/>
      <c r="AI41" s="147"/>
      <c r="AJ41" s="147">
        <v>1</v>
      </c>
      <c r="AK41" s="160"/>
      <c r="AL41" s="147"/>
      <c r="AM41" s="147"/>
      <c r="AN41" s="147">
        <v>1</v>
      </c>
      <c r="AO41" s="160"/>
      <c r="AP41" s="176">
        <v>1</v>
      </c>
      <c r="AQ41" s="317">
        <v>1</v>
      </c>
      <c r="AR41" s="315"/>
      <c r="AS41" s="340"/>
      <c r="AT41" s="176">
        <v>1</v>
      </c>
      <c r="AU41" s="342"/>
      <c r="AV41" s="147"/>
      <c r="AW41" s="160"/>
      <c r="AX41" s="161">
        <f t="shared" si="8"/>
        <v>5</v>
      </c>
      <c r="AY41" s="162">
        <f t="shared" si="9"/>
        <v>0</v>
      </c>
      <c r="AZ41" s="164"/>
      <c r="BA41" s="164"/>
      <c r="BB41" s="164"/>
      <c r="BC41" s="164"/>
      <c r="BD41" s="164"/>
      <c r="BE41" s="164"/>
      <c r="BF41" s="164"/>
      <c r="BG41" s="164"/>
      <c r="BH41" s="164"/>
      <c r="BI41" s="164"/>
      <c r="BJ41" s="164"/>
      <c r="BK41" s="164"/>
    </row>
    <row r="42" spans="1:63" ht="15">
      <c r="A42" s="147" t="s">
        <v>283</v>
      </c>
      <c r="B42" s="147"/>
      <c r="C42" s="147"/>
      <c r="D42" s="147"/>
      <c r="E42" s="160"/>
      <c r="F42" s="147"/>
      <c r="G42" s="147"/>
      <c r="H42" s="147"/>
      <c r="I42" s="160"/>
      <c r="J42" s="147"/>
      <c r="K42" s="147"/>
      <c r="L42" s="147"/>
      <c r="M42" s="160"/>
      <c r="N42" s="147"/>
      <c r="O42" s="147"/>
      <c r="P42" s="147"/>
      <c r="Q42" s="160"/>
      <c r="R42" s="161">
        <f t="shared" si="6"/>
        <v>0</v>
      </c>
      <c r="S42" s="162">
        <f t="shared" si="7"/>
        <v>0</v>
      </c>
      <c r="T42" s="163"/>
      <c r="U42" s="163"/>
      <c r="V42" s="163"/>
      <c r="W42" s="163"/>
      <c r="X42" s="163"/>
      <c r="Y42" s="164"/>
      <c r="Z42" s="164"/>
      <c r="AA42" s="164"/>
      <c r="AB42" s="164"/>
      <c r="AC42" s="164"/>
      <c r="AD42" s="164"/>
      <c r="AE42" s="164"/>
      <c r="AG42" s="147" t="s">
        <v>283</v>
      </c>
      <c r="AH42" s="147"/>
      <c r="AI42" s="147"/>
      <c r="AJ42" s="147">
        <v>1</v>
      </c>
      <c r="AK42" s="160"/>
      <c r="AL42" s="147"/>
      <c r="AM42" s="147">
        <v>1</v>
      </c>
      <c r="AN42" s="147"/>
      <c r="AO42" s="160"/>
      <c r="AP42" s="176" t="s">
        <v>282</v>
      </c>
      <c r="AQ42" s="317"/>
      <c r="AR42" s="315"/>
      <c r="AS42" s="340"/>
      <c r="AT42" s="176">
        <v>1</v>
      </c>
      <c r="AU42" s="342"/>
      <c r="AV42" s="147"/>
      <c r="AW42" s="160"/>
      <c r="AX42" s="161" t="e">
        <f t="shared" si="8"/>
        <v>#VALUE!</v>
      </c>
      <c r="AY42" s="162">
        <f t="shared" si="9"/>
        <v>0</v>
      </c>
      <c r="AZ42" s="164"/>
      <c r="BA42" s="164"/>
      <c r="BB42" s="164"/>
      <c r="BC42" s="164"/>
      <c r="BD42" s="164"/>
      <c r="BE42" s="164"/>
      <c r="BF42" s="164"/>
      <c r="BG42" s="164"/>
      <c r="BH42" s="164"/>
      <c r="BI42" s="164"/>
      <c r="BJ42" s="164"/>
      <c r="BK42" s="164"/>
    </row>
    <row r="43" spans="1:63" ht="15">
      <c r="A43" s="147" t="s">
        <v>284</v>
      </c>
      <c r="B43" s="147"/>
      <c r="C43" s="147"/>
      <c r="D43" s="147"/>
      <c r="E43" s="160"/>
      <c r="F43" s="147"/>
      <c r="G43" s="147"/>
      <c r="H43" s="147"/>
      <c r="I43" s="160"/>
      <c r="J43" s="147"/>
      <c r="K43" s="147"/>
      <c r="L43" s="147"/>
      <c r="M43" s="160"/>
      <c r="N43" s="147"/>
      <c r="O43" s="147"/>
      <c r="P43" s="147"/>
      <c r="Q43" s="160"/>
      <c r="R43" s="161">
        <f t="shared" si="6"/>
        <v>0</v>
      </c>
      <c r="S43" s="162">
        <f t="shared" si="7"/>
        <v>0</v>
      </c>
      <c r="T43" s="163"/>
      <c r="U43" s="163"/>
      <c r="V43" s="163"/>
      <c r="W43" s="163"/>
      <c r="X43" s="163"/>
      <c r="Y43" s="164"/>
      <c r="Z43" s="164"/>
      <c r="AA43" s="164"/>
      <c r="AB43" s="164"/>
      <c r="AC43" s="164"/>
      <c r="AD43" s="164"/>
      <c r="AE43" s="164"/>
      <c r="AG43" s="147" t="s">
        <v>284</v>
      </c>
      <c r="AH43" s="147"/>
      <c r="AI43" s="147"/>
      <c r="AJ43" s="147"/>
      <c r="AK43" s="160"/>
      <c r="AL43" s="147"/>
      <c r="AM43" s="147"/>
      <c r="AN43" s="147"/>
      <c r="AO43" s="160"/>
      <c r="AP43" s="176" t="s">
        <v>282</v>
      </c>
      <c r="AQ43" s="176"/>
      <c r="AR43" s="318"/>
      <c r="AS43" s="341"/>
      <c r="AT43" s="176">
        <v>1</v>
      </c>
      <c r="AU43" s="342"/>
      <c r="AV43" s="147"/>
      <c r="AW43" s="160"/>
      <c r="AX43" s="161" t="e">
        <f t="shared" si="8"/>
        <v>#VALUE!</v>
      </c>
      <c r="AY43" s="162">
        <f t="shared" si="9"/>
        <v>0</v>
      </c>
      <c r="AZ43" s="164"/>
      <c r="BA43" s="164"/>
      <c r="BB43" s="164"/>
      <c r="BC43" s="164"/>
      <c r="BD43" s="164"/>
      <c r="BE43" s="164"/>
      <c r="BF43" s="164"/>
      <c r="BG43" s="164"/>
      <c r="BH43" s="164"/>
      <c r="BI43" s="164"/>
      <c r="BJ43" s="164"/>
      <c r="BK43" s="164"/>
    </row>
    <row r="44" spans="1:63" ht="15">
      <c r="A44" s="147" t="s">
        <v>285</v>
      </c>
      <c r="B44" s="147"/>
      <c r="C44" s="147"/>
      <c r="D44" s="147"/>
      <c r="E44" s="160"/>
      <c r="F44" s="147"/>
      <c r="G44" s="147"/>
      <c r="H44" s="147"/>
      <c r="I44" s="160"/>
      <c r="J44" s="147"/>
      <c r="K44" s="147"/>
      <c r="L44" s="147"/>
      <c r="M44" s="160"/>
      <c r="N44" s="147"/>
      <c r="O44" s="147"/>
      <c r="P44" s="147"/>
      <c r="Q44" s="160"/>
      <c r="R44" s="161">
        <f t="shared" si="6"/>
        <v>0</v>
      </c>
      <c r="S44" s="162">
        <f t="shared" si="7"/>
        <v>0</v>
      </c>
      <c r="T44" s="163"/>
      <c r="U44" s="163"/>
      <c r="V44" s="163"/>
      <c r="W44" s="163"/>
      <c r="X44" s="163"/>
      <c r="Y44" s="164"/>
      <c r="Z44" s="164"/>
      <c r="AA44" s="164"/>
      <c r="AB44" s="164"/>
      <c r="AC44" s="164"/>
      <c r="AD44" s="164"/>
      <c r="AE44" s="164"/>
      <c r="AG44" s="147" t="s">
        <v>285</v>
      </c>
      <c r="AH44" s="147"/>
      <c r="AI44" s="147"/>
      <c r="AJ44" s="147"/>
      <c r="AK44" s="160"/>
      <c r="AL44" s="147"/>
      <c r="AM44" s="147"/>
      <c r="AN44" s="147"/>
      <c r="AO44" s="160"/>
      <c r="AP44" s="176" t="s">
        <v>282</v>
      </c>
      <c r="AQ44" s="176"/>
      <c r="AR44" s="147"/>
      <c r="AS44" s="341"/>
      <c r="AT44" s="176">
        <v>1</v>
      </c>
      <c r="AU44" s="342"/>
      <c r="AV44" s="147"/>
      <c r="AW44" s="160"/>
      <c r="AX44" s="161" t="e">
        <f t="shared" si="8"/>
        <v>#VALUE!</v>
      </c>
      <c r="AY44" s="162">
        <f t="shared" si="9"/>
        <v>0</v>
      </c>
      <c r="AZ44" s="164"/>
      <c r="BA44" s="164"/>
      <c r="BB44" s="164"/>
      <c r="BC44" s="164"/>
      <c r="BD44" s="164"/>
      <c r="BE44" s="164"/>
      <c r="BF44" s="164"/>
      <c r="BG44" s="164"/>
      <c r="BH44" s="164"/>
      <c r="BI44" s="164"/>
      <c r="BJ44" s="164"/>
      <c r="BK44" s="164"/>
    </row>
    <row r="45" spans="1:63" ht="15">
      <c r="A45" s="147" t="s">
        <v>286</v>
      </c>
      <c r="B45" s="147"/>
      <c r="C45" s="147"/>
      <c r="D45" s="147"/>
      <c r="E45" s="160"/>
      <c r="F45" s="147"/>
      <c r="G45" s="147"/>
      <c r="H45" s="147"/>
      <c r="I45" s="160"/>
      <c r="J45" s="147"/>
      <c r="K45" s="147"/>
      <c r="L45" s="147"/>
      <c r="M45" s="160"/>
      <c r="N45" s="147"/>
      <c r="O45" s="147"/>
      <c r="P45" s="147"/>
      <c r="Q45" s="160"/>
      <c r="R45" s="161">
        <f t="shared" si="6"/>
        <v>0</v>
      </c>
      <c r="S45" s="162">
        <f t="shared" si="7"/>
        <v>0</v>
      </c>
      <c r="T45" s="163"/>
      <c r="U45" s="163"/>
      <c r="V45" s="163"/>
      <c r="W45" s="163"/>
      <c r="X45" s="163"/>
      <c r="Y45" s="164"/>
      <c r="Z45" s="164"/>
      <c r="AA45" s="164"/>
      <c r="AB45" s="164"/>
      <c r="AC45" s="164"/>
      <c r="AD45" s="164"/>
      <c r="AE45" s="164"/>
      <c r="AG45" s="147" t="s">
        <v>286</v>
      </c>
      <c r="AH45" s="147"/>
      <c r="AI45" s="147"/>
      <c r="AJ45" s="147">
        <v>1</v>
      </c>
      <c r="AK45" s="160"/>
      <c r="AL45" s="147">
        <v>1</v>
      </c>
      <c r="AM45" s="147">
        <v>1</v>
      </c>
      <c r="AN45" s="147"/>
      <c r="AO45" s="160"/>
      <c r="AP45" s="176" t="s">
        <v>282</v>
      </c>
      <c r="AQ45" s="176"/>
      <c r="AR45" s="147"/>
      <c r="AS45" s="341"/>
      <c r="AT45" s="176">
        <v>1</v>
      </c>
      <c r="AU45" s="342"/>
      <c r="AV45" s="147"/>
      <c r="AW45" s="160"/>
      <c r="AX45" s="161" t="e">
        <f t="shared" si="8"/>
        <v>#VALUE!</v>
      </c>
      <c r="AY45" s="162">
        <f t="shared" si="9"/>
        <v>0</v>
      </c>
      <c r="AZ45" s="164"/>
      <c r="BA45" s="164"/>
      <c r="BB45" s="164"/>
      <c r="BC45" s="164"/>
      <c r="BD45" s="164"/>
      <c r="BE45" s="164"/>
      <c r="BF45" s="164"/>
      <c r="BG45" s="164"/>
      <c r="BH45" s="164"/>
      <c r="BI45" s="164"/>
      <c r="BJ45" s="164"/>
      <c r="BK45" s="164"/>
    </row>
    <row r="46" spans="1:63" ht="15">
      <c r="A46" s="147" t="s">
        <v>287</v>
      </c>
      <c r="B46" s="147"/>
      <c r="C46" s="147"/>
      <c r="D46" s="147"/>
      <c r="E46" s="160"/>
      <c r="F46" s="147"/>
      <c r="G46" s="147"/>
      <c r="H46" s="147"/>
      <c r="I46" s="160"/>
      <c r="J46" s="147"/>
      <c r="K46" s="147"/>
      <c r="L46" s="147"/>
      <c r="M46" s="160"/>
      <c r="N46" s="147"/>
      <c r="O46" s="147"/>
      <c r="P46" s="147"/>
      <c r="Q46" s="160"/>
      <c r="R46" s="161">
        <f t="shared" si="6"/>
        <v>0</v>
      </c>
      <c r="S46" s="162">
        <f t="shared" si="7"/>
        <v>0</v>
      </c>
      <c r="T46" s="163"/>
      <c r="U46" s="163"/>
      <c r="V46" s="163"/>
      <c r="W46" s="163"/>
      <c r="X46" s="163"/>
      <c r="Y46" s="164"/>
      <c r="Z46" s="164"/>
      <c r="AA46" s="164"/>
      <c r="AB46" s="164"/>
      <c r="AC46" s="164"/>
      <c r="AD46" s="164"/>
      <c r="AE46" s="164"/>
      <c r="AG46" s="147" t="s">
        <v>287</v>
      </c>
      <c r="AH46" s="147"/>
      <c r="AI46" s="147">
        <v>1</v>
      </c>
      <c r="AJ46" s="147">
        <v>1</v>
      </c>
      <c r="AK46" s="160"/>
      <c r="AL46" s="147"/>
      <c r="AM46" s="147">
        <v>1</v>
      </c>
      <c r="AN46" s="147"/>
      <c r="AO46" s="160"/>
      <c r="AP46" s="176">
        <v>1</v>
      </c>
      <c r="AQ46" s="176">
        <v>1</v>
      </c>
      <c r="AR46" s="147"/>
      <c r="AS46" s="341"/>
      <c r="AT46" s="176">
        <v>1</v>
      </c>
      <c r="AU46" s="342"/>
      <c r="AV46" s="147"/>
      <c r="AW46" s="160"/>
      <c r="AX46" s="161">
        <f t="shared" si="8"/>
        <v>6</v>
      </c>
      <c r="AY46" s="162">
        <f t="shared" si="9"/>
        <v>0</v>
      </c>
      <c r="AZ46" s="164"/>
      <c r="BA46" s="164"/>
      <c r="BB46" s="164"/>
      <c r="BC46" s="164"/>
      <c r="BD46" s="164"/>
      <c r="BE46" s="164"/>
      <c r="BF46" s="164"/>
      <c r="BG46" s="164"/>
      <c r="BH46" s="164"/>
      <c r="BI46" s="164"/>
      <c r="BJ46" s="164"/>
      <c r="BK46" s="164"/>
    </row>
    <row r="47" spans="1:63" ht="15">
      <c r="A47" s="147" t="s">
        <v>288</v>
      </c>
      <c r="B47" s="147"/>
      <c r="C47" s="147"/>
      <c r="D47" s="147"/>
      <c r="E47" s="160"/>
      <c r="F47" s="147"/>
      <c r="G47" s="147"/>
      <c r="H47" s="147"/>
      <c r="I47" s="160"/>
      <c r="J47" s="147"/>
      <c r="K47" s="147"/>
      <c r="L47" s="147"/>
      <c r="M47" s="160"/>
      <c r="N47" s="147"/>
      <c r="O47" s="147"/>
      <c r="P47" s="147"/>
      <c r="Q47" s="160"/>
      <c r="R47" s="161">
        <f t="shared" si="6"/>
        <v>0</v>
      </c>
      <c r="S47" s="162">
        <f t="shared" si="7"/>
        <v>0</v>
      </c>
      <c r="T47" s="163"/>
      <c r="U47" s="163"/>
      <c r="V47" s="163"/>
      <c r="W47" s="163"/>
      <c r="X47" s="163"/>
      <c r="Y47" s="164"/>
      <c r="Z47" s="164"/>
      <c r="AA47" s="164"/>
      <c r="AB47" s="164"/>
      <c r="AC47" s="164"/>
      <c r="AD47" s="164"/>
      <c r="AE47" s="164"/>
      <c r="AG47" s="147" t="s">
        <v>288</v>
      </c>
      <c r="AH47" s="147"/>
      <c r="AI47" s="147"/>
      <c r="AJ47" s="147"/>
      <c r="AK47" s="160"/>
      <c r="AL47" s="147"/>
      <c r="AM47" s="147"/>
      <c r="AN47" s="147">
        <v>1</v>
      </c>
      <c r="AO47" s="160"/>
      <c r="AP47" s="176" t="s">
        <v>282</v>
      </c>
      <c r="AQ47" s="176"/>
      <c r="AR47" s="147">
        <v>1</v>
      </c>
      <c r="AS47" s="341"/>
      <c r="AT47" s="176" t="s">
        <v>282</v>
      </c>
      <c r="AU47" s="342"/>
      <c r="AV47" s="147"/>
      <c r="AW47" s="160"/>
      <c r="AX47" s="161" t="e">
        <f t="shared" si="8"/>
        <v>#VALUE!</v>
      </c>
      <c r="AY47" s="162">
        <f t="shared" si="9"/>
        <v>0</v>
      </c>
      <c r="AZ47" s="164"/>
      <c r="BA47" s="164"/>
      <c r="BB47" s="164"/>
      <c r="BC47" s="164"/>
      <c r="BD47" s="164"/>
      <c r="BE47" s="164"/>
      <c r="BF47" s="164"/>
      <c r="BG47" s="164"/>
      <c r="BH47" s="164"/>
      <c r="BI47" s="147"/>
      <c r="BJ47" s="147"/>
      <c r="BK47" s="147"/>
    </row>
    <row r="48" spans="1:63" ht="15">
      <c r="A48" s="147" t="s">
        <v>289</v>
      </c>
      <c r="B48" s="147"/>
      <c r="C48" s="147"/>
      <c r="D48" s="147"/>
      <c r="E48" s="160"/>
      <c r="F48" s="147"/>
      <c r="G48" s="147"/>
      <c r="H48" s="147"/>
      <c r="I48" s="160"/>
      <c r="J48" s="147"/>
      <c r="K48" s="147"/>
      <c r="L48" s="147"/>
      <c r="M48" s="160"/>
      <c r="N48" s="147"/>
      <c r="O48" s="147"/>
      <c r="P48" s="147"/>
      <c r="Q48" s="160"/>
      <c r="R48" s="161">
        <f t="shared" si="6"/>
        <v>0</v>
      </c>
      <c r="S48" s="162">
        <f t="shared" si="7"/>
        <v>0</v>
      </c>
      <c r="T48" s="163"/>
      <c r="U48" s="163"/>
      <c r="V48" s="163"/>
      <c r="W48" s="163"/>
      <c r="X48" s="163"/>
      <c r="Y48" s="164"/>
      <c r="Z48" s="164"/>
      <c r="AA48" s="164"/>
      <c r="AB48" s="164"/>
      <c r="AC48" s="164"/>
      <c r="AD48" s="164"/>
      <c r="AE48" s="164"/>
      <c r="AG48" s="147" t="s">
        <v>289</v>
      </c>
      <c r="AH48" s="147"/>
      <c r="AI48" s="147"/>
      <c r="AJ48" s="147"/>
      <c r="AK48" s="160"/>
      <c r="AL48" s="147"/>
      <c r="AM48" s="147"/>
      <c r="AN48" s="147"/>
      <c r="AO48" s="160"/>
      <c r="AP48" s="176">
        <v>1</v>
      </c>
      <c r="AQ48" s="176">
        <v>1</v>
      </c>
      <c r="AR48" s="147"/>
      <c r="AS48" s="341"/>
      <c r="AT48" s="176">
        <v>1</v>
      </c>
      <c r="AU48" s="342"/>
      <c r="AV48" s="147"/>
      <c r="AW48" s="160"/>
      <c r="AX48" s="161">
        <f t="shared" si="8"/>
        <v>3</v>
      </c>
      <c r="AY48" s="162">
        <f t="shared" si="9"/>
        <v>0</v>
      </c>
      <c r="AZ48" s="164"/>
      <c r="BA48" s="164"/>
      <c r="BB48" s="164"/>
      <c r="BC48" s="164"/>
      <c r="BD48" s="164"/>
      <c r="BE48" s="164"/>
      <c r="BF48" s="164"/>
      <c r="BG48" s="164"/>
      <c r="BH48" s="164"/>
      <c r="BI48" s="147"/>
      <c r="BJ48" s="147"/>
      <c r="BK48" s="147"/>
    </row>
    <row r="49" spans="1:63" ht="15">
      <c r="A49" s="147" t="s">
        <v>290</v>
      </c>
      <c r="B49" s="147"/>
      <c r="C49" s="147"/>
      <c r="D49" s="147"/>
      <c r="E49" s="160"/>
      <c r="F49" s="147"/>
      <c r="G49" s="147"/>
      <c r="H49" s="147"/>
      <c r="I49" s="160"/>
      <c r="J49" s="147"/>
      <c r="K49" s="147"/>
      <c r="L49" s="147"/>
      <c r="M49" s="160"/>
      <c r="N49" s="147"/>
      <c r="O49" s="147"/>
      <c r="P49" s="147"/>
      <c r="Q49" s="160"/>
      <c r="R49" s="161">
        <f t="shared" si="6"/>
        <v>0</v>
      </c>
      <c r="S49" s="162">
        <f t="shared" si="7"/>
        <v>0</v>
      </c>
      <c r="T49" s="163"/>
      <c r="U49" s="163"/>
      <c r="V49" s="163"/>
      <c r="W49" s="163"/>
      <c r="X49" s="163"/>
      <c r="Y49" s="164"/>
      <c r="Z49" s="164"/>
      <c r="AA49" s="164"/>
      <c r="AB49" s="164"/>
      <c r="AC49" s="164"/>
      <c r="AD49" s="164"/>
      <c r="AE49" s="164"/>
      <c r="AG49" s="147" t="s">
        <v>290</v>
      </c>
      <c r="AH49" s="147"/>
      <c r="AI49" s="147"/>
      <c r="AJ49" s="147"/>
      <c r="AK49" s="160"/>
      <c r="AL49" s="147">
        <v>1</v>
      </c>
      <c r="AM49" s="147">
        <v>1</v>
      </c>
      <c r="AN49" s="147"/>
      <c r="AO49" s="160"/>
      <c r="AP49" s="176">
        <v>1</v>
      </c>
      <c r="AQ49" s="176">
        <v>1</v>
      </c>
      <c r="AR49" s="147"/>
      <c r="AS49" s="341"/>
      <c r="AT49" s="176">
        <v>1</v>
      </c>
      <c r="AU49" s="342"/>
      <c r="AV49" s="147"/>
      <c r="AW49" s="160"/>
      <c r="AX49" s="161">
        <f t="shared" si="8"/>
        <v>5</v>
      </c>
      <c r="AY49" s="162">
        <f t="shared" si="9"/>
        <v>0</v>
      </c>
      <c r="AZ49" s="164"/>
      <c r="BA49" s="164"/>
      <c r="BB49" s="164"/>
      <c r="BC49" s="164"/>
      <c r="BD49" s="164"/>
      <c r="BE49" s="164"/>
      <c r="BF49" s="164"/>
      <c r="BG49" s="164"/>
      <c r="BH49" s="164"/>
      <c r="BI49" s="147"/>
      <c r="BJ49" s="147"/>
      <c r="BK49" s="147"/>
    </row>
    <row r="50" spans="1:63" ht="15">
      <c r="A50" s="147" t="s">
        <v>291</v>
      </c>
      <c r="B50" s="147"/>
      <c r="C50" s="147"/>
      <c r="D50" s="147"/>
      <c r="E50" s="160"/>
      <c r="F50" s="147"/>
      <c r="G50" s="147"/>
      <c r="H50" s="147"/>
      <c r="I50" s="160"/>
      <c r="J50" s="147"/>
      <c r="K50" s="147"/>
      <c r="L50" s="147"/>
      <c r="M50" s="160"/>
      <c r="N50" s="147"/>
      <c r="O50" s="147"/>
      <c r="P50" s="147"/>
      <c r="Q50" s="160"/>
      <c r="R50" s="161">
        <f t="shared" si="6"/>
        <v>0</v>
      </c>
      <c r="S50" s="162">
        <f t="shared" si="7"/>
        <v>0</v>
      </c>
      <c r="T50" s="163"/>
      <c r="U50" s="163"/>
      <c r="V50" s="163"/>
      <c r="W50" s="163"/>
      <c r="X50" s="163"/>
      <c r="Y50" s="164"/>
      <c r="Z50" s="164"/>
      <c r="AA50" s="164"/>
      <c r="AB50" s="164"/>
      <c r="AC50" s="164"/>
      <c r="AD50" s="164"/>
      <c r="AE50" s="164"/>
      <c r="AG50" s="147" t="s">
        <v>291</v>
      </c>
      <c r="AH50" s="147"/>
      <c r="AI50" s="147">
        <v>1</v>
      </c>
      <c r="AJ50" s="147"/>
      <c r="AK50" s="160"/>
      <c r="AL50" s="147"/>
      <c r="AM50" s="147"/>
      <c r="AN50" s="147"/>
      <c r="AO50" s="160"/>
      <c r="AP50" s="176" t="s">
        <v>282</v>
      </c>
      <c r="AQ50" s="176"/>
      <c r="AR50" s="147"/>
      <c r="AS50" s="341"/>
      <c r="AT50" s="176">
        <v>1</v>
      </c>
      <c r="AU50" s="342"/>
      <c r="AV50" s="147"/>
      <c r="AW50" s="160"/>
      <c r="AX50" s="161" t="e">
        <f t="shared" si="8"/>
        <v>#VALUE!</v>
      </c>
      <c r="AY50" s="162">
        <f t="shared" si="9"/>
        <v>0</v>
      </c>
      <c r="AZ50" s="164"/>
      <c r="BA50" s="164"/>
      <c r="BB50" s="164"/>
      <c r="BC50" s="164"/>
      <c r="BD50" s="164"/>
      <c r="BE50" s="164"/>
      <c r="BF50" s="164"/>
      <c r="BG50" s="164"/>
      <c r="BH50" s="164"/>
      <c r="BI50" s="164"/>
      <c r="BJ50" s="164"/>
      <c r="BK50" s="164"/>
    </row>
    <row r="51" spans="1:63" ht="15">
      <c r="A51" s="147" t="s">
        <v>292</v>
      </c>
      <c r="B51" s="147"/>
      <c r="C51" s="147"/>
      <c r="D51" s="147"/>
      <c r="E51" s="160"/>
      <c r="F51" s="147"/>
      <c r="G51" s="147"/>
      <c r="H51" s="147"/>
      <c r="I51" s="160"/>
      <c r="J51" s="147"/>
      <c r="K51" s="147"/>
      <c r="L51" s="147"/>
      <c r="M51" s="160"/>
      <c r="N51" s="147"/>
      <c r="O51" s="147"/>
      <c r="P51" s="147"/>
      <c r="Q51" s="160"/>
      <c r="R51" s="161">
        <f t="shared" si="6"/>
        <v>0</v>
      </c>
      <c r="S51" s="162">
        <f t="shared" si="7"/>
        <v>0</v>
      </c>
      <c r="T51" s="163"/>
      <c r="U51" s="163"/>
      <c r="V51" s="163"/>
      <c r="W51" s="163"/>
      <c r="X51" s="163"/>
      <c r="Y51" s="164"/>
      <c r="Z51" s="164"/>
      <c r="AA51" s="164"/>
      <c r="AB51" s="164"/>
      <c r="AC51" s="164"/>
      <c r="AD51" s="164"/>
      <c r="AE51" s="164"/>
      <c r="AG51" s="147" t="s">
        <v>292</v>
      </c>
      <c r="AH51" s="147"/>
      <c r="AI51" s="147"/>
      <c r="AJ51" s="147"/>
      <c r="AK51" s="160"/>
      <c r="AL51" s="147"/>
      <c r="AM51" s="147"/>
      <c r="AN51" s="147">
        <v>1</v>
      </c>
      <c r="AO51" s="160"/>
      <c r="AP51" s="176">
        <v>1</v>
      </c>
      <c r="AQ51" s="176">
        <v>1</v>
      </c>
      <c r="AR51" s="147"/>
      <c r="AS51" s="341"/>
      <c r="AT51" s="176">
        <v>1</v>
      </c>
      <c r="AU51" s="342"/>
      <c r="AV51" s="147"/>
      <c r="AW51" s="160"/>
      <c r="AX51" s="161">
        <f t="shared" si="8"/>
        <v>4</v>
      </c>
      <c r="AY51" s="162">
        <f t="shared" si="9"/>
        <v>0</v>
      </c>
      <c r="AZ51" s="164"/>
      <c r="BA51" s="164"/>
      <c r="BB51" s="164"/>
      <c r="BC51" s="164"/>
      <c r="BD51" s="164"/>
      <c r="BE51" s="164"/>
      <c r="BF51" s="164"/>
      <c r="BG51" s="164"/>
      <c r="BH51" s="164"/>
      <c r="BI51" s="164"/>
      <c r="BJ51" s="164"/>
      <c r="BK51" s="164"/>
    </row>
    <row r="52" spans="1:63" ht="15">
      <c r="A52" s="147" t="s">
        <v>293</v>
      </c>
      <c r="B52" s="147"/>
      <c r="C52" s="147"/>
      <c r="D52" s="147"/>
      <c r="E52" s="160"/>
      <c r="F52" s="147"/>
      <c r="G52" s="147"/>
      <c r="H52" s="147"/>
      <c r="I52" s="160"/>
      <c r="J52" s="147"/>
      <c r="K52" s="147"/>
      <c r="L52" s="147"/>
      <c r="M52" s="160"/>
      <c r="N52" s="147"/>
      <c r="O52" s="147"/>
      <c r="P52" s="147"/>
      <c r="Q52" s="160"/>
      <c r="R52" s="161">
        <f t="shared" si="6"/>
        <v>0</v>
      </c>
      <c r="S52" s="162">
        <f t="shared" si="7"/>
        <v>0</v>
      </c>
      <c r="T52" s="163"/>
      <c r="U52" s="163"/>
      <c r="V52" s="163"/>
      <c r="W52" s="163"/>
      <c r="X52" s="163"/>
      <c r="Y52" s="164"/>
      <c r="Z52" s="164"/>
      <c r="AA52" s="164"/>
      <c r="AB52" s="164"/>
      <c r="AC52" s="164"/>
      <c r="AD52" s="164"/>
      <c r="AE52" s="164"/>
      <c r="AG52" s="147" t="s">
        <v>293</v>
      </c>
      <c r="AH52" s="147"/>
      <c r="AI52" s="147"/>
      <c r="AJ52" s="147">
        <v>1</v>
      </c>
      <c r="AK52" s="160"/>
      <c r="AL52" s="147">
        <v>1</v>
      </c>
      <c r="AM52" s="147">
        <v>1</v>
      </c>
      <c r="AN52" s="147"/>
      <c r="AO52" s="160"/>
      <c r="AP52" s="176" t="s">
        <v>282</v>
      </c>
      <c r="AQ52" s="176"/>
      <c r="AR52" s="147"/>
      <c r="AS52" s="341"/>
      <c r="AT52" s="176">
        <v>1</v>
      </c>
      <c r="AU52" s="342"/>
      <c r="AV52" s="147"/>
      <c r="AW52" s="160"/>
      <c r="AX52" s="161" t="e">
        <f t="shared" si="8"/>
        <v>#VALUE!</v>
      </c>
      <c r="AY52" s="162">
        <f t="shared" si="9"/>
        <v>0</v>
      </c>
      <c r="AZ52" s="164"/>
      <c r="BA52" s="164"/>
      <c r="BB52" s="164"/>
      <c r="BC52" s="164"/>
      <c r="BD52" s="164"/>
      <c r="BE52" s="164"/>
      <c r="BF52" s="164"/>
      <c r="BG52" s="164"/>
      <c r="BH52" s="164"/>
      <c r="BI52" s="164"/>
      <c r="BJ52" s="164"/>
      <c r="BK52" s="164"/>
    </row>
    <row r="53" spans="1:63" ht="15">
      <c r="A53" s="147" t="s">
        <v>294</v>
      </c>
      <c r="B53" s="147"/>
      <c r="C53" s="147"/>
      <c r="D53" s="147"/>
      <c r="E53" s="160"/>
      <c r="F53" s="147"/>
      <c r="G53" s="147"/>
      <c r="H53" s="147"/>
      <c r="I53" s="160"/>
      <c r="J53" s="147"/>
      <c r="K53" s="147"/>
      <c r="L53" s="147"/>
      <c r="M53" s="160"/>
      <c r="N53" s="147"/>
      <c r="O53" s="147"/>
      <c r="P53" s="147"/>
      <c r="Q53" s="160"/>
      <c r="R53" s="161">
        <f t="shared" si="6"/>
        <v>0</v>
      </c>
      <c r="S53" s="162">
        <f t="shared" si="7"/>
        <v>0</v>
      </c>
      <c r="T53" s="163"/>
      <c r="U53" s="163"/>
      <c r="V53" s="163"/>
      <c r="W53" s="163"/>
      <c r="X53" s="163"/>
      <c r="Y53" s="164"/>
      <c r="Z53" s="164"/>
      <c r="AA53" s="164"/>
      <c r="AB53" s="164"/>
      <c r="AC53" s="164"/>
      <c r="AD53" s="164"/>
      <c r="AE53" s="164"/>
      <c r="AG53" s="147" t="s">
        <v>294</v>
      </c>
      <c r="AH53" s="147"/>
      <c r="AI53" s="147"/>
      <c r="AJ53" s="147"/>
      <c r="AK53" s="160"/>
      <c r="AL53" s="147"/>
      <c r="AM53" s="147"/>
      <c r="AN53" s="147"/>
      <c r="AO53" s="160"/>
      <c r="AP53" s="176">
        <v>1</v>
      </c>
      <c r="AQ53" s="176">
        <v>1</v>
      </c>
      <c r="AR53" s="147"/>
      <c r="AS53" s="341"/>
      <c r="AT53" s="176">
        <v>1</v>
      </c>
      <c r="AU53" s="342"/>
      <c r="AV53" s="147"/>
      <c r="AW53" s="160"/>
      <c r="AX53" s="161">
        <f t="shared" si="8"/>
        <v>3</v>
      </c>
      <c r="AY53" s="162">
        <f>+AK53+AO53+AS53+AW53</f>
        <v>0</v>
      </c>
      <c r="AZ53" s="164"/>
      <c r="BA53" s="164"/>
      <c r="BB53" s="164"/>
      <c r="BC53" s="164"/>
      <c r="BD53" s="164"/>
      <c r="BE53" s="164"/>
      <c r="BF53" s="164"/>
      <c r="BG53" s="164"/>
      <c r="BH53" s="164"/>
      <c r="BI53" s="164"/>
      <c r="BJ53" s="164"/>
      <c r="BK53" s="164"/>
    </row>
    <row r="54" spans="1:63" ht="15">
      <c r="A54" s="147" t="s">
        <v>295</v>
      </c>
      <c r="B54" s="147"/>
      <c r="C54" s="147"/>
      <c r="D54" s="147"/>
      <c r="E54" s="160"/>
      <c r="F54" s="147"/>
      <c r="G54" s="147"/>
      <c r="H54" s="147"/>
      <c r="I54" s="160"/>
      <c r="J54" s="147"/>
      <c r="K54" s="147"/>
      <c r="L54" s="147"/>
      <c r="M54" s="160"/>
      <c r="N54" s="147"/>
      <c r="O54" s="147"/>
      <c r="P54" s="147"/>
      <c r="Q54" s="160"/>
      <c r="R54" s="161">
        <f t="shared" si="6"/>
        <v>0</v>
      </c>
      <c r="S54" s="162">
        <f t="shared" si="7"/>
        <v>0</v>
      </c>
      <c r="T54" s="163"/>
      <c r="U54" s="163"/>
      <c r="V54" s="163"/>
      <c r="W54" s="163"/>
      <c r="X54" s="163"/>
      <c r="Y54" s="164"/>
      <c r="Z54" s="164"/>
      <c r="AA54" s="164"/>
      <c r="AB54" s="164"/>
      <c r="AC54" s="164"/>
      <c r="AD54" s="164"/>
      <c r="AE54" s="164"/>
      <c r="AG54" s="147" t="s">
        <v>295</v>
      </c>
      <c r="AH54" s="147"/>
      <c r="AI54" s="147">
        <v>1</v>
      </c>
      <c r="AJ54" s="147">
        <v>1</v>
      </c>
      <c r="AK54" s="160"/>
      <c r="AL54" s="147">
        <v>1</v>
      </c>
      <c r="AM54" s="147">
        <v>1</v>
      </c>
      <c r="AN54" s="147"/>
      <c r="AO54" s="160"/>
      <c r="AP54" s="176" t="s">
        <v>282</v>
      </c>
      <c r="AQ54" s="176"/>
      <c r="AR54" s="147"/>
      <c r="AS54" s="341"/>
      <c r="AT54" s="176">
        <v>1</v>
      </c>
      <c r="AU54" s="342"/>
      <c r="AV54" s="147"/>
      <c r="AW54" s="160"/>
      <c r="AX54" s="161" t="e">
        <f t="shared" si="8"/>
        <v>#VALUE!</v>
      </c>
      <c r="AY54" s="162">
        <f t="shared" si="9"/>
        <v>0</v>
      </c>
      <c r="AZ54" s="164"/>
      <c r="BA54" s="164"/>
      <c r="BB54" s="164"/>
      <c r="BC54" s="164"/>
      <c r="BD54" s="164"/>
      <c r="BE54" s="164"/>
      <c r="BF54" s="164"/>
      <c r="BG54" s="164"/>
      <c r="BH54" s="164"/>
      <c r="BI54" s="164"/>
      <c r="BJ54" s="164"/>
      <c r="BK54" s="164"/>
    </row>
    <row r="55" spans="1:63" ht="15">
      <c r="A55" s="147" t="s">
        <v>296</v>
      </c>
      <c r="B55" s="147"/>
      <c r="C55" s="147"/>
      <c r="D55" s="147"/>
      <c r="E55" s="160"/>
      <c r="F55" s="147"/>
      <c r="G55" s="147"/>
      <c r="H55" s="147"/>
      <c r="I55" s="160"/>
      <c r="J55" s="147"/>
      <c r="K55" s="147"/>
      <c r="L55" s="147"/>
      <c r="M55" s="160"/>
      <c r="N55" s="147"/>
      <c r="O55" s="147"/>
      <c r="P55" s="147"/>
      <c r="Q55" s="160"/>
      <c r="R55" s="161">
        <f t="shared" si="6"/>
        <v>0</v>
      </c>
      <c r="S55" s="162">
        <f t="shared" si="7"/>
        <v>0</v>
      </c>
      <c r="T55" s="163"/>
      <c r="U55" s="163"/>
      <c r="V55" s="163"/>
      <c r="W55" s="163"/>
      <c r="X55" s="163"/>
      <c r="Y55" s="164"/>
      <c r="Z55" s="164"/>
      <c r="AA55" s="164"/>
      <c r="AB55" s="164"/>
      <c r="AC55" s="164"/>
      <c r="AD55" s="164"/>
      <c r="AE55" s="164"/>
      <c r="AG55" s="147" t="s">
        <v>296</v>
      </c>
      <c r="AH55" s="147"/>
      <c r="AI55" s="147">
        <v>1</v>
      </c>
      <c r="AJ55" s="147">
        <v>1</v>
      </c>
      <c r="AK55" s="160"/>
      <c r="AL55" s="147">
        <v>1</v>
      </c>
      <c r="AM55" s="147">
        <v>1</v>
      </c>
      <c r="AN55" s="147">
        <v>1</v>
      </c>
      <c r="AO55" s="160"/>
      <c r="AP55" s="176">
        <v>1</v>
      </c>
      <c r="AQ55" s="176">
        <v>1</v>
      </c>
      <c r="AR55" s="147"/>
      <c r="AS55" s="341"/>
      <c r="AT55" s="176">
        <v>1</v>
      </c>
      <c r="AU55" s="342"/>
      <c r="AV55" s="147"/>
      <c r="AW55" s="160"/>
      <c r="AX55" s="161">
        <f t="shared" si="8"/>
        <v>8</v>
      </c>
      <c r="AY55" s="162">
        <f t="shared" si="9"/>
        <v>0</v>
      </c>
      <c r="AZ55" s="164"/>
      <c r="BA55" s="164"/>
      <c r="BB55" s="164"/>
      <c r="BC55" s="164"/>
      <c r="BD55" s="164"/>
      <c r="BE55" s="164"/>
      <c r="BF55" s="164"/>
      <c r="BG55" s="164"/>
      <c r="BH55" s="164"/>
      <c r="BI55" s="164"/>
      <c r="BJ55" s="164"/>
      <c r="BK55" s="164"/>
    </row>
    <row r="56" spans="1:63" ht="15">
      <c r="A56" s="147" t="s">
        <v>297</v>
      </c>
      <c r="B56" s="147"/>
      <c r="C56" s="147"/>
      <c r="D56" s="147"/>
      <c r="E56" s="160"/>
      <c r="F56" s="147"/>
      <c r="G56" s="147"/>
      <c r="H56" s="147"/>
      <c r="I56" s="160"/>
      <c r="J56" s="147"/>
      <c r="K56" s="147"/>
      <c r="L56" s="147"/>
      <c r="M56" s="160"/>
      <c r="N56" s="147"/>
      <c r="O56" s="147"/>
      <c r="P56" s="147"/>
      <c r="Q56" s="160"/>
      <c r="R56" s="161">
        <f t="shared" si="6"/>
        <v>0</v>
      </c>
      <c r="S56" s="162">
        <f t="shared" si="7"/>
        <v>0</v>
      </c>
      <c r="T56" s="163"/>
      <c r="U56" s="163"/>
      <c r="V56" s="163"/>
      <c r="W56" s="163"/>
      <c r="X56" s="163"/>
      <c r="Y56" s="164"/>
      <c r="Z56" s="164"/>
      <c r="AA56" s="164"/>
      <c r="AB56" s="164"/>
      <c r="AC56" s="164"/>
      <c r="AD56" s="164"/>
      <c r="AE56" s="164"/>
      <c r="AG56" s="147" t="s">
        <v>297</v>
      </c>
      <c r="AH56" s="147"/>
      <c r="AI56" s="147">
        <v>1</v>
      </c>
      <c r="AJ56" s="147"/>
      <c r="AK56" s="160"/>
      <c r="AL56" s="147"/>
      <c r="AM56" s="147"/>
      <c r="AN56" s="147"/>
      <c r="AO56" s="160"/>
      <c r="AP56" s="176" t="s">
        <v>282</v>
      </c>
      <c r="AQ56" s="176"/>
      <c r="AR56" s="147"/>
      <c r="AS56" s="341"/>
      <c r="AT56" s="176">
        <v>1</v>
      </c>
      <c r="AU56" s="342"/>
      <c r="AV56" s="147"/>
      <c r="AW56" s="160"/>
      <c r="AX56" s="161" t="e">
        <f t="shared" si="8"/>
        <v>#VALUE!</v>
      </c>
      <c r="AY56" s="162">
        <f t="shared" si="9"/>
        <v>0</v>
      </c>
      <c r="AZ56" s="164"/>
      <c r="BA56" s="164"/>
      <c r="BB56" s="164"/>
      <c r="BC56" s="164"/>
      <c r="BD56" s="164"/>
      <c r="BE56" s="164"/>
      <c r="BF56" s="164"/>
      <c r="BG56" s="164"/>
      <c r="BH56" s="164"/>
      <c r="BI56" s="164"/>
      <c r="BJ56" s="164"/>
      <c r="BK56" s="164"/>
    </row>
    <row r="57" spans="1:63" ht="15">
      <c r="A57" s="147" t="s">
        <v>298</v>
      </c>
      <c r="B57" s="147"/>
      <c r="C57" s="147"/>
      <c r="D57" s="147"/>
      <c r="E57" s="160"/>
      <c r="F57" s="147"/>
      <c r="G57" s="147"/>
      <c r="H57" s="147"/>
      <c r="I57" s="160"/>
      <c r="J57" s="147"/>
      <c r="K57" s="147"/>
      <c r="L57" s="147"/>
      <c r="M57" s="160"/>
      <c r="N57" s="147"/>
      <c r="O57" s="147"/>
      <c r="P57" s="147"/>
      <c r="Q57" s="160"/>
      <c r="R57" s="161">
        <f t="shared" si="6"/>
        <v>0</v>
      </c>
      <c r="S57" s="162">
        <f t="shared" si="7"/>
        <v>0</v>
      </c>
      <c r="T57" s="163"/>
      <c r="U57" s="163"/>
      <c r="V57" s="163"/>
      <c r="W57" s="163"/>
      <c r="X57" s="163"/>
      <c r="Y57" s="164"/>
      <c r="Z57" s="164"/>
      <c r="AA57" s="164"/>
      <c r="AB57" s="164"/>
      <c r="AC57" s="164"/>
      <c r="AD57" s="164"/>
      <c r="AE57" s="164"/>
      <c r="AG57" s="147" t="s">
        <v>298</v>
      </c>
      <c r="AH57" s="147"/>
      <c r="AI57" s="147">
        <v>1</v>
      </c>
      <c r="AJ57" s="147">
        <v>1</v>
      </c>
      <c r="AK57" s="160"/>
      <c r="AL57" s="147"/>
      <c r="AM57" s="147">
        <v>1</v>
      </c>
      <c r="AN57" s="147"/>
      <c r="AO57" s="160"/>
      <c r="AP57" s="176">
        <v>1</v>
      </c>
      <c r="AQ57" s="176">
        <v>1</v>
      </c>
      <c r="AR57" s="147"/>
      <c r="AS57" s="341"/>
      <c r="AT57" s="176">
        <v>1</v>
      </c>
      <c r="AU57" s="342"/>
      <c r="AV57" s="147"/>
      <c r="AW57" s="160"/>
      <c r="AX57" s="161">
        <f t="shared" si="8"/>
        <v>6</v>
      </c>
      <c r="AY57" s="162">
        <f t="shared" si="9"/>
        <v>0</v>
      </c>
      <c r="AZ57" s="164"/>
      <c r="BA57" s="164"/>
      <c r="BB57" s="164"/>
      <c r="BC57" s="164"/>
      <c r="BD57" s="164"/>
      <c r="BE57" s="164"/>
      <c r="BF57" s="164"/>
      <c r="BG57" s="164"/>
      <c r="BH57" s="164"/>
      <c r="BI57" s="164"/>
      <c r="BJ57" s="164"/>
      <c r="BK57" s="164"/>
    </row>
    <row r="58" spans="1:63" ht="15">
      <c r="A58" s="147" t="s">
        <v>299</v>
      </c>
      <c r="B58" s="147"/>
      <c r="C58" s="147"/>
      <c r="D58" s="147"/>
      <c r="E58" s="160"/>
      <c r="F58" s="147"/>
      <c r="G58" s="147"/>
      <c r="H58" s="147"/>
      <c r="I58" s="160"/>
      <c r="J58" s="147"/>
      <c r="K58" s="147"/>
      <c r="L58" s="147"/>
      <c r="M58" s="160"/>
      <c r="N58" s="147"/>
      <c r="O58" s="147"/>
      <c r="P58" s="147"/>
      <c r="Q58" s="160"/>
      <c r="R58" s="161">
        <f t="shared" si="6"/>
        <v>0</v>
      </c>
      <c r="S58" s="162">
        <f t="shared" si="7"/>
        <v>0</v>
      </c>
      <c r="T58" s="163"/>
      <c r="U58" s="163"/>
      <c r="V58" s="163"/>
      <c r="W58" s="163"/>
      <c r="X58" s="163"/>
      <c r="Y58" s="164"/>
      <c r="Z58" s="164"/>
      <c r="AA58" s="164"/>
      <c r="AB58" s="164"/>
      <c r="AC58" s="164"/>
      <c r="AD58" s="164"/>
      <c r="AE58" s="164"/>
      <c r="AG58" s="147" t="s">
        <v>299</v>
      </c>
      <c r="AH58" s="147"/>
      <c r="AI58" s="147"/>
      <c r="AJ58" s="147"/>
      <c r="AK58" s="160"/>
      <c r="AL58" s="147"/>
      <c r="AM58" s="147"/>
      <c r="AN58" s="147">
        <v>1</v>
      </c>
      <c r="AO58" s="160"/>
      <c r="AP58" s="176">
        <v>1</v>
      </c>
      <c r="AQ58" s="176">
        <v>1</v>
      </c>
      <c r="AR58" s="147">
        <v>1</v>
      </c>
      <c r="AS58" s="341"/>
      <c r="AT58" s="176" t="s">
        <v>282</v>
      </c>
      <c r="AU58" s="342"/>
      <c r="AV58" s="147"/>
      <c r="AW58" s="160"/>
      <c r="AX58" s="161">
        <f t="shared" si="8"/>
        <v>5</v>
      </c>
      <c r="AY58" s="162">
        <f t="shared" si="9"/>
        <v>0</v>
      </c>
      <c r="AZ58" s="164"/>
      <c r="BA58" s="164"/>
      <c r="BB58" s="164"/>
      <c r="BC58" s="164"/>
      <c r="BD58" s="164"/>
      <c r="BE58" s="164"/>
      <c r="BF58" s="164"/>
      <c r="BG58" s="164"/>
      <c r="BH58" s="164"/>
      <c r="BI58" s="164"/>
      <c r="BJ58" s="164"/>
      <c r="BK58" s="164"/>
    </row>
    <row r="59" spans="1:63" ht="15">
      <c r="A59" s="147" t="s">
        <v>300</v>
      </c>
      <c r="B59" s="147"/>
      <c r="C59" s="147"/>
      <c r="D59" s="147"/>
      <c r="E59" s="160"/>
      <c r="F59" s="147"/>
      <c r="G59" s="147"/>
      <c r="H59" s="147"/>
      <c r="I59" s="160"/>
      <c r="J59" s="147"/>
      <c r="K59" s="147"/>
      <c r="L59" s="147"/>
      <c r="M59" s="160"/>
      <c r="N59" s="147"/>
      <c r="O59" s="147"/>
      <c r="P59" s="147"/>
      <c r="Q59" s="160"/>
      <c r="R59" s="161">
        <f t="shared" si="6"/>
        <v>0</v>
      </c>
      <c r="S59" s="162">
        <f t="shared" si="7"/>
        <v>0</v>
      </c>
      <c r="T59" s="163"/>
      <c r="U59" s="163"/>
      <c r="V59" s="163"/>
      <c r="W59" s="163"/>
      <c r="X59" s="163"/>
      <c r="Y59" s="164"/>
      <c r="Z59" s="164"/>
      <c r="AA59" s="164"/>
      <c r="AB59" s="164"/>
      <c r="AC59" s="164"/>
      <c r="AD59" s="164"/>
      <c r="AE59" s="164"/>
      <c r="AG59" s="147" t="s">
        <v>300</v>
      </c>
      <c r="AH59" s="147"/>
      <c r="AI59" s="147">
        <v>1</v>
      </c>
      <c r="AJ59" s="147">
        <v>1</v>
      </c>
      <c r="AK59" s="160"/>
      <c r="AL59" s="147">
        <v>1</v>
      </c>
      <c r="AM59" s="147">
        <v>1</v>
      </c>
      <c r="AN59" s="147"/>
      <c r="AO59" s="160"/>
      <c r="AP59" s="176" t="s">
        <v>282</v>
      </c>
      <c r="AQ59" s="176"/>
      <c r="AR59" s="147"/>
      <c r="AS59" s="341"/>
      <c r="AT59" s="176">
        <v>1</v>
      </c>
      <c r="AU59" s="342"/>
      <c r="AV59" s="147"/>
      <c r="AW59" s="160"/>
      <c r="AX59" s="161" t="e">
        <f t="shared" si="8"/>
        <v>#VALUE!</v>
      </c>
      <c r="AY59" s="162">
        <f t="shared" si="9"/>
        <v>0</v>
      </c>
      <c r="AZ59" s="164"/>
      <c r="BA59" s="164"/>
      <c r="BB59" s="164"/>
      <c r="BC59" s="164"/>
      <c r="BD59" s="164"/>
      <c r="BE59" s="164"/>
      <c r="BF59" s="164"/>
      <c r="BG59" s="164"/>
      <c r="BH59" s="164"/>
      <c r="BI59" s="164"/>
      <c r="BJ59" s="164"/>
      <c r="BK59" s="164"/>
    </row>
    <row r="60" spans="1:63" ht="15">
      <c r="A60" s="165" t="s">
        <v>301</v>
      </c>
      <c r="B60" s="166">
        <f aca="true" t="shared" si="10" ref="B60:Q60">SUM(B39:B59)</f>
        <v>0</v>
      </c>
      <c r="C60" s="166">
        <f t="shared" si="10"/>
        <v>5</v>
      </c>
      <c r="D60" s="166">
        <f t="shared" si="10"/>
        <v>10</v>
      </c>
      <c r="E60" s="167">
        <f t="shared" si="10"/>
        <v>162613000</v>
      </c>
      <c r="F60" s="166">
        <f t="shared" si="10"/>
        <v>10</v>
      </c>
      <c r="G60" s="166">
        <f t="shared" si="10"/>
        <v>10</v>
      </c>
      <c r="H60" s="166">
        <f t="shared" si="10"/>
        <v>5</v>
      </c>
      <c r="I60" s="167">
        <f t="shared" si="10"/>
        <v>0</v>
      </c>
      <c r="J60" s="166">
        <f t="shared" si="10"/>
        <v>5</v>
      </c>
      <c r="K60" s="166">
        <f t="shared" si="10"/>
        <v>10</v>
      </c>
      <c r="L60" s="166">
        <f t="shared" si="10"/>
        <v>15</v>
      </c>
      <c r="M60" s="167">
        <f t="shared" si="10"/>
        <v>0</v>
      </c>
      <c r="N60" s="166">
        <f t="shared" si="10"/>
        <v>10</v>
      </c>
      <c r="O60" s="166">
        <f t="shared" si="10"/>
        <v>10</v>
      </c>
      <c r="P60" s="166">
        <f t="shared" si="10"/>
        <v>5</v>
      </c>
      <c r="Q60" s="167">
        <f t="shared" si="10"/>
        <v>0</v>
      </c>
      <c r="R60" s="166">
        <f aca="true" t="shared" si="11" ref="R60:AE60">SUM(R39:R59)</f>
        <v>19</v>
      </c>
      <c r="S60" s="162">
        <f t="shared" si="11"/>
        <v>162613000</v>
      </c>
      <c r="T60" s="166">
        <f t="shared" si="11"/>
        <v>0</v>
      </c>
      <c r="U60" s="166">
        <f t="shared" si="11"/>
        <v>0</v>
      </c>
      <c r="V60" s="166">
        <f t="shared" si="11"/>
        <v>0</v>
      </c>
      <c r="W60" s="166">
        <f t="shared" si="11"/>
        <v>0</v>
      </c>
      <c r="X60" s="166">
        <f t="shared" si="11"/>
        <v>0</v>
      </c>
      <c r="Y60" s="166">
        <f t="shared" si="11"/>
        <v>0</v>
      </c>
      <c r="Z60" s="166">
        <f t="shared" si="11"/>
        <v>0</v>
      </c>
      <c r="AA60" s="166">
        <f t="shared" si="11"/>
        <v>0</v>
      </c>
      <c r="AB60" s="166">
        <f t="shared" si="11"/>
        <v>0</v>
      </c>
      <c r="AC60" s="166">
        <f t="shared" si="11"/>
        <v>0</v>
      </c>
      <c r="AD60" s="166">
        <f t="shared" si="11"/>
        <v>0</v>
      </c>
      <c r="AE60" s="166">
        <f t="shared" si="11"/>
        <v>0</v>
      </c>
      <c r="AG60" s="165" t="s">
        <v>301</v>
      </c>
      <c r="AH60" s="166">
        <f aca="true" t="shared" si="12" ref="AH60:AW60">SUM(AH39:AH59)</f>
        <v>0</v>
      </c>
      <c r="AI60" s="166">
        <f t="shared" si="12"/>
        <v>7</v>
      </c>
      <c r="AJ60" s="166">
        <f t="shared" si="12"/>
        <v>9</v>
      </c>
      <c r="AK60" s="167">
        <f t="shared" si="12"/>
        <v>162613000</v>
      </c>
      <c r="AL60" s="166">
        <f t="shared" si="12"/>
        <v>6</v>
      </c>
      <c r="AM60" s="166">
        <f t="shared" si="12"/>
        <v>10</v>
      </c>
      <c r="AN60" s="166">
        <f t="shared" si="12"/>
        <v>6</v>
      </c>
      <c r="AO60" s="167">
        <f t="shared" si="12"/>
        <v>-16773400</v>
      </c>
      <c r="AP60" s="166">
        <f t="shared" si="12"/>
        <v>9</v>
      </c>
      <c r="AQ60" s="166">
        <f t="shared" si="12"/>
        <v>9</v>
      </c>
      <c r="AR60" s="166">
        <f t="shared" si="12"/>
        <v>3</v>
      </c>
      <c r="AS60" s="167">
        <f t="shared" si="12"/>
        <v>0</v>
      </c>
      <c r="AT60" s="174">
        <f t="shared" si="12"/>
        <v>18</v>
      </c>
      <c r="AU60" s="166">
        <f t="shared" si="12"/>
        <v>0</v>
      </c>
      <c r="AV60" s="166">
        <f t="shared" si="12"/>
        <v>0</v>
      </c>
      <c r="AW60" s="167">
        <f t="shared" si="12"/>
        <v>-4937333</v>
      </c>
      <c r="AX60" s="168" t="e">
        <f aca="true" t="shared" si="13" ref="AX60:BK60">SUM(AX39:AX59)</f>
        <v>#VALUE!</v>
      </c>
      <c r="AY60" s="169">
        <f t="shared" si="13"/>
        <v>140902267</v>
      </c>
      <c r="AZ60" s="166">
        <f t="shared" si="13"/>
        <v>0</v>
      </c>
      <c r="BA60" s="166">
        <f t="shared" si="13"/>
        <v>0</v>
      </c>
      <c r="BB60" s="166">
        <f t="shared" si="13"/>
        <v>0</v>
      </c>
      <c r="BC60" s="166">
        <f t="shared" si="13"/>
        <v>0</v>
      </c>
      <c r="BD60" s="166">
        <f t="shared" si="13"/>
        <v>0</v>
      </c>
      <c r="BE60" s="166">
        <f t="shared" si="13"/>
        <v>0</v>
      </c>
      <c r="BF60" s="166">
        <f t="shared" si="13"/>
        <v>0</v>
      </c>
      <c r="BG60" s="166">
        <f t="shared" si="13"/>
        <v>0</v>
      </c>
      <c r="BH60" s="166">
        <f t="shared" si="13"/>
        <v>0</v>
      </c>
      <c r="BI60" s="166">
        <f t="shared" si="13"/>
        <v>0</v>
      </c>
      <c r="BJ60" s="166">
        <f t="shared" si="13"/>
        <v>0</v>
      </c>
      <c r="BK60" s="166">
        <f t="shared" si="13"/>
        <v>0</v>
      </c>
    </row>
    <row r="62" spans="1:63" ht="31.5" customHeight="1">
      <c r="A62" s="149" t="s">
        <v>259</v>
      </c>
      <c r="B62" s="846"/>
      <c r="C62" s="846"/>
      <c r="D62" s="846"/>
      <c r="E62" s="846"/>
      <c r="F62" s="846"/>
      <c r="G62" s="846"/>
      <c r="H62" s="846"/>
      <c r="I62" s="846"/>
      <c r="J62" s="846"/>
      <c r="K62" s="846"/>
      <c r="L62" s="846"/>
      <c r="M62" s="846"/>
      <c r="N62" s="846"/>
      <c r="O62" s="846"/>
      <c r="P62" s="846"/>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846"/>
      <c r="AO62" s="846"/>
      <c r="AP62" s="846"/>
      <c r="AQ62" s="846"/>
      <c r="AR62" s="846"/>
      <c r="AS62" s="846"/>
      <c r="AT62" s="846"/>
      <c r="AU62" s="846"/>
      <c r="AV62" s="846"/>
      <c r="AW62" s="846"/>
      <c r="AX62" s="846"/>
      <c r="AY62" s="846"/>
      <c r="AZ62" s="846"/>
      <c r="BA62" s="846"/>
      <c r="BB62" s="846"/>
      <c r="BC62" s="846"/>
      <c r="BD62" s="846"/>
      <c r="BE62" s="846"/>
      <c r="BF62" s="846"/>
      <c r="BG62" s="846"/>
      <c r="BH62" s="846"/>
      <c r="BI62" s="846"/>
      <c r="BJ62" s="846"/>
      <c r="BK62" s="846"/>
    </row>
    <row r="63" spans="1:63" ht="31.5" customHeight="1">
      <c r="A63" s="150" t="s">
        <v>260</v>
      </c>
      <c r="B63" s="841" t="s">
        <v>125</v>
      </c>
      <c r="C63" s="842"/>
      <c r="D63" s="842"/>
      <c r="E63" s="842"/>
      <c r="F63" s="842"/>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842"/>
      <c r="AH63" s="842"/>
      <c r="AI63" s="842"/>
      <c r="AJ63" s="842"/>
      <c r="AK63" s="842"/>
      <c r="AL63" s="842"/>
      <c r="AM63" s="842"/>
      <c r="AN63" s="842"/>
      <c r="AO63" s="842"/>
      <c r="AP63" s="842"/>
      <c r="AQ63" s="842"/>
      <c r="AR63" s="842"/>
      <c r="AS63" s="842"/>
      <c r="AT63" s="842"/>
      <c r="AU63" s="842"/>
      <c r="AV63" s="842"/>
      <c r="AW63" s="842"/>
      <c r="AX63" s="842"/>
      <c r="AY63" s="842"/>
      <c r="AZ63" s="842"/>
      <c r="BA63" s="842"/>
      <c r="BB63" s="842"/>
      <c r="BC63" s="842"/>
      <c r="BD63" s="842"/>
      <c r="BE63" s="842"/>
      <c r="BF63" s="842"/>
      <c r="BG63" s="842"/>
      <c r="BH63" s="842"/>
      <c r="BI63" s="842"/>
      <c r="BJ63" s="842"/>
      <c r="BK63" s="843"/>
    </row>
    <row r="65" spans="1:63" ht="30" customHeight="1">
      <c r="A65" s="844" t="s">
        <v>261</v>
      </c>
      <c r="B65" s="151" t="s">
        <v>35</v>
      </c>
      <c r="C65" s="151" t="s">
        <v>36</v>
      </c>
      <c r="D65" s="841" t="s">
        <v>37</v>
      </c>
      <c r="E65" s="843"/>
      <c r="F65" s="151" t="s">
        <v>38</v>
      </c>
      <c r="G65" s="151" t="s">
        <v>39</v>
      </c>
      <c r="H65" s="841" t="s">
        <v>40</v>
      </c>
      <c r="I65" s="843"/>
      <c r="J65" s="151" t="s">
        <v>41</v>
      </c>
      <c r="K65" s="151" t="s">
        <v>42</v>
      </c>
      <c r="L65" s="841" t="s">
        <v>43</v>
      </c>
      <c r="M65" s="843"/>
      <c r="N65" s="151" t="s">
        <v>44</v>
      </c>
      <c r="O65" s="151" t="s">
        <v>45</v>
      </c>
      <c r="P65" s="841" t="s">
        <v>46</v>
      </c>
      <c r="Q65" s="843"/>
      <c r="R65" s="841" t="s">
        <v>262</v>
      </c>
      <c r="S65" s="843"/>
      <c r="T65" s="841" t="s">
        <v>263</v>
      </c>
      <c r="U65" s="842"/>
      <c r="V65" s="842"/>
      <c r="W65" s="842"/>
      <c r="X65" s="842"/>
      <c r="Y65" s="843"/>
      <c r="Z65" s="841" t="s">
        <v>264</v>
      </c>
      <c r="AA65" s="842"/>
      <c r="AB65" s="842"/>
      <c r="AC65" s="842"/>
      <c r="AD65" s="842"/>
      <c r="AE65" s="843"/>
      <c r="AG65" s="844" t="s">
        <v>261</v>
      </c>
      <c r="AH65" s="151" t="s">
        <v>35</v>
      </c>
      <c r="AI65" s="151" t="s">
        <v>36</v>
      </c>
      <c r="AJ65" s="841" t="s">
        <v>37</v>
      </c>
      <c r="AK65" s="843"/>
      <c r="AL65" s="151" t="s">
        <v>38</v>
      </c>
      <c r="AM65" s="151" t="s">
        <v>39</v>
      </c>
      <c r="AN65" s="841" t="s">
        <v>40</v>
      </c>
      <c r="AO65" s="843"/>
      <c r="AP65" s="151" t="s">
        <v>41</v>
      </c>
      <c r="AQ65" s="151" t="s">
        <v>42</v>
      </c>
      <c r="AR65" s="841" t="s">
        <v>43</v>
      </c>
      <c r="AS65" s="843"/>
      <c r="AT65" s="151" t="s">
        <v>44</v>
      </c>
      <c r="AU65" s="151" t="s">
        <v>45</v>
      </c>
      <c r="AV65" s="841" t="s">
        <v>46</v>
      </c>
      <c r="AW65" s="843"/>
      <c r="AX65" s="841" t="s">
        <v>262</v>
      </c>
      <c r="AY65" s="843"/>
      <c r="AZ65" s="841" t="s">
        <v>263</v>
      </c>
      <c r="BA65" s="842"/>
      <c r="BB65" s="842"/>
      <c r="BC65" s="842"/>
      <c r="BD65" s="842"/>
      <c r="BE65" s="843"/>
      <c r="BF65" s="841" t="s">
        <v>264</v>
      </c>
      <c r="BG65" s="842"/>
      <c r="BH65" s="842"/>
      <c r="BI65" s="842"/>
      <c r="BJ65" s="842"/>
      <c r="BK65" s="843"/>
    </row>
    <row r="66" spans="1:63" ht="36" customHeight="1">
      <c r="A66" s="845"/>
      <c r="B66" s="154" t="s">
        <v>265</v>
      </c>
      <c r="C66" s="154" t="s">
        <v>265</v>
      </c>
      <c r="D66" s="154" t="s">
        <v>265</v>
      </c>
      <c r="E66" s="154" t="s">
        <v>266</v>
      </c>
      <c r="F66" s="154" t="s">
        <v>265</v>
      </c>
      <c r="G66" s="154" t="s">
        <v>265</v>
      </c>
      <c r="H66" s="154" t="s">
        <v>265</v>
      </c>
      <c r="I66" s="154" t="s">
        <v>266</v>
      </c>
      <c r="J66" s="154" t="s">
        <v>265</v>
      </c>
      <c r="K66" s="154" t="s">
        <v>265</v>
      </c>
      <c r="L66" s="154" t="s">
        <v>265</v>
      </c>
      <c r="M66" s="154" t="s">
        <v>266</v>
      </c>
      <c r="N66" s="154" t="s">
        <v>265</v>
      </c>
      <c r="O66" s="154" t="s">
        <v>265</v>
      </c>
      <c r="P66" s="154" t="s">
        <v>265</v>
      </c>
      <c r="Q66" s="154" t="s">
        <v>266</v>
      </c>
      <c r="R66" s="154" t="s">
        <v>265</v>
      </c>
      <c r="S66" s="154" t="s">
        <v>266</v>
      </c>
      <c r="T66" s="155" t="s">
        <v>267</v>
      </c>
      <c r="U66" s="155" t="s">
        <v>268</v>
      </c>
      <c r="V66" s="155" t="s">
        <v>269</v>
      </c>
      <c r="W66" s="155" t="s">
        <v>270</v>
      </c>
      <c r="X66" s="156" t="s">
        <v>271</v>
      </c>
      <c r="Y66" s="155" t="s">
        <v>272</v>
      </c>
      <c r="Z66" s="154" t="s">
        <v>273</v>
      </c>
      <c r="AA66" s="157" t="s">
        <v>274</v>
      </c>
      <c r="AB66" s="154" t="s">
        <v>275</v>
      </c>
      <c r="AC66" s="154" t="s">
        <v>276</v>
      </c>
      <c r="AD66" s="154" t="s">
        <v>277</v>
      </c>
      <c r="AE66" s="154" t="s">
        <v>278</v>
      </c>
      <c r="AG66" s="845"/>
      <c r="AH66" s="154" t="s">
        <v>265</v>
      </c>
      <c r="AI66" s="154" t="s">
        <v>265</v>
      </c>
      <c r="AJ66" s="154" t="s">
        <v>265</v>
      </c>
      <c r="AK66" s="154" t="s">
        <v>266</v>
      </c>
      <c r="AL66" s="154" t="s">
        <v>265</v>
      </c>
      <c r="AM66" s="154" t="s">
        <v>265</v>
      </c>
      <c r="AN66" s="154" t="s">
        <v>265</v>
      </c>
      <c r="AO66" s="154" t="s">
        <v>266</v>
      </c>
      <c r="AP66" s="154" t="s">
        <v>265</v>
      </c>
      <c r="AQ66" s="154" t="s">
        <v>265</v>
      </c>
      <c r="AR66" s="154" t="s">
        <v>265</v>
      </c>
      <c r="AS66" s="154" t="s">
        <v>266</v>
      </c>
      <c r="AT66" s="154" t="s">
        <v>265</v>
      </c>
      <c r="AU66" s="154" t="s">
        <v>265</v>
      </c>
      <c r="AV66" s="154" t="s">
        <v>265</v>
      </c>
      <c r="AW66" s="154" t="s">
        <v>266</v>
      </c>
      <c r="AX66" s="154" t="s">
        <v>265</v>
      </c>
      <c r="AY66" s="154" t="s">
        <v>266</v>
      </c>
      <c r="AZ66" s="155" t="s">
        <v>267</v>
      </c>
      <c r="BA66" s="155" t="s">
        <v>268</v>
      </c>
      <c r="BB66" s="155" t="s">
        <v>269</v>
      </c>
      <c r="BC66" s="155" t="s">
        <v>270</v>
      </c>
      <c r="BD66" s="156" t="s">
        <v>271</v>
      </c>
      <c r="BE66" s="155" t="s">
        <v>272</v>
      </c>
      <c r="BF66" s="158" t="s">
        <v>273</v>
      </c>
      <c r="BG66" s="159" t="s">
        <v>274</v>
      </c>
      <c r="BH66" s="158" t="s">
        <v>275</v>
      </c>
      <c r="BI66" s="158" t="s">
        <v>276</v>
      </c>
      <c r="BJ66" s="158" t="s">
        <v>277</v>
      </c>
      <c r="BK66" s="158" t="s">
        <v>278</v>
      </c>
    </row>
    <row r="67" spans="1:63" ht="15">
      <c r="A67" s="147" t="s">
        <v>279</v>
      </c>
      <c r="B67" s="147"/>
      <c r="C67" s="147"/>
      <c r="D67" s="147">
        <v>60</v>
      </c>
      <c r="E67" s="160">
        <v>290900000</v>
      </c>
      <c r="F67" s="147"/>
      <c r="G67" s="147"/>
      <c r="H67" s="147">
        <v>60</v>
      </c>
      <c r="I67" s="160"/>
      <c r="J67" s="147"/>
      <c r="K67" s="147"/>
      <c r="L67" s="147">
        <v>60</v>
      </c>
      <c r="M67" s="160"/>
      <c r="N67" s="147"/>
      <c r="O67" s="147"/>
      <c r="P67" s="147">
        <v>60</v>
      </c>
      <c r="Q67" s="160"/>
      <c r="R67" s="161">
        <v>60</v>
      </c>
      <c r="S67" s="162">
        <f>+E67+I67+M67+Q67</f>
        <v>290900000</v>
      </c>
      <c r="T67" s="163"/>
      <c r="U67" s="163"/>
      <c r="V67" s="163"/>
      <c r="W67" s="163"/>
      <c r="X67" s="163"/>
      <c r="Y67" s="164"/>
      <c r="Z67" s="164"/>
      <c r="AA67" s="164"/>
      <c r="AB67" s="164"/>
      <c r="AC67" s="164"/>
      <c r="AD67" s="164"/>
      <c r="AE67" s="148"/>
      <c r="AG67" s="147" t="s">
        <v>279</v>
      </c>
      <c r="AH67" s="147"/>
      <c r="AI67" s="147"/>
      <c r="AJ67" s="147"/>
      <c r="AK67" s="160">
        <v>290900000</v>
      </c>
      <c r="AL67" s="147"/>
      <c r="AM67" s="147"/>
      <c r="AN67" s="147"/>
      <c r="AO67" s="160">
        <v>-10949333</v>
      </c>
      <c r="AP67" s="147"/>
      <c r="AQ67" s="147"/>
      <c r="AR67" s="147"/>
      <c r="AS67" s="324"/>
      <c r="AT67" s="147"/>
      <c r="AU67" s="147"/>
      <c r="AV67" s="147"/>
      <c r="AW67" s="160">
        <v>6058666</v>
      </c>
      <c r="AX67" s="161">
        <f>AH67+AI67+AJ67+AL67+AM67+AN67+AP67+AQ67+AR67+AT67+AU67+AV67</f>
        <v>0</v>
      </c>
      <c r="AY67" s="162">
        <f>+AK67+AO67+AS67+AW67</f>
        <v>286009333</v>
      </c>
      <c r="AZ67" s="164"/>
      <c r="BA67" s="164"/>
      <c r="BB67" s="164"/>
      <c r="BC67" s="164"/>
      <c r="BD67" s="164"/>
      <c r="BE67" s="164"/>
      <c r="BF67" s="164"/>
      <c r="BG67" s="164"/>
      <c r="BH67" s="164"/>
      <c r="BI67" s="164"/>
      <c r="BJ67" s="164"/>
      <c r="BK67" s="148"/>
    </row>
    <row r="68" spans="1:63" ht="15">
      <c r="A68" s="147" t="s">
        <v>280</v>
      </c>
      <c r="B68" s="147"/>
      <c r="C68" s="147"/>
      <c r="D68" s="147"/>
      <c r="E68" s="160"/>
      <c r="F68" s="147"/>
      <c r="G68" s="147"/>
      <c r="H68" s="147"/>
      <c r="I68" s="160"/>
      <c r="J68" s="147"/>
      <c r="K68" s="147"/>
      <c r="L68" s="147"/>
      <c r="M68" s="160"/>
      <c r="N68" s="147"/>
      <c r="O68" s="147"/>
      <c r="P68" s="147"/>
      <c r="Q68" s="160"/>
      <c r="R68" s="161">
        <f aca="true" t="shared" si="14" ref="R68:R87">B68+C68+D68+F68+G68+H68+J68+K68+L68+N68+O68+P68</f>
        <v>0</v>
      </c>
      <c r="S68" s="162">
        <f aca="true" t="shared" si="15" ref="S68:S87">+E68+I68+M68+Q68</f>
        <v>0</v>
      </c>
      <c r="T68" s="163"/>
      <c r="U68" s="163"/>
      <c r="V68" s="163"/>
      <c r="W68" s="163"/>
      <c r="X68" s="163"/>
      <c r="Y68" s="164"/>
      <c r="Z68" s="164"/>
      <c r="AA68" s="164"/>
      <c r="AB68" s="164"/>
      <c r="AC68" s="164"/>
      <c r="AD68" s="164"/>
      <c r="AE68" s="164"/>
      <c r="AG68" s="147" t="s">
        <v>280</v>
      </c>
      <c r="AH68" s="147"/>
      <c r="AI68" s="147">
        <v>1</v>
      </c>
      <c r="AJ68" s="147">
        <v>3</v>
      </c>
      <c r="AK68" s="147"/>
      <c r="AL68" s="147">
        <v>1</v>
      </c>
      <c r="AM68" s="146">
        <v>3</v>
      </c>
      <c r="AN68" s="175">
        <v>3</v>
      </c>
      <c r="AO68" s="160"/>
      <c r="AP68" s="175">
        <v>2</v>
      </c>
      <c r="AQ68" s="175">
        <v>2</v>
      </c>
      <c r="AR68" s="175">
        <v>2</v>
      </c>
      <c r="AS68" s="160"/>
      <c r="AT68" s="175">
        <v>2</v>
      </c>
      <c r="AU68" s="147"/>
      <c r="AV68" s="147"/>
      <c r="AW68" s="160"/>
      <c r="AX68" s="161">
        <f>AH68+AI68+AJ68+AL68+AM75+AN68+AP68+AQ68+AR68+AT68+AU68+AV68</f>
        <v>18</v>
      </c>
      <c r="AY68" s="162">
        <f aca="true" t="shared" si="16" ref="AY68:AY87">+AK68+AO68+AS68+AW68</f>
        <v>0</v>
      </c>
      <c r="AZ68" s="164"/>
      <c r="BA68" s="164"/>
      <c r="BB68" s="164"/>
      <c r="BC68" s="164"/>
      <c r="BD68" s="164"/>
      <c r="BE68" s="164"/>
      <c r="BF68" s="164"/>
      <c r="BG68" s="164"/>
      <c r="BH68" s="164"/>
      <c r="BI68" s="164"/>
      <c r="BJ68" s="164"/>
      <c r="BK68" s="164"/>
    </row>
    <row r="69" spans="1:63" ht="15">
      <c r="A69" s="147"/>
      <c r="B69" s="147"/>
      <c r="C69" s="147"/>
      <c r="D69" s="147"/>
      <c r="E69" s="160"/>
      <c r="F69" s="147"/>
      <c r="G69" s="147"/>
      <c r="H69" s="147"/>
      <c r="I69" s="160"/>
      <c r="J69" s="147"/>
      <c r="K69" s="147"/>
      <c r="L69" s="147"/>
      <c r="M69" s="160"/>
      <c r="N69" s="147"/>
      <c r="O69" s="147"/>
      <c r="P69" s="147"/>
      <c r="Q69" s="160"/>
      <c r="R69" s="161">
        <f t="shared" si="14"/>
        <v>0</v>
      </c>
      <c r="S69" s="162">
        <f t="shared" si="15"/>
        <v>0</v>
      </c>
      <c r="T69" s="163"/>
      <c r="U69" s="163"/>
      <c r="V69" s="163"/>
      <c r="W69" s="163"/>
      <c r="X69" s="163"/>
      <c r="Y69" s="164"/>
      <c r="Z69" s="164"/>
      <c r="AA69" s="164"/>
      <c r="AB69" s="164"/>
      <c r="AC69" s="164"/>
      <c r="AD69" s="164"/>
      <c r="AE69" s="164"/>
      <c r="AG69" s="147" t="s">
        <v>281</v>
      </c>
      <c r="AH69" s="147"/>
      <c r="AI69" s="147">
        <v>1</v>
      </c>
      <c r="AJ69" s="147">
        <v>3</v>
      </c>
      <c r="AK69" s="147"/>
      <c r="AL69" s="147">
        <v>2</v>
      </c>
      <c r="AM69" s="147">
        <v>3</v>
      </c>
      <c r="AN69" s="176">
        <v>3</v>
      </c>
      <c r="AO69" s="160"/>
      <c r="AP69" s="176">
        <v>3</v>
      </c>
      <c r="AQ69" s="176">
        <v>3</v>
      </c>
      <c r="AR69" s="176">
        <v>3</v>
      </c>
      <c r="AS69" s="160"/>
      <c r="AT69" s="176">
        <v>3</v>
      </c>
      <c r="AU69" s="147"/>
      <c r="AV69" s="147"/>
      <c r="AW69" s="160"/>
      <c r="AX69" s="161">
        <f aca="true" t="shared" si="17" ref="AX69:AX87">AH69+AI69+AJ69+AL69+AM69+AN69+AP69+AQ69+AR69+AT69+AU69+AV69</f>
        <v>24</v>
      </c>
      <c r="AY69" s="162">
        <f t="shared" si="16"/>
        <v>0</v>
      </c>
      <c r="AZ69" s="164"/>
      <c r="BA69" s="164"/>
      <c r="BB69" s="164"/>
      <c r="BC69" s="164"/>
      <c r="BD69" s="164"/>
      <c r="BE69" s="164"/>
      <c r="BF69" s="164"/>
      <c r="BG69" s="164"/>
      <c r="BH69" s="164"/>
      <c r="BI69" s="164"/>
      <c r="BJ69" s="164"/>
      <c r="BK69" s="164"/>
    </row>
    <row r="70" spans="1:63" ht="15">
      <c r="A70" s="147" t="s">
        <v>283</v>
      </c>
      <c r="B70" s="147"/>
      <c r="C70" s="147"/>
      <c r="D70" s="147"/>
      <c r="E70" s="160"/>
      <c r="F70" s="147"/>
      <c r="G70" s="147"/>
      <c r="H70" s="147"/>
      <c r="I70" s="160"/>
      <c r="J70" s="147"/>
      <c r="K70" s="147"/>
      <c r="L70" s="147"/>
      <c r="M70" s="160"/>
      <c r="N70" s="147"/>
      <c r="O70" s="147"/>
      <c r="P70" s="147"/>
      <c r="Q70" s="160"/>
      <c r="R70" s="161">
        <f>B70+C70+D70+F70+G70+H70+J70+K70+L70+N70+O70+P70</f>
        <v>0</v>
      </c>
      <c r="S70" s="162">
        <f>+E70+I70+M70+Q70</f>
        <v>0</v>
      </c>
      <c r="T70" s="163"/>
      <c r="U70" s="163"/>
      <c r="V70" s="163"/>
      <c r="W70" s="163"/>
      <c r="X70" s="163"/>
      <c r="Y70" s="164"/>
      <c r="Z70" s="164"/>
      <c r="AA70" s="164"/>
      <c r="AB70" s="164"/>
      <c r="AC70" s="164"/>
      <c r="AD70" s="164"/>
      <c r="AE70" s="164"/>
      <c r="AG70" s="147" t="s">
        <v>283</v>
      </c>
      <c r="AH70" s="147"/>
      <c r="AI70" s="147">
        <v>1</v>
      </c>
      <c r="AJ70" s="147">
        <v>3</v>
      </c>
      <c r="AK70" s="147"/>
      <c r="AL70" s="147">
        <v>2</v>
      </c>
      <c r="AM70" s="147">
        <v>2</v>
      </c>
      <c r="AN70" s="176">
        <v>3</v>
      </c>
      <c r="AO70" s="160"/>
      <c r="AP70" s="176">
        <v>2</v>
      </c>
      <c r="AQ70" s="176">
        <v>3</v>
      </c>
      <c r="AR70" s="176">
        <v>3</v>
      </c>
      <c r="AS70" s="160"/>
      <c r="AT70" s="176">
        <v>2</v>
      </c>
      <c r="AU70" s="147"/>
      <c r="AV70" s="147"/>
      <c r="AW70" s="160"/>
      <c r="AX70" s="161">
        <f>AH70+AI70+AJ70+AL70+AM70+AN70+AP70+AQ70+AR70+AT70+AU70+AV70</f>
        <v>21</v>
      </c>
      <c r="AY70" s="162">
        <f>+AK70+AO70+AS70+AW70</f>
        <v>0</v>
      </c>
      <c r="AZ70" s="164"/>
      <c r="BA70" s="164"/>
      <c r="BB70" s="164"/>
      <c r="BC70" s="164"/>
      <c r="BD70" s="164"/>
      <c r="BE70" s="164"/>
      <c r="BF70" s="164"/>
      <c r="BG70" s="164"/>
      <c r="BH70" s="164"/>
      <c r="BI70" s="164"/>
      <c r="BJ70" s="164"/>
      <c r="BK70" s="164"/>
    </row>
    <row r="71" spans="1:63" ht="15">
      <c r="A71" s="147" t="s">
        <v>284</v>
      </c>
      <c r="B71" s="147"/>
      <c r="C71" s="147"/>
      <c r="D71" s="147"/>
      <c r="E71" s="160"/>
      <c r="F71" s="147"/>
      <c r="G71" s="147"/>
      <c r="H71" s="147"/>
      <c r="I71" s="160"/>
      <c r="J71" s="147"/>
      <c r="K71" s="147"/>
      <c r="L71" s="147"/>
      <c r="M71" s="160"/>
      <c r="N71" s="147"/>
      <c r="O71" s="147"/>
      <c r="P71" s="147"/>
      <c r="Q71" s="160"/>
      <c r="R71" s="161">
        <f t="shared" si="14"/>
        <v>0</v>
      </c>
      <c r="S71" s="162">
        <f t="shared" si="15"/>
        <v>0</v>
      </c>
      <c r="T71" s="163"/>
      <c r="U71" s="163"/>
      <c r="V71" s="163"/>
      <c r="W71" s="163"/>
      <c r="X71" s="163"/>
      <c r="Y71" s="164"/>
      <c r="Z71" s="164"/>
      <c r="AA71" s="164"/>
      <c r="AB71" s="164"/>
      <c r="AC71" s="164"/>
      <c r="AD71" s="164"/>
      <c r="AE71" s="164"/>
      <c r="AG71" s="147" t="s">
        <v>284</v>
      </c>
      <c r="AH71" s="147"/>
      <c r="AI71" s="147">
        <v>1</v>
      </c>
      <c r="AJ71" s="147">
        <v>2</v>
      </c>
      <c r="AK71" s="147"/>
      <c r="AL71" s="147">
        <v>1</v>
      </c>
      <c r="AM71" s="147">
        <v>3</v>
      </c>
      <c r="AN71" s="176">
        <v>2</v>
      </c>
      <c r="AO71" s="160"/>
      <c r="AP71" s="176">
        <v>2</v>
      </c>
      <c r="AQ71" s="176">
        <v>3</v>
      </c>
      <c r="AR71" s="176">
        <v>3</v>
      </c>
      <c r="AS71" s="160"/>
      <c r="AT71" s="176">
        <v>3</v>
      </c>
      <c r="AU71" s="147"/>
      <c r="AV71" s="147"/>
      <c r="AW71" s="160"/>
      <c r="AX71" s="161">
        <f t="shared" si="17"/>
        <v>20</v>
      </c>
      <c r="AY71" s="162">
        <f t="shared" si="16"/>
        <v>0</v>
      </c>
      <c r="AZ71" s="164"/>
      <c r="BA71" s="164"/>
      <c r="BB71" s="164"/>
      <c r="BC71" s="164"/>
      <c r="BD71" s="164"/>
      <c r="BE71" s="164"/>
      <c r="BF71" s="164"/>
      <c r="BG71" s="164"/>
      <c r="BH71" s="164"/>
      <c r="BI71" s="164"/>
      <c r="BJ71" s="164"/>
      <c r="BK71" s="164"/>
    </row>
    <row r="72" spans="1:63" ht="15">
      <c r="A72" s="147" t="s">
        <v>285</v>
      </c>
      <c r="B72" s="147"/>
      <c r="C72" s="147"/>
      <c r="D72" s="147"/>
      <c r="E72" s="160"/>
      <c r="F72" s="147"/>
      <c r="G72" s="147"/>
      <c r="H72" s="147"/>
      <c r="I72" s="160"/>
      <c r="J72" s="147"/>
      <c r="K72" s="147"/>
      <c r="L72" s="147"/>
      <c r="M72" s="160"/>
      <c r="N72" s="147"/>
      <c r="O72" s="147"/>
      <c r="P72" s="147"/>
      <c r="Q72" s="160"/>
      <c r="R72" s="161">
        <f>B72+C72+D72+F72+G72+H72+J72+K72+L72+N72+O72+P72</f>
        <v>0</v>
      </c>
      <c r="S72" s="162">
        <f>+E72+I72+M72+Q72</f>
        <v>0</v>
      </c>
      <c r="T72" s="163"/>
      <c r="U72" s="163"/>
      <c r="V72" s="163"/>
      <c r="W72" s="163"/>
      <c r="X72" s="163"/>
      <c r="Y72" s="164"/>
      <c r="Z72" s="164"/>
      <c r="AA72" s="164"/>
      <c r="AB72" s="164"/>
      <c r="AC72" s="164"/>
      <c r="AD72" s="164"/>
      <c r="AE72" s="164"/>
      <c r="AG72" s="147" t="s">
        <v>285</v>
      </c>
      <c r="AH72" s="147"/>
      <c r="AI72" s="147"/>
      <c r="AJ72" s="147">
        <v>2</v>
      </c>
      <c r="AK72" s="147"/>
      <c r="AL72" s="147">
        <v>1</v>
      </c>
      <c r="AM72" s="147">
        <v>2</v>
      </c>
      <c r="AN72" s="176">
        <v>2</v>
      </c>
      <c r="AO72" s="160"/>
      <c r="AP72" s="176">
        <v>2</v>
      </c>
      <c r="AQ72" s="176">
        <v>2</v>
      </c>
      <c r="AR72" s="176">
        <v>3</v>
      </c>
      <c r="AS72" s="160"/>
      <c r="AT72" s="176">
        <v>3</v>
      </c>
      <c r="AU72" s="147"/>
      <c r="AV72" s="147"/>
      <c r="AW72" s="160"/>
      <c r="AX72" s="161">
        <f>AH72+AI72+AJ72+AL72+AM72+AN72+AP72+AQ72+AR72+AT72+AU72+AV72</f>
        <v>17</v>
      </c>
      <c r="AY72" s="162">
        <f>+AK72+AO72+AS72+AW72</f>
        <v>0</v>
      </c>
      <c r="AZ72" s="164"/>
      <c r="BA72" s="164"/>
      <c r="BB72" s="164"/>
      <c r="BC72" s="164"/>
      <c r="BD72" s="164"/>
      <c r="BE72" s="164"/>
      <c r="BF72" s="164"/>
      <c r="BG72" s="164"/>
      <c r="BH72" s="164"/>
      <c r="BI72" s="164"/>
      <c r="BJ72" s="164"/>
      <c r="BK72" s="164"/>
    </row>
    <row r="73" spans="1:63" ht="15">
      <c r="A73" s="147" t="s">
        <v>286</v>
      </c>
      <c r="B73" s="147"/>
      <c r="C73" s="147"/>
      <c r="D73" s="147"/>
      <c r="E73" s="160"/>
      <c r="F73" s="147"/>
      <c r="G73" s="147"/>
      <c r="H73" s="147"/>
      <c r="I73" s="160"/>
      <c r="J73" s="147"/>
      <c r="K73" s="147"/>
      <c r="L73" s="147"/>
      <c r="M73" s="160"/>
      <c r="N73" s="147"/>
      <c r="O73" s="147"/>
      <c r="P73" s="147"/>
      <c r="Q73" s="160"/>
      <c r="R73" s="161">
        <f t="shared" si="14"/>
        <v>0</v>
      </c>
      <c r="S73" s="162">
        <f t="shared" si="15"/>
        <v>0</v>
      </c>
      <c r="T73" s="163"/>
      <c r="U73" s="163"/>
      <c r="V73" s="163"/>
      <c r="W73" s="163"/>
      <c r="X73" s="163"/>
      <c r="Y73" s="164"/>
      <c r="Z73" s="164"/>
      <c r="AA73" s="164"/>
      <c r="AB73" s="164"/>
      <c r="AC73" s="164"/>
      <c r="AD73" s="164"/>
      <c r="AE73" s="164"/>
      <c r="AG73" s="147" t="s">
        <v>286</v>
      </c>
      <c r="AH73" s="147"/>
      <c r="AI73" s="147">
        <v>1</v>
      </c>
      <c r="AJ73" s="147">
        <v>3</v>
      </c>
      <c r="AK73" s="147"/>
      <c r="AL73" s="147">
        <v>2</v>
      </c>
      <c r="AM73" s="147">
        <v>3</v>
      </c>
      <c r="AN73" s="176">
        <v>3</v>
      </c>
      <c r="AO73" s="160"/>
      <c r="AP73" s="176">
        <v>3</v>
      </c>
      <c r="AQ73" s="176">
        <v>3</v>
      </c>
      <c r="AR73" s="176">
        <v>3</v>
      </c>
      <c r="AS73" s="160"/>
      <c r="AT73" s="176">
        <v>3</v>
      </c>
      <c r="AU73" s="147"/>
      <c r="AV73" s="147"/>
      <c r="AW73" s="160"/>
      <c r="AX73" s="161">
        <f t="shared" si="17"/>
        <v>24</v>
      </c>
      <c r="AY73" s="162">
        <f t="shared" si="16"/>
        <v>0</v>
      </c>
      <c r="AZ73" s="164"/>
      <c r="BA73" s="164"/>
      <c r="BB73" s="164"/>
      <c r="BC73" s="164"/>
      <c r="BD73" s="164"/>
      <c r="BE73" s="164"/>
      <c r="BF73" s="164"/>
      <c r="BG73" s="164"/>
      <c r="BH73" s="164"/>
      <c r="BI73" s="164"/>
      <c r="BJ73" s="164"/>
      <c r="BK73" s="164"/>
    </row>
    <row r="74" spans="1:63" ht="15">
      <c r="A74" s="147" t="s">
        <v>287</v>
      </c>
      <c r="B74" s="147"/>
      <c r="C74" s="147"/>
      <c r="D74" s="147"/>
      <c r="E74" s="160"/>
      <c r="F74" s="147"/>
      <c r="G74" s="147"/>
      <c r="H74" s="147"/>
      <c r="I74" s="160"/>
      <c r="J74" s="147"/>
      <c r="K74" s="147"/>
      <c r="L74" s="147"/>
      <c r="M74" s="160"/>
      <c r="N74" s="147"/>
      <c r="O74" s="147"/>
      <c r="P74" s="147"/>
      <c r="Q74" s="160"/>
      <c r="R74" s="161">
        <f>B74+C74+D74+F74+G74+H74+J74+K74+L74+N74+O74+P74</f>
        <v>0</v>
      </c>
      <c r="S74" s="162">
        <f>+E74+I74+M74+Q74</f>
        <v>0</v>
      </c>
      <c r="T74" s="163"/>
      <c r="U74" s="163"/>
      <c r="V74" s="163"/>
      <c r="W74" s="163"/>
      <c r="X74" s="163"/>
      <c r="Y74" s="164"/>
      <c r="Z74" s="164"/>
      <c r="AA74" s="164"/>
      <c r="AB74" s="164"/>
      <c r="AC74" s="164"/>
      <c r="AD74" s="164"/>
      <c r="AE74" s="164"/>
      <c r="AG74" s="147" t="s">
        <v>287</v>
      </c>
      <c r="AH74" s="147"/>
      <c r="AI74" s="147">
        <v>1</v>
      </c>
      <c r="AJ74" s="147">
        <v>2</v>
      </c>
      <c r="AK74" s="147"/>
      <c r="AL74" s="147">
        <v>2</v>
      </c>
      <c r="AM74" s="147">
        <v>3</v>
      </c>
      <c r="AN74" s="176">
        <v>3</v>
      </c>
      <c r="AO74" s="160"/>
      <c r="AP74" s="176">
        <v>2</v>
      </c>
      <c r="AQ74" s="176">
        <v>3</v>
      </c>
      <c r="AR74" s="176">
        <v>3</v>
      </c>
      <c r="AS74" s="160"/>
      <c r="AT74" s="176">
        <v>3</v>
      </c>
      <c r="AU74" s="147"/>
      <c r="AV74" s="147"/>
      <c r="AW74" s="160"/>
      <c r="AX74" s="161">
        <f>AH74+AI74+AJ74+AL74+AM74+AN74+AP74+AQ74+AR74+AT74+AU74+AV74</f>
        <v>22</v>
      </c>
      <c r="AY74" s="162">
        <f>+AK74+AO74+AS74+AW74</f>
        <v>0</v>
      </c>
      <c r="AZ74" s="164"/>
      <c r="BA74" s="164"/>
      <c r="BB74" s="164"/>
      <c r="BC74" s="164"/>
      <c r="BD74" s="164"/>
      <c r="BE74" s="164"/>
      <c r="BF74" s="164"/>
      <c r="BG74" s="164"/>
      <c r="BH74" s="164"/>
      <c r="BI74" s="164"/>
      <c r="BJ74" s="164"/>
      <c r="BK74" s="164"/>
    </row>
    <row r="75" spans="1:63" ht="15">
      <c r="A75" s="147" t="s">
        <v>288</v>
      </c>
      <c r="B75" s="147"/>
      <c r="C75" s="147"/>
      <c r="D75" s="147"/>
      <c r="E75" s="160"/>
      <c r="F75" s="147"/>
      <c r="G75" s="147"/>
      <c r="H75" s="147"/>
      <c r="I75" s="160"/>
      <c r="J75" s="147"/>
      <c r="K75" s="147"/>
      <c r="L75" s="147"/>
      <c r="M75" s="160"/>
      <c r="N75" s="147"/>
      <c r="O75" s="147"/>
      <c r="P75" s="147"/>
      <c r="Q75" s="160"/>
      <c r="R75" s="161">
        <f t="shared" si="14"/>
        <v>0</v>
      </c>
      <c r="S75" s="162">
        <f t="shared" si="15"/>
        <v>0</v>
      </c>
      <c r="T75" s="163"/>
      <c r="U75" s="163"/>
      <c r="V75" s="163"/>
      <c r="W75" s="163"/>
      <c r="X75" s="163"/>
      <c r="Y75" s="164"/>
      <c r="Z75" s="164"/>
      <c r="AA75" s="164"/>
      <c r="AB75" s="164"/>
      <c r="AC75" s="164"/>
      <c r="AD75" s="164"/>
      <c r="AE75" s="164"/>
      <c r="AG75" s="147" t="s">
        <v>288</v>
      </c>
      <c r="AH75" s="147"/>
      <c r="AI75" s="147">
        <v>1</v>
      </c>
      <c r="AJ75" s="147">
        <v>3</v>
      </c>
      <c r="AK75" s="147"/>
      <c r="AL75" s="147">
        <v>2</v>
      </c>
      <c r="AM75" s="147">
        <v>2</v>
      </c>
      <c r="AN75" s="176">
        <v>3</v>
      </c>
      <c r="AO75" s="160"/>
      <c r="AP75" s="176">
        <v>3</v>
      </c>
      <c r="AQ75" s="176">
        <v>3</v>
      </c>
      <c r="AR75" s="176">
        <v>3</v>
      </c>
      <c r="AS75" s="160"/>
      <c r="AT75" s="176">
        <v>3</v>
      </c>
      <c r="AU75" s="147"/>
      <c r="AV75" s="147"/>
      <c r="AW75" s="160"/>
      <c r="AX75" s="161">
        <f>AH75+AI75+AJ75+AL75+AM75+AN75+AP75+AQ75+AR75+AT75+AU75+AV75</f>
        <v>23</v>
      </c>
      <c r="AY75" s="162">
        <f t="shared" si="16"/>
        <v>0</v>
      </c>
      <c r="AZ75" s="164"/>
      <c r="BA75" s="164"/>
      <c r="BB75" s="164"/>
      <c r="BC75" s="164"/>
      <c r="BD75" s="164"/>
      <c r="BE75" s="164"/>
      <c r="BF75" s="164"/>
      <c r="BG75" s="164"/>
      <c r="BH75" s="164"/>
      <c r="BI75" s="147"/>
      <c r="BJ75" s="147"/>
      <c r="BK75" s="147"/>
    </row>
    <row r="76" spans="1:63" ht="15">
      <c r="A76" s="147" t="s">
        <v>289</v>
      </c>
      <c r="B76" s="147"/>
      <c r="C76" s="147"/>
      <c r="D76" s="147"/>
      <c r="E76" s="160"/>
      <c r="F76" s="147"/>
      <c r="G76" s="147"/>
      <c r="H76" s="147"/>
      <c r="I76" s="160"/>
      <c r="J76" s="147"/>
      <c r="K76" s="147"/>
      <c r="L76" s="147"/>
      <c r="M76" s="160"/>
      <c r="N76" s="147"/>
      <c r="O76" s="147"/>
      <c r="P76" s="147"/>
      <c r="Q76" s="160"/>
      <c r="R76" s="161">
        <f>B76+C76+D76+F76+G76+H76+J76+K76+L76+N76+O76+P76</f>
        <v>0</v>
      </c>
      <c r="S76" s="162">
        <f>+E76+I76+M76+Q76</f>
        <v>0</v>
      </c>
      <c r="T76" s="163"/>
      <c r="U76" s="163"/>
      <c r="V76" s="163"/>
      <c r="W76" s="163"/>
      <c r="X76" s="163"/>
      <c r="Y76" s="164"/>
      <c r="Z76" s="164"/>
      <c r="AA76" s="164"/>
      <c r="AB76" s="164"/>
      <c r="AC76" s="164"/>
      <c r="AD76" s="164"/>
      <c r="AE76" s="164"/>
      <c r="AG76" s="147" t="s">
        <v>289</v>
      </c>
      <c r="AH76" s="147"/>
      <c r="AI76" s="147"/>
      <c r="AJ76" s="147">
        <v>1</v>
      </c>
      <c r="AK76" s="147"/>
      <c r="AL76" s="147">
        <v>2</v>
      </c>
      <c r="AM76" s="147">
        <v>3</v>
      </c>
      <c r="AN76" s="176">
        <v>2</v>
      </c>
      <c r="AO76" s="160"/>
      <c r="AP76" s="176">
        <v>2</v>
      </c>
      <c r="AQ76" s="176">
        <v>3</v>
      </c>
      <c r="AR76" s="176">
        <v>1</v>
      </c>
      <c r="AS76" s="160"/>
      <c r="AT76" s="176">
        <v>3</v>
      </c>
      <c r="AU76" s="147"/>
      <c r="AV76" s="147"/>
      <c r="AW76" s="160"/>
      <c r="AX76" s="161">
        <f>AH76+AI76+AJ76+AL76+AM76+AN76+AP76+AQ76+AR76+AT76+AU76+AV76</f>
        <v>17</v>
      </c>
      <c r="AY76" s="162">
        <f>+AK76+AO76+AS76+AW76</f>
        <v>0</v>
      </c>
      <c r="AZ76" s="164"/>
      <c r="BA76" s="164"/>
      <c r="BB76" s="164"/>
      <c r="BC76" s="164"/>
      <c r="BD76" s="164"/>
      <c r="BE76" s="164"/>
      <c r="BF76" s="164"/>
      <c r="BG76" s="164"/>
      <c r="BH76" s="164"/>
      <c r="BI76" s="147"/>
      <c r="BJ76" s="147"/>
      <c r="BK76" s="147"/>
    </row>
    <row r="77" spans="1:63" ht="15">
      <c r="A77" s="147" t="s">
        <v>290</v>
      </c>
      <c r="B77" s="147"/>
      <c r="C77" s="147"/>
      <c r="D77" s="147"/>
      <c r="E77" s="160"/>
      <c r="F77" s="147"/>
      <c r="G77" s="147"/>
      <c r="H77" s="147"/>
      <c r="I77" s="160"/>
      <c r="J77" s="147"/>
      <c r="K77" s="147"/>
      <c r="L77" s="147"/>
      <c r="M77" s="160"/>
      <c r="N77" s="147"/>
      <c r="O77" s="147"/>
      <c r="P77" s="147"/>
      <c r="Q77" s="160"/>
      <c r="R77" s="161">
        <f t="shared" si="14"/>
        <v>0</v>
      </c>
      <c r="S77" s="162">
        <f t="shared" si="15"/>
        <v>0</v>
      </c>
      <c r="T77" s="163"/>
      <c r="U77" s="163"/>
      <c r="V77" s="163"/>
      <c r="W77" s="163"/>
      <c r="X77" s="163"/>
      <c r="Y77" s="164"/>
      <c r="Z77" s="164"/>
      <c r="AA77" s="164"/>
      <c r="AB77" s="164"/>
      <c r="AC77" s="164"/>
      <c r="AD77" s="164"/>
      <c r="AE77" s="164"/>
      <c r="AG77" s="147" t="s">
        <v>290</v>
      </c>
      <c r="AH77" s="147"/>
      <c r="AI77" s="147">
        <v>1</v>
      </c>
      <c r="AJ77" s="147">
        <v>3</v>
      </c>
      <c r="AK77" s="147"/>
      <c r="AL77" s="147">
        <v>2</v>
      </c>
      <c r="AM77" s="147">
        <v>3</v>
      </c>
      <c r="AN77" s="176">
        <v>3</v>
      </c>
      <c r="AO77" s="160"/>
      <c r="AP77" s="176">
        <v>3</v>
      </c>
      <c r="AQ77" s="176">
        <v>2</v>
      </c>
      <c r="AR77" s="176">
        <v>3</v>
      </c>
      <c r="AS77" s="160"/>
      <c r="AT77" s="176">
        <v>3</v>
      </c>
      <c r="AU77" s="147"/>
      <c r="AV77" s="147"/>
      <c r="AW77" s="160"/>
      <c r="AX77" s="161">
        <f t="shared" si="17"/>
        <v>23</v>
      </c>
      <c r="AY77" s="162">
        <f t="shared" si="16"/>
        <v>0</v>
      </c>
      <c r="AZ77" s="164"/>
      <c r="BA77" s="164"/>
      <c r="BB77" s="164"/>
      <c r="BC77" s="164"/>
      <c r="BD77" s="164"/>
      <c r="BE77" s="164"/>
      <c r="BF77" s="164"/>
      <c r="BG77" s="164"/>
      <c r="BH77" s="164"/>
      <c r="BI77" s="147"/>
      <c r="BJ77" s="147"/>
      <c r="BK77" s="147"/>
    </row>
    <row r="78" spans="1:63" ht="15">
      <c r="A78" s="147" t="s">
        <v>291</v>
      </c>
      <c r="B78" s="147"/>
      <c r="C78" s="147"/>
      <c r="D78" s="147"/>
      <c r="E78" s="160"/>
      <c r="F78" s="147"/>
      <c r="G78" s="147"/>
      <c r="H78" s="147"/>
      <c r="I78" s="160"/>
      <c r="J78" s="147"/>
      <c r="K78" s="147"/>
      <c r="L78" s="147"/>
      <c r="M78" s="160"/>
      <c r="N78" s="147"/>
      <c r="O78" s="147"/>
      <c r="P78" s="147"/>
      <c r="Q78" s="160"/>
      <c r="R78" s="161">
        <f t="shared" si="14"/>
        <v>0</v>
      </c>
      <c r="S78" s="162">
        <f t="shared" si="15"/>
        <v>0</v>
      </c>
      <c r="T78" s="163"/>
      <c r="U78" s="163"/>
      <c r="V78" s="163"/>
      <c r="W78" s="163"/>
      <c r="X78" s="163"/>
      <c r="Y78" s="164"/>
      <c r="Z78" s="164"/>
      <c r="AA78" s="164"/>
      <c r="AB78" s="164"/>
      <c r="AC78" s="164"/>
      <c r="AD78" s="164"/>
      <c r="AE78" s="164"/>
      <c r="AG78" s="147" t="s">
        <v>291</v>
      </c>
      <c r="AH78" s="147"/>
      <c r="AI78" s="147"/>
      <c r="AJ78" s="147">
        <v>2</v>
      </c>
      <c r="AK78" s="147"/>
      <c r="AL78" s="147">
        <v>2</v>
      </c>
      <c r="AM78" s="147">
        <v>2</v>
      </c>
      <c r="AN78" s="176">
        <v>2</v>
      </c>
      <c r="AO78" s="160"/>
      <c r="AP78" s="176">
        <v>2</v>
      </c>
      <c r="AQ78" s="176">
        <v>2</v>
      </c>
      <c r="AR78" s="176">
        <v>2</v>
      </c>
      <c r="AS78" s="160"/>
      <c r="AT78" s="176">
        <v>3</v>
      </c>
      <c r="AU78" s="147"/>
      <c r="AV78" s="147"/>
      <c r="AW78" s="160"/>
      <c r="AX78" s="161">
        <f t="shared" si="17"/>
        <v>17</v>
      </c>
      <c r="AY78" s="162">
        <f t="shared" si="16"/>
        <v>0</v>
      </c>
      <c r="AZ78" s="164"/>
      <c r="BA78" s="164"/>
      <c r="BB78" s="164"/>
      <c r="BC78" s="164"/>
      <c r="BD78" s="164"/>
      <c r="BE78" s="164"/>
      <c r="BF78" s="164"/>
      <c r="BG78" s="164"/>
      <c r="BH78" s="164"/>
      <c r="BI78" s="164"/>
      <c r="BJ78" s="164"/>
      <c r="BK78" s="164"/>
    </row>
    <row r="79" spans="1:63" ht="15">
      <c r="A79" s="147" t="s">
        <v>292</v>
      </c>
      <c r="B79" s="147"/>
      <c r="C79" s="147"/>
      <c r="D79" s="147"/>
      <c r="E79" s="160"/>
      <c r="F79" s="147"/>
      <c r="G79" s="147"/>
      <c r="H79" s="147"/>
      <c r="I79" s="160"/>
      <c r="J79" s="147"/>
      <c r="K79" s="147"/>
      <c r="L79" s="147"/>
      <c r="M79" s="160"/>
      <c r="N79" s="147"/>
      <c r="O79" s="147"/>
      <c r="P79" s="147"/>
      <c r="Q79" s="160"/>
      <c r="R79" s="161">
        <f t="shared" si="14"/>
        <v>0</v>
      </c>
      <c r="S79" s="162">
        <f t="shared" si="15"/>
        <v>0</v>
      </c>
      <c r="T79" s="163"/>
      <c r="U79" s="163"/>
      <c r="V79" s="163"/>
      <c r="W79" s="163"/>
      <c r="X79" s="163"/>
      <c r="Y79" s="164"/>
      <c r="Z79" s="164"/>
      <c r="AA79" s="164"/>
      <c r="AB79" s="164"/>
      <c r="AC79" s="164"/>
      <c r="AD79" s="164"/>
      <c r="AE79" s="164"/>
      <c r="AG79" s="147" t="s">
        <v>292</v>
      </c>
      <c r="AH79" s="147"/>
      <c r="AI79" s="147">
        <v>1</v>
      </c>
      <c r="AJ79" s="147">
        <v>2</v>
      </c>
      <c r="AK79" s="147"/>
      <c r="AL79" s="147">
        <v>2</v>
      </c>
      <c r="AM79" s="147">
        <v>3</v>
      </c>
      <c r="AN79" s="176">
        <v>2</v>
      </c>
      <c r="AO79" s="160"/>
      <c r="AP79" s="176">
        <v>2</v>
      </c>
      <c r="AQ79" s="176">
        <v>2</v>
      </c>
      <c r="AR79" s="176">
        <v>2</v>
      </c>
      <c r="AS79" s="160"/>
      <c r="AT79" s="176">
        <v>3</v>
      </c>
      <c r="AU79" s="147"/>
      <c r="AV79" s="147"/>
      <c r="AW79" s="160"/>
      <c r="AX79" s="161">
        <f t="shared" si="17"/>
        <v>19</v>
      </c>
      <c r="AY79" s="162">
        <f t="shared" si="16"/>
        <v>0</v>
      </c>
      <c r="AZ79" s="164"/>
      <c r="BA79" s="164"/>
      <c r="BB79" s="164"/>
      <c r="BC79" s="164"/>
      <c r="BD79" s="164"/>
      <c r="BE79" s="164"/>
      <c r="BF79" s="164"/>
      <c r="BG79" s="164"/>
      <c r="BH79" s="164"/>
      <c r="BI79" s="164"/>
      <c r="BJ79" s="164"/>
      <c r="BK79" s="164"/>
    </row>
    <row r="80" spans="1:63" ht="15">
      <c r="A80" s="147" t="s">
        <v>293</v>
      </c>
      <c r="B80" s="147"/>
      <c r="C80" s="147"/>
      <c r="D80" s="147"/>
      <c r="E80" s="160"/>
      <c r="F80" s="147"/>
      <c r="G80" s="147"/>
      <c r="H80" s="147"/>
      <c r="I80" s="160"/>
      <c r="J80" s="147"/>
      <c r="K80" s="147"/>
      <c r="L80" s="147"/>
      <c r="M80" s="160"/>
      <c r="N80" s="147"/>
      <c r="O80" s="147"/>
      <c r="P80" s="147"/>
      <c r="Q80" s="160"/>
      <c r="R80" s="161">
        <f>B80+C80+D80+F80+G80+H80+J80+K80+L80+N80+O80+P80</f>
        <v>0</v>
      </c>
      <c r="S80" s="162">
        <f>+E80+I80+M80+Q80</f>
        <v>0</v>
      </c>
      <c r="T80" s="163"/>
      <c r="U80" s="163"/>
      <c r="V80" s="163"/>
      <c r="W80" s="163"/>
      <c r="X80" s="163"/>
      <c r="Y80" s="164"/>
      <c r="Z80" s="164"/>
      <c r="AA80" s="164"/>
      <c r="AB80" s="164"/>
      <c r="AC80" s="164"/>
      <c r="AD80" s="164"/>
      <c r="AE80" s="164"/>
      <c r="AG80" s="147" t="s">
        <v>293</v>
      </c>
      <c r="AH80" s="147"/>
      <c r="AI80" s="147">
        <v>1</v>
      </c>
      <c r="AJ80" s="147">
        <v>1</v>
      </c>
      <c r="AK80" s="147"/>
      <c r="AL80" s="147">
        <v>2</v>
      </c>
      <c r="AM80" s="147">
        <v>1</v>
      </c>
      <c r="AN80" s="176">
        <v>2</v>
      </c>
      <c r="AO80" s="160"/>
      <c r="AP80" s="176">
        <v>2</v>
      </c>
      <c r="AQ80" s="176">
        <v>1</v>
      </c>
      <c r="AR80" s="176">
        <v>2</v>
      </c>
      <c r="AS80" s="160"/>
      <c r="AT80" s="176">
        <v>2</v>
      </c>
      <c r="AU80" s="147"/>
      <c r="AV80" s="147"/>
      <c r="AW80" s="160"/>
      <c r="AX80" s="161">
        <f>AH80+AI80+AJ80+AL80+AM80+AN80+AP80+AQ80+AR80+AT80+AU80+AV80</f>
        <v>14</v>
      </c>
      <c r="AY80" s="162">
        <f>+AK80+AO80+AS80+AW80</f>
        <v>0</v>
      </c>
      <c r="AZ80" s="164"/>
      <c r="BA80" s="164"/>
      <c r="BB80" s="164"/>
      <c r="BC80" s="164"/>
      <c r="BD80" s="164"/>
      <c r="BE80" s="164"/>
      <c r="BF80" s="164"/>
      <c r="BG80" s="164"/>
      <c r="BH80" s="164"/>
      <c r="BI80" s="164"/>
      <c r="BJ80" s="164"/>
      <c r="BK80" s="164"/>
    </row>
    <row r="81" spans="1:63" ht="15">
      <c r="A81" s="147" t="s">
        <v>294</v>
      </c>
      <c r="B81" s="147"/>
      <c r="C81" s="147"/>
      <c r="D81" s="147"/>
      <c r="E81" s="160"/>
      <c r="F81" s="147"/>
      <c r="G81" s="147"/>
      <c r="H81" s="147"/>
      <c r="I81" s="160"/>
      <c r="J81" s="147"/>
      <c r="K81" s="147"/>
      <c r="L81" s="147"/>
      <c r="M81" s="160"/>
      <c r="N81" s="147"/>
      <c r="O81" s="147"/>
      <c r="P81" s="147"/>
      <c r="Q81" s="160"/>
      <c r="R81" s="161">
        <f t="shared" si="14"/>
        <v>0</v>
      </c>
      <c r="S81" s="162">
        <f t="shared" si="15"/>
        <v>0</v>
      </c>
      <c r="T81" s="163"/>
      <c r="U81" s="163"/>
      <c r="V81" s="163"/>
      <c r="W81" s="163"/>
      <c r="X81" s="163"/>
      <c r="Y81" s="164"/>
      <c r="Z81" s="164"/>
      <c r="AA81" s="164"/>
      <c r="AB81" s="164"/>
      <c r="AC81" s="164"/>
      <c r="AD81" s="164"/>
      <c r="AE81" s="164"/>
      <c r="AG81" s="147" t="s">
        <v>294</v>
      </c>
      <c r="AH81" s="147"/>
      <c r="AI81" s="147"/>
      <c r="AJ81" s="147">
        <v>3</v>
      </c>
      <c r="AK81" s="147"/>
      <c r="AL81" s="147">
        <v>2</v>
      </c>
      <c r="AM81" s="147">
        <v>3</v>
      </c>
      <c r="AN81" s="176">
        <v>3</v>
      </c>
      <c r="AO81" s="160"/>
      <c r="AP81" s="176">
        <v>2</v>
      </c>
      <c r="AQ81" s="176">
        <v>2</v>
      </c>
      <c r="AR81" s="176">
        <v>2</v>
      </c>
      <c r="AS81" s="160"/>
      <c r="AT81" s="176">
        <v>3</v>
      </c>
      <c r="AU81" s="147"/>
      <c r="AV81" s="147"/>
      <c r="AW81" s="160"/>
      <c r="AX81" s="161">
        <f t="shared" si="17"/>
        <v>20</v>
      </c>
      <c r="AY81" s="162">
        <f t="shared" si="16"/>
        <v>0</v>
      </c>
      <c r="AZ81" s="164"/>
      <c r="BA81" s="164"/>
      <c r="BB81" s="164"/>
      <c r="BC81" s="164"/>
      <c r="BD81" s="164"/>
      <c r="BE81" s="164"/>
      <c r="BF81" s="164"/>
      <c r="BG81" s="164"/>
      <c r="BH81" s="164"/>
      <c r="BI81" s="164"/>
      <c r="BJ81" s="164"/>
      <c r="BK81" s="164"/>
    </row>
    <row r="82" spans="1:63" ht="15">
      <c r="A82" s="147" t="s">
        <v>295</v>
      </c>
      <c r="B82" s="147"/>
      <c r="C82" s="147"/>
      <c r="D82" s="147"/>
      <c r="E82" s="160"/>
      <c r="F82" s="147"/>
      <c r="G82" s="147"/>
      <c r="H82" s="147"/>
      <c r="I82" s="160"/>
      <c r="J82" s="147"/>
      <c r="K82" s="147"/>
      <c r="L82" s="147"/>
      <c r="M82" s="160"/>
      <c r="N82" s="147"/>
      <c r="O82" s="147"/>
      <c r="P82" s="147"/>
      <c r="Q82" s="160"/>
      <c r="R82" s="161">
        <f t="shared" si="14"/>
        <v>0</v>
      </c>
      <c r="S82" s="162">
        <f t="shared" si="15"/>
        <v>0</v>
      </c>
      <c r="T82" s="163"/>
      <c r="U82" s="163"/>
      <c r="V82" s="163"/>
      <c r="W82" s="163"/>
      <c r="X82" s="163"/>
      <c r="Y82" s="164"/>
      <c r="Z82" s="164"/>
      <c r="AA82" s="164"/>
      <c r="AB82" s="164"/>
      <c r="AC82" s="164"/>
      <c r="AD82" s="164"/>
      <c r="AE82" s="164"/>
      <c r="AG82" s="147" t="s">
        <v>295</v>
      </c>
      <c r="AH82" s="147"/>
      <c r="AI82" s="147">
        <v>1</v>
      </c>
      <c r="AJ82" s="147">
        <v>2</v>
      </c>
      <c r="AK82" s="147"/>
      <c r="AL82" s="147">
        <v>2</v>
      </c>
      <c r="AM82" s="147">
        <v>3</v>
      </c>
      <c r="AN82" s="176">
        <v>3</v>
      </c>
      <c r="AO82" s="160"/>
      <c r="AP82" s="176">
        <v>3</v>
      </c>
      <c r="AQ82" s="176">
        <v>3</v>
      </c>
      <c r="AR82" s="176">
        <v>3</v>
      </c>
      <c r="AS82" s="160"/>
      <c r="AT82" s="176">
        <v>3</v>
      </c>
      <c r="AU82" s="147"/>
      <c r="AV82" s="147"/>
      <c r="AW82" s="160"/>
      <c r="AX82" s="161">
        <f t="shared" si="17"/>
        <v>23</v>
      </c>
      <c r="AY82" s="162">
        <f t="shared" si="16"/>
        <v>0</v>
      </c>
      <c r="AZ82" s="164"/>
      <c r="BA82" s="164"/>
      <c r="BB82" s="164"/>
      <c r="BC82" s="164"/>
      <c r="BD82" s="164"/>
      <c r="BE82" s="164"/>
      <c r="BF82" s="164"/>
      <c r="BG82" s="164"/>
      <c r="BH82" s="164"/>
      <c r="BI82" s="164"/>
      <c r="BJ82" s="164"/>
      <c r="BK82" s="164"/>
    </row>
    <row r="83" spans="1:63" ht="15">
      <c r="A83" s="147" t="s">
        <v>296</v>
      </c>
      <c r="B83" s="147"/>
      <c r="C83" s="147"/>
      <c r="D83" s="147"/>
      <c r="E83" s="160"/>
      <c r="F83" s="147"/>
      <c r="G83" s="147"/>
      <c r="H83" s="147"/>
      <c r="I83" s="160"/>
      <c r="J83" s="147"/>
      <c r="K83" s="147"/>
      <c r="L83" s="147"/>
      <c r="M83" s="160"/>
      <c r="N83" s="147"/>
      <c r="O83" s="147"/>
      <c r="P83" s="147"/>
      <c r="Q83" s="160"/>
      <c r="R83" s="161">
        <f t="shared" si="14"/>
        <v>0</v>
      </c>
      <c r="S83" s="162">
        <f t="shared" si="15"/>
        <v>0</v>
      </c>
      <c r="T83" s="163"/>
      <c r="U83" s="163"/>
      <c r="V83" s="163"/>
      <c r="W83" s="163"/>
      <c r="X83" s="163"/>
      <c r="Y83" s="164"/>
      <c r="Z83" s="164"/>
      <c r="AA83" s="164"/>
      <c r="AB83" s="164"/>
      <c r="AC83" s="164"/>
      <c r="AD83" s="164"/>
      <c r="AE83" s="164"/>
      <c r="AG83" s="147" t="s">
        <v>296</v>
      </c>
      <c r="AH83" s="147"/>
      <c r="AI83" s="147">
        <v>1</v>
      </c>
      <c r="AJ83" s="147">
        <v>2</v>
      </c>
      <c r="AK83" s="147"/>
      <c r="AL83" s="147">
        <v>1</v>
      </c>
      <c r="AM83" s="147">
        <v>3</v>
      </c>
      <c r="AN83" s="176">
        <v>3</v>
      </c>
      <c r="AO83" s="160"/>
      <c r="AP83" s="176">
        <v>3</v>
      </c>
      <c r="AQ83" s="176">
        <v>2</v>
      </c>
      <c r="AR83" s="176">
        <v>3</v>
      </c>
      <c r="AS83" s="160"/>
      <c r="AT83" s="176">
        <v>3</v>
      </c>
      <c r="AU83" s="147"/>
      <c r="AV83" s="147"/>
      <c r="AW83" s="160"/>
      <c r="AX83" s="161">
        <f t="shared" si="17"/>
        <v>21</v>
      </c>
      <c r="AY83" s="162">
        <f t="shared" si="16"/>
        <v>0</v>
      </c>
      <c r="AZ83" s="164"/>
      <c r="BA83" s="164"/>
      <c r="BB83" s="164"/>
      <c r="BC83" s="164"/>
      <c r="BD83" s="164"/>
      <c r="BE83" s="164"/>
      <c r="BF83" s="164"/>
      <c r="BG83" s="164"/>
      <c r="BH83" s="164"/>
      <c r="BI83" s="164"/>
      <c r="BJ83" s="164"/>
      <c r="BK83" s="164"/>
    </row>
    <row r="84" spans="1:63" ht="15">
      <c r="A84" s="147" t="s">
        <v>297</v>
      </c>
      <c r="B84" s="147"/>
      <c r="C84" s="147"/>
      <c r="D84" s="147"/>
      <c r="E84" s="160"/>
      <c r="F84" s="147"/>
      <c r="G84" s="147"/>
      <c r="H84" s="147"/>
      <c r="I84" s="160"/>
      <c r="J84" s="147"/>
      <c r="K84" s="147"/>
      <c r="L84" s="147"/>
      <c r="M84" s="160"/>
      <c r="N84" s="147"/>
      <c r="O84" s="147"/>
      <c r="P84" s="147"/>
      <c r="Q84" s="160"/>
      <c r="R84" s="161">
        <f t="shared" si="14"/>
        <v>0</v>
      </c>
      <c r="S84" s="162">
        <f t="shared" si="15"/>
        <v>0</v>
      </c>
      <c r="T84" s="163"/>
      <c r="U84" s="163"/>
      <c r="V84" s="163"/>
      <c r="W84" s="163"/>
      <c r="X84" s="163"/>
      <c r="Y84" s="164"/>
      <c r="Z84" s="164"/>
      <c r="AA84" s="164"/>
      <c r="AB84" s="164"/>
      <c r="AC84" s="164"/>
      <c r="AD84" s="164"/>
      <c r="AE84" s="164"/>
      <c r="AG84" s="147" t="s">
        <v>297</v>
      </c>
      <c r="AH84" s="147"/>
      <c r="AI84" s="147">
        <v>1</v>
      </c>
      <c r="AJ84" s="147">
        <v>2</v>
      </c>
      <c r="AK84" s="147"/>
      <c r="AL84" s="147">
        <v>1</v>
      </c>
      <c r="AM84" s="147">
        <v>2</v>
      </c>
      <c r="AN84" s="176">
        <v>3</v>
      </c>
      <c r="AO84" s="160"/>
      <c r="AP84" s="176">
        <v>3</v>
      </c>
      <c r="AQ84" s="176">
        <v>2</v>
      </c>
      <c r="AR84" s="176">
        <v>3</v>
      </c>
      <c r="AS84" s="160"/>
      <c r="AT84" s="176">
        <v>2</v>
      </c>
      <c r="AU84" s="147"/>
      <c r="AV84" s="147"/>
      <c r="AW84" s="160"/>
      <c r="AX84" s="161">
        <f t="shared" si="17"/>
        <v>19</v>
      </c>
      <c r="AY84" s="162">
        <f t="shared" si="16"/>
        <v>0</v>
      </c>
      <c r="AZ84" s="164"/>
      <c r="BA84" s="164"/>
      <c r="BB84" s="164"/>
      <c r="BC84" s="164"/>
      <c r="BD84" s="164"/>
      <c r="BE84" s="164"/>
      <c r="BF84" s="164"/>
      <c r="BG84" s="164"/>
      <c r="BH84" s="164"/>
      <c r="BI84" s="164"/>
      <c r="BJ84" s="164"/>
      <c r="BK84" s="164"/>
    </row>
    <row r="85" spans="1:63" ht="15">
      <c r="A85" s="147" t="s">
        <v>298</v>
      </c>
      <c r="B85" s="147"/>
      <c r="C85" s="147"/>
      <c r="D85" s="147"/>
      <c r="E85" s="160"/>
      <c r="F85" s="147"/>
      <c r="G85" s="147"/>
      <c r="H85" s="147"/>
      <c r="I85" s="160"/>
      <c r="J85" s="147"/>
      <c r="K85" s="147"/>
      <c r="L85" s="147"/>
      <c r="M85" s="160"/>
      <c r="N85" s="147"/>
      <c r="O85" s="147"/>
      <c r="P85" s="147"/>
      <c r="Q85" s="160"/>
      <c r="R85" s="161">
        <f t="shared" si="14"/>
        <v>0</v>
      </c>
      <c r="S85" s="162">
        <f t="shared" si="15"/>
        <v>0</v>
      </c>
      <c r="T85" s="163"/>
      <c r="U85" s="163"/>
      <c r="V85" s="163"/>
      <c r="W85" s="163"/>
      <c r="X85" s="163"/>
      <c r="Y85" s="164"/>
      <c r="Z85" s="164"/>
      <c r="AA85" s="164"/>
      <c r="AB85" s="164"/>
      <c r="AC85" s="164"/>
      <c r="AD85" s="164"/>
      <c r="AE85" s="164"/>
      <c r="AG85" s="147" t="s">
        <v>298</v>
      </c>
      <c r="AH85" s="147"/>
      <c r="AI85" s="147">
        <v>1</v>
      </c>
      <c r="AJ85" s="147">
        <v>2</v>
      </c>
      <c r="AK85" s="147"/>
      <c r="AL85" s="147">
        <v>2</v>
      </c>
      <c r="AM85" s="147">
        <v>3</v>
      </c>
      <c r="AN85" s="176">
        <v>3</v>
      </c>
      <c r="AO85" s="160"/>
      <c r="AP85" s="176">
        <v>3</v>
      </c>
      <c r="AQ85" s="176">
        <v>3</v>
      </c>
      <c r="AR85" s="176">
        <v>3</v>
      </c>
      <c r="AS85" s="160"/>
      <c r="AT85" s="176">
        <v>3</v>
      </c>
      <c r="AU85" s="147"/>
      <c r="AV85" s="147"/>
      <c r="AW85" s="160"/>
      <c r="AX85" s="161">
        <f t="shared" si="17"/>
        <v>23</v>
      </c>
      <c r="AY85" s="162">
        <f t="shared" si="16"/>
        <v>0</v>
      </c>
      <c r="AZ85" s="164"/>
      <c r="BA85" s="164"/>
      <c r="BB85" s="164"/>
      <c r="BC85" s="164"/>
      <c r="BD85" s="164"/>
      <c r="BE85" s="164"/>
      <c r="BF85" s="164"/>
      <c r="BG85" s="164"/>
      <c r="BH85" s="164"/>
      <c r="BI85" s="164"/>
      <c r="BJ85" s="164"/>
      <c r="BK85" s="164"/>
    </row>
    <row r="86" spans="1:63" ht="15">
      <c r="A86" s="147" t="s">
        <v>299</v>
      </c>
      <c r="B86" s="147"/>
      <c r="C86" s="147"/>
      <c r="D86" s="147"/>
      <c r="E86" s="160"/>
      <c r="F86" s="147"/>
      <c r="G86" s="147"/>
      <c r="H86" s="147"/>
      <c r="I86" s="160"/>
      <c r="J86" s="147"/>
      <c r="K86" s="147"/>
      <c r="L86" s="147"/>
      <c r="M86" s="160"/>
      <c r="N86" s="147"/>
      <c r="O86" s="147"/>
      <c r="P86" s="147"/>
      <c r="Q86" s="160"/>
      <c r="R86" s="161">
        <f t="shared" si="14"/>
        <v>0</v>
      </c>
      <c r="S86" s="162">
        <f t="shared" si="15"/>
        <v>0</v>
      </c>
      <c r="T86" s="163"/>
      <c r="U86" s="163"/>
      <c r="V86" s="163"/>
      <c r="W86" s="163"/>
      <c r="X86" s="163"/>
      <c r="Y86" s="164"/>
      <c r="Z86" s="164"/>
      <c r="AA86" s="164"/>
      <c r="AB86" s="164"/>
      <c r="AC86" s="164"/>
      <c r="AD86" s="164"/>
      <c r="AE86" s="164"/>
      <c r="AG86" s="147" t="s">
        <v>299</v>
      </c>
      <c r="AH86" s="147"/>
      <c r="AI86" s="147"/>
      <c r="AJ86" s="147">
        <v>3</v>
      </c>
      <c r="AK86" s="147"/>
      <c r="AL86" s="147">
        <v>2</v>
      </c>
      <c r="AM86" s="147">
        <v>3</v>
      </c>
      <c r="AN86" s="176">
        <v>3</v>
      </c>
      <c r="AO86" s="160"/>
      <c r="AP86" s="176">
        <v>2</v>
      </c>
      <c r="AQ86" s="176">
        <v>3</v>
      </c>
      <c r="AR86" s="176">
        <v>3</v>
      </c>
      <c r="AS86" s="160"/>
      <c r="AT86" s="176">
        <v>2</v>
      </c>
      <c r="AU86" s="147"/>
      <c r="AV86" s="147"/>
      <c r="AW86" s="160"/>
      <c r="AX86" s="161">
        <f>AH86+AI86+AJ86+AL86+AM86+AN86+AP86+AQ86+AR86+AT86+AU86+AV86</f>
        <v>21</v>
      </c>
      <c r="AY86" s="162">
        <f t="shared" si="16"/>
        <v>0</v>
      </c>
      <c r="AZ86" s="164"/>
      <c r="BA86" s="164"/>
      <c r="BB86" s="164"/>
      <c r="BC86" s="164"/>
      <c r="BD86" s="164"/>
      <c r="BE86" s="164"/>
      <c r="BF86" s="164"/>
      <c r="BG86" s="164"/>
      <c r="BH86" s="164"/>
      <c r="BI86" s="164"/>
      <c r="BJ86" s="164"/>
      <c r="BK86" s="164"/>
    </row>
    <row r="87" spans="1:63" ht="15">
      <c r="A87" s="147" t="s">
        <v>300</v>
      </c>
      <c r="B87" s="147"/>
      <c r="C87" s="147"/>
      <c r="D87" s="147"/>
      <c r="E87" s="160"/>
      <c r="F87" s="147"/>
      <c r="G87" s="147"/>
      <c r="H87" s="147"/>
      <c r="I87" s="160"/>
      <c r="J87" s="147"/>
      <c r="K87" s="147"/>
      <c r="L87" s="147"/>
      <c r="M87" s="160"/>
      <c r="N87" s="147"/>
      <c r="O87" s="147"/>
      <c r="P87" s="147"/>
      <c r="Q87" s="160"/>
      <c r="R87" s="161">
        <f t="shared" si="14"/>
        <v>0</v>
      </c>
      <c r="S87" s="162">
        <f t="shared" si="15"/>
        <v>0</v>
      </c>
      <c r="T87" s="163"/>
      <c r="U87" s="163"/>
      <c r="V87" s="163"/>
      <c r="W87" s="163"/>
      <c r="X87" s="163"/>
      <c r="Y87" s="164"/>
      <c r="Z87" s="164"/>
      <c r="AA87" s="164"/>
      <c r="AB87" s="164"/>
      <c r="AC87" s="164"/>
      <c r="AD87" s="164"/>
      <c r="AE87" s="164"/>
      <c r="AG87" s="147" t="s">
        <v>300</v>
      </c>
      <c r="AH87" s="147"/>
      <c r="AI87" s="147"/>
      <c r="AJ87" s="147">
        <v>2</v>
      </c>
      <c r="AK87" s="147"/>
      <c r="AL87" s="147">
        <v>1</v>
      </c>
      <c r="AM87" s="147">
        <v>2</v>
      </c>
      <c r="AN87" s="176">
        <v>1</v>
      </c>
      <c r="AO87" s="160"/>
      <c r="AP87" s="176">
        <v>1</v>
      </c>
      <c r="AQ87" s="176"/>
      <c r="AR87" s="176">
        <v>1</v>
      </c>
      <c r="AS87" s="160"/>
      <c r="AT87" s="176">
        <v>1</v>
      </c>
      <c r="AU87" s="147"/>
      <c r="AV87" s="147"/>
      <c r="AW87" s="160"/>
      <c r="AX87" s="161">
        <f t="shared" si="17"/>
        <v>9</v>
      </c>
      <c r="AY87" s="162">
        <f t="shared" si="16"/>
        <v>0</v>
      </c>
      <c r="AZ87" s="164"/>
      <c r="BA87" s="164"/>
      <c r="BB87" s="164"/>
      <c r="BC87" s="164"/>
      <c r="BD87" s="164"/>
      <c r="BE87" s="164"/>
      <c r="BF87" s="164"/>
      <c r="BG87" s="164"/>
      <c r="BH87" s="164"/>
      <c r="BI87" s="164"/>
      <c r="BJ87" s="164"/>
      <c r="BK87" s="164"/>
    </row>
    <row r="88" spans="1:63" ht="15">
      <c r="A88" s="165" t="s">
        <v>301</v>
      </c>
      <c r="B88" s="166">
        <f aca="true" t="shared" si="18" ref="B88:AE88">SUM(B67:B87)</f>
        <v>0</v>
      </c>
      <c r="C88" s="166">
        <f t="shared" si="18"/>
        <v>0</v>
      </c>
      <c r="D88" s="166">
        <f t="shared" si="18"/>
        <v>60</v>
      </c>
      <c r="E88" s="167">
        <f t="shared" si="18"/>
        <v>290900000</v>
      </c>
      <c r="F88" s="166">
        <f t="shared" si="18"/>
        <v>0</v>
      </c>
      <c r="G88" s="166">
        <f t="shared" si="18"/>
        <v>0</v>
      </c>
      <c r="H88" s="166">
        <f t="shared" si="18"/>
        <v>60</v>
      </c>
      <c r="I88" s="167">
        <f t="shared" si="18"/>
        <v>0</v>
      </c>
      <c r="J88" s="166">
        <f t="shared" si="18"/>
        <v>0</v>
      </c>
      <c r="K88" s="166">
        <f t="shared" si="18"/>
        <v>0</v>
      </c>
      <c r="L88" s="166">
        <f t="shared" si="18"/>
        <v>60</v>
      </c>
      <c r="M88" s="167">
        <f t="shared" si="18"/>
        <v>0</v>
      </c>
      <c r="N88" s="166">
        <f t="shared" si="18"/>
        <v>0</v>
      </c>
      <c r="O88" s="166">
        <f t="shared" si="18"/>
        <v>0</v>
      </c>
      <c r="P88" s="166">
        <f t="shared" si="18"/>
        <v>60</v>
      </c>
      <c r="Q88" s="167">
        <f t="shared" si="18"/>
        <v>0</v>
      </c>
      <c r="R88" s="166">
        <f t="shared" si="18"/>
        <v>60</v>
      </c>
      <c r="S88" s="162">
        <f t="shared" si="18"/>
        <v>290900000</v>
      </c>
      <c r="T88" s="166">
        <f t="shared" si="18"/>
        <v>0</v>
      </c>
      <c r="U88" s="166">
        <f t="shared" si="18"/>
        <v>0</v>
      </c>
      <c r="V88" s="166">
        <f t="shared" si="18"/>
        <v>0</v>
      </c>
      <c r="W88" s="166">
        <f t="shared" si="18"/>
        <v>0</v>
      </c>
      <c r="X88" s="166">
        <f t="shared" si="18"/>
        <v>0</v>
      </c>
      <c r="Y88" s="166">
        <f t="shared" si="18"/>
        <v>0</v>
      </c>
      <c r="Z88" s="166">
        <f t="shared" si="18"/>
        <v>0</v>
      </c>
      <c r="AA88" s="166">
        <f t="shared" si="18"/>
        <v>0</v>
      </c>
      <c r="AB88" s="166">
        <f t="shared" si="18"/>
        <v>0</v>
      </c>
      <c r="AC88" s="166">
        <f t="shared" si="18"/>
        <v>0</v>
      </c>
      <c r="AD88" s="166">
        <f t="shared" si="18"/>
        <v>0</v>
      </c>
      <c r="AE88" s="166">
        <f t="shared" si="18"/>
        <v>0</v>
      </c>
      <c r="AG88" s="165" t="s">
        <v>301</v>
      </c>
      <c r="AH88" s="166">
        <f>SUM(AH67:AH87)</f>
        <v>0</v>
      </c>
      <c r="AI88" s="166">
        <f aca="true" t="shared" si="19" ref="AI88:BK88">SUM(AI67:AI87)</f>
        <v>14</v>
      </c>
      <c r="AJ88" s="166">
        <f t="shared" si="19"/>
        <v>46</v>
      </c>
      <c r="AK88" s="167">
        <f t="shared" si="19"/>
        <v>290900000</v>
      </c>
      <c r="AL88" s="166">
        <f t="shared" si="19"/>
        <v>34</v>
      </c>
      <c r="AM88" s="166">
        <f t="shared" si="19"/>
        <v>52</v>
      </c>
      <c r="AN88" s="166">
        <f t="shared" si="19"/>
        <v>52</v>
      </c>
      <c r="AO88" s="167">
        <f t="shared" si="19"/>
        <v>-10949333</v>
      </c>
      <c r="AP88" s="166">
        <f t="shared" si="19"/>
        <v>47</v>
      </c>
      <c r="AQ88" s="166">
        <f t="shared" si="19"/>
        <v>47</v>
      </c>
      <c r="AR88" s="166">
        <f t="shared" si="19"/>
        <v>51</v>
      </c>
      <c r="AS88" s="167">
        <f t="shared" si="19"/>
        <v>0</v>
      </c>
      <c r="AT88" s="166">
        <f t="shared" si="19"/>
        <v>53</v>
      </c>
      <c r="AU88" s="166">
        <f t="shared" si="19"/>
        <v>0</v>
      </c>
      <c r="AV88" s="166">
        <f t="shared" si="19"/>
        <v>0</v>
      </c>
      <c r="AW88" s="167">
        <f t="shared" si="19"/>
        <v>6058666</v>
      </c>
      <c r="AX88" s="168">
        <f t="shared" si="19"/>
        <v>395</v>
      </c>
      <c r="AY88" s="169">
        <f t="shared" si="19"/>
        <v>286009333</v>
      </c>
      <c r="AZ88" s="166">
        <f t="shared" si="19"/>
        <v>0</v>
      </c>
      <c r="BA88" s="166">
        <f t="shared" si="19"/>
        <v>0</v>
      </c>
      <c r="BB88" s="166">
        <f t="shared" si="19"/>
        <v>0</v>
      </c>
      <c r="BC88" s="166">
        <f t="shared" si="19"/>
        <v>0</v>
      </c>
      <c r="BD88" s="166">
        <f t="shared" si="19"/>
        <v>0</v>
      </c>
      <c r="BE88" s="166">
        <f t="shared" si="19"/>
        <v>0</v>
      </c>
      <c r="BF88" s="166">
        <f t="shared" si="19"/>
        <v>0</v>
      </c>
      <c r="BG88" s="166">
        <f t="shared" si="19"/>
        <v>0</v>
      </c>
      <c r="BH88" s="166">
        <f t="shared" si="19"/>
        <v>0</v>
      </c>
      <c r="BI88" s="166">
        <f t="shared" si="19"/>
        <v>0</v>
      </c>
      <c r="BJ88" s="166">
        <f t="shared" si="19"/>
        <v>0</v>
      </c>
      <c r="BK88" s="166">
        <f t="shared" si="19"/>
        <v>0</v>
      </c>
    </row>
  </sheetData>
  <sheetProtection/>
  <mergeCells count="64">
    <mergeCell ref="AZ9:BE9"/>
    <mergeCell ref="Z37:AE37"/>
    <mergeCell ref="AG37:AG38"/>
    <mergeCell ref="AV37:AW37"/>
    <mergeCell ref="AN37:AO37"/>
    <mergeCell ref="AJ37:AK37"/>
    <mergeCell ref="A5:AE5"/>
    <mergeCell ref="L9:M9"/>
    <mergeCell ref="P9:Q9"/>
    <mergeCell ref="B34:BK34"/>
    <mergeCell ref="AZ37:BE37"/>
    <mergeCell ref="BF37:BK37"/>
    <mergeCell ref="B7:BK7"/>
    <mergeCell ref="T9:Y9"/>
    <mergeCell ref="R37:S37"/>
    <mergeCell ref="T37:Y37"/>
    <mergeCell ref="AR9:AS9"/>
    <mergeCell ref="AV9:AW9"/>
    <mergeCell ref="H9:I9"/>
    <mergeCell ref="AX9:AY9"/>
    <mergeCell ref="AJ9:AK9"/>
    <mergeCell ref="AN9:AO9"/>
    <mergeCell ref="Z9:AE9"/>
    <mergeCell ref="AG9:AG10"/>
    <mergeCell ref="A37:A38"/>
    <mergeCell ref="D37:E37"/>
    <mergeCell ref="H37:I37"/>
    <mergeCell ref="L37:M37"/>
    <mergeCell ref="P37:Q37"/>
    <mergeCell ref="AG5:BK5"/>
    <mergeCell ref="A9:A10"/>
    <mergeCell ref="D9:E9"/>
    <mergeCell ref="B6:BK6"/>
    <mergeCell ref="R9:S9"/>
    <mergeCell ref="BI1:BK1"/>
    <mergeCell ref="BI2:BK2"/>
    <mergeCell ref="BI3:BK3"/>
    <mergeCell ref="A1:BH1"/>
    <mergeCell ref="A2:BH2"/>
    <mergeCell ref="A3:BH3"/>
    <mergeCell ref="AZ65:BE65"/>
    <mergeCell ref="BF65:BK65"/>
    <mergeCell ref="B35:BK35"/>
    <mergeCell ref="B62:BK62"/>
    <mergeCell ref="B63:BK63"/>
    <mergeCell ref="R65:S65"/>
    <mergeCell ref="AX37:AY37"/>
    <mergeCell ref="AR37:AS37"/>
    <mergeCell ref="Z65:AE65"/>
    <mergeCell ref="AG65:AG66"/>
    <mergeCell ref="AJ65:AK65"/>
    <mergeCell ref="AN65:AO65"/>
    <mergeCell ref="AR65:AS65"/>
    <mergeCell ref="AX65:AY65"/>
    <mergeCell ref="BI4:BK4"/>
    <mergeCell ref="A4:BH4"/>
    <mergeCell ref="BF9:BK9"/>
    <mergeCell ref="T65:Y65"/>
    <mergeCell ref="A65:A66"/>
    <mergeCell ref="D65:E65"/>
    <mergeCell ref="H65:I65"/>
    <mergeCell ref="L65:M65"/>
    <mergeCell ref="P65:Q65"/>
    <mergeCell ref="AV65:AW65"/>
  </mergeCells>
  <printOptions/>
  <pageMargins left="0.7" right="0.7" top="0.75" bottom="0.75" header="0.3" footer="0.3"/>
  <pageSetup fitToHeight="1" fitToWidth="1" horizontalDpi="600" verticalDpi="600" orientation="landscape" scale="15"/>
</worksheet>
</file>

<file path=xl/worksheets/sheet8.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08" customWidth="1"/>
    <col min="2" max="2" width="61.8515625" style="108" customWidth="1"/>
    <col min="3" max="3" width="61.00390625" style="108" customWidth="1"/>
    <col min="4" max="4" width="81.00390625" style="108" customWidth="1"/>
    <col min="5" max="5" width="32.8515625" style="124" customWidth="1"/>
    <col min="6" max="6" width="19.00390625" style="108" customWidth="1"/>
    <col min="7" max="7" width="29.421875" style="108" customWidth="1"/>
    <col min="8" max="8" width="36.28125" style="108" customWidth="1"/>
    <col min="9" max="9" width="40.00390625" style="108" customWidth="1"/>
    <col min="10" max="16384" width="11.421875" style="108" customWidth="1"/>
  </cols>
  <sheetData>
    <row r="1" spans="1:9" s="112" customFormat="1" ht="15">
      <c r="A1" s="111" t="s">
        <v>302</v>
      </c>
      <c r="B1" s="111" t="s">
        <v>303</v>
      </c>
      <c r="C1" s="111" t="s">
        <v>304</v>
      </c>
      <c r="D1" s="111" t="s">
        <v>305</v>
      </c>
      <c r="E1" s="111" t="s">
        <v>306</v>
      </c>
      <c r="F1" s="111" t="s">
        <v>307</v>
      </c>
      <c r="G1" s="111" t="s">
        <v>308</v>
      </c>
      <c r="H1" s="111" t="s">
        <v>263</v>
      </c>
      <c r="I1" s="111" t="s">
        <v>309</v>
      </c>
    </row>
    <row r="2" spans="1:9" s="112" customFormat="1" ht="15">
      <c r="A2" s="113" t="s">
        <v>310</v>
      </c>
      <c r="B2" s="109" t="s">
        <v>311</v>
      </c>
      <c r="C2" s="113" t="s">
        <v>312</v>
      </c>
      <c r="D2" s="114" t="s">
        <v>313</v>
      </c>
      <c r="E2" s="110" t="s">
        <v>314</v>
      </c>
      <c r="F2" s="115" t="s">
        <v>315</v>
      </c>
      <c r="G2" s="116" t="s">
        <v>316</v>
      </c>
      <c r="H2" s="116" t="s">
        <v>317</v>
      </c>
      <c r="I2" s="115" t="s">
        <v>318</v>
      </c>
    </row>
    <row r="3" spans="1:9" ht="15">
      <c r="A3" s="113" t="s">
        <v>319</v>
      </c>
      <c r="B3" s="109" t="s">
        <v>320</v>
      </c>
      <c r="C3" s="113" t="s">
        <v>321</v>
      </c>
      <c r="D3" s="117" t="s">
        <v>322</v>
      </c>
      <c r="E3" s="110" t="s">
        <v>323</v>
      </c>
      <c r="F3" s="115" t="s">
        <v>324</v>
      </c>
      <c r="G3" s="116" t="s">
        <v>325</v>
      </c>
      <c r="H3" s="116" t="s">
        <v>272</v>
      </c>
      <c r="I3" s="115" t="s">
        <v>326</v>
      </c>
    </row>
    <row r="4" spans="1:9" ht="15">
      <c r="A4" s="113" t="s">
        <v>327</v>
      </c>
      <c r="B4" s="109" t="s">
        <v>328</v>
      </c>
      <c r="C4" s="113" t="s">
        <v>329</v>
      </c>
      <c r="D4" s="117" t="s">
        <v>330</v>
      </c>
      <c r="E4" s="110" t="s">
        <v>331</v>
      </c>
      <c r="F4" s="115" t="s">
        <v>332</v>
      </c>
      <c r="G4" s="116" t="s">
        <v>333</v>
      </c>
      <c r="H4" s="116" t="s">
        <v>334</v>
      </c>
      <c r="I4" s="115" t="s">
        <v>335</v>
      </c>
    </row>
    <row r="5" spans="1:9" ht="15">
      <c r="A5" s="113" t="s">
        <v>336</v>
      </c>
      <c r="B5" s="109" t="s">
        <v>337</v>
      </c>
      <c r="C5" s="113" t="s">
        <v>338</v>
      </c>
      <c r="D5" s="117" t="s">
        <v>339</v>
      </c>
      <c r="E5" s="110" t="s">
        <v>340</v>
      </c>
      <c r="F5" s="115" t="s">
        <v>341</v>
      </c>
      <c r="G5" s="116" t="s">
        <v>342</v>
      </c>
      <c r="H5" s="116" t="s">
        <v>268</v>
      </c>
      <c r="I5" s="115" t="s">
        <v>343</v>
      </c>
    </row>
    <row r="6" spans="1:9" ht="30">
      <c r="A6" s="113" t="s">
        <v>344</v>
      </c>
      <c r="B6" s="109" t="s">
        <v>345</v>
      </c>
      <c r="C6" s="113" t="s">
        <v>346</v>
      </c>
      <c r="D6" s="117" t="s">
        <v>347</v>
      </c>
      <c r="E6" s="110" t="s">
        <v>348</v>
      </c>
      <c r="G6" s="116" t="s">
        <v>349</v>
      </c>
      <c r="H6" s="116" t="s">
        <v>269</v>
      </c>
      <c r="I6" s="115" t="s">
        <v>350</v>
      </c>
    </row>
    <row r="7" spans="2:9" ht="30">
      <c r="B7" s="109" t="s">
        <v>351</v>
      </c>
      <c r="C7" s="113" t="s">
        <v>352</v>
      </c>
      <c r="D7" s="117" t="s">
        <v>353</v>
      </c>
      <c r="E7" s="115" t="s">
        <v>354</v>
      </c>
      <c r="G7" s="110" t="s">
        <v>278</v>
      </c>
      <c r="H7" s="116" t="s">
        <v>270</v>
      </c>
      <c r="I7" s="115" t="s">
        <v>355</v>
      </c>
    </row>
    <row r="8" spans="1:9" ht="30">
      <c r="A8" s="118"/>
      <c r="B8" s="109" t="s">
        <v>188</v>
      </c>
      <c r="C8" s="113" t="s">
        <v>86</v>
      </c>
      <c r="D8" s="117" t="s">
        <v>356</v>
      </c>
      <c r="E8" s="115" t="s">
        <v>357</v>
      </c>
      <c r="I8" s="115" t="s">
        <v>358</v>
      </c>
    </row>
    <row r="9" spans="1:9" ht="31.5" customHeight="1">
      <c r="A9" s="118"/>
      <c r="B9" s="109" t="s">
        <v>359</v>
      </c>
      <c r="C9" s="113" t="s">
        <v>360</v>
      </c>
      <c r="D9" s="117" t="s">
        <v>361</v>
      </c>
      <c r="E9" s="115" t="s">
        <v>362</v>
      </c>
      <c r="I9" s="115" t="s">
        <v>363</v>
      </c>
    </row>
    <row r="10" spans="1:9" ht="15">
      <c r="A10" s="118"/>
      <c r="B10" s="109" t="s">
        <v>364</v>
      </c>
      <c r="C10" s="113" t="s">
        <v>365</v>
      </c>
      <c r="D10" s="117" t="s">
        <v>366</v>
      </c>
      <c r="E10" s="115" t="s">
        <v>367</v>
      </c>
      <c r="I10" s="115" t="s">
        <v>368</v>
      </c>
    </row>
    <row r="11" spans="1:9" ht="15">
      <c r="A11" s="118"/>
      <c r="B11" s="109" t="s">
        <v>369</v>
      </c>
      <c r="C11" s="113" t="s">
        <v>370</v>
      </c>
      <c r="D11" s="117" t="s">
        <v>371</v>
      </c>
      <c r="E11" s="115" t="s">
        <v>372</v>
      </c>
      <c r="I11" s="115" t="s">
        <v>373</v>
      </c>
    </row>
    <row r="12" spans="1:9" ht="30">
      <c r="A12" s="118"/>
      <c r="B12" s="109" t="s">
        <v>374</v>
      </c>
      <c r="C12" s="113" t="s">
        <v>375</v>
      </c>
      <c r="D12" s="117" t="s">
        <v>376</v>
      </c>
      <c r="E12" s="115" t="s">
        <v>377</v>
      </c>
      <c r="I12" s="115" t="s">
        <v>378</v>
      </c>
    </row>
    <row r="13" spans="1:9" ht="15">
      <c r="A13" s="118"/>
      <c r="B13" s="145" t="s">
        <v>379</v>
      </c>
      <c r="D13" s="117" t="s">
        <v>380</v>
      </c>
      <c r="E13" s="115" t="s">
        <v>381</v>
      </c>
      <c r="I13" s="115" t="s">
        <v>382</v>
      </c>
    </row>
    <row r="14" spans="1:5" ht="15">
      <c r="A14" s="118"/>
      <c r="B14" s="109" t="s">
        <v>383</v>
      </c>
      <c r="C14" s="118"/>
      <c r="D14" s="117" t="s">
        <v>384</v>
      </c>
      <c r="E14" s="115" t="s">
        <v>385</v>
      </c>
    </row>
    <row r="15" spans="1:5" ht="15">
      <c r="A15" s="118"/>
      <c r="B15" s="109" t="s">
        <v>386</v>
      </c>
      <c r="C15" s="118"/>
      <c r="D15" s="117" t="s">
        <v>387</v>
      </c>
      <c r="E15" s="115" t="s">
        <v>388</v>
      </c>
    </row>
    <row r="16" spans="1:5" ht="15">
      <c r="A16" s="118"/>
      <c r="B16" s="109" t="s">
        <v>389</v>
      </c>
      <c r="C16" s="118"/>
      <c r="D16" s="117" t="s">
        <v>390</v>
      </c>
      <c r="E16" s="119"/>
    </row>
    <row r="17" spans="1:5" ht="15">
      <c r="A17" s="118"/>
      <c r="B17" s="109" t="s">
        <v>391</v>
      </c>
      <c r="C17" s="118"/>
      <c r="D17" s="117" t="s">
        <v>392</v>
      </c>
      <c r="E17" s="119"/>
    </row>
    <row r="18" spans="1:5" ht="15">
      <c r="A18" s="118"/>
      <c r="B18" s="109" t="s">
        <v>393</v>
      </c>
      <c r="C18" s="118"/>
      <c r="D18" s="117" t="s">
        <v>394</v>
      </c>
      <c r="E18" s="119"/>
    </row>
    <row r="19" spans="1:5" ht="15">
      <c r="A19" s="118"/>
      <c r="B19" s="109" t="s">
        <v>395</v>
      </c>
      <c r="C19" s="118"/>
      <c r="D19" s="117" t="s">
        <v>396</v>
      </c>
      <c r="E19" s="119"/>
    </row>
    <row r="20" spans="1:5" ht="15">
      <c r="A20" s="118"/>
      <c r="B20" s="109" t="s">
        <v>397</v>
      </c>
      <c r="C20" s="118"/>
      <c r="D20" s="117" t="s">
        <v>398</v>
      </c>
      <c r="E20" s="119"/>
    </row>
    <row r="21" spans="2:5" ht="15">
      <c r="B21" s="109" t="s">
        <v>399</v>
      </c>
      <c r="D21" s="117" t="s">
        <v>400</v>
      </c>
      <c r="E21" s="119"/>
    </row>
    <row r="22" spans="2:5" ht="15">
      <c r="B22" s="109" t="s">
        <v>401</v>
      </c>
      <c r="D22" s="117" t="s">
        <v>402</v>
      </c>
      <c r="E22" s="119"/>
    </row>
    <row r="23" spans="2:5" ht="15">
      <c r="B23" s="109" t="s">
        <v>403</v>
      </c>
      <c r="D23" s="117" t="s">
        <v>404</v>
      </c>
      <c r="E23" s="119"/>
    </row>
    <row r="24" spans="4:5" ht="15">
      <c r="D24" s="120" t="s">
        <v>405</v>
      </c>
      <c r="E24" s="120" t="s">
        <v>406</v>
      </c>
    </row>
    <row r="25" spans="4:5" ht="15">
      <c r="D25" s="121" t="s">
        <v>407</v>
      </c>
      <c r="E25" s="115" t="s">
        <v>408</v>
      </c>
    </row>
    <row r="26" spans="4:5" ht="15">
      <c r="D26" s="121" t="s">
        <v>409</v>
      </c>
      <c r="E26" s="115" t="s">
        <v>410</v>
      </c>
    </row>
    <row r="27" spans="4:5" ht="15">
      <c r="D27" s="850" t="s">
        <v>411</v>
      </c>
      <c r="E27" s="115" t="s">
        <v>412</v>
      </c>
    </row>
    <row r="28" spans="4:5" ht="15">
      <c r="D28" s="851"/>
      <c r="E28" s="115" t="s">
        <v>413</v>
      </c>
    </row>
    <row r="29" spans="4:5" ht="15">
      <c r="D29" s="851"/>
      <c r="E29" s="115" t="s">
        <v>414</v>
      </c>
    </row>
    <row r="30" spans="4:5" ht="15">
      <c r="D30" s="852"/>
      <c r="E30" s="115" t="s">
        <v>415</v>
      </c>
    </row>
    <row r="31" spans="4:5" ht="15">
      <c r="D31" s="121" t="s">
        <v>416</v>
      </c>
      <c r="E31" s="115" t="s">
        <v>417</v>
      </c>
    </row>
    <row r="32" spans="4:5" ht="15">
      <c r="D32" s="121" t="s">
        <v>418</v>
      </c>
      <c r="E32" s="115" t="s">
        <v>419</v>
      </c>
    </row>
    <row r="33" spans="4:5" ht="15">
      <c r="D33" s="121" t="s">
        <v>420</v>
      </c>
      <c r="E33" s="115" t="s">
        <v>421</v>
      </c>
    </row>
    <row r="34" spans="4:5" ht="15">
      <c r="D34" s="121" t="s">
        <v>422</v>
      </c>
      <c r="E34" s="115" t="s">
        <v>423</v>
      </c>
    </row>
    <row r="35" spans="4:5" ht="15">
      <c r="D35" s="121" t="s">
        <v>424</v>
      </c>
      <c r="E35" s="115" t="s">
        <v>425</v>
      </c>
    </row>
    <row r="36" spans="4:5" ht="15">
      <c r="D36" s="121" t="s">
        <v>426</v>
      </c>
      <c r="E36" s="115" t="s">
        <v>427</v>
      </c>
    </row>
    <row r="37" spans="4:5" ht="15">
      <c r="D37" s="121" t="s">
        <v>428</v>
      </c>
      <c r="E37" s="115" t="s">
        <v>429</v>
      </c>
    </row>
    <row r="38" spans="4:5" ht="15">
      <c r="D38" s="121" t="s">
        <v>430</v>
      </c>
      <c r="E38" s="115" t="s">
        <v>431</v>
      </c>
    </row>
    <row r="39" spans="4:5" ht="15">
      <c r="D39" s="122" t="s">
        <v>432</v>
      </c>
      <c r="E39" s="115" t="s">
        <v>433</v>
      </c>
    </row>
    <row r="40" spans="4:5" ht="15">
      <c r="D40" s="122" t="s">
        <v>434</v>
      </c>
      <c r="E40" s="115" t="s">
        <v>435</v>
      </c>
    </row>
    <row r="41" spans="4:5" ht="15">
      <c r="D41" s="121" t="s">
        <v>436</v>
      </c>
      <c r="E41" s="115" t="s">
        <v>437</v>
      </c>
    </row>
    <row r="42" spans="4:5" ht="15">
      <c r="D42" s="121" t="s">
        <v>438</v>
      </c>
      <c r="E42" s="115" t="s">
        <v>439</v>
      </c>
    </row>
    <row r="43" spans="4:5" ht="15">
      <c r="D43" s="122" t="s">
        <v>440</v>
      </c>
      <c r="E43" s="115" t="s">
        <v>441</v>
      </c>
    </row>
    <row r="44" spans="4:5" ht="15">
      <c r="D44" s="123" t="s">
        <v>442</v>
      </c>
      <c r="E44" s="115" t="s">
        <v>443</v>
      </c>
    </row>
    <row r="45" spans="4:5" ht="15">
      <c r="D45" s="117" t="s">
        <v>89</v>
      </c>
      <c r="E45" s="115" t="s">
        <v>444</v>
      </c>
    </row>
    <row r="46" spans="4:5" ht="15">
      <c r="D46" s="117" t="s">
        <v>445</v>
      </c>
      <c r="E46" s="115" t="s">
        <v>446</v>
      </c>
    </row>
    <row r="47" spans="4:5" ht="15">
      <c r="D47" s="117" t="s">
        <v>447</v>
      </c>
      <c r="E47" s="115" t="s">
        <v>182</v>
      </c>
    </row>
    <row r="48" spans="4:5" ht="15">
      <c r="D48" s="117" t="s">
        <v>448</v>
      </c>
      <c r="E48" s="115" t="s">
        <v>449</v>
      </c>
    </row>
    <row r="49" ht="15">
      <c r="D49" s="120" t="s">
        <v>450</v>
      </c>
    </row>
    <row r="50" ht="15">
      <c r="D50" s="117" t="s">
        <v>451</v>
      </c>
    </row>
    <row r="51" ht="15">
      <c r="D51" s="117" t="s">
        <v>452</v>
      </c>
    </row>
    <row r="52" ht="15">
      <c r="D52" s="120" t="s">
        <v>453</v>
      </c>
    </row>
    <row r="53" ht="15">
      <c r="D53" s="123" t="s">
        <v>454</v>
      </c>
    </row>
    <row r="54" ht="15">
      <c r="D54" s="123" t="s">
        <v>455</v>
      </c>
    </row>
    <row r="55" ht="15">
      <c r="D55" s="123" t="s">
        <v>456</v>
      </c>
    </row>
    <row r="56" ht="15">
      <c r="D56" s="123" t="s">
        <v>457</v>
      </c>
    </row>
  </sheetData>
  <sheetProtection/>
  <mergeCells count="1">
    <mergeCell ref="D27:D30"/>
  </mergeCells>
  <printOptions/>
  <pageMargins left="0.7" right="0.7" top="0.75" bottom="0.75" header="0.3" footer="0.3"/>
  <pageSetup fitToHeight="1" fitToWidth="1" horizontalDpi="600" verticalDpi="600" orientation="landscape" scale="26"/>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Karen Paola Barraza Caro</cp:lastModifiedBy>
  <dcterms:created xsi:type="dcterms:W3CDTF">2011-04-26T22:16:52Z</dcterms:created>
  <dcterms:modified xsi:type="dcterms:W3CDTF">2023-11-08T21:59:09Z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