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defaultThemeVersion="124226"/>
  <mc:AlternateContent xmlns:mc="http://schemas.openxmlformats.org/markup-compatibility/2006">
    <mc:Choice Requires="x15">
      <x15ac:absPath xmlns:x15ac="http://schemas.microsoft.com/office/spreadsheetml/2010/11/ac" url="/Users/leidybriyithalvarezyate/Downloads/"/>
    </mc:Choice>
  </mc:AlternateContent>
  <xr:revisionPtr revIDLastSave="0" documentId="13_ncr:1_{60257354-DB4F-5947-9ABF-098B35C6D168}" xr6:coauthVersionLast="47" xr6:coauthVersionMax="47" xr10:uidLastSave="{00000000-0000-0000-0000-000000000000}"/>
  <bookViews>
    <workbookView xWindow="0" yWindow="0" windowWidth="28800" windowHeight="18000" tabRatio="737" activeTab="4" xr2:uid="{00000000-000D-0000-FFFF-FFFF00000000}"/>
  </bookViews>
  <sheets>
    <sheet name="Meta 1 PA proyecto" sheetId="43" r:id="rId1"/>
    <sheet name="Meta 4 PA proyecto" sheetId="42" r:id="rId2"/>
    <sheet name="Meta 5 PA proyecto" sheetId="41" r:id="rId3"/>
    <sheet name="Meta 1..n" sheetId="1" state="hidden" r:id="rId4"/>
    <sheet name="Meta 6 PA proyecto" sheetId="40" r:id="rId5"/>
    <sheet name="Indicadores PA" sheetId="36" r:id="rId6"/>
    <sheet name="SIGLAS" sheetId="45" r:id="rId7"/>
    <sheet name="Territorialización PA" sheetId="37" r:id="rId8"/>
    <sheet name="Instructivo" sheetId="39" r:id="rId9"/>
    <sheet name="Generalidades" sheetId="38" r:id="rId10"/>
    <sheet name="Hoja2" sheetId="44" r:id="rId11"/>
    <sheet name="Hoja13" sheetId="32" state="hidden" r:id="rId12"/>
    <sheet name="Hoja1" sheetId="20" state="hidden" r:id="rId13"/>
  </sheets>
  <definedNames>
    <definedName name="_xlnm._FilterDatabase" localSheetId="5" hidden="1">'Indicadores PA'!$B$12:$AZ$12</definedName>
    <definedName name="_xlnm.Print_Area" localSheetId="0">'Meta 1 PA proyecto'!$A$1:$AD$55</definedName>
    <definedName name="_xlnm.Print_Area" localSheetId="1">'Meta 4 PA proyecto'!$A$1:$AD$41</definedName>
    <definedName name="_xlnm.Print_Area" localSheetId="2">'Meta 5 PA proyecto'!$A$1:$AD$45</definedName>
    <definedName name="_xlnm.Print_Area" localSheetId="4">'Meta 6 PA proyecto'!$A$1:$AD$43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17" i="36" l="1"/>
  <c r="W24" i="40" l="1"/>
  <c r="W24" i="41"/>
  <c r="W24" i="42"/>
  <c r="W24" i="43"/>
  <c r="P43" i="43" l="1"/>
  <c r="AV17" i="36"/>
  <c r="D24" i="43"/>
  <c r="F24" i="43"/>
  <c r="O25" i="42"/>
  <c r="D24" i="42"/>
  <c r="O24" i="42" s="1"/>
  <c r="AU18" i="36"/>
  <c r="S23" i="43"/>
  <c r="AC23" i="43" s="1"/>
  <c r="AD23" i="43" s="1"/>
  <c r="C22" i="40"/>
  <c r="O22" i="40" s="1"/>
  <c r="C22" i="42"/>
  <c r="V24" i="41"/>
  <c r="AC25" i="40"/>
  <c r="O25" i="40"/>
  <c r="AB24" i="40"/>
  <c r="AA24" i="40"/>
  <c r="Z24" i="40"/>
  <c r="Y24" i="40"/>
  <c r="X24" i="40"/>
  <c r="V24" i="40"/>
  <c r="U24" i="40"/>
  <c r="T24" i="40"/>
  <c r="S24" i="40"/>
  <c r="D24" i="40"/>
  <c r="O24" i="40" s="1"/>
  <c r="AC23" i="40"/>
  <c r="AD23" i="40" s="1"/>
  <c r="O23" i="40"/>
  <c r="P23" i="40" s="1"/>
  <c r="AC22" i="40"/>
  <c r="AC25" i="41"/>
  <c r="O25" i="41"/>
  <c r="P25" i="41" s="1"/>
  <c r="AB24" i="41"/>
  <c r="AA24" i="41"/>
  <c r="Z24" i="41"/>
  <c r="Y24" i="41"/>
  <c r="X24" i="41"/>
  <c r="U24" i="41"/>
  <c r="T24" i="41"/>
  <c r="S24" i="41"/>
  <c r="AD25" i="41" s="1"/>
  <c r="D24" i="41"/>
  <c r="O24" i="41" s="1"/>
  <c r="AC23" i="41"/>
  <c r="AD23" i="41" s="1"/>
  <c r="O23" i="41"/>
  <c r="P23" i="41"/>
  <c r="AC22" i="41"/>
  <c r="O22" i="41"/>
  <c r="AC25" i="42"/>
  <c r="AB24" i="42"/>
  <c r="AA24" i="42"/>
  <c r="Z24" i="42"/>
  <c r="Y24" i="42"/>
  <c r="X24" i="42"/>
  <c r="V24" i="42"/>
  <c r="U24" i="42"/>
  <c r="T24" i="42"/>
  <c r="S24" i="42"/>
  <c r="AC24" i="42" s="1"/>
  <c r="AC23" i="42"/>
  <c r="AD23" i="42" s="1"/>
  <c r="O23" i="42"/>
  <c r="P23" i="42"/>
  <c r="AC22" i="42"/>
  <c r="O22" i="42"/>
  <c r="AC25" i="43"/>
  <c r="AB24" i="43"/>
  <c r="AA24" i="43"/>
  <c r="Z24" i="43"/>
  <c r="Y24" i="43"/>
  <c r="X24" i="43"/>
  <c r="V24" i="43"/>
  <c r="U24" i="43"/>
  <c r="T24" i="43"/>
  <c r="S24" i="43"/>
  <c r="O23" i="43"/>
  <c r="P23" i="43" s="1"/>
  <c r="AC22" i="43"/>
  <c r="O22" i="43"/>
  <c r="P41" i="41"/>
  <c r="P40" i="41"/>
  <c r="AU13" i="36"/>
  <c r="AV13" i="36" s="1"/>
  <c r="AU15" i="36"/>
  <c r="AV15" i="36" s="1"/>
  <c r="A30" i="40"/>
  <c r="A34" i="40" s="1"/>
  <c r="A30" i="41"/>
  <c r="A34" i="41"/>
  <c r="A30" i="42"/>
  <c r="A34" i="42" s="1"/>
  <c r="P51" i="43"/>
  <c r="P50" i="43"/>
  <c r="P49" i="43"/>
  <c r="P48" i="43"/>
  <c r="P47" i="43"/>
  <c r="P46" i="43"/>
  <c r="P45" i="43"/>
  <c r="P44" i="43"/>
  <c r="P53" i="43"/>
  <c r="P52" i="43"/>
  <c r="P40" i="43"/>
  <c r="P38" i="43"/>
  <c r="A30" i="43"/>
  <c r="A34" i="43" s="1"/>
  <c r="P55" i="43"/>
  <c r="P54" i="43"/>
  <c r="P42" i="43"/>
  <c r="P41" i="43"/>
  <c r="P39" i="43"/>
  <c r="P30" i="43"/>
  <c r="P41" i="42"/>
  <c r="P40" i="42"/>
  <c r="P39" i="42"/>
  <c r="P38" i="42"/>
  <c r="P30" i="42"/>
  <c r="P45" i="41"/>
  <c r="P44" i="41"/>
  <c r="P43" i="41"/>
  <c r="P42" i="41"/>
  <c r="P39" i="41"/>
  <c r="P38" i="41"/>
  <c r="P30" i="4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s="1"/>
  <c r="AX37" i="37"/>
  <c r="AX58" i="37" s="1"/>
  <c r="S37" i="37"/>
  <c r="S58"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AU14" i="36"/>
  <c r="AV14" i="36" s="1"/>
  <c r="AU16" i="36"/>
  <c r="AV16" i="36" s="1"/>
  <c r="AV18" i="36"/>
  <c r="AU19" i="36"/>
  <c r="AV19" i="36" s="1"/>
  <c r="T32" i="37"/>
  <c r="U32" i="37"/>
  <c r="V32" i="37"/>
  <c r="W32" i="37"/>
  <c r="X32" i="37"/>
  <c r="AZ32" i="37"/>
  <c r="BA32" i="37"/>
  <c r="BB32" i="37"/>
  <c r="BC32" i="37"/>
  <c r="BD32" i="37"/>
  <c r="BE32" i="37"/>
  <c r="P43" i="40"/>
  <c r="P42" i="40"/>
  <c r="P41" i="40"/>
  <c r="P40" i="40"/>
  <c r="P39" i="40"/>
  <c r="P38" i="40"/>
  <c r="P30" i="40"/>
  <c r="P28" i="1"/>
  <c r="P24" i="1"/>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R32" i="37" s="1"/>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O24" i="43"/>
  <c r="AC24" i="40" l="1"/>
  <c r="P25" i="40"/>
  <c r="P25" i="42"/>
  <c r="AX32" i="37"/>
  <c r="S32" i="37"/>
  <c r="AY32" i="37"/>
  <c r="R58" i="37"/>
  <c r="AD25" i="42"/>
  <c r="AC24" i="41"/>
  <c r="AD25" i="40"/>
  <c r="AC24" i="43"/>
  <c r="AD25" i="43"/>
  <c r="O25" i="43"/>
  <c r="P25"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Viviana</author>
  </authors>
  <commentList>
    <comment ref="Q38" authorId="0" shapeId="0" xr:uid="{00000000-0006-0000-0100-000001000000}">
      <text>
        <r>
          <rPr>
            <b/>
            <sz val="9"/>
            <color indexed="81"/>
            <rFont val="Tahoma"/>
            <family val="2"/>
          </rPr>
          <t>Viviana:</t>
        </r>
        <r>
          <rPr>
            <sz val="9"/>
            <color indexed="81"/>
            <rFont val="Tahoma"/>
            <family val="2"/>
          </rPr>
          <t xml:space="preserve">
Se realizó revisión y retroalimentación de los reportes de los sectores de la administración del primer y segundo trimestre de 2023 de los productos del Plan de Acción de la PPMYEG y la retroalimentación de los reportes IV trimestre 2022, el informe de balance de la vigencia 2022 y el informe de los productos PIOEG y ETG vigencia 2022. Asimismo, se actualizó la matriz de rezagos del Plan de Acción PPMYEG 2020 a 2022 y la matriz de consolidación de la PPMyEG conforme a los alcances de los sectores y se acompañaron las mesas de trabajo sectorial orientadas a cualificar los reportes de política. Se realizó consolidación y actualización de matriz 2023 primer y segundo trimestre en el formato de la SDP y se realizó la revisión y consolidación del reporte de logros de transversalización de género de la vigencia 2022 e informe de balance, así como el seguimiento a julio de los logros de la vigencia 2023. Frente a Sello, se revisó la matriz de catálogo propuesta para formular el plan de trabajo que incluye los  productos PIOEG y ETG del Plan de Acción.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Q43" authorId="0" shapeId="0" xr:uid="{00000000-0006-0000-0400-000001000000}">
      <text>
        <r>
          <rPr>
            <b/>
            <sz val="11"/>
            <color rgb="FF000000"/>
            <rFont val="Tahoma"/>
            <family val="2"/>
          </rPr>
          <t>Angela Marcela Forero Ruiz:</t>
        </r>
        <r>
          <rPr>
            <sz val="11"/>
            <color rgb="FF000000"/>
            <rFont val="Tahoma"/>
            <family val="2"/>
          </rPr>
          <t xml:space="preserve">
</t>
        </r>
        <r>
          <rPr>
            <sz val="11"/>
            <color rgb="FF000000"/>
            <rFont val="Tahoma"/>
            <family val="2"/>
          </rPr>
          <t>Se mencionan 30 reportes, pero al detallarlos suman 24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O11"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U11" authorId="0" shapeId="0" xr:uid="{00000000-0006-0000-0500-000002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<sst xmlns="http://schemas.openxmlformats.org/spreadsheetml/2006/main" count="1492" uniqueCount="609">
  <si>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</si>
  <si>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</si>
  <si>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</si>
  <si>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</si>
  <si>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</si>
  <si>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</si>
  <si>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</si>
  <si>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</si>
  <si>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AGO</t>
  </si>
  <si>
    <t>FECHA DE REPORTE</t>
  </si>
  <si>
    <t>TIPO DE REPORTE</t>
  </si>
  <si>
    <t>FORMULACION</t>
  </si>
  <si>
    <t>ACTUALIZACION</t>
  </si>
  <si>
    <t>SEGUIMIENTO</t>
  </si>
  <si>
    <t>X</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</si>
  <si>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</si>
  <si>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</si>
  <si>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</si>
  <si>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</si>
  <si>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</si>
  <si>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</si>
  <si>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</si>
  <si>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</si>
  <si>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</si>
  <si>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</si>
  <si>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</si>
  <si>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</si>
  <si>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</si>
  <si>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</si>
  <si>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</si>
  <si>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</si>
  <si>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</si>
  <si>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</si>
  <si>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</si>
  <si>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</si>
  <si>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</si>
  <si>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</si>
  <si>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</si>
  <si>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</si>
  <si>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</si>
  <si>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</si>
  <si>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</si>
  <si>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</si>
  <si>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</si>
  <si>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</si>
  <si>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</si>
  <si>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</si>
  <si>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</si>
  <si>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</si>
  <si>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</si>
  <si>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</si>
  <si>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</si>
  <si>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N/A</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</si>
  <si>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</si>
  <si>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</si>
  <si>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</si>
  <si>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</si>
  <si>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</si>
  <si>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</si>
  <si>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</si>
  <si>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</si>
  <si>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</si>
  <si>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</si>
  <si>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</si>
  <si>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</si>
  <si>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</si>
  <si>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</si>
  <si>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</si>
  <si>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</si>
  <si>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</si>
  <si>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</si>
  <si>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</si>
  <si>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</si>
  <si>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</si>
  <si>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</si>
  <si>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</si>
  <si>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</si>
  <si>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</si>
  <si>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</si>
  <si>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</si>
  <si>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</si>
  <si>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</si>
  <si>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</si>
  <si>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Realizar el acompañamiento técnico a los sectores y las entidades de la administración distrital para la definición e implementación de acciones de la Estrategia de Transversalización del Enfoque de Género, el Plan de Igualdad de Oportunidades para la Equidad de Género y los logros de transversalización de género en el marco de la implementación de "En Igualdad: Sello Distrital de Igualdad de Género".</t>
  </si>
  <si>
    <t xml:space="preserve">2. Realizar el acompañamiento técnico a las mesas, comités y comisiones de los sectores y las entidades de la administración distrital. </t>
  </si>
  <si>
    <t xml:space="preserve">3. Realizar el acompañamiento técnico para la implementación del enfoque de género en acciones para la adecuación y transformación de la cultura institucional de los sectores de la administración distrital, sus entidades adscritas y vinculadas.  </t>
  </si>
  <si>
    <t xml:space="preserve">4. Realizar el acompañamiento técnico para la implementación de acciones, en el marco de la transversalización del enfoque de género en la labor misional de los sectores de la administración distrital, sus entidades adscritas y vinculadas.  </t>
  </si>
  <si>
    <t xml:space="preserve">5. Elaborar documentos, manuales, lineamientos, informes y guías para la implementación de la estrategia de transversalización del enfoque de género para la adecuación y transformación de la cultura organizacional de los 15 sectores de la administración distrital. </t>
  </si>
  <si>
    <t>6. Realizar el fortalecimiento de capacidades en el marco de la transversalización del enfoque de género a través de sensibilizaciones, talleres, charlas, recorridos, entre otros.</t>
  </si>
  <si>
    <t>7.Apoyar la implementación del Trazador Presupuestal de Igualdad y Equidad de Género (aportes a documentos, informes, participación en mesas, sensibilizaciones)</t>
  </si>
  <si>
    <t>8. Implementar “En Igualdad”- Sello Distrital de Igualdad de Género como mecanismo para reconocer, medir e incentivar la inclusión del enfoque de género en las políticas, planes, programas y proyectos de las entidades Distritales así como en su cultura organizacional e institucional.</t>
  </si>
  <si>
    <t>9. Implementar "En Igualdad" - Sello Distrital de Igualdad de Género con las organizaciones del sector privado que se vinculen al proceso de reconocimiento al compromiso con el cierre de brechas de género en Bogotá.</t>
  </si>
  <si>
    <t>*Incluir tantas filas sean necesarias</t>
  </si>
  <si>
    <t>4 - Realizar el seguimiento de 2 Políticas Públicas lideradas por la Secretaría Distrital de la Mujer</t>
  </si>
  <si>
    <t xml:space="preserve">El seguimiento y los ejercicios de retroalimentación permiten aportar a la cualificación de reportes de política, consolidar los avances de implementación anuales de la PPMYEG y la PPASP y aportan al acceso a información oportuna, de calidad y completa sobre los avances en la implementación y ejecución de las actividades concertadas por los 15 sectores de la Administración Distrital. A través de su socialización son un insumo técnico para rendiciones de cuentas </t>
  </si>
  <si>
    <t xml:space="preserve">10. Realizar el seguimiento, la verificación, consolidación, análisis y reporte de información relacionada con la implementación de la Política Pública de Mujeres y Equidad de Género, a partir de su plan de acción, y la implementación de "En Igualdad: Sello Distrital de Igualdad de Género" por medio de la Estrategia de Transversalización de Género, el Plan de Igualdad de Oportunidades para la Equidad de Género y Logros de Trasversalización de Género. </t>
  </si>
  <si>
    <t>11. Realizar el seguimiento, la verificación, consolidación, análisis y reporte de información relacionada con la implementación de la Política Pública de Actividades Sexuales Pagadas,  a partir de su plan de acción.</t>
  </si>
  <si>
    <t>5 - Acompañar el 100% la incorporación del enfoque de género y  la implementación de siete derechos de la PPMyEG</t>
  </si>
  <si>
    <r>
      <rPr>
        <u/>
        <sz val="11"/>
        <color rgb="FF000000"/>
        <rFont val="Times New Roman"/>
        <family val="1"/>
      </rPr>
      <t>Paz</t>
    </r>
    <r>
      <rPr>
        <sz val="11"/>
        <color rgb="FF000000"/>
        <rFont val="Times New Roman"/>
        <family val="1"/>
      </rPr>
      <t xml:space="preserve">: Articulación interna e intersectorial temas de paz. Reportes seguimiento Política Víctimas, PAD, Subcomité Memoria y Mesa Reincorporación. 2 sensibilizaciones. </t>
    </r>
    <r>
      <rPr>
        <u/>
        <sz val="11"/>
        <color rgb="FF000000"/>
        <rFont val="Times New Roman"/>
        <family val="1"/>
      </rPr>
      <t>Participación</t>
    </r>
    <r>
      <rPr>
        <sz val="11"/>
        <color rgb="FF000000"/>
        <rFont val="Times New Roman"/>
        <family val="1"/>
      </rPr>
      <t xml:space="preserve">: Articulación interna e intersectorial temas participación. Propuestas fortalecimiento CCM y agendas mujeres habitantes calle. Articulación agendas mujeres CCM. Avance producto PP Acción Comunal. 1 sensibilización. </t>
    </r>
    <r>
      <rPr>
        <u/>
        <sz val="11"/>
        <color rgb="FF000000"/>
        <rFont val="Times New Roman"/>
        <family val="1"/>
      </rPr>
      <t>Trabajo</t>
    </r>
    <r>
      <rPr>
        <sz val="11"/>
        <color rgb="FF000000"/>
        <rFont val="Times New Roman"/>
        <family val="1"/>
      </rPr>
      <t xml:space="preserve">: Articulación SDMovilidad y AVANTIA. Avance productos Plazas Mercado, PPASP y cartilla proceso disciplinario. Documento sentido conmemoración 22 Julio. 1 sensibilización. </t>
    </r>
    <r>
      <rPr>
        <u/>
        <sz val="11"/>
        <color rgb="FF000000"/>
        <rFont val="Times New Roman"/>
        <family val="1"/>
      </rPr>
      <t>Salud</t>
    </r>
    <r>
      <rPr>
        <sz val="11"/>
        <color rgb="FF000000"/>
        <rFont val="Times New Roman"/>
        <family val="1"/>
      </rPr>
      <t xml:space="preserve">: Articulación temas de salud, IVE, derechos sexuales y reproductivos, salud mental, prevención maternidades tempranas, lactancia materna. Avance documento barreas acceso salud. 8 sensibilizaciones. Conmemoración 28 Mayo. </t>
    </r>
    <r>
      <rPr>
        <u/>
        <sz val="11"/>
        <color rgb="FF000000"/>
        <rFont val="Times New Roman"/>
        <family val="1"/>
      </rPr>
      <t>Educación</t>
    </r>
    <r>
      <rPr>
        <sz val="11"/>
        <color rgb="FF000000"/>
        <rFont val="Times New Roman"/>
        <family val="1"/>
      </rPr>
      <t xml:space="preserve">: Articulación interna e intersectorial temas educación superior y proyecto acción climática C40. Avance producto PP Educativa. Avances Sello universidades. 3 Mesas prevención violencias IES. 16 sensibilizaciones. Conmemoración 21 Junio. </t>
    </r>
    <r>
      <rPr>
        <u/>
        <sz val="11"/>
        <color rgb="FF000000"/>
        <rFont val="Times New Roman"/>
        <family val="1"/>
      </rPr>
      <t>Cultura</t>
    </r>
    <r>
      <rPr>
        <sz val="11"/>
        <color rgb="FF000000"/>
        <rFont val="Times New Roman"/>
        <family val="1"/>
      </rPr>
      <t xml:space="preserve">: Articulación Smartfilms, Quinta Bolívar, Bibliored y SOFA. Documento PP ASP. Avance documento PP Lectura. 16 sensibilizaciones. </t>
    </r>
    <r>
      <rPr>
        <u/>
        <sz val="11"/>
        <color rgb="FF000000"/>
        <rFont val="Times New Roman"/>
        <family val="1"/>
      </rPr>
      <t>Hábitat</t>
    </r>
    <r>
      <rPr>
        <sz val="11"/>
        <color rgb="FF000000"/>
        <rFont val="Times New Roman"/>
        <family val="1"/>
      </rPr>
      <t xml:space="preserve">: Articulación interna e intersectorial reglamentación POT. Insumos Plan Maestro Servicios Cuidado y Sociales. Avance cartilla Estándar Calidad Espacial CIOM. Avance producto PP Espacio Público. 1 sensibilización. </t>
    </r>
    <r>
      <rPr>
        <u/>
        <sz val="11"/>
        <color rgb="FF000000"/>
        <rFont val="Times New Roman"/>
        <family val="1"/>
      </rPr>
      <t>Trabajo-Educación</t>
    </r>
    <r>
      <rPr>
        <sz val="11"/>
        <color rgb="FF000000"/>
        <rFont val="Times New Roman"/>
        <family val="1"/>
      </rPr>
      <t xml:space="preserve">: 1 sensibilización 8M. </t>
    </r>
    <r>
      <rPr>
        <u/>
        <sz val="11"/>
        <color rgb="FF000000"/>
        <rFont val="Times New Roman"/>
        <family val="1"/>
      </rPr>
      <t>Educación-Cultura</t>
    </r>
    <r>
      <rPr>
        <sz val="11"/>
        <color rgb="FF000000"/>
        <rFont val="Times New Roman"/>
        <family val="1"/>
      </rPr>
      <t xml:space="preserve">: Articulación Agencia Atenea. </t>
    </r>
    <r>
      <rPr>
        <u/>
        <sz val="11"/>
        <color rgb="FF000000"/>
        <rFont val="Times New Roman"/>
        <family val="1"/>
      </rPr>
      <t>Cultura-Salud</t>
    </r>
    <r>
      <rPr>
        <sz val="11"/>
        <color rgb="FF000000"/>
        <rFont val="Times New Roman"/>
        <family val="1"/>
      </rPr>
      <t xml:space="preserve">: Articulación GIZ. </t>
    </r>
    <r>
      <rPr>
        <u/>
        <sz val="11"/>
        <color rgb="FF000000"/>
        <rFont val="Times New Roman"/>
        <family val="1"/>
      </rPr>
      <t>Participación-Hábitat</t>
    </r>
    <r>
      <rPr>
        <sz val="11"/>
        <color rgb="FF000000"/>
        <rFont val="Times New Roman"/>
        <family val="1"/>
      </rPr>
      <t xml:space="preserve">: Articulación sistema participación POT. </t>
    </r>
    <r>
      <rPr>
        <u/>
        <sz val="11"/>
        <color rgb="FF000000"/>
        <rFont val="Times New Roman"/>
        <family val="1"/>
      </rPr>
      <t>7Derechos</t>
    </r>
    <r>
      <rPr>
        <sz val="11"/>
        <color rgb="FF000000"/>
        <rFont val="Times New Roman"/>
        <family val="1"/>
      </rPr>
      <t>: Revisión y retroalimentación acciones afirmativas en 25 planes de trabajo Sello. Avances actualización 7 documentos técnicos. Conmemoración 8M. 7 documentos técnicos incidencia CCM. 38 conceptos técnicos sobre documentos técnicos y normativos relacionados con los derechos de las mujeres</t>
    </r>
  </si>
  <si>
    <t>12. Apoyar técnicamente el desarrollo de estrategias que contribuyan a la implementación de 7 derechos de la PPMyEG en las entidades de la administración distrital, así como con universidades, sector privado, ONGs y sociedad civil.</t>
  </si>
  <si>
    <t xml:space="preserve">13. Apoyar técnicamente la implementación de 7 derechos de la PPMyEG priorizados en la DDDP a través de conceptos y documentos técnicos. </t>
  </si>
  <si>
    <r>
      <rPr>
        <b/>
        <sz val="11"/>
        <color rgb="FF000000"/>
        <rFont val="Times New Roman"/>
        <family val="1"/>
      </rPr>
      <t>Agosto:</t>
    </r>
    <r>
      <rPr>
        <sz val="11"/>
        <color rgb="FF000000"/>
        <rFont val="Times New Roman"/>
        <family val="1"/>
      </rPr>
      <t xml:space="preserve"> Esta actividad tiene programación trimestral, por lo tanto en el mes de agosto no se informa avance. 
</t>
    </r>
    <r>
      <rPr>
        <b/>
        <sz val="11"/>
        <color rgb="FF000000"/>
        <rFont val="Times New Roman"/>
        <family val="1"/>
      </rPr>
      <t xml:space="preserve">
Acumulado:</t>
    </r>
    <r>
      <rPr>
        <sz val="11"/>
        <color rgb="FF000000"/>
        <rFont val="Times New Roman"/>
        <family val="1"/>
      </rPr>
      <t xml:space="preserve"> Durante el I semestre se elaboraron 39 conceptos técnicos sobre:
(12) Proyectos de Acuerdo Distrital en temas relacionados con plazas de mercado; lactancia materna; dignidad menstrual; equidad de género en deporte, IVE, consumo sustancias psicoactivas, dignidad menstrual; machismo en colegio; salud personas adultas mayores, publicidad sexista; festival música electrónica al parque.
(1) Proyecto de Decreto Distrital sobre proyectos integrales de proximidad.
(3) Proposiciones del Concejo sobre salud mental; parto humanizado; infancia rural.
(3) Proyectos de Ley sobre paridad en política; licencia menstrual laboral; mujeres rurales.
(13) Políticas públicas distritales en formulación sobre: comunicación comunitaria; TIC; peatón; seguridad, convivencia, paz y reconciliación; vendedoras informales; población raizal; economía circular; nuevos bogotanos y bogotanas; pueblos indígenas; racismo y discriminación racial; acción climática.
(2) respuestas a derechos de petición sobre trabajo doméstico; mujeres trans y personas no binarias.
(1) Circular lenguaje incluyente DASCD; (1) estrategias Plan Decenal de Lactancia Materna; (1) Ecourbanismo y Construcción Sostenible POT. (1) Encuesta Multipropósito. (1) Plan Decenal Lactancia Materna.</t>
    </r>
  </si>
  <si>
    <t>14. Desarrollar y apoyar procesos de información y sensibilización a entidades de la administración distrital, así como con universidades, sector privado, ONGs y sociedad civil en la implementación de 7 derechos de la PPMyEG priorizados en la DDDP.</t>
  </si>
  <si>
    <t>15. Realizar acciones para la conmemoración de fechas emblemáticas en relación con la garantía de los 7 derechos de la PPMyEG (8 de Marzo, 28 de Mayo, 21 de junio, 22 de Julio, 28 de Septiembre, 10 de Diciembre (DDHH), semana paz)</t>
  </si>
  <si>
    <r>
      <rPr>
        <b/>
        <sz val="11"/>
        <color rgb="FF000000"/>
        <rFont val="Times New Roman"/>
        <family val="1"/>
      </rPr>
      <t xml:space="preserve">Agosto: </t>
    </r>
    <r>
      <rPr>
        <sz val="11"/>
        <color rgb="FF000000"/>
        <rFont val="Times New Roman"/>
        <family val="1"/>
      </rPr>
      <t xml:space="preserve">Esta actividad no se programó para el mes de agosto, por lo tanto no se informa avance en este periodo.
</t>
    </r>
    <r>
      <rPr>
        <b/>
        <sz val="11"/>
        <color rgb="FF000000"/>
        <rFont val="Times New Roman"/>
        <family val="1"/>
      </rPr>
      <t xml:space="preserve">
Acumulado:
8Marzo</t>
    </r>
    <r>
      <rPr>
        <sz val="11"/>
        <color rgb="FF000000"/>
        <rFont val="Times New Roman"/>
        <family val="1"/>
      </rPr>
      <t xml:space="preserve">: </t>
    </r>
    <r>
      <rPr>
        <u/>
        <sz val="11"/>
        <color rgb="FF000000"/>
        <rFont val="Times New Roman"/>
        <family val="1"/>
      </rPr>
      <t>7Derechos:</t>
    </r>
    <r>
      <rPr>
        <sz val="11"/>
        <color rgb="FF000000"/>
        <rFont val="Times New Roman"/>
        <family val="1"/>
      </rPr>
      <t xml:space="preserve"> Identificación logros Administración Distrital en garantía derechos a mujeres. Documento de sentido. Piezas comunicativas. Articulación interna y apoyo evento conmemoración distrital. Trabajo-Educación: Metodología y PPT sensibilización 8M.
</t>
    </r>
    <r>
      <rPr>
        <b/>
        <sz val="11"/>
        <color rgb="FF000000"/>
        <rFont val="Times New Roman"/>
        <family val="1"/>
      </rPr>
      <t>28 Mayo</t>
    </r>
    <r>
      <rPr>
        <sz val="11"/>
        <color rgb="FF000000"/>
        <rFont val="Times New Roman"/>
        <family val="1"/>
      </rPr>
      <t xml:space="preserve">: </t>
    </r>
    <r>
      <rPr>
        <u/>
        <sz val="11"/>
        <color rgb="FF000000"/>
        <rFont val="Times New Roman"/>
        <family val="1"/>
      </rPr>
      <t>Salud:</t>
    </r>
    <r>
      <rPr>
        <sz val="11"/>
        <color rgb="FF000000"/>
        <rFont val="Times New Roman"/>
        <family val="1"/>
      </rPr>
      <t xml:space="preserve"> Documento de sentido. Piezas comunicativas. Articulación IDRD preparación evento. Bullets y conversatorio DASCD "Mujer, haz valer tus derechos”. Evento conmemoración - Feria Servicios Manzana Cuidado Engativá.
</t>
    </r>
    <r>
      <rPr>
        <b/>
        <sz val="11"/>
        <color rgb="FF000000"/>
        <rFont val="Times New Roman"/>
        <family val="1"/>
      </rPr>
      <t>21 Junio:</t>
    </r>
    <r>
      <rPr>
        <sz val="11"/>
        <color rgb="FF000000"/>
        <rFont val="Times New Roman"/>
        <family val="1"/>
      </rPr>
      <t xml:space="preserve"> </t>
    </r>
    <r>
      <rPr>
        <u/>
        <sz val="11"/>
        <color rgb="FF000000"/>
        <rFont val="Times New Roman"/>
        <family val="1"/>
      </rPr>
      <t>Educación:</t>
    </r>
    <r>
      <rPr>
        <sz val="11"/>
        <color rgb="FF000000"/>
        <rFont val="Times New Roman"/>
        <family val="1"/>
      </rPr>
      <t xml:space="preserve"> Documento de sentido. Piezas comunicativas. Metodología, convocatoria y bullets evento. Realización 1 evento conmemoración con IES.
</t>
    </r>
    <r>
      <rPr>
        <b/>
        <sz val="11"/>
        <color rgb="FF000000"/>
        <rFont val="Times New Roman"/>
        <family val="1"/>
      </rPr>
      <t>22 de Julio</t>
    </r>
    <r>
      <rPr>
        <sz val="11"/>
        <color rgb="FF000000"/>
        <rFont val="Times New Roman"/>
        <family val="1"/>
      </rPr>
      <t xml:space="preserve">: </t>
    </r>
    <r>
      <rPr>
        <u/>
        <sz val="11"/>
        <color rgb="FF000000"/>
        <rFont val="Times New Roman"/>
        <family val="1"/>
      </rPr>
      <t>Trabajo:</t>
    </r>
    <r>
      <rPr>
        <sz val="11"/>
        <color rgb="FF000000"/>
        <rFont val="Times New Roman"/>
        <family val="1"/>
      </rPr>
      <t xml:space="preserve"> Documento de sentido cuidar es trabajar.
</t>
    </r>
    <r>
      <rPr>
        <b/>
        <sz val="11"/>
        <color rgb="FF000000"/>
        <rFont val="Times New Roman"/>
        <family val="1"/>
      </rPr>
      <t>28 de Septiembre:</t>
    </r>
    <r>
      <rPr>
        <sz val="11"/>
        <color rgb="FF000000"/>
        <rFont val="Times New Roman"/>
        <family val="1"/>
      </rPr>
      <t xml:space="preserve"> </t>
    </r>
    <r>
      <rPr>
        <u/>
        <sz val="11"/>
        <color rgb="FF000000"/>
        <rFont val="Times New Roman"/>
        <family val="1"/>
      </rPr>
      <t>Salud:</t>
    </r>
    <r>
      <rPr>
        <sz val="11"/>
        <color rgb="FF000000"/>
        <rFont val="Times New Roman"/>
        <family val="1"/>
      </rPr>
      <t xml:space="preserve"> Reunión interna preparatoria conmemoración.</t>
    </r>
  </si>
  <si>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</si>
  <si>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</si>
  <si>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</si>
  <si>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</si>
  <si>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</si>
  <si>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</si>
  <si>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</si>
  <si>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</si>
  <si>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</si>
  <si>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</si>
  <si>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</si>
  <si>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</si>
  <si>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</si>
  <si>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</si>
  <si>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</si>
  <si>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</si>
  <si>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</si>
  <si>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</si>
  <si>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</si>
  <si>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6 - Acompañar el 100 por ciento  la implementación de las  Políticas Públicas de PPMYEG y PPASP y de los productos que la SDMujer es responsable</t>
  </si>
  <si>
    <t>16. Apoyar técnicamente la implementación y socialización de la Política Pública de Mujeres y Equidad de Género - PPMYEG-.</t>
  </si>
  <si>
    <t xml:space="preserve">17. Apoyar técnicamente la implementación y socialización de la Pública de Actividades Sexuales Pagadas -PPASP-. </t>
  </si>
  <si>
    <t xml:space="preserve">18.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</si>
  <si>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</si>
  <si>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</si>
  <si>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</si>
  <si>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</si>
  <si>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</si>
  <si>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</si>
  <si>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</si>
  <si>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</si>
  <si>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</si>
  <si>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3. Implementar de manera transversal el enfoque de género y las políticas públicas lideradas por la SDMujer, en los 15 sectores de la administración distrital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</si>
  <si>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</si>
  <si>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</si>
  <si>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</si>
  <si>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</si>
  <si>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</si>
  <si>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</si>
  <si>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</si>
  <si>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</si>
  <si>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</si>
  <si>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</si>
  <si>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</si>
  <si>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</si>
  <si>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</si>
  <si>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</si>
  <si>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</si>
  <si>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</si>
  <si>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</si>
  <si>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</si>
  <si>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</si>
  <si>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</si>
  <si>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</si>
  <si>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</si>
  <si>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</si>
  <si>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Implementar la Política Pública de Mujeres y Equidad de género en los sectores responsables del cumplimiento de su plan de acción.  
(Meta 4 y 6)</t>
  </si>
  <si>
    <t xml:space="preserve">Política Pública de Mujeres y Equidad de Género en los sectores responsables del cumplimiento de su plan de acción implementada. </t>
  </si>
  <si>
    <t>Constante</t>
  </si>
  <si>
    <t>PPMyEG</t>
  </si>
  <si>
    <t xml:space="preserve">Fórmula: (Número de políticas públicas implementadas) 
La meta de implementación de la Política Pública de Mujeres y Equidad de Género se realiza de manera constante en la Administración Distrital </t>
  </si>
  <si>
    <t>Mensual</t>
  </si>
  <si>
    <t>Informes de implementación de la Política Pública de Mujeres y Equidad de Género, solicitudes de seguimiento y retroalimentación trimestrales para la implementación de la PPMYEG, acompañamientos técnicos realizados a los sectores de la administración distrital para la implementación de la PPMYEG</t>
  </si>
  <si>
    <t>Incorporar de manera transversal, en los 15 sectores de la administración distrital y en las localidades, el enfoque de género y de derechos de las mujeres (Meta 1 y 5)</t>
  </si>
  <si>
    <t>Estrategia de transversalización implementada en los 15 sectores de la Administración Distrital</t>
  </si>
  <si>
    <t>Estrategia</t>
  </si>
  <si>
    <t xml:space="preserve">Fórmula: (Número de estrategias implementadas)
La meta de implementación de la estrategia de transversalización se realiza de manera constante en la Administración Distrital </t>
  </si>
  <si>
    <t xml:space="preserve">Informes, documentos de lineamientos, actas de reunión y listados de asistencia </t>
  </si>
  <si>
    <r>
      <rPr>
        <sz val="11"/>
        <color rgb="FF000000"/>
        <rFont val="Times New Roman"/>
        <family val="1"/>
      </rPr>
      <t xml:space="preserve">Desde transversalización de género se realizó: Concertación y monitoreo a los reportes de logros de transversalización de género para 15 sectores. Propuestas de planes de trabajo para Sello Distrital de Igualdad de Género en 25 entidades de la primera fase. Acompañamiento para la aprobación, ajustes y envío de planes de trabajo Sello versión final a las 25 entidades priorizadas en primera fase. Mesas de trabajo para el ajuste y validación final de actividades y metas del plan de trabajo de Sello en Igualdad (Secretaría de Cultura Recreación y Deporte, Secretaria de Ambiente, Secretaría de la Mujer, Secretaría General, Transmilenio, Secretaría de Integración Social).  Participación y acompañamiento técnico a mesas, comités y comisiones del distrito. Acompañamiento técnico para la implementación del enfoque de género en 15 sectores distritales mediante sensibilizaciones, documentos y conceptos técnicos. Realización de primera sesión de la Comisión Intersectorial de Mujeres -CIM y ocho sesiones de su UTA. Se realizó la revisión y actualización de los documentos que componen la metodología de indicadores con enfoque de género. Se elaboraron 44 propuestas de marcación para las entidades de la administración central que fueron enviadas por medio de oficio firmados por la secretaria Distrital de la Mujer. Se desarrollaron dos talleres magistrales sobre Trazador Presupuestal de Igualdad y Equidad de Género – TPIEG los días 14 y 15 de junio, invitando a las entidades a que revisaran las propuestas de marcación enviadas. Participaron 154 personas incluyendo 37 entidades y ciudadanía. Se realizó el acompañamiento en el uno a uno de las entidades, generando acompañamiento a 24 entidades de 10 sectores (AMB, CUL, DEE, EDU, GEP, GOB, HAB, HAC, MOV y PLN) para el apoyo a la marcación durante 2023. Se realizó una reunión con la Universidad de Nebraska con el fin de mostrar los avances del TPIEG en Bogotá con sus generalidades y funcionamiento. SDIG. Sector público: versiones finales de diagnósticos institucionales de 25 entidades Distritales. Se socializaron y enviaron los diagnósticos institucionales y la propuesta de plan de trabajo a 25 entidades. Se convocaron 35 entidades para la Fase 2. Implementación de instrumentos de revisión de lenguaje escrito y visual a 27 entidades. Visitas de observación a 6 entidades.
</t>
    </r>
    <r>
      <rPr>
        <b/>
        <sz val="11"/>
        <color rgb="FF7030A0"/>
        <rFont val="Times New Roman"/>
        <family val="1"/>
      </rPr>
      <t xml:space="preserve">En relación con la implementación de 7 derechos de la PPMyEG se ha avanzado en (meta 5): 
</t>
    </r>
    <r>
      <rPr>
        <u/>
        <sz val="11"/>
        <color rgb="FF7030A0"/>
        <rFont val="Times New Roman"/>
        <family val="1"/>
      </rPr>
      <t>Paz</t>
    </r>
    <r>
      <rPr>
        <sz val="11"/>
        <color rgb="FF7030A0"/>
        <rFont val="Times New Roman"/>
        <family val="1"/>
      </rPr>
      <t xml:space="preserve">: Articulación interna e intersectorial temas de paz. Reportes seguimiento Política Víctimas, PAD, Subcomité Memoria y Mesa Reincorporación. 2 sensibilizaciones. Participación: Articulación interna e intersectorial temas participación. Propuestas fortalecimiento CCM y agendas mujeres habitantes calle. Articulación agendas mujeres CCM. Avance producto PP Acción Comunal. 1 sensibilización. </t>
    </r>
    <r>
      <rPr>
        <u/>
        <sz val="11"/>
        <color rgb="FF7030A0"/>
        <rFont val="Times New Roman"/>
        <family val="1"/>
      </rPr>
      <t>Trabajo</t>
    </r>
    <r>
      <rPr>
        <sz val="11"/>
        <color rgb="FF7030A0"/>
        <rFont val="Times New Roman"/>
        <family val="1"/>
      </rPr>
      <t xml:space="preserve">: Articulación SDMovilidad y AVANTIA. Avance productos Plazas Mercado, PPASP y cartilla proceso disciplinario. Documento sentido conmemoración 22 Julio. 1 sensibilización. </t>
    </r>
    <r>
      <rPr>
        <u/>
        <sz val="11"/>
        <color rgb="FF7030A0"/>
        <rFont val="Times New Roman"/>
        <family val="1"/>
      </rPr>
      <t>Salud</t>
    </r>
    <r>
      <rPr>
        <sz val="11"/>
        <color rgb="FF7030A0"/>
        <rFont val="Times New Roman"/>
        <family val="1"/>
      </rPr>
      <t xml:space="preserve">: Articulación temas de salud, IVE, derechos sexuales y reproductivos, salud mental, prevención maternidades tempranas, lactancia materna. Avance documento barreas acceso salud. 8 sensibilizaciones. Conmemoración 28 Mayo. </t>
    </r>
    <r>
      <rPr>
        <u/>
        <sz val="11"/>
        <color rgb="FF7030A0"/>
        <rFont val="Times New Roman"/>
        <family val="1"/>
      </rPr>
      <t>Educación</t>
    </r>
    <r>
      <rPr>
        <sz val="11"/>
        <color rgb="FF7030A0"/>
        <rFont val="Times New Roman"/>
        <family val="1"/>
      </rPr>
      <t xml:space="preserve">: Articulación interna e intersectorial temas educación superior y proyecto acción climática C40. Avance producto PP Educativa. Avances Sello universidades. 3 Mesas prevención violencias IES. 16 sensibilizaciones. Conmemoración 21 Junio. </t>
    </r>
    <r>
      <rPr>
        <u/>
        <sz val="11"/>
        <color rgb="FF7030A0"/>
        <rFont val="Times New Roman"/>
        <family val="1"/>
      </rPr>
      <t>Cultura</t>
    </r>
    <r>
      <rPr>
        <sz val="11"/>
        <color rgb="FF7030A0"/>
        <rFont val="Times New Roman"/>
        <family val="1"/>
      </rPr>
      <t xml:space="preserve">: Articulación Smartfilms, Quinta Bolívar, Bibliored y SOFA. Documento PP ASP. Avance documento PP Lectura. 16 sensibilizaciones. </t>
    </r>
    <r>
      <rPr>
        <u/>
        <sz val="11"/>
        <color rgb="FF7030A0"/>
        <rFont val="Times New Roman"/>
        <family val="1"/>
      </rPr>
      <t>Hábitat</t>
    </r>
    <r>
      <rPr>
        <sz val="11"/>
        <color rgb="FF7030A0"/>
        <rFont val="Times New Roman"/>
        <family val="1"/>
      </rPr>
      <t xml:space="preserve">: Articulación interna e intersectorial reglamentación POT. Insumos Plan Maestro Servicios Cuidado y Sociales. Avance cartilla Estándar Calidad Espacial CIOM. Avance producto PP Espacio Público. 1 sensibilización. </t>
    </r>
    <r>
      <rPr>
        <u/>
        <sz val="11"/>
        <color rgb="FF7030A0"/>
        <rFont val="Times New Roman"/>
        <family val="1"/>
      </rPr>
      <t>Trabajo-Educación</t>
    </r>
    <r>
      <rPr>
        <sz val="11"/>
        <color rgb="FF7030A0"/>
        <rFont val="Times New Roman"/>
        <family val="1"/>
      </rPr>
      <t xml:space="preserve">: 1 sensibilización 8M. </t>
    </r>
    <r>
      <rPr>
        <u/>
        <sz val="11"/>
        <color rgb="FF7030A0"/>
        <rFont val="Times New Roman"/>
        <family val="1"/>
      </rPr>
      <t>Educación-Cultura</t>
    </r>
    <r>
      <rPr>
        <sz val="11"/>
        <color rgb="FF7030A0"/>
        <rFont val="Times New Roman"/>
        <family val="1"/>
      </rPr>
      <t xml:space="preserve">: Articulación Agencia Atenea. </t>
    </r>
    <r>
      <rPr>
        <u/>
        <sz val="11"/>
        <color rgb="FF7030A0"/>
        <rFont val="Times New Roman"/>
        <family val="1"/>
      </rPr>
      <t>Cultura-Salud</t>
    </r>
    <r>
      <rPr>
        <sz val="11"/>
        <color rgb="FF7030A0"/>
        <rFont val="Times New Roman"/>
        <family val="1"/>
      </rPr>
      <t xml:space="preserve">: Articulación GIZ. </t>
    </r>
    <r>
      <rPr>
        <u/>
        <sz val="11"/>
        <color rgb="FF7030A0"/>
        <rFont val="Times New Roman"/>
        <family val="1"/>
      </rPr>
      <t>Participación-Hábitat</t>
    </r>
    <r>
      <rPr>
        <sz val="11"/>
        <color rgb="FF7030A0"/>
        <rFont val="Times New Roman"/>
        <family val="1"/>
      </rPr>
      <t xml:space="preserve">: Articulación sistema participación POT. </t>
    </r>
    <r>
      <rPr>
        <u/>
        <sz val="11"/>
        <color rgb="FF7030A0"/>
        <rFont val="Times New Roman"/>
        <family val="1"/>
      </rPr>
      <t>7Derechos</t>
    </r>
    <r>
      <rPr>
        <sz val="11"/>
        <color rgb="FF7030A0"/>
        <rFont val="Times New Roman"/>
        <family val="1"/>
      </rPr>
      <t>: Revisión y retroalimentación acciones afirmativas en 25 planes de trabajo Sello. Avances actualización 7 documentos técnicos. Conmemoración 8M. 7 documentos técnicos incidencia CCM. 38 conceptos técnicos sobre documentos técnicos y normativos relacionados con los derechos de las mujeres</t>
    </r>
  </si>
  <si>
    <t>Gestión de Polìticas Pùblicas</t>
  </si>
  <si>
    <t>Socializar documento guía metodológica sobre el seguimiento  con enfoque de género en la UTA de la CIM</t>
  </si>
  <si>
    <t>Documento guía metodológica sobre el seguimiento con enfoque de género en la UTA de la CIM socializado</t>
  </si>
  <si>
    <t>Suma</t>
  </si>
  <si>
    <t>Socialización</t>
  </si>
  <si>
    <t>Formula: (Número de socializaciones realizadas)</t>
  </si>
  <si>
    <t>Anual</t>
  </si>
  <si>
    <t>1. Acta de la UTA 
2. Presentación socialización de la Guía</t>
  </si>
  <si>
    <t>Se avanzó en la socialización de la Guía de Seguimiento a las Políticas Públicas Distritales con Enfoque de Género al equipo de la Dirección de Derechos y Diseño de Política y esta programada la socialización en la UTA para el mes de octubre.</t>
  </si>
  <si>
    <t>En el proceso de planeación se decidió iniciar con socializaciones internas en la SDMujer y de manera posterior socializar a la UTA</t>
  </si>
  <si>
    <t>La socialización en la UTA està incorporado en la agenda de octubre</t>
  </si>
  <si>
    <t xml:space="preserve">Transversalización del Enfoque de Género y Diferencial para las mujeres </t>
  </si>
  <si>
    <t>Apoyar técnicamente la implementación de los siete derechos de la PPMyEG a cargo de la DDDP</t>
  </si>
  <si>
    <t>Documentos técnicos actualizados de los siete Derechos de la PPMYEG a cargo de la DDDP</t>
  </si>
  <si>
    <t>Porcentaje</t>
  </si>
  <si>
    <t>Fórmula: (Avance en actualización de documentos técnicos realizado / Avance en los 7 documentos técnicos programado) * 100</t>
  </si>
  <si>
    <t xml:space="preserve">Trimestral </t>
  </si>
  <si>
    <t>Documentos técnicos de derechos actualizados</t>
  </si>
  <si>
    <t xml:space="preserve">No se cuenta con meta programada para el mes de agosto </t>
  </si>
  <si>
    <t>En el primer trimestre se avanzó en la identificación de la información cuantitativa de fuentes secundarias que se requiere para actualizar los 7 documentos técnicos de derechos y se solicitó esta información al OMEG. Asimismo, se actualizó el capítulo de marco normativo de los 7 documentos técnicos de derechos.
En el segundo trimestre se avanzó en la actualización del capítulo de diagnóstico de cada derecho, incorporando información cualitativa y cuantitativa proveniente de fuentes primarias y secundarias oficiales.</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</si>
  <si>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</si>
  <si>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</si>
  <si>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 xml:space="preserve">Suma </t>
  </si>
  <si>
    <t>Fórmula: (Avance en los capítulos de los informes de asistencia técnica realizados/ Avance en los capitulos de los informes de asistencia técnica programado)*100
Quince (15) informes, son realizados por capitulos, cada trimestre se reporta un número de capitulos de avance.</t>
  </si>
  <si>
    <t>15 informes de asistencia técnica para la transversalización del enfoque de género para cada uno de los 15 sectores de la Administración Distrital.</t>
  </si>
  <si>
    <t>Se realizaron los informes de asistencia técnica para la transversalización del enfoque de género de los 15 sectores de la Administración Distrital, de los meses de febrero a junio de 2023.</t>
  </si>
  <si>
    <t>Desarrollar sesiones de  la secretaría técnica de la CIM</t>
  </si>
  <si>
    <t>Número de sesiones de la Comisión Intersectorial de Mujeres con Secretaría técnica</t>
  </si>
  <si>
    <t>Sesiones</t>
  </si>
  <si>
    <t>Fórmula: (No. de sesiones de CIM realizadas)</t>
  </si>
  <si>
    <t>Semestral</t>
  </si>
  <si>
    <t>1. Actas de la CIM
2. Informes de la CIM</t>
  </si>
  <si>
    <t xml:space="preserve">Coordinar la Unidad Técnica de Apoyo (UTA) de la Comisión Intersectorial de Mujeres </t>
  </si>
  <si>
    <t>Número de Sesiones de la UTA realizadas</t>
  </si>
  <si>
    <t>Fórmula: Número  de sesiones de UTA realizadas</t>
  </si>
  <si>
    <t>1. Actas de la UTA 
2. Presentaciones UTA</t>
  </si>
  <si>
    <t>Se envía a los 15 sectores oficio de solicitud de delegaciones de la Comisión Intersectorial de Mujeres – CIM y su UTA, la propuesta de plan de acción 2023 y cronograma de sesiones. La primera sesión de la UTA se realiza de manera asincrónica para definir los planes de acción de la CIM y UTA 2023. En la segunda sesión, se presenta el balance de la propuesta de los planes de acción CIM y UTA 2023, aspectos generales de la socialización de buenas prácticas de entidades y conmemoración del 8M. Se socializa el cronograma de entrega de reportes 2023 de las PPMyEG y PPASP. Se realiza la tercera sesión de la Unidad Técnica de Apoyo para socializar la matriz de buenas prácticas y logros de Transversalización de Género de los sectores 2023. Se realiza la cuarta sesión de la Unidad Técnica de Apoyo para socializar las acciones sectoriales realizadas en el marco del 8M, la buena práctica del sector Ambiente, ajustes al plan de acción de la PPMyEG y reportes de Políticas Públicas 2023. Se realiza la quinta sesión de la Unidad Técnica de Apoyo para socializar los resultados de la primera fase de “En Igualdad” Sello Distrital de Igualdad de Género, balance de marcación Trazador Presupuestal de Igualdad y Equidad de Género 2022 y compromisos de los sectores sobre la marcación 2023. Se realiza primera sesión de la CIM. Se lleva a cabo la sesión 6 de la Unidad Técnica de Apoyo de la CIM, de acuerdo con la agenda aprobada: Socializar instrumento de seguimiento y monitoreo del plan de acción, las decisiones y compromisos de la Comisión Intersectorial de Mujeres y su Unidad Técnica de Apoyo y socialización de buenas prácticas con enfoque de género: sectores Gobierno, Seguridad y Salud. Se realiza la séptima sesión de la Unidad Técnica de Apoyo de la Comisión Intersectorial de Mujeres , llevada a cabo de manera asincrónica y en la cual se abordaron los siguientes temas: Calendario de reportes de acciones (PPMYEG- PPASP- Planes de Trabajo sello en Igualdad-LOGROS), Consolidado y resultados de los logros de Transversalización de género 2023 y alertas frente al cumplimiento de estos y avances y resultados de la marcación del Trazador Presupuestal de Igualdad y Equidad de Género 2023 (Preliminar). Se realiza la sesión octava de la Unidad Técnica de Apoyo de la Comisión Intersectorial de Mujeres, abordando los siguientes temas:  Socialización de buenas prácticas con enfoque de género de los sectores: Planeación, Gestión Pública y Desarrollo Económico, Balance, aprobación y entrega de reportes de los planes de trabajo del sello “En Igualdad” y alistamiento segunda sesión de la Comisión Intersectorial de Mujeres y novena sesión UTA (Sesiones conjuntas) que tendrán lugar el 21 de septiembre de 2023. (El acta de la sesión se encuentra en proceso de aprobación).</t>
  </si>
  <si>
    <t>ELABORÓ</t>
  </si>
  <si>
    <t xml:space="preserve">Firma: </t>
  </si>
  <si>
    <t>APROBÓ (Según aplique Gerenta de proyecto, Lider técnica y responsable de proceso)</t>
  </si>
  <si>
    <t>Firma:</t>
  </si>
  <si>
    <t>REVISÓ OFICINA ASESORA DE PLANEACIÓN</t>
  </si>
  <si>
    <t xml:space="preserve">VoBo. </t>
  </si>
  <si>
    <t>Nombre: LEIDY ALVAREZ, VIVIANA MARTINEZ ESPITIA, HEIDY GUZMÁN</t>
  </si>
  <si>
    <t>Nombre: CLARA LÓPEZ GARCÍA</t>
  </si>
  <si>
    <t>Nombre:</t>
  </si>
  <si>
    <t>Nombre: SANDRA CATALINA CAMPOS ROMERO</t>
  </si>
  <si>
    <t xml:space="preserve">Cargo: Contratistas: Profesional Universitaria, Apoyo Misional y Transversal y Financiera DDDP. </t>
  </si>
  <si>
    <t>Cargo: DIRECTORA DE DERECHOS Y DISEÑO DE POLÍTICA- LIDERESA TÉCNICA Y RESPONSABLE DEL PROCESO</t>
  </si>
  <si>
    <t xml:space="preserve">Cargo: </t>
  </si>
  <si>
    <t>Cargo: Jefa Oficina Asesora de Planeación</t>
  </si>
  <si>
    <t>Sigla</t>
  </si>
  <si>
    <t>Definición</t>
  </si>
  <si>
    <t>IES</t>
  </si>
  <si>
    <t>Institución de Educación Superior</t>
  </si>
  <si>
    <t>SDIG</t>
  </si>
  <si>
    <t>Sello Distrital de Igualdad De Género</t>
  </si>
  <si>
    <t>ASCUN</t>
  </si>
  <si>
    <t>Asociación Colombiana de Universidades</t>
  </si>
  <si>
    <t>C-40</t>
  </si>
  <si>
    <t xml:space="preserve">Grupo de Liderazgo Climático </t>
  </si>
  <si>
    <t>POT</t>
  </si>
  <si>
    <t>Plan de Ordenamiento Territorial</t>
  </si>
  <si>
    <t>IVE</t>
  </si>
  <si>
    <t>Interrupción Voluntaria del Embarazo</t>
  </si>
  <si>
    <t>DASCD</t>
  </si>
  <si>
    <t>Departamento Administrativo del Servicio Civil Distrital</t>
  </si>
  <si>
    <t>CIOM</t>
  </si>
  <si>
    <t>Casas de Igualdad de Oportunidades para las Mujeres</t>
  </si>
  <si>
    <t>GIZ</t>
  </si>
  <si>
    <t>Agencia de Cooperación Internacional Alemana</t>
  </si>
  <si>
    <t>CCM</t>
  </si>
  <si>
    <t>Consejo Consultivo de Mujeres</t>
  </si>
  <si>
    <t>PDET</t>
  </si>
  <si>
    <t>Programas de Desarrollo con Enfoque Territorial</t>
  </si>
  <si>
    <t>JEP</t>
  </si>
  <si>
    <t>Jurisdicción Especial para la Paz</t>
  </si>
  <si>
    <t>GPAZ</t>
  </si>
  <si>
    <t>Grupo de Género en la Paz (grupo de organizaciones nacionales e internacionales)</t>
  </si>
  <si>
    <t>PPASP</t>
  </si>
  <si>
    <t>Política Pública de Actividades Sexuales Pagadas</t>
  </si>
  <si>
    <t>Política Pública de Mujeres y Equidad de Género</t>
  </si>
  <si>
    <t>PP</t>
  </si>
  <si>
    <t>Política Pública</t>
  </si>
  <si>
    <t>ICFES</t>
  </si>
  <si>
    <t>Instituto Colombiano para la Evaluación de la Educación</t>
  </si>
  <si>
    <t>UNAD</t>
  </si>
  <si>
    <t>Universidad Nacional Abierta y a Distancia</t>
  </si>
  <si>
    <t>IDRD</t>
  </si>
  <si>
    <t>Instituto Distrital de Recreación y Deporte</t>
  </si>
  <si>
    <t>PC</t>
  </si>
  <si>
    <t>Derecho a la paz y convivencia con equidad de género</t>
  </si>
  <si>
    <t>PYR</t>
  </si>
  <si>
    <t>Derecho a la participación y representación con equidad</t>
  </si>
  <si>
    <t>TID</t>
  </si>
  <si>
    <t>Derecho al trabajo en condiciones de igualdad y dignidad</t>
  </si>
  <si>
    <t>SP</t>
  </si>
  <si>
    <t>Derecho a la salud plena</t>
  </si>
  <si>
    <t>DED</t>
  </si>
  <si>
    <t>Derecho a la educación con equidad</t>
  </si>
  <si>
    <t>DCLS</t>
  </si>
  <si>
    <t>Derecho a una cultura libre de sexismo</t>
  </si>
  <si>
    <t>HVD</t>
  </si>
  <si>
    <t>Derecho al hábitat y vivienda digna</t>
  </si>
  <si>
    <t>RAC</t>
  </si>
  <si>
    <t>Red de Alianzas del Cuidado</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</si>
  <si>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</si>
  <si>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</si>
  <si>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</si>
  <si>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</si>
  <si>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</si>
  <si>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</si>
  <si>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</si>
  <si>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</si>
  <si>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</si>
  <si>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</si>
  <si>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</si>
  <si>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</si>
  <si>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</si>
  <si>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</si>
  <si>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</si>
  <si>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</si>
  <si>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</si>
  <si>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</si>
  <si>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</si>
  <si>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</si>
  <si>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</si>
  <si>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</si>
  <si>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</si>
  <si>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</si>
  <si>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</si>
  <si>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</si>
  <si>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</si>
  <si>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</si>
  <si>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</si>
  <si>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</si>
  <si>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</si>
  <si>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</si>
  <si>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</si>
  <si>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</si>
  <si>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</si>
  <si>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</si>
  <si>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</si>
  <si>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</si>
  <si>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</si>
  <si>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</si>
  <si>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</si>
  <si>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</si>
  <si>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</si>
  <si>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</si>
  <si>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</si>
  <si>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</si>
  <si>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</si>
  <si>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</si>
  <si>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</si>
  <si>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</si>
  <si>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</si>
  <si>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</si>
  <si>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</si>
  <si>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</si>
  <si>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</si>
  <si>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</si>
  <si>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</si>
  <si>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</si>
  <si>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</si>
  <si>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</si>
  <si>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</si>
  <si>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</si>
  <si>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</si>
  <si>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</si>
  <si>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</si>
  <si>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</si>
  <si>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</si>
  <si>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</si>
  <si>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</si>
  <si>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</si>
  <si>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</si>
  <si>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</si>
  <si>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</si>
  <si>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</si>
  <si>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</si>
  <si>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</si>
  <si>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</si>
  <si>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</si>
  <si>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</si>
  <si>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</si>
  <si>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</si>
  <si>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</si>
  <si>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</si>
  <si>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</si>
  <si>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</si>
  <si>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</si>
  <si>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</si>
  <si>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</si>
  <si>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</si>
  <si>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</si>
  <si>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</si>
  <si>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</si>
  <si>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</si>
  <si>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</si>
  <si>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</si>
  <si>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</si>
  <si>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</si>
  <si>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</si>
  <si>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</si>
  <si>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</si>
  <si>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</si>
  <si>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</si>
  <si>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</si>
  <si>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</si>
  <si>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</si>
  <si>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</si>
  <si>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</si>
  <si>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</si>
  <si>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</si>
  <si>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</si>
  <si>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</si>
  <si>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</si>
  <si>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</si>
  <si>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</si>
  <si>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</si>
  <si>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</si>
  <si>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</si>
  <si>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</si>
  <si>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</si>
  <si>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</si>
  <si>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</si>
  <si>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</si>
  <si>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</si>
  <si>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</si>
  <si>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</si>
  <si>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</si>
  <si>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</si>
  <si>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</si>
  <si>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</si>
  <si>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</si>
  <si>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</si>
  <si>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</si>
  <si>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</si>
  <si>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</si>
  <si>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</si>
  <si>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</si>
  <si>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</si>
  <si>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</si>
  <si>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</si>
  <si>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</si>
  <si>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</si>
  <si>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</si>
  <si>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</si>
  <si>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</si>
  <si>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</si>
  <si>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</si>
  <si>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</si>
  <si>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</si>
  <si>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</si>
  <si>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</si>
  <si>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</si>
  <si>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</si>
  <si>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</si>
  <si>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</si>
  <si>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</si>
  <si>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</si>
  <si>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</si>
  <si>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</si>
  <si>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</si>
  <si>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</si>
  <si>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</si>
  <si>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</si>
  <si>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</si>
  <si>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</si>
  <si>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</si>
  <si>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</si>
  <si>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</si>
  <si>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</si>
  <si>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</si>
  <si>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</si>
  <si>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</si>
  <si>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</si>
  <si>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</si>
  <si>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</si>
  <si>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</si>
  <si>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</si>
  <si>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</si>
  <si>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</si>
  <si>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</si>
  <si>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</si>
  <si>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</si>
  <si>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</si>
  <si>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</si>
  <si>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</si>
  <si>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</si>
  <si>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</si>
  <si>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</si>
  <si>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</si>
  <si>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</si>
  <si>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</si>
  <si>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</si>
  <si>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</si>
  <si>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</si>
  <si>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</si>
  <si>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</si>
  <si>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</si>
  <si>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</si>
  <si>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</si>
  <si>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</si>
  <si>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</si>
  <si>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</si>
  <si>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</si>
  <si>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</si>
  <si>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</si>
  <si>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</si>
  <si>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</si>
  <si>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</si>
  <si>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</si>
  <si>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</si>
  <si>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</si>
  <si>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</si>
  <si>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</si>
  <si>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</si>
  <si>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</si>
  <si>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</si>
  <si>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</si>
  <si>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</si>
  <si>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</si>
  <si>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</si>
  <si>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</si>
  <si>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</si>
  <si>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</si>
  <si>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</si>
  <si>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</si>
  <si>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</si>
  <si>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</si>
  <si>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</si>
  <si>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</si>
  <si>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</si>
  <si>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</si>
  <si>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</si>
  <si>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</si>
  <si>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</si>
  <si>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</si>
  <si>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</si>
  <si>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</si>
  <si>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</si>
  <si>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</si>
  <si>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</si>
  <si>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</si>
  <si>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</si>
  <si>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</si>
  <si>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</si>
  <si>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</si>
  <si>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</si>
  <si>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</si>
  <si>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</si>
  <si>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</si>
  <si>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</si>
  <si>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</si>
  <si>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</si>
  <si>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</si>
  <si>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</si>
  <si>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</si>
  <si>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</si>
  <si>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</si>
  <si>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</si>
  <si>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</si>
  <si>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</si>
  <si>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</si>
  <si>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</si>
  <si>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</si>
  <si>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</si>
  <si>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</si>
  <si>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</si>
  <si>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</si>
  <si>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</si>
  <si>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</si>
  <si>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</si>
  <si>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</si>
  <si>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</si>
  <si>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</si>
  <si>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</si>
  <si>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</si>
  <si>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</si>
  <si>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</si>
  <si>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</si>
  <si>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</si>
  <si>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</si>
  <si>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</si>
  <si>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</si>
  <si>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</si>
  <si>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</si>
  <si>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</si>
  <si>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r>
      <t xml:space="preserve">Agosto: </t>
    </r>
    <r>
      <rPr>
        <sz val="11"/>
        <color rgb="FF000000"/>
        <rFont val="Times New Roman"/>
        <family val="1"/>
      </rPr>
      <t xml:space="preserve">No se cuenta con meta programada para el mes de agosto </t>
    </r>
  </si>
  <si>
    <r>
      <t xml:space="preserve">Agosto: </t>
    </r>
    <r>
      <rPr>
        <sz val="11"/>
        <color rgb="FF000000"/>
        <rFont val="Times New Roman"/>
        <family val="1"/>
      </rPr>
      <t>No se cuenta con meta programada para el mes de agosto</t>
    </r>
  </si>
  <si>
    <r>
      <rPr>
        <b/>
        <sz val="11"/>
        <color rgb="FF000000"/>
        <rFont val="Times New Roman"/>
        <family val="1"/>
      </rPr>
      <t>Acumulado:</t>
    </r>
    <r>
      <rPr>
        <sz val="11"/>
        <color rgb="FF000000"/>
        <rFont val="Times New Roman"/>
        <family val="1"/>
      </rPr>
      <t xml:space="preserve"> Sensibilizaciones en los sectores: INT: Enfoque de género y transversalización a escuela de enfoques y liderazgo y participación política de las mujeres. EDU: Erradicación de estereotipos de género y transversalización del enfoque de género en Políticas Institucionales a IE. SEG: Comunicación no sexista, enfoque de género y diferencial a UAECOB, Política ASP a Policía, violencias contra las mujeres y Ruta Única de Atención a a Casa Libertad, bicitaxistas y equipo territorial de la SCJ. HAB: Lenguaje no sexista y evento “encuentros de mujeres recicladoras. MOV: Una vida libre de violencias, acoso sexual callejero y cultura libre de sexismo, conceptos de género, Campaña Transmilenio Date Cuenta, Conceptos de género a equipo de Atención Básica de Transmilenio y Unidad Administrativa Especial de Rehabilitación y Mantenimiento, acoso sexual callejero a Concesionario SOMOS de Transmilenio, a IDU, a Grúas del Consorcio GYP y a Taxi Express, violencias contra las mujeres, acoso sexual callejero a Transmilenio, conceptos de género a Concejo Distrital de la Bicicleta, comunicación y cultura libre de sexismo a La Rolita, prevención de violencias y rutas de atención a Centros de Atención a Víctimas de Siniestros Viales. DEE: Transversalización del enfoque de género a IPES e IDT, oferta institucional de la SDMujer a plazas de mercado (7 de agosto, 12 de octubre, Santander, San Carlos, la Perseverancia, Carlos E.Restrepo y 20 de julio), equidad de género y espacios laborales libres de sexismo a IDT e IPES.SAL: Ive a ICBF, SDE y SDIS, salud y enfoque de género a talento humano que realiza acompañamiento a lactancia, salud mental a Consejo Consultivo de Salud Mental e incorporación del enfoque de género en políticas públicas a veedurías ciudadanas JUR: Igualdad de género a SJD. GEP: Enfoque de género y enfoque diferencial e interseccionalidad a SG. CUL: Equidad de Género y PPMyEG a SCRD y garantía de los derechos de las mujeres en Bogotá en Biblioteca Luis Ángel Arango. </t>
    </r>
  </si>
  <si>
    <r>
      <t xml:space="preserve">Ene-Ago: Concertación y monitoreo a los reportes de logros de transversalización de género para 15 sectores. Acompañamiento y realización de ajustes a las propuestas de planes de trabajo en el marco del Sello Distrital de Igualdad de Género en 25 entidades priorizadas para la primera fase. Mesas de trabajo para el ajuste y validación final de actividades y metas del plan de trabajo. Participación y acompañamiento técnico a mesas, comités y comisiones del distrito. Acompañamiento técnico para la implementación del enfoque de género en 15 sectores distritales mediante sensibilizaciones, documentos, bullets y conceptos técnicos. Realización de la primera sesión de la Comisión Intersectorial de Mujeres -CIM y las sesiones de la I a la VIII de la UTA. Se realizó la revisión y actualización de los documentos que componen la metodología de indicadores con enfoque de género. Se desarrollaron dos talleres magistrales sobre Trazador Presupuestal de Igualdad y Equidad de Género, se enviaron propuestas de marcación 2023 a 44 entidades y se realizó el acompañamiento en el uno a uno de las entidades. Se realizó una reunión con la Universidad de Nebraska con el fin de mostrar los avances del TPIEG en Bogotá con sus generalidades y funcionamiento.
</t>
    </r>
    <r>
      <rPr>
        <b/>
        <sz val="11"/>
        <color rgb="FF000000"/>
        <rFont val="Times New Roman"/>
        <family val="1"/>
      </rPr>
      <t xml:space="preserve"> SDIG</t>
    </r>
    <r>
      <rPr>
        <sz val="11"/>
        <color rgb="FF000000"/>
        <rFont val="Times New Roman"/>
        <family val="1"/>
      </rPr>
      <t xml:space="preserve">. </t>
    </r>
    <r>
      <rPr>
        <u/>
        <sz val="11"/>
        <color rgb="FF000000"/>
        <rFont val="Times New Roman"/>
        <family val="1"/>
      </rPr>
      <t>Sector público:</t>
    </r>
    <r>
      <rPr>
        <sz val="11"/>
        <color rgb="FF000000"/>
        <rFont val="Times New Roman"/>
        <family val="1"/>
      </rPr>
      <t xml:space="preserve"> versiones finales de diagnósticos institucionales de 25 entidades Distritales. Se socializaron y enviaron los diagnósticos institucionales y la propuesta de plan de trabajo a 25 entidades. Se convocaron 35 entidades para la Fase 2. Implementación de instrumentos de revisión de lenguaje escrito y visual a 27 entidades. Visitas de observación a 6 entidades. </t>
    </r>
    <r>
      <rPr>
        <u/>
        <sz val="11"/>
        <color rgb="FF000000"/>
        <rFont val="Times New Roman"/>
        <family val="1"/>
      </rPr>
      <t>Sector privado:</t>
    </r>
    <r>
      <rPr>
        <sz val="11"/>
        <color rgb="FF000000"/>
        <rFont val="Times New Roman"/>
        <family val="1"/>
      </rPr>
      <t xml:space="preserve"> Autodiagnósticos para sector privado aprobada y socializada con 13 empresas. Adhesiones de 15 empresas e IES al Pacto de Ciudad de Igualdad de Género. Evento de premiación de las entidades públicas de acuerdo a los resultados del Ranking del Sello En Igualdad y entrega de insignias de reconocimiento a 21 organizaciones del sector privado. Aplicación de la herramienta de autodiagnostico para 11 organizaciones del sector privado. Se implementaron 15 talleres del portafolio a 790 personas. Se realizó desayuno de trabajo con el sector privado, 20 empresas, organizaciones e IES se adhidieron al Pacto de Ciudad de Igualdad de Género.
</t>
    </r>
  </si>
  <si>
    <t xml:space="preserve">Se realizó revisión, análisis y retroalimentación de los reportes de plan de acción del primer y segundo trimestre 2023 de la PPMYEG y PPASP. Revisión y retroalimentación de los reportes a corte de julio de los logros de transversalización de género de los 15 sectores de la Administración Distrital.
Se actualizaron matrices de consolidación de reporte de la PPMYEG y PPASP a corte de agosto. Se elaboró matriz de localidades y registro de información de territorialización reportada por los sectores en la PPMYEG. Para el cierre de vigencia 2022 se realizó: revisión, consolidación e informe de los logros de transversalización de género 2022, se realizó retroalimentación de los planes de acción de la PPMYEG y PPASP a los reportes IV trimestre 2022 de todos los sectores de la Administración Distrital que tienen responsabilidad e informe de balance de la PPMYEG vigencia 2022 e informe de PIOEG y ETG vigencia 2022. 
</t>
  </si>
  <si>
    <r>
      <t xml:space="preserve">Agosto: 
</t>
    </r>
    <r>
      <rPr>
        <u/>
        <sz val="11"/>
        <color rgb="FF000000"/>
        <rFont val="Times New Roman"/>
        <family val="1"/>
      </rPr>
      <t>Paz</t>
    </r>
    <r>
      <rPr>
        <sz val="11"/>
        <color rgb="FF000000"/>
        <rFont val="Times New Roman"/>
        <family val="1"/>
      </rPr>
      <t xml:space="preserve">: Articulación Subcomité Memoria, Paz y Reconciliación. Reporte II semestre POA Subcomité Memoria, Paz y Reconciliación. </t>
    </r>
    <r>
      <rPr>
        <u/>
        <sz val="11"/>
        <color rgb="FF000000"/>
        <rFont val="Times New Roman"/>
        <family val="1"/>
      </rPr>
      <t>Participación</t>
    </r>
    <r>
      <rPr>
        <sz val="11"/>
        <color rgb="FF000000"/>
        <rFont val="Times New Roman"/>
        <family val="1"/>
      </rPr>
      <t xml:space="preserve">: Articulación mesa Acuerdo participación niñas y adolescentes. Articulación interna y con SDIS proceso participación incidente mujeres habitantes de calle. Avance producto PP Acción Comunal. </t>
    </r>
    <r>
      <rPr>
        <u/>
        <sz val="11"/>
        <color rgb="FF000000"/>
        <rFont val="Times New Roman"/>
        <family val="1"/>
      </rPr>
      <t>Trabajo</t>
    </r>
    <r>
      <rPr>
        <sz val="11"/>
        <color rgb="FF000000"/>
        <rFont val="Times New Roman"/>
        <family val="1"/>
      </rPr>
      <t xml:space="preserve">: Avance producto Acuerdo Plazas Mercado. </t>
    </r>
    <r>
      <rPr>
        <u/>
        <sz val="11"/>
        <color rgb="FF000000"/>
        <rFont val="Times New Roman"/>
        <family val="1"/>
      </rPr>
      <t>Salud</t>
    </r>
    <r>
      <rPr>
        <sz val="11"/>
        <color rgb="FF000000"/>
        <rFont val="Times New Roman"/>
        <family val="1"/>
      </rPr>
      <t xml:space="preserve">: Articulación PP Salud Mental. </t>
    </r>
    <r>
      <rPr>
        <u/>
        <sz val="11"/>
        <color rgb="FF000000"/>
        <rFont val="Times New Roman"/>
        <family val="1"/>
      </rPr>
      <t>Educación</t>
    </r>
    <r>
      <rPr>
        <sz val="11"/>
        <color rgb="FF000000"/>
        <rFont val="Times New Roman"/>
        <family val="1"/>
      </rPr>
      <t xml:space="preserve">: Articulación estrategia Sello para IES. Ajustes autodiagnóstico Sello para IES. Articulación interna evento reconocimiento Sello para IES. Participación Mesa prevención violencias género en universidades. Avance 2 productos PP Educativa. </t>
    </r>
    <r>
      <rPr>
        <u/>
        <sz val="11"/>
        <color rgb="FF000000"/>
        <rFont val="Times New Roman"/>
        <family val="1"/>
      </rPr>
      <t>Cultura</t>
    </r>
    <r>
      <rPr>
        <sz val="11"/>
        <color rgb="FF000000"/>
        <rFont val="Times New Roman"/>
        <family val="1"/>
      </rPr>
      <t xml:space="preserve">: Articulación Bibliored y editorial Fuego Fatuo para participación en SOFA 2023. Avance producto PP lectura, escritura y oralidad. </t>
    </r>
    <r>
      <rPr>
        <u/>
        <sz val="11"/>
        <color rgb="FF000000"/>
        <rFont val="Times New Roman"/>
        <family val="1"/>
      </rPr>
      <t>Hábitat</t>
    </r>
    <r>
      <rPr>
        <sz val="11"/>
        <color rgb="FF000000"/>
        <rFont val="Times New Roman"/>
        <family val="1"/>
      </rPr>
      <t xml:space="preserve">: Articulación SDP plan sistema cuidado y servicios sociales. Ajustes finales cartilla estándares calidad espacial CIOM. Revisión comentarios acogidos por SDP a plan sistema cuidado. Aportes brief revisión final sistema cuidado y servicios sociales. </t>
    </r>
    <r>
      <rPr>
        <u/>
        <sz val="11"/>
        <color rgb="FF000000"/>
        <rFont val="Times New Roman"/>
        <family val="1"/>
      </rPr>
      <t>7Derechos</t>
    </r>
    <r>
      <rPr>
        <sz val="11"/>
        <color rgb="FF000000"/>
        <rFont val="Times New Roman"/>
        <family val="1"/>
      </rPr>
      <t xml:space="preserve">: Articulación Sello para revisión acciones afirmativas en planes de trabajo en sectores Gestión Pública, Cultura, Integración Social y Ambiente.
</t>
    </r>
    <r>
      <rPr>
        <b/>
        <sz val="11"/>
        <color rgb="FF000000"/>
        <rFont val="Times New Roman"/>
        <family val="1"/>
      </rPr>
      <t xml:space="preserve">
Acumulado:
</t>
    </r>
    <r>
      <rPr>
        <u/>
        <sz val="11"/>
        <color rgb="FF000000"/>
        <rFont val="Times New Roman"/>
        <family val="1"/>
      </rPr>
      <t>Paz:</t>
    </r>
    <r>
      <rPr>
        <sz val="11"/>
        <color rgb="FF000000"/>
        <rFont val="Times New Roman"/>
        <family val="1"/>
      </rPr>
      <t xml:space="preserve"> Articulación intersectorial temas de paz en espacios e instancias sectoriales e intersectoriales. Reportes seguimiento Política Víctimas, PAD, Subcomité Memoria y Mesa Reincorporación. </t>
    </r>
    <r>
      <rPr>
        <u/>
        <sz val="11"/>
        <color rgb="FF000000"/>
        <rFont val="Times New Roman"/>
        <family val="1"/>
      </rPr>
      <t>Participación:</t>
    </r>
    <r>
      <rPr>
        <sz val="11"/>
        <color rgb="FF000000"/>
        <rFont val="Times New Roman"/>
        <family val="1"/>
      </rPr>
      <t xml:space="preserve"> Propuesta fortalecimiento CCM. Articulación agendas locales mujeres CCM y Acuerdo participación niñas. Avance producto PP Acción Comunal. </t>
    </r>
    <r>
      <rPr>
        <u/>
        <sz val="11"/>
        <color rgb="FF000000"/>
        <rFont val="Times New Roman"/>
        <family val="1"/>
      </rPr>
      <t>Trabajo:</t>
    </r>
    <r>
      <rPr>
        <sz val="11"/>
        <color rgb="FF000000"/>
        <rFont val="Times New Roman"/>
        <family val="1"/>
      </rPr>
      <t xml:space="preserve"> Articulación SDMovilidad y AVANTIA. Avances productos PPASP y Acuerdo Plazas Mercado. </t>
    </r>
    <r>
      <rPr>
        <u/>
        <sz val="11"/>
        <color rgb="FF000000"/>
        <rFont val="Times New Roman"/>
        <family val="1"/>
      </rPr>
      <t>Salud:</t>
    </r>
    <r>
      <rPr>
        <sz val="11"/>
        <color rgb="FF000000"/>
        <rFont val="Times New Roman"/>
        <family val="1"/>
      </rPr>
      <t xml:space="preserve"> Articulación interna e intersectorial temas de salud, IVE, salud mental, prevención maternidades tempranas, lactancia materna. Avance documento barreras acceso salud. </t>
    </r>
    <r>
      <rPr>
        <u/>
        <sz val="11"/>
        <color rgb="FF000000"/>
        <rFont val="Times New Roman"/>
        <family val="1"/>
      </rPr>
      <t>Educación:</t>
    </r>
    <r>
      <rPr>
        <sz val="11"/>
        <color rgb="FF000000"/>
        <rFont val="Times New Roman"/>
        <family val="1"/>
      </rPr>
      <t xml:space="preserve"> Articulación interna e intersectorial temas educación superior y proyecto acción climática C40. Avance 2 productos PP Educativa. Avances Sello para universidades. 2 Mesas prevención violencias IES. </t>
    </r>
    <r>
      <rPr>
        <u/>
        <sz val="11"/>
        <color rgb="FF000000"/>
        <rFont val="Times New Roman"/>
        <family val="1"/>
      </rPr>
      <t>Cultura:</t>
    </r>
    <r>
      <rPr>
        <sz val="11"/>
        <color rgb="FF000000"/>
        <rFont val="Times New Roman"/>
        <family val="1"/>
      </rPr>
      <t xml:space="preserve"> Articulación Smartfilms, Museo Quinta Bolívar y SOFA. Documento orientaciones buenas prácticas comunicativas ASP. Avance documento PP Lectura. </t>
    </r>
    <r>
      <rPr>
        <u/>
        <sz val="11"/>
        <color rgb="FF000000"/>
        <rFont val="Times New Roman"/>
        <family val="1"/>
      </rPr>
      <t>Hábitat:</t>
    </r>
    <r>
      <rPr>
        <sz val="11"/>
        <color rgb="FF000000"/>
        <rFont val="Times New Roman"/>
        <family val="1"/>
      </rPr>
      <t xml:space="preserve"> Articulación interna e intersectorial temas reglamentación POT. Insumos técnicos Plan Maestro Servicios Cuidado y Sociales. Avance cartilla Estándar Calidad Espacial CIOM, avance producto PP Espacio Público. </t>
    </r>
    <r>
      <rPr>
        <u/>
        <sz val="11"/>
        <color rgb="FF000000"/>
        <rFont val="Times New Roman"/>
        <family val="1"/>
      </rPr>
      <t>Cultura-Salud</t>
    </r>
    <r>
      <rPr>
        <sz val="11"/>
        <color rgb="FF000000"/>
        <rFont val="Times New Roman"/>
        <family val="1"/>
      </rPr>
      <t xml:space="preserve">: Articulación GIZ derechos sexuales migrantes. </t>
    </r>
    <r>
      <rPr>
        <u/>
        <sz val="11"/>
        <color rgb="FF000000"/>
        <rFont val="Times New Roman"/>
        <family val="1"/>
      </rPr>
      <t>Participación-Hábitat</t>
    </r>
    <r>
      <rPr>
        <sz val="11"/>
        <color rgb="FF000000"/>
        <rFont val="Times New Roman"/>
        <family val="1"/>
      </rPr>
      <t>: Articulación sistema participación POT.</t>
    </r>
    <r>
      <rPr>
        <u/>
        <sz val="11"/>
        <color rgb="FF000000"/>
        <rFont val="Times New Roman"/>
        <family val="1"/>
      </rPr>
      <t xml:space="preserve"> 7Derechos</t>
    </r>
    <r>
      <rPr>
        <sz val="11"/>
        <color rgb="FF000000"/>
        <rFont val="Times New Roman"/>
        <family val="1"/>
      </rPr>
      <t>: Avances actualización 7 documentos técnicos. Revisión y retroalimentación acciones afirmativas Planes Trabajo Sello En Igualdad.</t>
    </r>
  </si>
  <si>
    <r>
      <t xml:space="preserve">Agosto: 
</t>
    </r>
    <r>
      <rPr>
        <u/>
        <sz val="11"/>
        <color rgb="FF000000"/>
        <rFont val="Times New Roman"/>
        <family val="1"/>
      </rPr>
      <t>Participación</t>
    </r>
    <r>
      <rPr>
        <sz val="11"/>
        <color rgb="FF000000"/>
        <rFont val="Times New Roman"/>
        <family val="1"/>
      </rPr>
      <t xml:space="preserve">: 1 sensibilización a ciudadanía D.Participación. Diseño metodologías construcción participación incidente y agendas ciudadanas mujeres habitantes de calle. 
</t>
    </r>
    <r>
      <rPr>
        <u/>
        <sz val="11"/>
        <color rgb="FF000000"/>
        <rFont val="Times New Roman"/>
        <family val="1"/>
      </rPr>
      <t>Trabajo</t>
    </r>
    <r>
      <rPr>
        <sz val="11"/>
        <color rgb="FF000000"/>
        <rFont val="Times New Roman"/>
        <family val="1"/>
      </rPr>
      <t xml:space="preserve">: 1 sensibilización a funcionariado Bomberos D.Trabajo. 
</t>
    </r>
    <r>
      <rPr>
        <u/>
        <sz val="11"/>
        <color rgb="FF000000"/>
        <rFont val="Times New Roman"/>
        <family val="1"/>
      </rPr>
      <t>Salud</t>
    </r>
    <r>
      <rPr>
        <sz val="11"/>
        <color rgb="FF000000"/>
        <rFont val="Times New Roman"/>
        <family val="1"/>
      </rPr>
      <t xml:space="preserve">: 4 sensibilizaciones: (1) a ciudadanía D.Salud. (1) a Servicios Salud para Mujeres sobre salud y género e IVE. (1) a talento humano Línea Púrpura sobre IVE. (1) a talento humano SDMujer sobre derecho a la IVE en Colombia. 
</t>
    </r>
    <r>
      <rPr>
        <u/>
        <sz val="11"/>
        <color rgb="FF000000"/>
        <rFont val="Times New Roman"/>
        <family val="1"/>
      </rPr>
      <t>Educación</t>
    </r>
    <r>
      <rPr>
        <sz val="11"/>
        <color rgb="FF000000"/>
        <rFont val="Times New Roman"/>
        <family val="1"/>
      </rPr>
      <t xml:space="preserve">: 2 sensibilizaciones a IES participantes en Sello sobre D.Educación y procesos enseñanza aprendizaje con enfoque de género. Espacios de información sobre Sello a 5 IES: Unisanitas, Externado, Libre, Santo Tomás y San Buenaventura. 
</t>
    </r>
    <r>
      <rPr>
        <u/>
        <sz val="11"/>
        <color rgb="FF000000"/>
        <rFont val="Times New Roman"/>
        <family val="1"/>
      </rPr>
      <t>Cultura</t>
    </r>
    <r>
      <rPr>
        <sz val="11"/>
        <color rgb="FF000000"/>
        <rFont val="Times New Roman"/>
        <family val="1"/>
      </rPr>
      <t xml:space="preserve">: 1 sensibilización a ciudadanía D.Cultura. 1 sensibilización a IDIPRON sobre masculinidades. 
</t>
    </r>
    <r>
      <rPr>
        <u/>
        <sz val="11"/>
        <color rgb="FF000000"/>
        <rFont val="Times New Roman"/>
        <family val="1"/>
      </rPr>
      <t>Hábitat</t>
    </r>
    <r>
      <rPr>
        <sz val="11"/>
        <color rgb="FF000000"/>
        <rFont val="Times New Roman"/>
        <family val="1"/>
      </rPr>
      <t xml:space="preserve">: 1 sensibilización a ciudadanía D.Hábitat. 
</t>
    </r>
    <r>
      <rPr>
        <b/>
        <sz val="11"/>
        <color rgb="FF000000"/>
        <rFont val="Times New Roman"/>
        <family val="1"/>
      </rPr>
      <t xml:space="preserve">Acumulado:
</t>
    </r>
    <r>
      <rPr>
        <u/>
        <sz val="11"/>
        <color rgb="FF000000"/>
        <rFont val="Times New Roman"/>
        <family val="1"/>
      </rPr>
      <t>Paz:</t>
    </r>
    <r>
      <rPr>
        <sz val="11"/>
        <color rgb="FF000000"/>
        <rFont val="Times New Roman"/>
        <family val="1"/>
      </rPr>
      <t xml:space="preserve"> 2 sensibilizaciones a talento humano SDMujer. 1 sensibilización a Unidad Búsqueda Personas Desaparecidas. Metodología taller narrativas biográficas. </t>
    </r>
    <r>
      <rPr>
        <u/>
        <sz val="11"/>
        <color rgb="FF000000"/>
        <rFont val="Times New Roman"/>
        <family val="1"/>
      </rPr>
      <t>Participación:</t>
    </r>
    <r>
      <rPr>
        <sz val="11"/>
        <color rgb="FF000000"/>
        <rFont val="Times New Roman"/>
        <family val="1"/>
      </rPr>
      <t xml:space="preserve"> Metodologías propuesta fortalecimiento CCM y sensibilización ciudadanía. </t>
    </r>
    <r>
      <rPr>
        <u/>
        <sz val="11"/>
        <color rgb="FF000000"/>
        <rFont val="Times New Roman"/>
        <family val="1"/>
      </rPr>
      <t>Trabajo-Educación</t>
    </r>
    <r>
      <rPr>
        <sz val="11"/>
        <color rgb="FF000000"/>
        <rFont val="Times New Roman"/>
        <family val="1"/>
      </rPr>
      <t xml:space="preserve">: 1 sensibilización 8M a talento humano SDMujer. </t>
    </r>
    <r>
      <rPr>
        <u/>
        <sz val="11"/>
        <color rgb="FF000000"/>
        <rFont val="Times New Roman"/>
        <family val="1"/>
      </rPr>
      <t>Educación:</t>
    </r>
    <r>
      <rPr>
        <sz val="11"/>
        <color rgb="FF000000"/>
        <rFont val="Times New Roman"/>
        <family val="1"/>
      </rPr>
      <t xml:space="preserve"> 1 sensibilización funcionariado ICFES. Espacios de presentación Sello a 8 IES. </t>
    </r>
    <r>
      <rPr>
        <u/>
        <sz val="11"/>
        <color rgb="FF000000"/>
        <rFont val="Times New Roman"/>
        <family val="1"/>
      </rPr>
      <t>Cultura:</t>
    </r>
    <r>
      <rPr>
        <sz val="11"/>
        <color rgb="FF000000"/>
        <rFont val="Times New Roman"/>
        <family val="1"/>
      </rPr>
      <t xml:space="preserve"> 7 sensibilizaciones funcionariado: Subred Sur Servicios Salud, talento humano SDMujer, equipo GIZ, servicios salud mujeres, SDHábitat, Alcaldía Puente Aranda. 4 sensibilizaciones a empresas privadas. 4 sensibilizaciones a ciudadanía. </t>
    </r>
    <r>
      <rPr>
        <u/>
        <sz val="11"/>
        <color rgb="FF000000"/>
        <rFont val="Times New Roman"/>
        <family val="1"/>
      </rPr>
      <t>Salud:</t>
    </r>
    <r>
      <rPr>
        <sz val="11"/>
        <color rgb="FF000000"/>
        <rFont val="Times New Roman"/>
        <family val="1"/>
      </rPr>
      <t xml:space="preserve"> 3 sensibilizaciones funcionariado: DASCD, Integración, Educación, ICBF, Comité Lactancia. 1 sensibilización ciudadanía. 1 feria de servicios La Rolita. </t>
    </r>
    <r>
      <rPr>
        <u/>
        <sz val="11"/>
        <color rgb="FF000000"/>
        <rFont val="Times New Roman"/>
        <family val="1"/>
      </rPr>
      <t>Educación-Cultura</t>
    </r>
    <r>
      <rPr>
        <sz val="11"/>
        <color rgb="FF000000"/>
        <rFont val="Times New Roman"/>
        <family val="1"/>
      </rPr>
      <t xml:space="preserve">: Articulación y propuesta Agencia Atenea para sensibilización ciudadanía. </t>
    </r>
    <r>
      <rPr>
        <u/>
        <sz val="11"/>
        <color rgb="FF000000"/>
        <rFont val="Times New Roman"/>
        <family val="1"/>
      </rPr>
      <t>Hábitat:</t>
    </r>
    <r>
      <rPr>
        <sz val="11"/>
        <color rgb="FF000000"/>
        <rFont val="Times New Roman"/>
        <family val="1"/>
      </rPr>
      <t xml:space="preserve"> 1 sensibilización a talento humano SDMujer. </t>
    </r>
    <r>
      <rPr>
        <u/>
        <sz val="11"/>
        <color rgb="FF000000"/>
        <rFont val="Times New Roman"/>
        <family val="1"/>
      </rPr>
      <t>7Derechos</t>
    </r>
    <r>
      <rPr>
        <sz val="11"/>
        <color rgb="FF000000"/>
        <rFont val="Times New Roman"/>
        <family val="1"/>
      </rPr>
      <t>: Reunión CCM para presentar propuesta fortalecimiento. 7 documentos técnicos incidencia CCM.</t>
    </r>
  </si>
  <si>
    <r>
      <t>Se realizaron mesas de trabajo para el ajuste y validación final de actividades y metas del plan de trabajo de Sello en Igualdad (Sec. Cultura, Sec.Ambiente, Sec. Mujer, Sec. General, Transmilenio, Sec. Integración Social). Participación y acompañamiento técnico para incorporar el enfoque de género en las mesas, comités y comisiones de los sectores. Se acompañó técnicamente la incorporación del enfoque de género en la labor misional y adecuación institucional de los sectores mediante conceptos y documentos técnicos.Se realizó fortalecimiento de capacidades por medio de sensibilizaciones.</t>
    </r>
    <r>
      <rPr>
        <b/>
        <u/>
        <sz val="11"/>
        <color rgb="FF000000"/>
        <rFont val="Times New Roman"/>
        <family val="1"/>
      </rPr>
      <t xml:space="preserve"> SDIG</t>
    </r>
    <r>
      <rPr>
        <sz val="11"/>
        <color rgb="FF000000"/>
        <rFont val="Times New Roman"/>
        <family val="1"/>
      </rPr>
      <t xml:space="preserve">_Sector Público: A) Se socializó la fase 2 del mecanismo a través de 3 reuniones, B) se realizó implementación de instrumentos de revisión de lenguaje escrito y visual a 13 entidades, C) se realizaron visitas de observacion a 6 entidades.
</t>
    </r>
    <r>
      <rPr>
        <sz val="11"/>
        <color theme="1"/>
        <rFont val="Times New Roman"/>
        <family val="1"/>
      </rPr>
      <t xml:space="preserve">
En relación con la implementación de 7 derechos de la PPMyEG en el mes de agosto se avanzó en </t>
    </r>
    <r>
      <rPr>
        <u/>
        <sz val="11"/>
        <color theme="1"/>
        <rFont val="Times New Roman"/>
        <family val="1"/>
      </rPr>
      <t>Paz</t>
    </r>
    <r>
      <rPr>
        <sz val="11"/>
        <color theme="1"/>
        <rFont val="Times New Roman"/>
        <family val="1"/>
      </rPr>
      <t xml:space="preserve">: Articulación y reporte POA Subcomité Memoria, Paz y Reconciliación. </t>
    </r>
    <r>
      <rPr>
        <u/>
        <sz val="11"/>
        <color theme="1"/>
        <rFont val="Times New Roman"/>
        <family val="1"/>
      </rPr>
      <t>Participación</t>
    </r>
    <r>
      <rPr>
        <sz val="11"/>
        <color theme="1"/>
        <rFont val="Times New Roman"/>
        <family val="1"/>
      </rPr>
      <t xml:space="preserve">: Articulación intersectorial: Acuerdo participación niñas y proceso participación mujeres habitantes de calle. Avance producto PP Acción Comunal. 1 sensibilización a ciudadanía. Diseño metodologías construcción participación incidente y agendas ciudadanas mujeres habitantes calle. </t>
    </r>
    <r>
      <rPr>
        <u/>
        <sz val="11"/>
        <color theme="1"/>
        <rFont val="Times New Roman"/>
        <family val="1"/>
      </rPr>
      <t>Trabajo</t>
    </r>
    <r>
      <rPr>
        <sz val="11"/>
        <color theme="1"/>
        <rFont val="Times New Roman"/>
        <family val="1"/>
      </rPr>
      <t xml:space="preserve">: Avance producto Acuerdo Plazas Mercado. 1 sensibilización funcionariado Bomberos. </t>
    </r>
    <r>
      <rPr>
        <u/>
        <sz val="11"/>
        <color theme="1"/>
        <rFont val="Times New Roman"/>
        <family val="1"/>
      </rPr>
      <t>Salud</t>
    </r>
    <r>
      <rPr>
        <sz val="11"/>
        <color theme="1"/>
        <rFont val="Times New Roman"/>
        <family val="1"/>
      </rPr>
      <t xml:space="preserve">: Articulación PP Salud Mental. 1 sensibilización a ciudadanía. 3 sensibilizaciones funcionariado. </t>
    </r>
    <r>
      <rPr>
        <u/>
        <sz val="11"/>
        <color theme="1"/>
        <rFont val="Times New Roman"/>
        <family val="1"/>
      </rPr>
      <t>Educación</t>
    </r>
    <r>
      <rPr>
        <sz val="11"/>
        <color theme="1"/>
        <rFont val="Times New Roman"/>
        <family val="1"/>
      </rPr>
      <t xml:space="preserve">: Articulación estrategia Sello para IES. Participación Mesa prevención violencias género en universidades. Avance 2 productos PP Educativa. 2 sensibilizaciones a IES. Espacios de información sobre Sello a 5 IES. </t>
    </r>
    <r>
      <rPr>
        <u/>
        <sz val="11"/>
        <color theme="1"/>
        <rFont val="Times New Roman"/>
        <family val="1"/>
      </rPr>
      <t>Cultura</t>
    </r>
    <r>
      <rPr>
        <sz val="11"/>
        <color theme="1"/>
        <rFont val="Times New Roman"/>
        <family val="1"/>
      </rPr>
      <t>: Articulación intersectorial participación SOFA. Avance producto PP lectura, escritura y oralidad. 1 sensibilización a ciudadanía. 1 sensibilización funcionariado.</t>
    </r>
    <r>
      <rPr>
        <u/>
        <sz val="11"/>
        <color theme="1"/>
        <rFont val="Times New Roman"/>
        <family val="1"/>
      </rPr>
      <t>Hábitat</t>
    </r>
    <r>
      <rPr>
        <sz val="11"/>
        <color theme="1"/>
        <rFont val="Times New Roman"/>
        <family val="1"/>
      </rPr>
      <t xml:space="preserve">: Articulación interna e intersectorial plan sistema cuidado y servicios sociales. Ajustes cartilla estándar calidad espacial CIOM. 1 sensibilización a ciudadanía. </t>
    </r>
    <r>
      <rPr>
        <u/>
        <sz val="11"/>
        <color theme="1"/>
        <rFont val="Times New Roman"/>
        <family val="1"/>
      </rPr>
      <t>7Derechos</t>
    </r>
    <r>
      <rPr>
        <sz val="11"/>
        <color theme="1"/>
        <rFont val="Times New Roman"/>
        <family val="1"/>
      </rPr>
      <t>: Articulación Sello revisión acciones afirmativas en planes de trabajo en sectores Gestión Pública, Cultura, Integración Social y Ambiente</t>
    </r>
    <r>
      <rPr>
        <sz val="11"/>
        <color rgb="FF7030A0"/>
        <rFont val="Times New Roman"/>
        <family val="1"/>
      </rPr>
      <t xml:space="preserve">.
</t>
    </r>
  </si>
  <si>
    <t xml:space="preserve">Se realizó la octava sesión de la Unidad Técnica de Apoyo- UTA- de la Comisión Intersectorial de Mujeres-CIM-, abordando los siguientes temas:  Socialización de buenas prácticas con enfoque de género de los sectores: Planeación, Gestión Pública y Desarrollo Económico. Balance, aprobación y entrega de reportes de los planes de trabajo del Sello “En Igualdad” y alistamiento segunda sesión de la Comisión Intersectorial de Mujeres y novena sesión UTA (El acta de la sesión se encuentra en proceso de aprobación). </t>
  </si>
  <si>
    <t xml:space="preserve">Se realizaron 10 jornadas de socialización de la Política Pública de Mujer y Equidad de Género (PPMYEG) y 44 mesas de trabajo para la implementación de esta política. Se desarrollaron 71 mesas de trabajo para la implementación de la Política Pública Actividades Sexuales Pagadas (PPASP) y 27 jornadas de socialización. Así mismo se consolidaron 56 reportes de productos en responsabilidad de la SDMujer en políticas públicas distritales y se tuvo acompañamiento en la formulación de 15 políticas públicas en el marco del ciclo de políticas.
		</t>
  </si>
  <si>
    <t>Ninguna, las cifras son acordes con la programación.</t>
  </si>
  <si>
    <t xml:space="preserve">Se realizó revisión y retroalimentación de los reportes del segundo trimestre de 2023 de los productos del Plan de Acción del CONPES DC., 14 de 2020 de la Política Pública de Mujeres y Equidad de Género (PPMYEG) de los sectores: Hacienda, Desarrollo Económico, Integración Social, Gobierno, Gestión Pública, Planeación, Salud, Mujeres y Seguridad. Se realizó, revisión, análisis y retroalimentación del reporte de julio de logros de transversalización de género de los 15 sectores de la Administración Distrital. Se realizó 1 jornada de socializacion de la PPMYEG: COLMYG de Mártires y se llevaron a cabo 5 mesas de implementación de la PPMYEG con los siguientes sectores: 1 Cultura, 1 Gestión Pública, 1 Mujeres- 1 con la DDDP- , 1 Gestión Jurídica. 
</t>
  </si>
  <si>
    <t>Se realizó revisión y retroalimentación de los reportes de plan de acción del primer y segundo trimestre de 2023 de la PPMYEG de todos los sectores responsables de su implementación. Se realizó, revisión, análisis y retroalimentación del reporte de logros de transversalización de género a corte de julio de los 15 sectores de la Administración Distrital. Se realizó revisión y retroalimentación a los 15 reportes oficiales sectoriales de plan de acción de la PPMYEG IV trimestre 2022. Así mismo,  se incluyeron los ajustes a la matriz de plan de acción de la PPMYEG y a los apartados del Documento CONPES No 14 de 2020, según las modificaciones aprobadas por la SDP a 43 productos. Se realizaron 10 jornadas de socialización de la Política Pública de Mujer y Equidad de Género (PPMYEG) y 44 mesas de trabajo para la implementación de esta política. Se desarrollaron 71 mesas de trabajo para la implementación de la Política Pública Actividades Sexuales Pagadas (PPASP) y 27 jornadas de socialización. Así mismo se consolidaron 56 reportes de productos en responsabilidad de la SDMujer en políticas públicas distritales y se tuvo acompañamiento en la formulación de 15 políticas públicas en el marco del ciclo de políticas.</t>
  </si>
  <si>
    <t xml:space="preserve">Se realizaron mesas de trabajo con SDC, SDA, SDM, SG, SDIS y Transmilenio para definir los planes de trabajo del Sello. Se brindó acompañamiento técnico para incorporar el enfoque de género en: 11 mesas, comités y comisiones del Distrito, 5 documentos técnicos en los sectores de la SDS, la SDSalud, la SJD y la SDA, así como la actualización de la ruta metodológica de indicadores con enfoque de género y los documentos relacionados y las sensibilizaciones sobre el enfoque a la SDDE, SDSCJ, SDM, SED, SDC, SDS, SGEP, SDIS. Sello, línea de trabajo Público: se socializó la metodología del Sello a SDC, SDS, SDDE y se implementaron los instrumentos de revisión en 13 entidades y se implementó el instrumento diagnóstico de observación en las instalaciones de la EAAB, Operador La Rolita, IDU, U Mantenimiento Vial, DADEP. Sello Privado: Se verificó la adhesión al pacto por la igualdad en la ESAP, Universidad Militar, Universidad de SanBuenaventura, Universidad Libre y Universidad Santo Tomas. Se realizaron 7 reuniones de primer contacto con Minciencia, UExternado, ULibre, USanto Tomas, U San Buenaventura, U Sabana y la empresa Territorio Colombia, Transporte y Turismo y se socializaron los resultados de la herramienta de autodiagnóstico en el marco del portafolio a Fitness24Seven, Alianza Francesa y Securitas, los servicios del portafolio ofertados por la RAC a la U Santo Tomas y a la Alianza Francesa. Se actualizó 1 metodología de sensibilización, se implementaron 6 talleres del portafolio de servicios para SDMujer e IES en la que participaron 595 personas. </t>
  </si>
  <si>
    <r>
      <rPr>
        <b/>
        <sz val="11"/>
        <color rgb="FF000000"/>
        <rFont val="Times New Roman"/>
        <family val="1"/>
      </rPr>
      <t xml:space="preserve">Acumulado: </t>
    </r>
    <r>
      <rPr>
        <sz val="11"/>
        <color theme="1"/>
        <rFont val="Times New Roman"/>
        <family val="1"/>
      </rPr>
      <t xml:space="preserve">Se realizó acompañamiento a los sectores de la Administración Distrital para la definición de los logros de transversalización de género del año 2023, la realización, acompañamiento y asesoría técnica a través de mesas de trabajo para la definición y aprobación final de los Planes de Trabajo “En Igualdad: Sello Distrital de Igualdad de Género” de las 25 entidades priorizadas para la fase 1 (SDP, SDIS, IDIPRON, SDH, SDMujer, SED, SDA, JBB, IDARTES,IDRD,SDCRD,IPES, SDDE, DASCD,SG, IDPAC, SDG, SDHT, UAESP, HAC, SDH, SJD, SDM, SDS, SDSCJ). Por otro lado, se realizó articulación con la Subred Integrada de Servicios de Salud Sur para la definición de acciones en el marco de la estrategia de transversalización de género para implementar durante 2023. Asimismo, se realizó articulación con la Sec. General para incorporar el enfoque de género en la Política Publica de Acogida, Inclusión y Desarrollo para los Nuevos Bogotanos y Bogotanas. 
</t>
    </r>
    <r>
      <rPr>
        <sz val="11"/>
        <color rgb="FF000000"/>
        <rFont val="Times New Roman"/>
        <family val="1"/>
      </rPr>
      <t xml:space="preserve">
</t>
    </r>
  </si>
  <si>
    <r>
      <rPr>
        <b/>
        <sz val="11"/>
        <color rgb="FF000000"/>
        <rFont val="Times New Roman"/>
        <family val="1"/>
      </rPr>
      <t>Agosto:</t>
    </r>
    <r>
      <rPr>
        <sz val="11"/>
        <color rgb="FF000000"/>
        <rFont val="Times New Roman"/>
        <family val="1"/>
      </rPr>
      <t xml:space="preserve"> Se realizaron mesas de trabajo con la Sec. Cultura, Sec. Ambiente, Sec. Mujer, Sec. General, Sec. Integración Social y Transmilenio para la definición final de las actividades y metas de los planes de trabajo de En Igualdad: Sello Distrital de Igualdad de Género. 
</t>
    </r>
  </si>
  <si>
    <r>
      <t xml:space="preserve">Acumulado: </t>
    </r>
    <r>
      <rPr>
        <sz val="11"/>
        <color rgb="FF000000"/>
        <rFont val="Times New Roman"/>
        <family val="1"/>
      </rPr>
      <t xml:space="preserve">Se realizó acompañamiento técnico a las siguientes mesas, comités y comisiones de los sectores de la administración para incorporar el enfoque de género. SAL: Mesas Consejo Consultivo Salud mental, Mesa de trabajo de adherencia terapéutica, Mesa de promoción y prevención, Sala situacional de la conducta suicida en las que se realizó el diligenciamiento de la matriz de acciones de SDMujer en salud mental y la definición de responsabilidades de la SDMujer en la Mesa del Plan Rescate, el Comité Distrital de Apoyo a la Lactancia Materna y sesiones de su Unidad Técnica de Apoyo, mesa del Plan Rescate, Comité Intersectorial Distrital de Salud y elaboración de informes de gestión I y II trimestre. EDU: X Congreso de orientación escolar, Mesa Técnica de Cualificación a Comités Escolares de Convivencia, Mesa Técnica de Formación a Formadores, II sesión del Consejo Consultivo de Política Pública Educativa, Mesa técnica del Comité Distrital de Convivencia Escolar y Comité Interinstitucional de Educación en Derechos Humanos. MOV: Mesa Bici experiencia IDRD. SEG: Comisión Distrital de Seguridad, Convivencia y Comodidad en el Fútbol en Bogotá, Mesa Intersectorial de ciclistas, Comisión de fútbol en Bogotá, Mesa Intersectorial de Seguridad en Bicicleta, sesiones ordinarias y extraordinarias del Consejo Distrital de la Bicicleta, MUJ: II Comisión Intersectorial de Mujeres y 8 sesiones de su Unidad Técnica de Apoyo, Unidades Técnicas de Apoyo del Sistema Distrital de Cuidado y Mesa directiva del sistema SOFIA,  INT: Mesa técnica de Migrantes, Mesa técnica Comité Operativo Distrital para las Familias, Comisión Intersectorial Diferencial Poblacional del Distrito Capital y Propuesta Producto Política Pública nuevos Bogotanos y Bogotanas. DEE:  Mesa de articulación Acuerdo 862.  CUL: Mesa interinstitucional ampliada SOMOS y Mesa interinstitucional ampliada sobre Festival de Verano – CICLOFEST- AMB:  Mesa de agricultura urbana. </t>
    </r>
  </si>
  <si>
    <r>
      <t xml:space="preserve">Agosto: </t>
    </r>
    <r>
      <rPr>
        <sz val="11"/>
        <color theme="1"/>
        <rFont val="Times New Roman"/>
        <family val="1"/>
      </rPr>
      <t xml:space="preserve">Durante el mes, se participó y brindó acompañamiento técnico para incorporar el enfoque de género en las siguientes mesas, comités y comisiones de los sectores de la administración distrital:  MOV: Tercera sesión del Consejo Distrital de la Bicicleta. EDU: Mesa técnica del Comité Distrital de Convivencia Escolar y Comité Interinstitucional de Educación en Derechos Humanos. MUJ: Mesa directiva del sistema SOFIA y la Unidad Técnica de Apoyo del Sistema de Cuidado, SAL: UTA del Comité de Apoyo a la Lactancia Materna y sala situacional de la conducta  suicida del Consejo Consultivo de Salud Mental, Comité Intersectorial Distrital de Salud y diligenciamiento de la matriz de acciones de la SDMujer frente a salud mental y realización del II informe trimestral del Comité Intersectorial Distrital de Salud. SEG: Comisión Distrital de Seguridad, Convivencia y Comodidad en el Fútbol y Mesa Intersectorial de Seguridad en Bicicleta.   </t>
    </r>
  </si>
  <si>
    <r>
      <rPr>
        <b/>
        <sz val="11"/>
        <color rgb="FF000000"/>
        <rFont val="Times New Roman"/>
        <family val="1"/>
      </rPr>
      <t xml:space="preserve">Acumulado: </t>
    </r>
    <r>
      <rPr>
        <sz val="11"/>
        <color rgb="FF000000"/>
        <rFont val="Times New Roman"/>
        <family val="1"/>
      </rPr>
      <t xml:space="preserve">Se acompañó técnicamente a los sectores de la administración distrital para adecuar la cultura institucional de las entidades a través de conceptos -CT- y documentos técnicos – DT- con enfoque de género así: GOB: CT en la Política Pública de Acogida, Inclusión (…), HAC: DT con frases alusivas a los derechos de las mujeres. GEP: CT sobre lenguaje incluyente, CT sobre la III Categoría de reconocimiento a las iniciativas y acciones afirmativas con enfoque de género en las entidades del Distrito para la gala de reconocimiento que lidera el DASCD, MOV: CT propuesta ficha metodológica Capital Bus S.A.S. vigencia 2023. HAB: CT sobre acoso laboral para Acueducto y Alcantarillado, SAL: CT encuesta violencias basadas en orientación sexual e identidad de género al interior de las Subredes, elaboración de bullets sobre la importancia de las salas amigas de la familia lactante para la garantía de derechos de las mujeres y otras personas lactantes y articulación y acompañamiento para el desarrollo de jornadas de prevención de acoso laboral y acoso sexual laboral a talento humano de la Subred Integrada de Servicios de Salud Sur, INT: DT  Escuela de Políticas y Enfoques: Módulo de nivelación conceptual,  SEG: Concepto técnico sobre encuestas de evaluación de necesidades, expectativas y calidad de vida laboral de las mujeres bomberas. JUR: Concepto técnico para la incorporación del enfoque de género en la caracterización de las y los colaboradores de la Sec. Jurídica.    </t>
    </r>
  </si>
  <si>
    <r>
      <t xml:space="preserve">Agosto: </t>
    </r>
    <r>
      <rPr>
        <sz val="11"/>
        <color rgb="FF000000"/>
        <rFont val="Times New Roman"/>
        <family val="1"/>
      </rPr>
      <t xml:space="preserve">En el mes de agosto, se elaboraron los siguientes documentos técnicos en 3 sectores de la administración para aportar a la adecuación de la cultura institucional así: SEG: Concepto técnico sobre encuestas de evaluación de necesidades, expectativas y calidad de vida laboral de las mujeres bomberas.  JUR: Concepto técnico para la incorporación del enfoque de género en la caracterización de las y los colaboradores de la Sec. Jurídica. SAL: Articulación y acompañamiento para el desarrollo de jornadas de prevención de acoso laboral y acoso sexual laboral al talento humano de la Subred Integrada de Servicios de Salud Sur.
</t>
    </r>
  </si>
  <si>
    <r>
      <t xml:space="preserve">Agosto: </t>
    </r>
    <r>
      <rPr>
        <sz val="11"/>
        <color rgb="FF000000"/>
        <rFont val="Times New Roman"/>
        <family val="1"/>
      </rPr>
      <t xml:space="preserve">Se avanzó en la elaboración del concepto técnico para incorporar el enfoque de género en el documento hoja de ruta en el marco del desarrollo del proyecto de cooperación AVANTIA (Ciencia Ciudadana en escuelas) y bullets para el evento de lanzamiento Women4Climate. 
</t>
    </r>
  </si>
  <si>
    <r>
      <rPr>
        <b/>
        <sz val="11"/>
        <color rgb="FF000000"/>
        <rFont val="Times New Roman"/>
        <family val="1"/>
      </rPr>
      <t xml:space="preserve">Acumulado: </t>
    </r>
    <r>
      <rPr>
        <sz val="11"/>
        <color rgb="FF000000"/>
        <rFont val="Times New Roman"/>
        <family val="1"/>
      </rPr>
      <t xml:space="preserve">Se llevó a cabo la realización de la propuesta de pautas para la Transversalización del enfoque de género, la revisión y actualización de la ruta metodológica de indicadores con enfoque de género, el documento técnico, la ficha metodológica de indicadores y la presentación. Se participó en la Mesa del Modelo Integrado de Planeación y Gestión </t>
    </r>
    <r>
      <rPr>
        <sz val="11"/>
        <color rgb="FF000000"/>
        <rFont val="Times New Roman"/>
        <family val="1"/>
      </rPr>
      <t xml:space="preserve">
</t>
    </r>
  </si>
  <si>
    <r>
      <rPr>
        <b/>
        <sz val="11"/>
        <color rgb="FF000000"/>
        <rFont val="Times New Roman"/>
        <family val="1"/>
      </rPr>
      <t>Agosto:</t>
    </r>
    <r>
      <rPr>
        <b/>
        <sz val="11"/>
        <color theme="1"/>
        <rFont val="Times New Roman"/>
        <family val="1"/>
      </rPr>
      <t xml:space="preserve"> </t>
    </r>
    <r>
      <rPr>
        <sz val="11"/>
        <color theme="1"/>
        <rFont val="Times New Roman"/>
        <family val="1"/>
      </rPr>
      <t>En el mes de agosto se desarrollaron sensibilizaciones a los sectores de DEE sobre: la oferta de servicios de la SDMujer en las plazas de mercado adscritas al IPES de San Carlos, la Perseverancia, Carlos E y Restrepo, adscritas al IPES; equidad de género, espacios laborales libres de sexismo al talento humano y transversalización del enfoque de género al IDT e IPES. SEG: Enfoque de género y Política Pública de Actividades Sexuales Pagadas a Policía Metropolitana Violencias contra las mujeres y Ruta Única de Atención a equipo territorial de SSCJ y enfoque de género y diferencial a UAECOB. MOV: 2 sensibilizaciones sobre violencias contra las mujeres, acoso sexual callejero a personal de mantenimiento de Transmilenio S.A, comunicación y cultura libre de sexismo a talento humano de La Rolita. EDU: Transversalización del enfoque de género en Políticas Institucionales a Instituciones Educativas. GEP: Enfoque diferencial e interseccionalidad a talento humano de Sec. General. INT: Importancia del liderazgo y el derecho a la participación política de las mujeres en el distrito. SAL: Salud mental a sala situacional de conducta suicida del Consejo Consultivo de Salud Mental e incorporación del enfoque de género en políticas públicas a veedurías ciudadanas. CUL: Garantía de los derechos de las mujeres en Bogotá en Biblioteca Luis Ángel Arango.</t>
    </r>
    <r>
      <rPr>
        <sz val="11"/>
        <color rgb="FF222222"/>
        <rFont val="Times New Roman"/>
        <family val="1"/>
      </rPr>
      <t xml:space="preserve">
</t>
    </r>
  </si>
  <si>
    <r>
      <rPr>
        <b/>
        <sz val="11"/>
        <color theme="1"/>
        <rFont val="Times New Roman"/>
        <family val="1"/>
      </rPr>
      <t xml:space="preserve">Acumulado: </t>
    </r>
    <r>
      <rPr>
        <sz val="11"/>
        <color rgb="FF000000"/>
        <rFont val="Times New Roman"/>
        <family val="1"/>
      </rPr>
      <t xml:space="preserve">Se realizó el informe del Trazador Presupuestal para la Igualdad y Equidad de Género - TPIEG-, con corte a 31 de diciembre de 2022 y la elaboración de 34 boletines sobre la marcación del trazador en cada entidad. Con relación a la vigencia 2023, se dio línea técnica sobre la elaboración de 44 propuestas de marcación para las entidades de la administración Distrital, se realizaron dos talleres magistrales los días 14 y 15 de junio y se realizó acompañamiento a 24 entidades de 10 sectores (AMB, CUL, DEE, EDU, GEP, GOB, HAB, HAC, MOV y PLN) para el apoyo a la marcación durante 2023. Finalmente, se dieron orientaciones para llevar a cabo la reunión con la Universidad de Nebraska para mostrar los avances del TPIEG en Bogotá con sus generalidades y funcionamiento. 
</t>
    </r>
    <r>
      <rPr>
        <b/>
        <sz val="11"/>
        <color rgb="FF7030A0"/>
        <rFont val="Times New Roman"/>
        <family val="1"/>
      </rPr>
      <t xml:space="preserve">
</t>
    </r>
  </si>
  <si>
    <r>
      <rPr>
        <b/>
        <sz val="11"/>
        <color rgb="FF000000"/>
        <rFont val="Times New Roman"/>
        <family val="1"/>
      </rPr>
      <t>Acumulado:</t>
    </r>
    <r>
      <rPr>
        <sz val="11"/>
        <color rgb="FF000000"/>
        <rFont val="Times New Roman"/>
        <family val="1"/>
      </rPr>
      <t xml:space="preserve"> Se realizó la supervisión del Convenio 819-2021 y se revisaron los informes Bimensuales VII, VIII, IX y el informe final del mes de mayo.  Se trabajó junto con ONU Mujeres durante el proceso de selección, retroalimentación y entrega de insumos al Centro Nacional de Consultoría, con relación a la primera fase del Sello. Se realizó la premiación de En Igualdad, Sello Distrital de Género, llevada a cabo en el marco de la conmemoración del 8 de marzo y liderado por la alcaldesa Claudia López en el que ocuparon los tres primeros lugares la Sec. Jurídica, la Sec. de Integración Social y la Sec. Gobierno.  En esta primera fase, participaron 25 entidades, que a la fecha cuentan con diagnósticos y planes de trabajo, aprobados y revisados. 
Para la segunda fase del Sello, se ha convocado a 35 entidades para participar en los 2 talleres y las 8 reuniones de socialización sobre el funcionamiento y la metodología del Sello. Se socializó la metodología del Sello a 2 entidades distritales de capital mixto, se llevó a cabo la implementación de instrumentos de revisión de lenguaje escrito y visual a 27 entidades y se implementó el instrumento diagnóstico de observación en las instalaciones de 6 entidades. </t>
    </r>
    <r>
      <rPr>
        <u/>
        <sz val="11"/>
        <color rgb="FF000000"/>
        <rFont val="Times New Roman"/>
        <family val="1"/>
      </rPr>
      <t xml:space="preserve">
</t>
    </r>
  </si>
  <si>
    <r>
      <rPr>
        <b/>
        <sz val="11"/>
        <color rgb="FF000000"/>
        <rFont val="Times New Roman"/>
        <family val="1"/>
      </rPr>
      <t>Agosto:</t>
    </r>
    <r>
      <rPr>
        <sz val="11"/>
        <color rgb="FF000000"/>
        <rFont val="Times New Roman"/>
        <family val="1"/>
      </rPr>
      <t xml:space="preserve"> Se socializó la metodología del Sello a 3 entidades de la Administración Distrital, se implementaron los instrumentos de revisión de lenguaje escrito y visual a 13 entidades y se implementó el instrumento diagnóstico de observación de 6 instalaciones de las entidades. 
</t>
    </r>
  </si>
  <si>
    <r>
      <rPr>
        <b/>
        <sz val="11"/>
        <color rgb="FF0D0D0D"/>
        <rFont val="Times New Roman"/>
        <family val="1"/>
      </rPr>
      <t>Acumulado:</t>
    </r>
    <r>
      <rPr>
        <sz val="11"/>
        <color rgb="FF0D0D0D"/>
        <rFont val="Times New Roman"/>
        <family val="1"/>
      </rPr>
      <t xml:space="preserve"> </t>
    </r>
    <r>
      <rPr>
        <sz val="11"/>
        <color theme="1"/>
        <rFont val="Times New Roman"/>
        <family val="1"/>
      </rPr>
      <t>Se realizó seguimiento a la construcción de la propuesta metodológica, la herramienta de autodiagnóstico y el portafolio de servicios para las entidades privadas. Se realizó el reconocimiento de 21 organizaciones privadas en el marco del 8 de marzo, se adelantaron 12 reuniones de primer contacto con empresas, organizaciones y universidades interesadas, se llevó a cabo un desayuno de trabajo con empresas y organizaciones privadas para dar a conocer el Sello y/o agradecer su participación en el mismo, se realizó acompañamiento a la implementación del portafolio a 9 organizaciones, la aplicación de la herramienta de autodiagnóstico para 11 organizaciones y la revisión técnica de los resultados de 9 de éstas, la socialización de los resultados de la herramienta de autodiagnóstico a 7 empresas, la actualización de 2 metodologías de sensibilización y  la implementación de 9 talleres a 195 personas.</t>
    </r>
    <r>
      <rPr>
        <sz val="11"/>
        <color rgb="FF7030A0"/>
        <rFont val="Times New Roman"/>
        <family val="1"/>
      </rPr>
      <t xml:space="preserve">
</t>
    </r>
  </si>
  <si>
    <r>
      <rPr>
        <b/>
        <sz val="11"/>
        <color rgb="FF0D0D0D"/>
        <rFont val="Times New Roman"/>
        <family val="1"/>
      </rPr>
      <t>Reporte Agosto:</t>
    </r>
    <r>
      <rPr>
        <sz val="11"/>
        <color theme="1"/>
        <rFont val="Times New Roman"/>
        <family val="1"/>
      </rPr>
      <t xml:space="preserve"> Se realizaron 7 reuniones de primer contacto, se  verificó la adhesión al pacto de ciudad por la igualdad de género por parte de 5 organizaciones,  se realizó acompañamiento a la implementación del portafolio a través de la socialización de los resultados de la herramienta de autodiagnóstico a 3 empresas, se actualizó 1 metodología de sensibilización, se implementaron 6 talleres del portafolio de servicios para IES y empresas en el que participaron 595 personas y se socializaron servicios del portafolio ofertados por la RAC a 2 empresas.</t>
    </r>
    <r>
      <rPr>
        <sz val="11"/>
        <color rgb="FF76933C"/>
        <rFont val="Times New Roman"/>
        <family val="1"/>
      </rPr>
      <t xml:space="preserve">
</t>
    </r>
  </si>
  <si>
    <t>Se realizó retroalimentación de los reportes del segundo trimestre 2023 de los productos del Plan de Acción del CONPES D.C., 14 de 2020 (PPMYEG) de los sectores: (HAC, DEE,INT.GOB.GEP.PLN.SAL.MUJ,SEG). Se actualizó la consolidación del plan de acción 2023 PPMYEG con los reportes sectoriales recibidos a corte de agosto. Se revisó y retroalimentó el reporte de julio de logros de transversalización de género de los 15 sectores Distritales. Asimismo, se realizó retroalimentación de los reportes del segundo trimestre 2023 de los productos del Plan de Acción del CONPES D.C., 11 de 2019 (PPASP) de los sectores: MOV, DEE, INT, GEP, SEG, GOB, SAL y se actualizó la matriz de consolidación de reportes del plan de acción conforme a información recibida a corte de junio en formato de la SDP.</t>
  </si>
  <si>
    <r>
      <t xml:space="preserve">En clave de la implementación de (7) siete de los (8) derechos de la PPMyEG, se realizaron las siguientes acciones por cada derecho así: </t>
    </r>
    <r>
      <rPr>
        <u/>
        <sz val="11"/>
        <color theme="1"/>
        <rFont val="Times New Roman"/>
        <family val="1"/>
      </rPr>
      <t>Paz</t>
    </r>
    <r>
      <rPr>
        <sz val="11"/>
        <color theme="1"/>
        <rFont val="Times New Roman"/>
        <family val="1"/>
      </rPr>
      <t xml:space="preserve">: Articulación y reporte POA Subcomité Memoria, Paz y Reconciliación. </t>
    </r>
    <r>
      <rPr>
        <u/>
        <sz val="11"/>
        <color theme="1"/>
        <rFont val="Times New Roman"/>
        <family val="1"/>
      </rPr>
      <t>Participación</t>
    </r>
    <r>
      <rPr>
        <sz val="11"/>
        <color theme="1"/>
        <rFont val="Times New Roman"/>
        <family val="1"/>
      </rPr>
      <t xml:space="preserve">: Articulación intersectorial: Acuerdo participación niñas y proceso participación mujeres habitantes de calle. Avance producto PP Acción Comunal. 1 sensibilización a ciudadanía. Diseño metodologías construcción participación incidente y agendas ciudadanas mujeres habitantes calle. </t>
    </r>
    <r>
      <rPr>
        <u/>
        <sz val="11"/>
        <color theme="1"/>
        <rFont val="Times New Roman"/>
        <family val="1"/>
      </rPr>
      <t>Trabajo</t>
    </r>
    <r>
      <rPr>
        <sz val="11"/>
        <color theme="1"/>
        <rFont val="Times New Roman"/>
        <family val="1"/>
      </rPr>
      <t xml:space="preserve">: Avance producto Acuerdo Plazas Mercado. 1 sensibilización funcionariado Bomberos. </t>
    </r>
    <r>
      <rPr>
        <u/>
        <sz val="11"/>
        <color theme="1"/>
        <rFont val="Times New Roman"/>
        <family val="1"/>
      </rPr>
      <t>Salud</t>
    </r>
    <r>
      <rPr>
        <sz val="11"/>
        <color theme="1"/>
        <rFont val="Times New Roman"/>
        <family val="1"/>
      </rPr>
      <t xml:space="preserve">: Articulación PP Salud Mental. 1 sensibilización a ciudadanía. 3 sensibilizaciones funcionariado. </t>
    </r>
    <r>
      <rPr>
        <u/>
        <sz val="11"/>
        <color theme="1"/>
        <rFont val="Times New Roman"/>
        <family val="1"/>
      </rPr>
      <t>Educación</t>
    </r>
    <r>
      <rPr>
        <sz val="11"/>
        <color theme="1"/>
        <rFont val="Times New Roman"/>
        <family val="1"/>
      </rPr>
      <t xml:space="preserve">: Articulación estrategia Sello para IES. Participación Mesa prevención violencias género en universidades. Avance 2 productos PP Educativa. 2 sensibilizaciones a IES. Espacios de información sobre Sello a 5 IES. </t>
    </r>
    <r>
      <rPr>
        <u/>
        <sz val="11"/>
        <color theme="1"/>
        <rFont val="Times New Roman"/>
        <family val="1"/>
      </rPr>
      <t>Cultura</t>
    </r>
    <r>
      <rPr>
        <sz val="11"/>
        <color theme="1"/>
        <rFont val="Times New Roman"/>
        <family val="1"/>
      </rPr>
      <t xml:space="preserve">: Articulación intersectorial participación SOFA. Avance producto PP lectura, escritura y oralidad. 1 sensibilización a ciudadanía. 1 sensibilización funcionariado. </t>
    </r>
    <r>
      <rPr>
        <u/>
        <sz val="11"/>
        <color theme="1"/>
        <rFont val="Times New Roman"/>
        <family val="1"/>
      </rPr>
      <t>Hábitat</t>
    </r>
    <r>
      <rPr>
        <sz val="11"/>
        <color theme="1"/>
        <rFont val="Times New Roman"/>
        <family val="1"/>
      </rPr>
      <t xml:space="preserve">: Articulación interna e intersectorial plan sistema cuidado y servicios sociales. Ajustes cartilla estándar calidad espacial CIOM. 1 sensibilización a ciudadanía.  Asimismo y en clave de la implementación de los </t>
    </r>
    <r>
      <rPr>
        <u/>
        <sz val="11"/>
        <color theme="1"/>
        <rFont val="Times New Roman"/>
        <family val="1"/>
      </rPr>
      <t>7Derechos</t>
    </r>
    <r>
      <rPr>
        <sz val="11"/>
        <color theme="1"/>
        <rFont val="Times New Roman"/>
        <family val="1"/>
      </rPr>
      <t>: se revisaron las acciones afirmativas en planes de trabajo del Sello En Iguadad de los sectores Gestión Pública, Cultura, Integración Social y Ambiente.</t>
    </r>
  </si>
  <si>
    <t xml:space="preserve">Se realizó 1 jornada de socialización de la PPMYEG en el CLOPS del sector mujer de Mártires y se llevaron a cabo 5 mesas de implementación de la PPMyEG con los siguientes sectores: 1 Cultura, 1 Gestión Pública, 2 Mujeres- (1) interna con la DDDP-, 1 Gestión Jurídica. Se llevaron a cabo 4 jornadas de socialización de la PPASP: (1 ) con el equipo de la subred sur oriente de la secretaría de Salud, (1 ) con el equipo interinstitucional de asuntos poblacionales LGBTI, (1) con Comité Operativo Local para las Familias COLFA &amp; Consejo Red Buen Trato, (1) en la feria de servicio interinstitucionales en Kennedy (María Paz) y se desarrollaron 6 mesas de implementación con los sectores: 1 cultura,  1 gobierno, 1 seguridad, 1 Integración social, 1 intersectorial y 1 con Personería. Y, se desarrollaron 16 reportes de seguimiento de políticas públicas Distritales en las que la SDMujer tiene responsabilidad: (1) Servicio a la Ciudadanía, (1)Infancia y Adolescencia, (1) Juventud, (1) Lectura, Escritura y Oralidad, (1)Lucha contra la Trata de Personas, (1)LGBTI, (1)Gestión Integral del Hábitat, (1)Fenómeno de Habitabilidad en Calle, (1) Familias, (1)Envejecimiento y la Vejez, (1)Derechos Humanos, (1)Espacio Público, (1)Adultez, (1)Educación, (1)Economía Cultural y Creativa, (1)Discapacidad y se hizo acompañamiento técnico a la formulación de 2 Políticas Públicas: Salud Mental y Política Pública de Pueblos Indígenas. </t>
  </si>
  <si>
    <r>
      <rPr>
        <b/>
        <sz val="11"/>
        <color rgb="FF000000"/>
        <rFont val="Times New Roman"/>
        <family val="1"/>
      </rPr>
      <t xml:space="preserve">Acumulado: </t>
    </r>
    <r>
      <rPr>
        <sz val="11"/>
        <color rgb="FF000000"/>
        <rFont val="Times New Roman"/>
        <family val="1"/>
      </rPr>
      <t>Se realizó acompañamiento técnico para aportar a la transformación de la labor misional a través de la elaboración de acciones, documentos –DT- y conceptos técnicos- CT- con enfoque de género en los sectores de la administración distrital: EDU:  Ruta de Bienestar y acompañamiento Agencia Atenea, PLN: Diagnósticos sectoriales Plan de Ordenamiento Territorial sobre Casas de Igualdad de Oportunidades,  HAB:  Acompañamiento Social de Vivienda Gratuita y DT con propuesta de sensibilizaciones dirigida al acueducto y alcantarillado, SEG: CT sobre responsabilidad Penal Adolescente. CUL: CT para la estrategia metodológica sobre formulación Plan Especial de Salvaguardia (PES) cultura bogotana de los usos y disfrutes de la bicicleta. GEP: CT Categoría III, Gala de Reconocimiento DASCD. INT: CT Escuela de liderazgo para mujeres habitantes de calle o en riesgo de estarlo. SEG- GOB: CT para la transversalización del enfoque de género en el Protocolo Distrital de Seguridad, Comodidad y Convivencia en el Fútbol de Bogotá. DEE: Presentación oferta institucional y misional de la Sec. Mujer a la ciudadanía en plazas de mercado adscritas al IPES. SAL: CT formulario de entrevista estudio de adherencia terapéutica en salud mental. AMB: CT documento hoja de ruta en el marco del desarrollo del proyecto de cooperación AVANTIA (Ciencia Ciudadana en escuelas) y bullets para el evento de lanzamiento Women4Climate.</t>
    </r>
  </si>
  <si>
    <r>
      <rPr>
        <b/>
        <sz val="11"/>
        <color rgb="FF000000"/>
        <rFont val="Times New Roman"/>
        <family val="1"/>
      </rPr>
      <t>Acumulado:</t>
    </r>
    <r>
      <rPr>
        <sz val="11"/>
        <color rgb="FF000000"/>
        <rFont val="Times New Roman"/>
        <family val="1"/>
      </rPr>
      <t xml:space="preserve"> Se realizó revisión y retroalimentación de los reportes de los sectores de la administración del primer y segundo trimestre de 2023 de los productos del Plan de Acción de la PPMYEG y la retroalimentación de los reportes IV trimestre 2022, el informe de balance de la vigencia 2022 y el informe de los productos PIOEG y ETG vigencia 2022. Asimismo, se actualizó la matriz de rezagos del Plan de Acción PPMYEG 2020 a 2022 y la matriz de consolidación de la PPMyEG conforme a los alcances de los sectores y se acompañaron las mesas de trabajo sectorial orientadas a cualificar los reportes de política. Se realizó consolidación y actualización de matriz 2023 primer y segundo trimestre en el formato de la SDP y se realizó la revisión y consolidación del reporte de logros de transversalización de género de la vigencia 2022 e informe de balance, así como el seguimiento a julio de los logros de la vigencia 2023. Frente a Sello, se revisó la matriz de catálogo propuesta para formular el plan de trabajo que incluye los  productos PIOEG y ETG del Plan de Acción. </t>
    </r>
    <r>
      <rPr>
        <b/>
        <sz val="11"/>
        <color rgb="FF000000"/>
        <rFont val="Times New Roman"/>
        <family val="1"/>
      </rPr>
      <t xml:space="preserve">
</t>
    </r>
    <r>
      <rPr>
        <sz val="11"/>
        <color rgb="FF000000"/>
        <rFont val="Times New Roman"/>
        <family val="1"/>
      </rPr>
      <t xml:space="preserve"> 
</t>
    </r>
    <r>
      <rPr>
        <b/>
        <sz val="11"/>
        <color rgb="FF000000"/>
        <rFont val="Times New Roman"/>
        <family val="1"/>
      </rPr>
      <t xml:space="preserve">
</t>
    </r>
    <r>
      <rPr>
        <sz val="11"/>
        <color rgb="FF000000"/>
        <rFont val="Times New Roman"/>
        <family val="1"/>
      </rPr>
      <t xml:space="preserve">
</t>
    </r>
  </si>
  <si>
    <r>
      <rPr>
        <b/>
        <sz val="11"/>
        <color rgb="FF000000"/>
        <rFont val="Times New Roman"/>
        <family val="1"/>
      </rPr>
      <t>Agosto</t>
    </r>
    <r>
      <rPr>
        <b/>
        <sz val="11"/>
        <color theme="1"/>
        <rFont val="Times New Roman"/>
        <family val="1"/>
      </rPr>
      <t>:</t>
    </r>
    <r>
      <rPr>
        <sz val="11"/>
        <color theme="1"/>
        <rFont val="Times New Roman"/>
        <family val="1"/>
      </rPr>
      <t xml:space="preserve"> Se realizó revisión y retroalimentación de los reportes del segundo trimestre de 2023 de los productos del Plan de Acción del CONPES DC., 14 de 2020 de la (PPMYEG) de los sectores: (HAC, DEE,INT.GOB.GEP.PLN.SAL.MUJ,SEG)Se actualizó la consolidación del plan de acción 2023 PPMYEG con los reportes oficiales sectoriales recibidos a corte de agosto en formato de la SDP. Se realizó, revisión, análisis y retroalimentación del reporte de julio de logros de transversalización de género de los 15 sectores de la Administración Distrital. </t>
    </r>
    <r>
      <rPr>
        <sz val="11"/>
        <color rgb="FF000000"/>
        <rFont val="Times New Roman"/>
        <family val="1"/>
      </rPr>
      <t xml:space="preserve">
</t>
    </r>
  </si>
  <si>
    <r>
      <rPr>
        <b/>
        <sz val="11"/>
        <color theme="1"/>
        <rFont val="Times New Roman"/>
        <family val="1"/>
      </rPr>
      <t>Acumulado</t>
    </r>
    <r>
      <rPr>
        <sz val="11"/>
        <color theme="1"/>
        <rFont val="Times New Roman"/>
        <family val="1"/>
      </rPr>
      <t xml:space="preserve">: Se realizó revisión y retroalimentación de los reportes del primer y segundo trimestre de 2023 de los productos del Plan de Acción del CONPES DC., 11 de 2019 de la (PPASP) de los sectores responsables de implementación y la retroalimentación del IV trimestre 2022. Se realizó acompañamiento a mesas de trabajo sectorial orientadas a cualificar los reportes de política y se realizó la actualización de la consolidación de reportes de la PPASP en la matriz oficial de seguimiento de productos de la SDP. 
</t>
    </r>
  </si>
  <si>
    <r>
      <rPr>
        <b/>
        <sz val="11"/>
        <color theme="1"/>
        <rFont val="Times New Roman"/>
        <family val="1"/>
      </rPr>
      <t>Agosto:</t>
    </r>
    <r>
      <rPr>
        <sz val="11"/>
        <color theme="1"/>
        <rFont val="Times New Roman"/>
        <family val="1"/>
      </rPr>
      <t xml:space="preserve"> Se realizó revisión y retroalimentación de los reportes del segundo trimestre de 2023 de los productos del Plan de Acción del CONPES DC., 11 de 2019 de la (PPASP) de los sectores: MOV, DEE, INT, GEP, SEG, GOB, SAL y se realizó actualización de la matriz de consolidación de reportes del plan de acción conforme a información recibida a corte de junio en formato de la SDP.
</t>
    </r>
  </si>
  <si>
    <r>
      <rPr>
        <b/>
        <sz val="11"/>
        <rFont val="Times New Roman"/>
        <family val="1"/>
      </rPr>
      <t xml:space="preserve">Agosto: </t>
    </r>
    <r>
      <rPr>
        <sz val="11"/>
        <rFont val="Times New Roman"/>
        <family val="1"/>
      </rPr>
      <t xml:space="preserve">Se realizó 1 jornada de socializacion de la PPMYEG con el  COLMYG de Mártires y se llevaron a cabo 5 mesas de implementación de la PPMyEG con los siguientes sectores: 1 Cultura, 1 Gestión Pública, 2 Mujeres- (1) interna con la DDDP-, 1 Gestión Jurídica. </t>
    </r>
  </si>
  <si>
    <t xml:space="preserve">Informe de gestión de la Comisión Intersectorial de Mujeres correspondiente al primer trimestre de 2023,  realización de la primera sesiòn de la Comisiòn, se realizó y publicó informe de gestión de la comisión Intersectorial de Mujeres , correspondiente al segundo trimestre del 2023. </t>
  </si>
  <si>
    <t>Cargo: SUBSECRETARIA DEL CUIDADO Y POLÍTICAS DE IGUALDAD- GERENTA (E.)</t>
  </si>
  <si>
    <t>Nombre: MARCIA YAZMIN CASTRO</t>
  </si>
  <si>
    <r>
      <t>Acumulado:</t>
    </r>
    <r>
      <rPr>
        <b/>
        <sz val="11"/>
        <color rgb="FFFF0000"/>
        <rFont val="Times New Roman"/>
        <family val="1"/>
      </rPr>
      <t xml:space="preserve"> </t>
    </r>
    <r>
      <rPr>
        <b/>
        <sz val="11"/>
        <rFont val="Times New Roman"/>
        <family val="1"/>
      </rPr>
      <t>Durante los meses de enero a agosto</t>
    </r>
    <r>
      <rPr>
        <b/>
        <sz val="11"/>
        <color rgb="FFFF0000"/>
        <rFont val="Times New Roman"/>
        <family val="1"/>
      </rPr>
      <t xml:space="preserve"> </t>
    </r>
    <r>
      <rPr>
        <sz val="11"/>
        <color rgb="FF000000"/>
        <rFont val="Times New Roman"/>
        <family val="1"/>
      </rPr>
      <t xml:space="preserve">se incluyeron los ajustes a la matriz de plan de acción de la PPMYEG y a los apartados del Documento CONPES </t>
    </r>
    <r>
      <rPr>
        <sz val="11"/>
        <color rgb="FF7030A0"/>
        <rFont val="Times New Roman"/>
        <family val="1"/>
      </rPr>
      <t xml:space="preserve">D.C. </t>
    </r>
    <r>
      <rPr>
        <sz val="11"/>
        <color rgb="FF000000"/>
        <rFont val="Times New Roman"/>
        <family val="1"/>
      </rPr>
      <t>No 14 de 2020, según las modificaciones aprobadas por la SDP a 43 productos. Se realizaron 9 jornadas de socialización: 1 con el Departamento Administrativo del Servicio Civil y 2 con equipos de la Secretaría Distrital de la Mujer, 2 con el COLMYG de Mártires, 1 con la Unidad Técnica de Apoyo de la Comisión Local Intersectorial de Participación  de Mártires, 1 con Cuerpo Oficial de Bomberos, 1 con el Consejo Consultivo de Mujeres y 1 con la Secrearía Distrital de Recreación y Deporte. Se llevaron a cabo 39 mesas de implementación de la PPMYEG con los siguientes sectores: 15 con el sector mujeres, 2 Gestión Jurídica, 1 Hacienda, 1 Movilidad, 1 Educación, 1 Seguridad, 2 Planeación, 1 Desarrollo Económico, 1 Salud, 1 gobierno, 3 Integración Social, 1 Cultura, 3 Gestión Pública, 2 Ambiente, 1 Hábitat,  3 internas con equipos de la Dirección de Derechos y Diseño de Política</t>
    </r>
  </si>
  <si>
    <r>
      <t xml:space="preserve">Acumulado: </t>
    </r>
    <r>
      <rPr>
        <b/>
        <sz val="11"/>
        <rFont val="Times New Roman"/>
        <family val="1"/>
      </rPr>
      <t>Durante los meses de enero a agosto</t>
    </r>
    <r>
      <rPr>
        <b/>
        <sz val="11"/>
        <color rgb="FFFF0000"/>
        <rFont val="Times New Roman"/>
        <family val="1"/>
      </rPr>
      <t xml:space="preserve"> </t>
    </r>
    <r>
      <rPr>
        <sz val="11"/>
        <color rgb="FF000000"/>
        <rFont val="Times New Roman"/>
        <family val="1"/>
      </rPr>
      <t>se desarrollaron 65 mesas de trabajo para la implementación de la PPASP con los siguientes sectores: 8 con Integración Social, 21  Mujeres, 1 Jurídica, 2 Seguridad, 4 Cultura, 2 Movilidad, 2 Planeación, 1 Gestión Pública, 1 Educación, 1 Gobierno, 2 Hábitat, 2 Salud, 4 Desarrollo Económico, 1 Ambiente, 8 para ferias de servicios y 3 mesa interinstitucional con los sectores de cultura, desarrollo económico, integración social, gobierno, educación, mujer y Consejo de Bogotá. Se realizaron 23 jornadas de socialización con los siguientes sectores:1 Mujeres, 6 con MEBOG, 1 con Alcaldía Local Ciudad Bolívar, 2 con Secretaría de Seguridad y 12 con Mujeres que realizan Actividades Sexuales Pagadas de las localidades de Santa Fe,  Mártires, Chapinero,  Fontibón, Antonio Nariño y Kennedy, 1 con Comité de Lucha Contra la Trata de Personas. Se elaboró insumo para dar respuesta al seguimiento de la sentencia T594 de 2016, en el cual presenta un balance de las 21 jornadas de socialización de la PPASP que se efectuaron con la Policía Metropolitana de Bogotá a cierre del 2022. Se desarrolló una primera versión de los documentos de caracterización de la oferta de servicios de la ASP y el documento de transversalización laboral para mujeres en ASP.</t>
    </r>
  </si>
  <si>
    <r>
      <rPr>
        <b/>
        <sz val="11"/>
        <rFont val="Times New Roman"/>
        <family val="1"/>
      </rPr>
      <t>Acumulado</t>
    </r>
    <r>
      <rPr>
        <sz val="11"/>
        <rFont val="Times New Roman"/>
        <family val="1"/>
      </rPr>
      <t xml:space="preserve">: </t>
    </r>
    <r>
      <rPr>
        <b/>
        <sz val="11"/>
        <rFont val="Times New Roman"/>
        <family val="1"/>
      </rPr>
      <t>Durante los meses de enero a agosto</t>
    </r>
    <r>
      <rPr>
        <sz val="11"/>
        <color rgb="FF000000"/>
        <rFont val="Times New Roman"/>
        <family val="1"/>
      </rPr>
      <t xml:space="preserve"> se realizaron 40 reportes y/o informes de seguimiento de políticas públicas Distritales en las que la SDMujer tiene responsabilidad: 4 Habitabilidad en Calle, 3 Envejecimiento y Vejez, 3 Servicio a la Ciudadanía, 1 Transparencia, 2 Economía Cultural, 1 Ruralidad, 3 LGBTI, 4 Familias, 1 Seguridad Alimentaria, 3 Lucha contra la trata de personas, 3 Derechos humanos, 2 Gestión integral del hábitat, 2 Juventud, 3 Adultez, 2 Educación, 1 Lectura Escritura y Oralidad, 1 Espacio Público y 1 Infancia. Se hizo acompañamiento técnico para la formulación o reformulación de 13 políticas públicas: Vendedoras y vendedores informales, Lectura, Escritura y Oralidad, Discapacidad, Migrantes, Acción Climática, Salud Mental, Peatón, acción comunal, participación incidente, Movilidad motorizada de cero, Étnicas, Economía cultural y creativa; y de Seguridad, convivencia y justicia. Se emitieron 15 conceptos técnicos de incorporación de enfoque de género en políticas distritales, en el marco del ciclo de política Pública. Se consolidaron 4 reportes de seguimiento de productos de la DDDP 2 para la PPMYEG y 2 para la PPASP y se consolidó la versión final de las matrices de plan de acción de la PPMYEG y PPASP incluyendo los ajustes aprobados para los dos políticas. Se adelantó el reporte cualitativo de indicadores de resultados para I trimestre 2023 y cuantitativo vigencia 2022 de la PPMYEG y PPASP. Se ajustó el plan de acción de la PPMYEG con los ajustes solicitados por la Secretaría de planeación para solucionar inconsistencias</t>
    </r>
  </si>
  <si>
    <r>
      <rPr>
        <b/>
        <sz val="11"/>
        <rFont val="Times New Roman"/>
        <family val="1"/>
      </rPr>
      <t>Agosto:</t>
    </r>
    <r>
      <rPr>
        <sz val="11"/>
        <rFont val="Times New Roman"/>
        <family val="1"/>
      </rPr>
      <t xml:space="preserve"> Se llevaron a cabo 4 jornadas de socialización de la PPASP: (1 ) con el equipo de la subred sur oriente de la secretaría de Salud, (1 ) con el equipo interinstitucional de asuntos poblacionales LGBTI, (1) con Comité Operativo Local para las Familias COLFA &amp; Concejo Red Buen Trato, (1) en la feria de servicio interinstitucionales en Kennedy (María Paz) y se desorrollaron 6 mesas de implementación con los sectores: 1 cultura,  1 gobierno, 1 seguridad, 1 Integración social, 1 intersectorial y 1 con Personería.</t>
    </r>
  </si>
  <si>
    <r>
      <rPr>
        <b/>
        <sz val="11"/>
        <color rgb="FF000000"/>
        <rFont val="Times New Roman"/>
        <family val="1"/>
      </rPr>
      <t>Agosto:</t>
    </r>
    <r>
      <rPr>
        <sz val="11"/>
        <color rgb="FF000000"/>
        <rFont val="Times New Roman"/>
        <family val="1"/>
      </rPr>
      <t xml:space="preserve"> Se desarrollaron 16 reportes de seguimiento de políticas públicas Distritales en las que la SDMujer tiene responsabilidad: (1) Servicio a la Ciudadanía, (1) Infancia y Adolescencia, (1) Juventud, (1) Lectura, Escritura y Oralidad, (1) Lucha contra la Trata de Personas, (1 )LGBTI,  (1 )Gestión Integral del Hábitat, (1) Fenómeno de Habitabilidad en Calle, (1 ) Familias, (1 ) Envejecimiento y la Vejez, (1 ) Derechos Humanos, (1 ) Espacio Público, (1 )Adultez, (1 )Educación, (1)Economía Cultural y Creativa, (1) Discapacidad y se hizo acompañamiento técnico a la formulación de 2 Políticas Públicas: Salud Mental y Política Pública de Pueblos Indígenas.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</si>
</sst>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4" formatCode="_-&quot;$&quot;* #,##0.00_-;\-&quot;$&quot;* #,##0.00_-;_-&quot;$&quot;* &quot;-&quot;??_-;_-@_-"/>
    <numFmt numFmtId="164" formatCode="#,##0\ &quot;€&quot;;\-#,##0\ &quot;€&quot;"/>
    <numFmt numFmtId="165" formatCode="_-* #,##0\ &quot;€&quot;_-;\-* #,##0\ &quot;€&quot;_-;_-* &quot;-&quot;\ &quot;€&quot;_-;_-@_-"/>
    <numFmt numFmtId="166" formatCode="_-* #,##0.00\ &quot;€&quot;_-;\-* #,##0.00\ &quot;€&quot;_-;_-* &quot;-&quot;??\ &quot;€&quot;_-;_-@_-"/>
    <numFmt numFmtId="167" formatCode="_-* #,##0\ _€_-;\-* #,##0\ _€_-;_-* &quot;-&quot;\ _€_-;_-@_-"/>
    <numFmt numFmtId="168" formatCode="_-* #,##0.00\ _€_-;\-* #,##0.00\ _€_-;_-* &quot;-&quot;??\ _€_-;_-@_-"/>
    <numFmt numFmtId="169" formatCode="_(&quot;$&quot;\ * #,##0.00_);_(&quot;$&quot;\ * \(#,##0.00\);_(&quot;$&quot;\ * &quot;-&quot;??_);_(@_)"/>
    <numFmt numFmtId="170" formatCode="_ &quot;$&quot;\ * #,##0.00_ ;_ &quot;$&quot;\ * \-#,##0.00_ ;_ &quot;$&quot;\ * &quot;-&quot;??_ ;_ @_ "/>
    <numFmt numFmtId="171" formatCode="&quot;$&quot;\ #,##0"/>
    <numFmt numFmtId="172" formatCode="_-* #,##0\ _€_-;\-* #,##0\ _€_-;_-* &quot;-&quot;??\ _€_-;_-@_-"/>
    <numFmt numFmtId="173" formatCode="0.0%"/>
    <numFmt numFmtId="174" formatCode="[$$-240A]\ #,##0;[Red][$$-240A]\ #,##0"/>
    <numFmt numFmtId="175" formatCode="#,##0;[Red]#,##0"/>
    <numFmt numFmtId="176" formatCode="_-[$$-240A]\ * #,##0.00_-;\-[$$-240A]\ * #,##0.00_-;_-[$$-240A]\ * &quot;-&quot;??_-;_-@_-"/>
    <numFmt numFmtId="177" formatCode="&quot;$&quot;\ #,##0.00"/>
  </numFmts>
  <fonts count="63"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color theme="0"/>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sz val="10"/>
      <color rgb="FF000000"/>
      <name val="Times New Roman"/>
      <family val="1"/>
    </font>
    <font>
      <sz val="11"/>
      <color rgb="FF000000"/>
      <name val="Calibri"/>
      <family val="2"/>
      <scheme val="minor"/>
    </font>
    <font>
      <b/>
      <sz val="18"/>
      <color theme="0" tint="-0.34998626667073579"/>
      <name val="Calibri"/>
      <family val="2"/>
      <scheme val="minor"/>
    </font>
    <font>
      <b/>
      <sz val="12"/>
      <color theme="1"/>
      <name val="Times New Roman"/>
      <family val="1"/>
    </font>
    <font>
      <b/>
      <sz val="11"/>
      <color rgb="FFA6A6A6"/>
      <name val="Times New Roman"/>
      <family val="1"/>
    </font>
    <font>
      <b/>
      <sz val="11"/>
      <color theme="0" tint="-0.34998626667073579"/>
      <name val="Times New Roman"/>
      <family val="1"/>
    </font>
    <font>
      <b/>
      <u/>
      <sz val="11"/>
      <color rgb="FF000000"/>
      <name val="Times New Roman"/>
      <family val="1"/>
    </font>
    <font>
      <b/>
      <i/>
      <sz val="11"/>
      <color rgb="FF000000"/>
      <name val="Times New Roman"/>
      <family val="1"/>
    </font>
    <font>
      <sz val="11"/>
      <color rgb="FF0D0D0D"/>
      <name val="Times New Roman"/>
      <family val="1"/>
    </font>
    <font>
      <b/>
      <sz val="11"/>
      <color rgb="FF000000"/>
      <name val="Times New Roman"/>
      <family val="1"/>
    </font>
    <font>
      <sz val="11"/>
      <color rgb="FF000000"/>
      <name val="Times New Roman"/>
      <family val="1"/>
    </font>
    <font>
      <u/>
      <sz val="11"/>
      <color rgb="FF000000"/>
      <name val="Times New Roman"/>
      <family val="1"/>
    </font>
    <font>
      <b/>
      <sz val="11"/>
      <color rgb="FF0D0D0D"/>
      <name val="Times New Roman"/>
      <family val="1"/>
    </font>
    <font>
      <sz val="11"/>
      <color rgb="FF7030A0"/>
      <name val="Times New Roman"/>
      <family val="1"/>
    </font>
    <font>
      <sz val="11"/>
      <color rgb="FF76933C"/>
      <name val="Times New Roman"/>
      <family val="1"/>
    </font>
    <font>
      <b/>
      <sz val="11"/>
      <color rgb="FF7030A0"/>
      <name val="Times New Roman"/>
      <family val="1"/>
    </font>
    <font>
      <u/>
      <sz val="11"/>
      <color rgb="FF7030A0"/>
      <name val="Times New Roman"/>
      <family val="1"/>
    </font>
    <font>
      <sz val="11"/>
      <color rgb="FF7030A0"/>
      <name val="Times New Roman"/>
      <family val="1"/>
    </font>
    <font>
      <sz val="9"/>
      <color indexed="81"/>
      <name val="Tahoma"/>
      <family val="2"/>
    </font>
    <font>
      <b/>
      <sz val="9"/>
      <color indexed="81"/>
      <name val="Tahoma"/>
      <family val="2"/>
    </font>
    <font>
      <u/>
      <sz val="11"/>
      <color theme="1"/>
      <name val="Times New Roman"/>
      <family val="1"/>
    </font>
    <font>
      <sz val="11"/>
      <color rgb="FF222222"/>
      <name val="Times New Roman"/>
      <family val="1"/>
    </font>
    <font>
      <b/>
      <sz val="11"/>
      <color rgb="FFFF0000"/>
      <name val="Times New Roman"/>
      <family val="1"/>
    </font>
    <font>
      <b/>
      <sz val="11"/>
      <color rgb="FF000000"/>
      <name val="Tahoma"/>
      <family val="2"/>
    </font>
    <font>
      <sz val="11"/>
      <color rgb="FF000000"/>
      <name val="Tahoma"/>
      <family val="2"/>
    </font>
  </fonts>
  <fills count="28">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7030A0"/>
        <bgColor indexed="64"/>
      </patternFill>
    </fill>
    <fill>
      <patternFill patternType="solid">
        <fgColor rgb="FFFFFF00"/>
        <bgColor indexed="64"/>
      </patternFill>
    </fill>
    <fill>
      <patternFill patternType="solid">
        <fgColor theme="6"/>
        <bgColor indexed="64"/>
      </patternFill>
    </fill>
    <fill>
      <patternFill patternType="solid">
        <fgColor rgb="FFFFFFFF"/>
        <bgColor rgb="FF000000"/>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right style="medium">
        <color rgb="FF000000"/>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style="thin">
        <color indexed="64"/>
      </top>
      <bottom/>
      <diagonal/>
    </border>
    <border>
      <left/>
      <right style="thin">
        <color rgb="FF000000"/>
      </right>
      <top/>
      <bottom style="medium">
        <color rgb="FF000000"/>
      </bottom>
      <diagonal/>
    </border>
    <border>
      <left style="thin">
        <color rgb="FF000000"/>
      </left>
      <right style="thin">
        <color rgb="FF000000"/>
      </right>
      <top style="thin">
        <color rgb="FF000000"/>
      </top>
      <bottom/>
      <diagonal/>
    </border>
    <border>
      <left style="thin">
        <color indexed="64"/>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s>
  <cellStyleXfs count="34">
    <xf numFmtId="0" fontId="0" fillId="0" borderId="0"/>
    <xf numFmtId="0" fontId="20" fillId="3" borderId="67" applyNumberFormat="0" applyAlignment="0" applyProtection="0"/>
    <xf numFmtId="49" fontId="21" fillId="0" borderId="0" applyFill="0" applyBorder="0" applyProtection="0">
      <alignment horizontal="left" vertical="center"/>
    </xf>
    <xf numFmtId="0" fontId="22" fillId="4" borderId="68" applyNumberFormat="0" applyFont="0" applyFill="0" applyAlignment="0"/>
    <xf numFmtId="0" fontId="22" fillId="4" borderId="69" applyNumberFormat="0" applyFont="0" applyFill="0" applyAlignment="0"/>
    <xf numFmtId="0" fontId="24" fillId="5" borderId="0" applyNumberFormat="0" applyProtection="0">
      <alignment horizontal="left" wrapText="1" indent="4"/>
    </xf>
    <xf numFmtId="0" fontId="25" fillId="5" borderId="0" applyNumberFormat="0" applyProtection="0">
      <alignment horizontal="left" wrapText="1" indent="4"/>
    </xf>
    <xf numFmtId="0" fontId="23"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8" fontId="20" fillId="0" borderId="0" applyFont="0" applyFill="0" applyBorder="0" applyAlignment="0" applyProtection="0"/>
    <xf numFmtId="167" fontId="20" fillId="0" borderId="0" applyFont="0" applyFill="0" applyBorder="0" applyAlignment="0" applyProtection="0"/>
    <xf numFmtId="41" fontId="20" fillId="0" borderId="0" applyFont="0" applyFill="0" applyBorder="0" applyAlignment="0" applyProtection="0"/>
    <xf numFmtId="168" fontId="5"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44" fontId="20" fillId="0" borderId="0" applyFont="0" applyFill="0" applyBorder="0" applyAlignment="0" applyProtection="0"/>
    <xf numFmtId="170" fontId="2" fillId="0" borderId="0" applyFont="0" applyFill="0" applyBorder="0" applyAlignment="0" applyProtection="0"/>
    <xf numFmtId="169" fontId="20" fillId="0" borderId="0" applyFont="0" applyFill="0" applyBorder="0" applyAlignment="0" applyProtection="0"/>
    <xf numFmtId="44" fontId="1" fillId="0" borderId="0" applyFont="0" applyFill="0" applyBorder="0" applyAlignment="0" applyProtection="0"/>
    <xf numFmtId="164" fontId="22"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2"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5" fillId="0" borderId="0" applyFill="0" applyBorder="0">
      <alignment wrapText="1"/>
    </xf>
    <xf numFmtId="0" fontId="26" fillId="0" borderId="0"/>
    <xf numFmtId="0" fontId="30" fillId="5" borderId="0" applyNumberFormat="0" applyBorder="0" applyProtection="0">
      <alignment horizontal="left" indent="1"/>
    </xf>
  </cellStyleXfs>
  <cellXfs count="746">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5"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72"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6"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5" fontId="0" fillId="0" borderId="0" xfId="0" applyNumberFormat="1" applyAlignment="1">
      <alignment vertical="center"/>
    </xf>
    <xf numFmtId="174" fontId="0" fillId="19" borderId="0" xfId="0" applyNumberFormat="1" applyFill="1" applyAlignment="1">
      <alignment vertical="center"/>
    </xf>
    <xf numFmtId="0" fontId="11" fillId="0" borderId="18" xfId="22" applyFont="1" applyBorder="1" applyAlignment="1">
      <alignment horizontal="left" vertical="center" wrapText="1"/>
    </xf>
    <xf numFmtId="167" fontId="12" fillId="0" borderId="10" xfId="11" applyFont="1" applyFill="1" applyBorder="1" applyAlignment="1" applyProtection="1">
      <alignment horizontal="center" vertical="center" wrapText="1"/>
    </xf>
    <xf numFmtId="165" fontId="20"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3" fontId="12" fillId="9" borderId="19" xfId="28" applyNumberFormat="1" applyFont="1" applyFill="1" applyBorder="1" applyAlignment="1" applyProtection="1">
      <alignment vertical="center" wrapText="1"/>
    </xf>
    <xf numFmtId="165" fontId="31"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1"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2" fillId="0" borderId="0" xfId="0" applyFont="1" applyAlignment="1">
      <alignment vertical="center"/>
    </xf>
    <xf numFmtId="0" fontId="34" fillId="9" borderId="22" xfId="0" applyFont="1" applyFill="1" applyBorder="1" applyAlignment="1">
      <alignment vertical="center"/>
    </xf>
    <xf numFmtId="0" fontId="34" fillId="9" borderId="23" xfId="0" applyFont="1" applyFill="1" applyBorder="1" applyAlignment="1">
      <alignment vertical="center"/>
    </xf>
    <xf numFmtId="0" fontId="34" fillId="9" borderId="0" xfId="0" applyFont="1" applyFill="1" applyAlignment="1">
      <alignment vertical="center"/>
    </xf>
    <xf numFmtId="0" fontId="34" fillId="9" borderId="24" xfId="0" applyFont="1" applyFill="1" applyBorder="1" applyAlignment="1">
      <alignment vertical="center"/>
    </xf>
    <xf numFmtId="0" fontId="34" fillId="9" borderId="3" xfId="0" applyFont="1" applyFill="1" applyBorder="1" applyAlignment="1">
      <alignment vertical="center"/>
    </xf>
    <xf numFmtId="0" fontId="34" fillId="9" borderId="25" xfId="0" applyFont="1" applyFill="1" applyBorder="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32" fillId="0" borderId="1" xfId="28" applyNumberFormat="1" applyFont="1" applyBorder="1" applyAlignment="1">
      <alignment vertical="center"/>
    </xf>
    <xf numFmtId="9" fontId="32" fillId="0" borderId="1" xfId="28" applyFont="1" applyBorder="1" applyAlignment="1">
      <alignment vertical="center"/>
    </xf>
    <xf numFmtId="0" fontId="12" fillId="9" borderId="10" xfId="0" applyFont="1" applyFill="1" applyBorder="1" applyAlignment="1">
      <alignment horizontal="center" vertical="center" wrapText="1"/>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6" fontId="13" fillId="22" borderId="1" xfId="15" applyNumberFormat="1" applyFont="1" applyFill="1" applyBorder="1" applyAlignment="1">
      <alignment horizontal="center" vertical="center"/>
    </xf>
    <xf numFmtId="176"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2" fontId="20" fillId="0" borderId="1" xfId="10" applyNumberFormat="1" applyFont="1" applyBorder="1" applyAlignment="1">
      <alignment vertical="center"/>
    </xf>
    <xf numFmtId="172" fontId="20" fillId="0" borderId="8" xfId="10" applyNumberFormat="1" applyFont="1" applyBorder="1" applyAlignment="1">
      <alignment vertical="center"/>
    </xf>
    <xf numFmtId="172" fontId="20" fillId="0" borderId="31" xfId="10" applyNumberFormat="1" applyFont="1" applyBorder="1" applyAlignment="1">
      <alignment vertical="center"/>
    </xf>
    <xf numFmtId="172" fontId="20" fillId="0" borderId="19" xfId="10" applyNumberFormat="1" applyFont="1" applyBorder="1" applyAlignment="1">
      <alignment vertical="center"/>
    </xf>
    <xf numFmtId="172" fontId="20" fillId="0" borderId="4" xfId="10" applyNumberFormat="1" applyFont="1" applyBorder="1" applyAlignment="1">
      <alignment vertical="center"/>
    </xf>
    <xf numFmtId="172" fontId="20" fillId="0" borderId="2" xfId="10" applyNumberFormat="1" applyFont="1" applyBorder="1" applyAlignment="1">
      <alignment vertical="center"/>
    </xf>
    <xf numFmtId="172" fontId="20" fillId="0" borderId="32" xfId="10" applyNumberFormat="1" applyFont="1" applyBorder="1" applyAlignment="1">
      <alignment vertical="center"/>
    </xf>
    <xf numFmtId="172" fontId="20" fillId="0" borderId="20" xfId="10" applyNumberFormat="1" applyFont="1" applyBorder="1" applyAlignment="1">
      <alignment vertical="center"/>
    </xf>
    <xf numFmtId="9" fontId="20" fillId="0" borderId="9" xfId="28" applyFont="1" applyBorder="1" applyAlignment="1">
      <alignment vertical="center"/>
    </xf>
    <xf numFmtId="9" fontId="20" fillId="0" borderId="33" xfId="28" applyFont="1" applyBorder="1" applyAlignment="1">
      <alignment vertical="center"/>
    </xf>
    <xf numFmtId="9" fontId="20"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6"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0" fillId="0" borderId="2" xfId="28" applyFont="1" applyBorder="1" applyAlignment="1">
      <alignment vertical="center"/>
    </xf>
    <xf numFmtId="0" fontId="12" fillId="9" borderId="2" xfId="0" applyFont="1" applyFill="1" applyBorder="1" applyAlignment="1">
      <alignment horizontal="center" vertical="center" wrapText="1"/>
    </xf>
    <xf numFmtId="9" fontId="34" fillId="9" borderId="1" xfId="28" applyFont="1" applyFill="1" applyBorder="1" applyAlignment="1">
      <alignment horizontal="center" vertical="center" wrapText="1"/>
    </xf>
    <xf numFmtId="9" fontId="32" fillId="0" borderId="0" xfId="28" applyFont="1" applyAlignment="1">
      <alignment vertical="center"/>
    </xf>
    <xf numFmtId="0" fontId="34" fillId="21" borderId="1" xfId="0" applyFont="1" applyFill="1" applyBorder="1" applyAlignment="1">
      <alignment horizontal="left" vertical="center"/>
    </xf>
    <xf numFmtId="0" fontId="34" fillId="0" borderId="1" xfId="0" applyFont="1" applyBorder="1" applyAlignment="1">
      <alignment horizontal="left" vertical="center"/>
    </xf>
    <xf numFmtId="0" fontId="34" fillId="0" borderId="1" xfId="0" applyFont="1" applyBorder="1" applyAlignment="1">
      <alignment horizontal="left" vertical="center" wrapText="1"/>
    </xf>
    <xf numFmtId="177" fontId="17" fillId="0" borderId="1" xfId="14" applyNumberFormat="1" applyFont="1" applyBorder="1" applyAlignment="1">
      <alignment vertical="center"/>
    </xf>
    <xf numFmtId="177" fontId="13" fillId="22" borderId="1" xfId="14"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77" xfId="22" applyFont="1" applyFill="1" applyBorder="1" applyAlignment="1">
      <alignment vertical="center" wrapText="1"/>
    </xf>
    <xf numFmtId="0" fontId="12" fillId="19" borderId="78" xfId="22" applyFont="1" applyFill="1" applyBorder="1" applyAlignment="1">
      <alignment vertical="center" wrapText="1"/>
    </xf>
    <xf numFmtId="9" fontId="11" fillId="0" borderId="1" xfId="28" applyFont="1" applyBorder="1" applyAlignment="1">
      <alignment horizontal="center" vertical="center" wrapText="1"/>
    </xf>
    <xf numFmtId="167" fontId="32" fillId="0" borderId="1" xfId="11" applyFont="1" applyFill="1" applyBorder="1" applyAlignment="1">
      <alignment horizontal="center" vertical="center" wrapText="1"/>
    </xf>
    <xf numFmtId="0" fontId="32" fillId="0" borderId="1" xfId="11"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vertical="center"/>
    </xf>
    <xf numFmtId="9" fontId="32" fillId="0" borderId="1" xfId="28" applyFont="1" applyFill="1" applyBorder="1" applyAlignment="1">
      <alignment horizontal="center" vertical="center"/>
    </xf>
    <xf numFmtId="0" fontId="11" fillId="0" borderId="10" xfId="0" applyFont="1" applyBorder="1" applyAlignment="1">
      <alignment horizontal="center" vertical="center" wrapText="1"/>
    </xf>
    <xf numFmtId="172" fontId="20" fillId="0" borderId="32" xfId="10" applyNumberFormat="1" applyFont="1" applyFill="1" applyBorder="1" applyAlignment="1">
      <alignment vertical="center"/>
    </xf>
    <xf numFmtId="172" fontId="20" fillId="0" borderId="4" xfId="10" applyNumberFormat="1" applyFont="1" applyFill="1" applyBorder="1" applyAlignment="1">
      <alignment vertical="center"/>
    </xf>
    <xf numFmtId="172" fontId="20" fillId="0" borderId="8" xfId="10" applyNumberFormat="1" applyFont="1" applyFill="1" applyBorder="1" applyAlignment="1">
      <alignment vertical="center"/>
    </xf>
    <xf numFmtId="172" fontId="20" fillId="0" borderId="1" xfId="10" applyNumberFormat="1" applyFont="1" applyFill="1" applyBorder="1" applyAlignment="1">
      <alignment vertical="center"/>
    </xf>
    <xf numFmtId="172" fontId="20" fillId="0" borderId="31" xfId="10" applyNumberFormat="1" applyFont="1" applyFill="1" applyBorder="1" applyAlignment="1">
      <alignment vertical="center"/>
    </xf>
    <xf numFmtId="172" fontId="20" fillId="0" borderId="19" xfId="10" applyNumberFormat="1" applyFont="1" applyFill="1" applyBorder="1" applyAlignment="1">
      <alignment vertical="center"/>
    </xf>
    <xf numFmtId="0" fontId="32" fillId="0" borderId="5" xfId="0" applyFont="1" applyBorder="1" applyAlignment="1">
      <alignment horizontal="center" vertical="center"/>
    </xf>
    <xf numFmtId="0" fontId="17" fillId="0" borderId="1" xfId="0" applyFont="1" applyBorder="1" applyAlignment="1">
      <alignment horizontal="center" vertical="center" wrapText="1"/>
    </xf>
    <xf numFmtId="0" fontId="32" fillId="24" borderId="79" xfId="0" applyFont="1" applyFill="1" applyBorder="1" applyAlignment="1">
      <alignment horizontal="center" vertical="center"/>
    </xf>
    <xf numFmtId="0" fontId="32" fillId="0" borderId="5" xfId="0" applyFont="1" applyBorder="1" applyAlignment="1">
      <alignment horizontal="center" vertical="center" wrapText="1"/>
    </xf>
    <xf numFmtId="0" fontId="11" fillId="0" borderId="5" xfId="0" applyFont="1" applyBorder="1" applyAlignment="1">
      <alignment horizontal="center" vertical="center"/>
    </xf>
    <xf numFmtId="9" fontId="32" fillId="0" borderId="1" xfId="0" applyNumberFormat="1" applyFont="1" applyBorder="1" applyAlignment="1">
      <alignment vertical="center"/>
    </xf>
    <xf numFmtId="0" fontId="36" fillId="0" borderId="1" xfId="0" applyFont="1" applyBorder="1" applyAlignment="1">
      <alignment vertical="center" wrapText="1"/>
    </xf>
    <xf numFmtId="0" fontId="36" fillId="0" borderId="5" xfId="0" applyFont="1" applyBorder="1" applyAlignment="1">
      <alignment vertical="center"/>
    </xf>
    <xf numFmtId="9" fontId="32" fillId="0" borderId="1" xfId="28" applyFont="1" applyBorder="1" applyAlignment="1">
      <alignment vertical="center" wrapText="1"/>
    </xf>
    <xf numFmtId="0" fontId="32" fillId="0" borderId="0" xfId="0" applyFont="1" applyAlignment="1">
      <alignment vertical="center" wrapText="1"/>
    </xf>
    <xf numFmtId="9" fontId="35" fillId="0" borderId="10" xfId="22" applyNumberFormat="1" applyFont="1" applyBorder="1" applyAlignment="1">
      <alignment horizontal="center" vertical="center" wrapText="1"/>
    </xf>
    <xf numFmtId="0" fontId="35" fillId="0" borderId="4" xfId="22" applyFont="1" applyBorder="1" applyAlignment="1">
      <alignment horizontal="left" vertical="center" wrapText="1"/>
    </xf>
    <xf numFmtId="0" fontId="35" fillId="0" borderId="10" xfId="22" applyFont="1" applyBorder="1" applyAlignment="1">
      <alignment horizontal="center" vertical="center" wrapText="1"/>
    </xf>
    <xf numFmtId="0" fontId="35" fillId="9" borderId="19" xfId="22" applyFont="1" applyFill="1" applyBorder="1" applyAlignment="1">
      <alignment horizontal="left" vertical="center" wrapText="1"/>
    </xf>
    <xf numFmtId="173" fontId="35" fillId="9" borderId="19" xfId="28" applyNumberFormat="1" applyFont="1" applyFill="1" applyBorder="1" applyAlignment="1" applyProtection="1">
      <alignment vertical="center" wrapText="1"/>
    </xf>
    <xf numFmtId="0" fontId="35" fillId="20" borderId="1" xfId="22" applyFont="1" applyFill="1" applyBorder="1" applyAlignment="1">
      <alignment horizontal="center" vertical="center" wrapText="1"/>
    </xf>
    <xf numFmtId="0" fontId="35" fillId="9" borderId="1" xfId="22" applyFont="1" applyFill="1" applyBorder="1" applyAlignment="1">
      <alignment horizontal="left" vertical="center" wrapText="1"/>
    </xf>
    <xf numFmtId="9" fontId="36" fillId="9" borderId="1" xfId="28" applyFont="1" applyFill="1" applyBorder="1" applyAlignment="1" applyProtection="1">
      <alignment horizontal="center" vertical="center" wrapText="1"/>
      <protection locked="0"/>
    </xf>
    <xf numFmtId="0" fontId="35" fillId="0" borderId="1" xfId="22" applyFont="1" applyBorder="1" applyAlignment="1">
      <alignment horizontal="left" vertical="center" wrapText="1"/>
    </xf>
    <xf numFmtId="9" fontId="36" fillId="0" borderId="1" xfId="29" applyFont="1" applyFill="1" applyBorder="1" applyAlignment="1" applyProtection="1">
      <alignment horizontal="center" vertical="center" wrapText="1"/>
      <protection locked="0"/>
    </xf>
    <xf numFmtId="9" fontId="36" fillId="0" borderId="1" xfId="28" applyFont="1" applyBorder="1" applyAlignment="1">
      <alignment horizontal="center" vertical="center" wrapText="1"/>
    </xf>
    <xf numFmtId="0" fontId="39" fillId="0" borderId="0" xfId="0" applyFont="1" applyAlignment="1">
      <alignment vertical="center"/>
    </xf>
    <xf numFmtId="0" fontId="36" fillId="0" borderId="18" xfId="22" applyFont="1" applyBorder="1" applyAlignment="1">
      <alignment horizontal="left" vertical="center" wrapText="1"/>
    </xf>
    <xf numFmtId="167" fontId="35" fillId="0" borderId="10" xfId="11" applyFont="1" applyFill="1" applyBorder="1" applyAlignment="1" applyProtection="1">
      <alignment horizontal="center" vertical="center" wrapText="1"/>
    </xf>
    <xf numFmtId="9" fontId="36" fillId="9" borderId="19" xfId="30" applyFont="1" applyFill="1" applyBorder="1" applyAlignment="1" applyProtection="1">
      <alignment horizontal="center" vertical="center" wrapText="1"/>
    </xf>
    <xf numFmtId="172" fontId="20" fillId="19" borderId="1" xfId="10" applyNumberFormat="1" applyFont="1" applyFill="1" applyBorder="1" applyAlignment="1">
      <alignment vertical="center"/>
    </xf>
    <xf numFmtId="172" fontId="20" fillId="19" borderId="32" xfId="10" applyNumberFormat="1" applyFont="1" applyFill="1" applyBorder="1" applyAlignment="1">
      <alignment vertical="center"/>
    </xf>
    <xf numFmtId="172" fontId="20" fillId="19" borderId="4" xfId="10" applyNumberFormat="1" applyFont="1" applyFill="1" applyBorder="1" applyAlignment="1">
      <alignment vertical="center"/>
    </xf>
    <xf numFmtId="172" fontId="12" fillId="0" borderId="10" xfId="10" applyNumberFormat="1" applyFont="1" applyFill="1" applyBorder="1" applyAlignment="1" applyProtection="1">
      <alignment horizontal="center" vertical="center" wrapText="1"/>
    </xf>
    <xf numFmtId="0" fontId="11" fillId="9" borderId="19" xfId="30" applyNumberFormat="1" applyFont="1" applyFill="1" applyBorder="1" applyAlignment="1" applyProtection="1">
      <alignment horizontal="center" vertical="center" wrapText="1"/>
    </xf>
    <xf numFmtId="9" fontId="11" fillId="19" borderId="4" xfId="29" applyFont="1" applyFill="1" applyBorder="1" applyAlignment="1" applyProtection="1">
      <alignment horizontal="center" vertical="center" wrapText="1"/>
      <protection locked="0"/>
    </xf>
    <xf numFmtId="9" fontId="11" fillId="19" borderId="1" xfId="28" applyFont="1" applyFill="1" applyBorder="1" applyAlignment="1" applyProtection="1">
      <alignment horizontal="center" vertical="center" wrapText="1"/>
      <protection locked="0"/>
    </xf>
    <xf numFmtId="9" fontId="11" fillId="0" borderId="2" xfId="29" applyFont="1" applyFill="1" applyBorder="1" applyAlignment="1" applyProtection="1">
      <alignment horizontal="center" vertical="center" wrapText="1"/>
      <protection locked="0"/>
    </xf>
    <xf numFmtId="9" fontId="12" fillId="0" borderId="1" xfId="22" applyNumberFormat="1" applyFont="1" applyBorder="1" applyAlignment="1">
      <alignment horizontal="center" vertical="center" wrapText="1"/>
    </xf>
    <xf numFmtId="0" fontId="11" fillId="24" borderId="79" xfId="0" applyFont="1" applyFill="1" applyBorder="1" applyAlignment="1">
      <alignment horizontal="center" vertical="center"/>
    </xf>
    <xf numFmtId="0" fontId="11" fillId="0" borderId="23" xfId="0" applyFont="1" applyBorder="1" applyAlignment="1">
      <alignment horizontal="center" vertical="center" wrapText="1"/>
    </xf>
    <xf numFmtId="0" fontId="11" fillId="0" borderId="10" xfId="0" applyFont="1" applyBorder="1" applyAlignment="1">
      <alignment vertical="center" wrapText="1"/>
    </xf>
    <xf numFmtId="167" fontId="11" fillId="0" borderId="10" xfId="11" applyFont="1" applyFill="1" applyBorder="1" applyAlignment="1">
      <alignment horizontal="center" vertical="center" wrapText="1"/>
    </xf>
    <xf numFmtId="9" fontId="11" fillId="0" borderId="1" xfId="28" applyFont="1" applyBorder="1" applyAlignment="1">
      <alignment vertical="center"/>
    </xf>
    <xf numFmtId="0" fontId="11" fillId="0" borderId="0" xfId="0" applyFont="1" applyAlignment="1">
      <alignment vertical="center"/>
    </xf>
    <xf numFmtId="0" fontId="11" fillId="19" borderId="1" xfId="0" applyFont="1" applyFill="1" applyBorder="1" applyAlignment="1">
      <alignment vertical="center"/>
    </xf>
    <xf numFmtId="0" fontId="11" fillId="19" borderId="10" xfId="0" applyFont="1" applyFill="1" applyBorder="1" applyAlignment="1">
      <alignment vertical="center" wrapText="1"/>
    </xf>
    <xf numFmtId="0" fontId="32" fillId="19" borderId="1" xfId="0" applyFont="1" applyFill="1" applyBorder="1" applyAlignment="1">
      <alignment vertical="center"/>
    </xf>
    <xf numFmtId="9" fontId="32" fillId="19" borderId="1" xfId="28" applyFont="1" applyFill="1" applyBorder="1" applyAlignment="1">
      <alignment vertical="center"/>
    </xf>
    <xf numFmtId="0" fontId="35" fillId="19" borderId="0" xfId="22" applyFont="1" applyFill="1" applyAlignment="1">
      <alignment vertical="center" wrapText="1"/>
    </xf>
    <xf numFmtId="0" fontId="35" fillId="0" borderId="0" xfId="22" applyFont="1" applyAlignment="1">
      <alignment horizontal="center" vertical="center" wrapText="1"/>
    </xf>
    <xf numFmtId="0" fontId="45" fillId="19" borderId="0" xfId="22" applyFont="1" applyFill="1" applyAlignment="1">
      <alignment horizontal="center" vertical="center" wrapText="1"/>
    </xf>
    <xf numFmtId="0" fontId="36" fillId="19" borderId="0" xfId="0" applyFont="1" applyFill="1" applyAlignment="1">
      <alignment vertical="center"/>
    </xf>
    <xf numFmtId="0" fontId="35" fillId="20" borderId="28" xfId="22" applyFont="1" applyFill="1" applyBorder="1" applyAlignment="1">
      <alignment horizontal="center" vertical="center" wrapText="1"/>
    </xf>
    <xf numFmtId="172" fontId="39" fillId="0" borderId="4" xfId="10" applyNumberFormat="1" applyFont="1" applyBorder="1" applyAlignment="1">
      <alignment vertical="center"/>
    </xf>
    <xf numFmtId="172" fontId="39" fillId="0" borderId="1" xfId="10" applyNumberFormat="1" applyFont="1" applyBorder="1" applyAlignment="1">
      <alignment vertical="center"/>
    </xf>
    <xf numFmtId="172" fontId="39" fillId="0" borderId="19" xfId="10" applyNumberFormat="1" applyFont="1" applyBorder="1" applyAlignment="1">
      <alignment vertical="center"/>
    </xf>
    <xf numFmtId="0" fontId="35" fillId="19" borderId="0" xfId="22" applyFont="1" applyFill="1" applyAlignment="1">
      <alignment horizontal="left" vertical="center" wrapText="1"/>
    </xf>
    <xf numFmtId="0" fontId="12" fillId="26" borderId="10" xfId="0" applyFont="1" applyFill="1" applyBorder="1" applyAlignment="1">
      <alignment horizontal="center" vertical="center" wrapText="1"/>
    </xf>
    <xf numFmtId="9" fontId="36" fillId="9" borderId="19" xfId="28" applyFont="1" applyFill="1" applyBorder="1" applyAlignment="1" applyProtection="1">
      <alignment vertical="center" wrapText="1"/>
    </xf>
    <xf numFmtId="0" fontId="32" fillId="0" borderId="23" xfId="0" applyFont="1" applyBorder="1" applyAlignment="1">
      <alignment vertical="center" wrapText="1"/>
    </xf>
    <xf numFmtId="0" fontId="31" fillId="0" borderId="79" xfId="0" applyFont="1" applyBorder="1"/>
    <xf numFmtId="0" fontId="0" fillId="0" borderId="79" xfId="0" applyBorder="1"/>
    <xf numFmtId="0" fontId="17" fillId="0" borderId="1" xfId="0" applyFont="1" applyBorder="1" applyAlignment="1">
      <alignment vertical="center" wrapText="1"/>
    </xf>
    <xf numFmtId="0" fontId="0" fillId="0" borderId="89" xfId="0" applyBorder="1"/>
    <xf numFmtId="9" fontId="11" fillId="0" borderId="1" xfId="28" applyFont="1" applyFill="1" applyBorder="1" applyAlignment="1">
      <alignment horizontal="center" vertical="center" wrapText="1"/>
    </xf>
    <xf numFmtId="9" fontId="32" fillId="0" borderId="1" xfId="28" applyFont="1" applyBorder="1" applyAlignment="1">
      <alignment horizontal="center" vertical="center"/>
    </xf>
    <xf numFmtId="0" fontId="36" fillId="19" borderId="1" xfId="0" applyFont="1" applyFill="1" applyBorder="1" applyAlignment="1">
      <alignment vertical="center" wrapText="1"/>
    </xf>
    <xf numFmtId="9" fontId="32" fillId="19" borderId="4" xfId="28" applyFont="1" applyFill="1" applyBorder="1" applyAlignment="1">
      <alignment vertical="center" wrapText="1"/>
    </xf>
    <xf numFmtId="0" fontId="32" fillId="0" borderId="1" xfId="28" applyNumberFormat="1" applyFont="1" applyFill="1" applyBorder="1" applyAlignment="1">
      <alignment vertical="center" wrapText="1"/>
    </xf>
    <xf numFmtId="9" fontId="35" fillId="0" borderId="19" xfId="28" applyFont="1" applyFill="1" applyBorder="1" applyAlignment="1" applyProtection="1">
      <alignment horizontal="center" vertical="center" wrapText="1"/>
    </xf>
    <xf numFmtId="172" fontId="12" fillId="9" borderId="19" xfId="10" applyNumberFormat="1" applyFont="1" applyFill="1" applyBorder="1" applyAlignment="1" applyProtection="1">
      <alignment vertical="center" wrapText="1"/>
    </xf>
    <xf numFmtId="9" fontId="35" fillId="0" borderId="1" xfId="22" applyNumberFormat="1" applyFont="1" applyBorder="1" applyAlignment="1">
      <alignment horizontal="center" vertical="center" wrapText="1"/>
    </xf>
    <xf numFmtId="172" fontId="20" fillId="0" borderId="1" xfId="10" quotePrefix="1" applyNumberFormat="1" applyFont="1" applyBorder="1" applyAlignment="1">
      <alignment vertical="center"/>
    </xf>
    <xf numFmtId="173" fontId="20" fillId="0" borderId="9" xfId="28" applyNumberFormat="1" applyFont="1" applyBorder="1" applyAlignment="1">
      <alignment vertical="center"/>
    </xf>
    <xf numFmtId="173" fontId="20" fillId="0" borderId="33" xfId="28" applyNumberFormat="1" applyFont="1" applyBorder="1" applyAlignment="1">
      <alignment vertical="center"/>
    </xf>
    <xf numFmtId="0" fontId="11" fillId="9" borderId="19" xfId="28" applyNumberFormat="1" applyFont="1" applyFill="1" applyBorder="1" applyAlignment="1" applyProtection="1">
      <alignment horizontal="center" vertical="center" wrapText="1"/>
    </xf>
    <xf numFmtId="172" fontId="20" fillId="19" borderId="2" xfId="10" applyNumberFormat="1" applyFont="1" applyFill="1" applyBorder="1" applyAlignment="1">
      <alignment vertical="center"/>
    </xf>
    <xf numFmtId="172" fontId="20" fillId="19" borderId="19" xfId="10" applyNumberFormat="1" applyFont="1" applyFill="1" applyBorder="1" applyAlignment="1">
      <alignment vertical="center"/>
    </xf>
    <xf numFmtId="9" fontId="48" fillId="19" borderId="1" xfId="28" applyFont="1" applyFill="1" applyBorder="1" applyAlignment="1">
      <alignment vertical="center" wrapText="1"/>
    </xf>
    <xf numFmtId="0" fontId="36" fillId="0" borderId="0" xfId="0" applyFont="1" applyAlignment="1">
      <alignment vertical="center" wrapText="1"/>
    </xf>
    <xf numFmtId="9" fontId="20" fillId="0" borderId="33" xfId="28" applyFont="1" applyFill="1" applyBorder="1" applyAlignment="1">
      <alignment vertical="center"/>
    </xf>
    <xf numFmtId="0" fontId="0" fillId="0" borderId="1" xfId="0" applyBorder="1"/>
    <xf numFmtId="0" fontId="35" fillId="0" borderId="1" xfId="22" applyFont="1" applyBorder="1" applyAlignment="1">
      <alignment horizontal="center" vertical="center" wrapText="1"/>
    </xf>
    <xf numFmtId="172" fontId="35" fillId="0" borderId="1" xfId="10" applyNumberFormat="1" applyFont="1" applyFill="1" applyBorder="1" applyAlignment="1" applyProtection="1">
      <alignment horizontal="center" vertical="center" wrapText="1"/>
    </xf>
    <xf numFmtId="1" fontId="36" fillId="9" borderId="1" xfId="30" applyNumberFormat="1" applyFont="1" applyFill="1" applyBorder="1" applyAlignment="1" applyProtection="1">
      <alignment horizontal="center" vertical="center" wrapText="1"/>
    </xf>
    <xf numFmtId="1" fontId="36" fillId="9" borderId="1" xfId="30" applyNumberFormat="1" applyFont="1" applyFill="1" applyBorder="1" applyAlignment="1">
      <alignment horizontal="center" vertical="center" wrapText="1"/>
    </xf>
    <xf numFmtId="173" fontId="35" fillId="9" borderId="1" xfId="28" applyNumberFormat="1" applyFont="1" applyFill="1" applyBorder="1" applyAlignment="1" applyProtection="1">
      <alignment vertical="center" wrapText="1"/>
    </xf>
    <xf numFmtId="1" fontId="35" fillId="9" borderId="1" xfId="30" applyNumberFormat="1" applyFont="1" applyFill="1" applyBorder="1" applyAlignment="1" applyProtection="1">
      <alignment horizontal="right" vertical="center" wrapText="1"/>
    </xf>
    <xf numFmtId="9" fontId="35" fillId="0" borderId="1" xfId="28" applyFont="1" applyFill="1" applyBorder="1" applyAlignment="1" applyProtection="1">
      <alignment horizontal="center" vertical="center" wrapText="1"/>
    </xf>
    <xf numFmtId="9" fontId="35" fillId="9" borderId="1" xfId="30" applyFont="1" applyFill="1" applyBorder="1" applyAlignment="1" applyProtection="1">
      <alignment horizontal="center" vertical="center" wrapText="1"/>
    </xf>
    <xf numFmtId="9" fontId="35" fillId="9" borderId="1" xfId="28" applyFont="1" applyFill="1" applyBorder="1" applyAlignment="1" applyProtection="1">
      <alignment horizontal="center" vertical="center" wrapText="1"/>
    </xf>
    <xf numFmtId="173" fontId="35" fillId="9" borderId="1" xfId="28" applyNumberFormat="1" applyFont="1" applyFill="1" applyBorder="1" applyAlignment="1" applyProtection="1">
      <alignment horizontal="center" vertical="center" wrapText="1"/>
    </xf>
    <xf numFmtId="9" fontId="38" fillId="0" borderId="1" xfId="29" applyFont="1" applyFill="1" applyBorder="1" applyAlignment="1" applyProtection="1">
      <alignment horizontal="center" vertical="center" wrapText="1"/>
      <protection locked="0"/>
    </xf>
    <xf numFmtId="9" fontId="32" fillId="0" borderId="1" xfId="28" applyFont="1" applyFill="1" applyBorder="1" applyAlignment="1">
      <alignment vertical="center"/>
    </xf>
    <xf numFmtId="9" fontId="32" fillId="0" borderId="1" xfId="28" applyFont="1" applyFill="1" applyBorder="1" applyAlignment="1">
      <alignment vertical="top" wrapText="1"/>
    </xf>
    <xf numFmtId="9" fontId="20" fillId="19" borderId="33" xfId="28" applyFont="1" applyFill="1" applyBorder="1" applyAlignment="1">
      <alignment vertical="center"/>
    </xf>
    <xf numFmtId="0" fontId="11" fillId="0" borderId="57"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56"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0" fillId="0" borderId="61" xfId="0" applyBorder="1" applyAlignment="1">
      <alignment horizontal="center" vertical="center"/>
    </xf>
    <xf numFmtId="0" fontId="0" fillId="0" borderId="48" xfId="0" applyBorder="1" applyAlignment="1">
      <alignment horizontal="center" vertical="center"/>
    </xf>
    <xf numFmtId="0" fontId="31" fillId="0" borderId="65" xfId="0" applyFont="1" applyBorder="1" applyAlignment="1">
      <alignment horizontal="center" vertical="center" wrapText="1"/>
    </xf>
    <xf numFmtId="0" fontId="31" fillId="0" borderId="26" xfId="0" applyFont="1" applyBorder="1" applyAlignment="1">
      <alignment horizontal="center" vertical="center" wrapText="1"/>
    </xf>
    <xf numFmtId="0" fontId="0" fillId="0" borderId="65" xfId="0" applyBorder="1" applyAlignment="1">
      <alignment horizontal="center" vertical="center"/>
    </xf>
    <xf numFmtId="0" fontId="0" fillId="0" borderId="26" xfId="0" applyBorder="1" applyAlignment="1">
      <alignment horizontal="center" vertical="center"/>
    </xf>
    <xf numFmtId="0" fontId="31" fillId="0" borderId="61" xfId="0" applyFont="1" applyBorder="1" applyAlignment="1">
      <alignment horizontal="center" vertical="center" wrapText="1"/>
    </xf>
    <xf numFmtId="0" fontId="31" fillId="0" borderId="48" xfId="0" applyFont="1" applyBorder="1" applyAlignment="1">
      <alignment horizontal="center" vertical="center" wrapText="1"/>
    </xf>
    <xf numFmtId="0" fontId="19" fillId="0" borderId="52" xfId="0" applyFont="1" applyBorder="1" applyAlignment="1">
      <alignment horizontal="left" vertical="center" wrapText="1"/>
    </xf>
    <xf numFmtId="0" fontId="19" fillId="0" borderId="45" xfId="0" applyFont="1" applyBorder="1" applyAlignment="1">
      <alignment horizontal="left" vertical="center" wrapText="1"/>
    </xf>
    <xf numFmtId="0" fontId="19" fillId="0" borderId="51"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43" xfId="22" applyFont="1" applyBorder="1" applyAlignment="1">
      <alignment horizontal="center" vertical="center" wrapText="1"/>
    </xf>
    <xf numFmtId="0" fontId="12" fillId="0" borderId="45" xfId="22" applyFont="1" applyBorder="1" applyAlignment="1">
      <alignment horizontal="center" vertical="center" wrapText="1"/>
    </xf>
    <xf numFmtId="0" fontId="12" fillId="0" borderId="51" xfId="22" applyFont="1" applyBorder="1" applyAlignment="1">
      <alignment horizontal="center" vertical="center" wrapText="1"/>
    </xf>
    <xf numFmtId="0" fontId="12" fillId="0" borderId="31" xfId="22" applyFont="1" applyBorder="1" applyAlignment="1">
      <alignment horizontal="center"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41" fillId="0" borderId="64" xfId="0" applyFont="1" applyBorder="1" applyAlignment="1">
      <alignment horizontal="left" vertical="center" wrapText="1"/>
    </xf>
    <xf numFmtId="0" fontId="41" fillId="0" borderId="19" xfId="0" applyFont="1" applyBorder="1" applyAlignment="1">
      <alignment horizontal="left" vertical="center" wrapText="1"/>
    </xf>
    <xf numFmtId="0" fontId="41" fillId="0" borderId="33" xfId="0" applyFont="1" applyBorder="1" applyAlignment="1">
      <alignment horizontal="left" vertical="center" wrapText="1"/>
    </xf>
    <xf numFmtId="0" fontId="40" fillId="0" borderId="58" xfId="0" applyFont="1" applyBorder="1" applyAlignment="1">
      <alignment horizontal="center" vertical="center"/>
    </xf>
    <xf numFmtId="0" fontId="40" fillId="0" borderId="59" xfId="0" applyFont="1" applyBorder="1" applyAlignment="1">
      <alignment horizontal="center" vertical="center"/>
    </xf>
    <xf numFmtId="0" fontId="40" fillId="0" borderId="60" xfId="0" applyFont="1" applyBorder="1" applyAlignment="1">
      <alignment horizontal="center" vertical="center"/>
    </xf>
    <xf numFmtId="0" fontId="12" fillId="20" borderId="54"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14" fontId="37" fillId="0" borderId="57"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56" xfId="0" applyFont="1" applyBorder="1" applyAlignment="1">
      <alignment horizontal="center" vertical="center"/>
    </xf>
    <xf numFmtId="0" fontId="37" fillId="0" borderId="16" xfId="0" applyFont="1" applyBorder="1" applyAlignment="1">
      <alignment horizontal="center" vertical="center"/>
    </xf>
    <xf numFmtId="0" fontId="12" fillId="20" borderId="57"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56"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0" fontId="12" fillId="20" borderId="53" xfId="22" applyFont="1" applyFill="1" applyBorder="1" applyAlignment="1">
      <alignment horizontal="center" vertical="center" wrapText="1"/>
    </xf>
    <xf numFmtId="3" fontId="12" fillId="0" borderId="36"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0" fontId="12" fillId="20" borderId="8"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1"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31" fillId="0" borderId="62" xfId="0" applyFont="1" applyBorder="1" applyAlignment="1">
      <alignment horizontal="center" vertical="center" wrapText="1"/>
    </xf>
    <xf numFmtId="0" fontId="31" fillId="0" borderId="63" xfId="0" applyFont="1"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12" fillId="0" borderId="53"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5" xfId="22" applyFont="1" applyBorder="1" applyAlignment="1">
      <alignment horizontal="center" vertical="center" wrapText="1"/>
    </xf>
    <xf numFmtId="0" fontId="12" fillId="19" borderId="15" xfId="22" applyFont="1" applyFill="1" applyBorder="1" applyAlignment="1">
      <alignment horizontal="left" vertical="center" wrapText="1"/>
    </xf>
    <xf numFmtId="9" fontId="12" fillId="0" borderId="53" xfId="22" applyNumberFormat="1" applyFont="1" applyBorder="1" applyAlignment="1">
      <alignment horizontal="center" vertical="center" wrapText="1"/>
    </xf>
    <xf numFmtId="9" fontId="12" fillId="0" borderId="55" xfId="22" applyNumberFormat="1" applyFont="1" applyBorder="1" applyAlignment="1">
      <alignment horizontal="center" vertical="center" wrapText="1"/>
    </xf>
    <xf numFmtId="0" fontId="12" fillId="0" borderId="57"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6"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2" fillId="20" borderId="53" xfId="22" applyFont="1" applyFill="1" applyBorder="1" applyAlignment="1">
      <alignment horizontal="left" vertical="center" wrapText="1"/>
    </xf>
    <xf numFmtId="0" fontId="12" fillId="20" borderId="55" xfId="22" applyFont="1" applyFill="1" applyBorder="1" applyAlignment="1">
      <alignment horizontal="left" vertical="center" wrapText="1"/>
    </xf>
    <xf numFmtId="0" fontId="15" fillId="0" borderId="53" xfId="22" applyFont="1" applyBorder="1" applyAlignment="1">
      <alignment horizontal="center" vertical="center" wrapText="1"/>
    </xf>
    <xf numFmtId="0" fontId="15" fillId="0" borderId="54" xfId="22" applyFont="1" applyBorder="1" applyAlignment="1">
      <alignment horizontal="center" vertical="center" wrapText="1"/>
    </xf>
    <xf numFmtId="0" fontId="15" fillId="0" borderId="55"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1" fillId="0" borderId="53" xfId="22" applyFont="1" applyBorder="1" applyAlignment="1">
      <alignment horizontal="center" vertical="center" wrapText="1"/>
    </xf>
    <xf numFmtId="0" fontId="11" fillId="0" borderId="54" xfId="22" applyFont="1" applyBorder="1" applyAlignment="1">
      <alignment horizontal="center" vertical="center" wrapText="1"/>
    </xf>
    <xf numFmtId="0" fontId="11" fillId="0" borderId="55" xfId="22" applyFont="1" applyBorder="1" applyAlignment="1">
      <alignment horizontal="center" vertical="center" wrapText="1"/>
    </xf>
    <xf numFmtId="1" fontId="12" fillId="0" borderId="53" xfId="28" applyNumberFormat="1" applyFont="1" applyFill="1" applyBorder="1" applyAlignment="1" applyProtection="1">
      <alignment horizontal="center" vertical="center" wrapText="1"/>
    </xf>
    <xf numFmtId="1" fontId="12" fillId="0" borderId="55" xfId="28" applyNumberFormat="1" applyFont="1" applyFill="1" applyBorder="1" applyAlignment="1" applyProtection="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19" borderId="43" xfId="22" applyFont="1" applyFill="1" applyBorder="1" applyAlignment="1">
      <alignment horizontal="center" vertical="center" wrapText="1"/>
    </xf>
    <xf numFmtId="0" fontId="12" fillId="19" borderId="52" xfId="22" applyFont="1" applyFill="1" applyBorder="1" applyAlignment="1">
      <alignment horizontal="center" vertical="center" wrapText="1"/>
    </xf>
    <xf numFmtId="0" fontId="12" fillId="19" borderId="45" xfId="22" applyFont="1" applyFill="1" applyBorder="1" applyAlignment="1">
      <alignment horizontal="center" vertical="center" wrapText="1"/>
    </xf>
    <xf numFmtId="0" fontId="12" fillId="19" borderId="51"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43"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9" fontId="11" fillId="0" borderId="36" xfId="30" applyFont="1" applyFill="1" applyBorder="1" applyAlignment="1" applyProtection="1">
      <alignment horizontal="center" vertical="center" wrapText="1"/>
    </xf>
    <xf numFmtId="9" fontId="11" fillId="0" borderId="22" xfId="30" applyFont="1" applyFill="1" applyBorder="1" applyAlignment="1" applyProtection="1">
      <alignment horizontal="center" vertical="center" wrapText="1"/>
    </xf>
    <xf numFmtId="9" fontId="11" fillId="0" borderId="37" xfId="30" applyFont="1" applyFill="1" applyBorder="1" applyAlignment="1" applyProtection="1">
      <alignment horizontal="center" vertical="center" wrapText="1"/>
    </xf>
    <xf numFmtId="9" fontId="11" fillId="0" borderId="42" xfId="30" applyFont="1" applyFill="1" applyBorder="1" applyAlignment="1" applyProtection="1">
      <alignment horizontal="center" vertical="center" wrapText="1"/>
    </xf>
    <xf numFmtId="9" fontId="11" fillId="0" borderId="15" xfId="30" applyFont="1" applyFill="1" applyBorder="1" applyAlignment="1" applyProtection="1">
      <alignment horizontal="center" vertical="center" wrapText="1"/>
    </xf>
    <xf numFmtId="9" fontId="11" fillId="0" borderId="16" xfId="30" applyFont="1" applyFill="1" applyBorder="1" applyAlignment="1" applyProtection="1">
      <alignment horizontal="center" vertical="center" wrapText="1"/>
    </xf>
    <xf numFmtId="0" fontId="12" fillId="20" borderId="44" xfId="22" applyFont="1" applyFill="1" applyBorder="1" applyAlignment="1">
      <alignment horizontal="center" vertical="center" wrapText="1"/>
    </xf>
    <xf numFmtId="0" fontId="12" fillId="20" borderId="4"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22"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40" xfId="22" applyFont="1" applyBorder="1" applyAlignment="1">
      <alignment horizontal="center" vertical="center" wrapText="1"/>
    </xf>
    <xf numFmtId="9" fontId="12" fillId="0" borderId="10" xfId="22" applyNumberFormat="1" applyFont="1" applyBorder="1" applyAlignment="1">
      <alignment horizontal="center" vertical="center" wrapText="1"/>
    </xf>
    <xf numFmtId="0" fontId="12" fillId="0" borderId="41" xfId="22" applyFont="1" applyBorder="1" applyAlignment="1">
      <alignment horizontal="center" vertical="center" wrapText="1"/>
    </xf>
    <xf numFmtId="9" fontId="32" fillId="19" borderId="36" xfId="30" applyFont="1" applyFill="1" applyBorder="1" applyAlignment="1">
      <alignment horizontal="center" vertical="center" wrapText="1"/>
    </xf>
    <xf numFmtId="9" fontId="32" fillId="19" borderId="22" xfId="30" applyFont="1" applyFill="1" applyBorder="1" applyAlignment="1" applyProtection="1">
      <alignment horizontal="center" vertical="center" wrapText="1"/>
    </xf>
    <xf numFmtId="9" fontId="32" fillId="19" borderId="23" xfId="30" applyFont="1" applyFill="1" applyBorder="1" applyAlignment="1" applyProtection="1">
      <alignment horizontal="center" vertical="center" wrapText="1"/>
    </xf>
    <xf numFmtId="9" fontId="32" fillId="19" borderId="42" xfId="30" applyFont="1" applyFill="1" applyBorder="1" applyAlignment="1" applyProtection="1">
      <alignment horizontal="center" vertical="center" wrapText="1"/>
    </xf>
    <xf numFmtId="9" fontId="32" fillId="19" borderId="15" xfId="30" applyFont="1" applyFill="1" applyBorder="1" applyAlignment="1" applyProtection="1">
      <alignment horizontal="center" vertical="center" wrapText="1"/>
    </xf>
    <xf numFmtId="9" fontId="32" fillId="19" borderId="50" xfId="30" applyFont="1" applyFill="1" applyBorder="1" applyAlignment="1" applyProtection="1">
      <alignment horizontal="center" vertical="center" wrapText="1"/>
    </xf>
    <xf numFmtId="9" fontId="36" fillId="0" borderId="22" xfId="30" applyFont="1" applyBorder="1" applyAlignment="1">
      <alignment horizontal="center" vertical="center" wrapText="1"/>
    </xf>
    <xf numFmtId="9" fontId="36" fillId="0" borderId="22" xfId="30" applyFont="1" applyFill="1" applyBorder="1" applyAlignment="1" applyProtection="1">
      <alignment horizontal="center" vertical="center" wrapText="1"/>
    </xf>
    <xf numFmtId="9" fontId="36" fillId="0" borderId="23" xfId="30" applyFont="1" applyFill="1" applyBorder="1" applyAlignment="1" applyProtection="1">
      <alignment horizontal="center" vertical="center" wrapText="1"/>
    </xf>
    <xf numFmtId="9" fontId="36" fillId="0" borderId="15" xfId="30" applyFont="1" applyFill="1" applyBorder="1" applyAlignment="1" applyProtection="1">
      <alignment horizontal="center" vertical="center" wrapText="1"/>
    </xf>
    <xf numFmtId="9" fontId="36" fillId="0" borderId="50" xfId="30" applyFont="1" applyFill="1" applyBorder="1" applyAlignment="1" applyProtection="1">
      <alignment horizontal="center" vertical="center" wrapText="1"/>
    </xf>
    <xf numFmtId="9" fontId="11" fillId="0" borderId="23" xfId="30" applyFont="1" applyFill="1" applyBorder="1" applyAlignment="1" applyProtection="1">
      <alignment horizontal="center" vertical="center" wrapText="1"/>
    </xf>
    <xf numFmtId="9" fontId="11" fillId="0" borderId="50" xfId="30" applyFont="1" applyFill="1" applyBorder="1" applyAlignment="1" applyProtection="1">
      <alignment horizontal="center" vertical="center" wrapText="1"/>
    </xf>
    <xf numFmtId="2" fontId="11" fillId="0" borderId="8" xfId="22" applyNumberFormat="1" applyFont="1" applyBorder="1" applyAlignment="1">
      <alignment vertical="center" wrapText="1"/>
    </xf>
    <xf numFmtId="0" fontId="27" fillId="0" borderId="8" xfId="0" applyFont="1" applyBorder="1" applyAlignment="1">
      <alignment vertical="center" wrapText="1"/>
    </xf>
    <xf numFmtId="2" fontId="11" fillId="0" borderId="1" xfId="22" applyNumberFormat="1" applyFont="1" applyBorder="1" applyAlignment="1">
      <alignment horizontal="center" vertical="center" wrapText="1"/>
    </xf>
    <xf numFmtId="2" fontId="11" fillId="0" borderId="32" xfId="22" applyNumberFormat="1" applyFont="1" applyBorder="1" applyAlignment="1">
      <alignment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18" xfId="22" applyNumberFormat="1" applyFont="1" applyBorder="1" applyAlignment="1">
      <alignment horizontal="left" vertical="center" wrapText="1"/>
    </xf>
    <xf numFmtId="2" fontId="11" fillId="0" borderId="32" xfId="22" applyNumberFormat="1" applyFont="1" applyBorder="1" applyAlignment="1">
      <alignment horizontal="left" vertical="center" wrapText="1"/>
    </xf>
    <xf numFmtId="2" fontId="11" fillId="0" borderId="39" xfId="22" applyNumberFormat="1" applyFont="1" applyBorder="1" applyAlignment="1">
      <alignment vertical="center" wrapText="1"/>
    </xf>
    <xf numFmtId="0" fontId="27" fillId="0" borderId="40" xfId="0" applyFont="1" applyBorder="1" applyAlignment="1">
      <alignment vertical="center" wrapText="1"/>
    </xf>
    <xf numFmtId="2" fontId="11" fillId="0" borderId="41" xfId="22" applyNumberFormat="1" applyFont="1" applyBorder="1" applyAlignment="1">
      <alignment horizontal="center" vertical="center" wrapText="1"/>
    </xf>
    <xf numFmtId="9" fontId="36" fillId="0" borderId="90" xfId="22" applyNumberFormat="1" applyFont="1" applyBorder="1" applyAlignment="1">
      <alignment horizontal="left" vertical="top" wrapText="1"/>
    </xf>
    <xf numFmtId="9" fontId="35" fillId="0" borderId="82" xfId="22" applyNumberFormat="1" applyFont="1" applyBorder="1" applyAlignment="1">
      <alignment horizontal="left" vertical="top" wrapText="1"/>
    </xf>
    <xf numFmtId="9" fontId="35" fillId="0" borderId="91" xfId="22" applyNumberFormat="1" applyFont="1" applyBorder="1" applyAlignment="1">
      <alignment horizontal="left" vertical="top" wrapText="1"/>
    </xf>
    <xf numFmtId="9" fontId="36" fillId="0" borderId="100" xfId="22" applyNumberFormat="1" applyFont="1" applyBorder="1" applyAlignment="1">
      <alignment horizontal="left" vertical="top" wrapText="1"/>
    </xf>
    <xf numFmtId="9" fontId="11" fillId="0" borderId="101" xfId="22" applyNumberFormat="1" applyFont="1" applyBorder="1" applyAlignment="1">
      <alignment horizontal="left" vertical="top" wrapText="1"/>
    </xf>
    <xf numFmtId="9" fontId="11" fillId="0" borderId="102" xfId="22" applyNumberFormat="1" applyFont="1" applyBorder="1" applyAlignment="1">
      <alignment horizontal="left" vertical="top" wrapText="1"/>
    </xf>
    <xf numFmtId="9" fontId="36" fillId="0" borderId="36" xfId="22" applyNumberFormat="1" applyFont="1" applyBorder="1" applyAlignment="1">
      <alignment horizontal="left" vertical="top" wrapText="1"/>
    </xf>
    <xf numFmtId="9" fontId="36" fillId="0" borderId="22" xfId="22" applyNumberFormat="1" applyFont="1" applyBorder="1" applyAlignment="1">
      <alignment horizontal="left" vertical="top" wrapText="1"/>
    </xf>
    <xf numFmtId="9" fontId="36" fillId="0" borderId="37" xfId="22" applyNumberFormat="1" applyFont="1" applyBorder="1" applyAlignment="1">
      <alignment horizontal="left" vertical="top" wrapText="1"/>
    </xf>
    <xf numFmtId="9" fontId="47" fillId="0" borderId="100" xfId="22" applyNumberFormat="1" applyFont="1" applyBorder="1" applyAlignment="1">
      <alignment horizontal="left" vertical="top" wrapText="1"/>
    </xf>
    <xf numFmtId="9" fontId="32" fillId="0" borderId="22" xfId="22" applyNumberFormat="1" applyFont="1" applyBorder="1" applyAlignment="1">
      <alignment horizontal="left" vertical="top" wrapText="1"/>
    </xf>
    <xf numFmtId="9" fontId="32" fillId="0" borderId="37" xfId="22" applyNumberFormat="1" applyFont="1" applyBorder="1" applyAlignment="1">
      <alignment horizontal="left" vertical="top" wrapText="1"/>
    </xf>
    <xf numFmtId="9" fontId="46" fillId="0" borderId="36" xfId="22" applyNumberFormat="1" applyFont="1" applyBorder="1" applyAlignment="1">
      <alignment horizontal="left" vertical="top" wrapText="1"/>
    </xf>
    <xf numFmtId="9" fontId="46" fillId="0" borderId="22" xfId="22" applyNumberFormat="1" applyFont="1" applyBorder="1" applyAlignment="1">
      <alignment horizontal="left" vertical="top" wrapText="1"/>
    </xf>
    <xf numFmtId="9" fontId="46" fillId="0" borderId="37" xfId="22" applyNumberFormat="1" applyFont="1" applyBorder="1" applyAlignment="1">
      <alignment horizontal="left" vertical="top" wrapText="1"/>
    </xf>
    <xf numFmtId="9" fontId="46" fillId="0" borderId="79" xfId="22" applyNumberFormat="1" applyFont="1" applyBorder="1" applyAlignment="1">
      <alignment horizontal="left" vertical="top" wrapText="1"/>
    </xf>
    <xf numFmtId="9" fontId="35" fillId="0" borderId="94" xfId="22" applyNumberFormat="1" applyFont="1" applyBorder="1" applyAlignment="1">
      <alignment horizontal="left" vertical="top" wrapText="1"/>
    </xf>
    <xf numFmtId="9" fontId="36" fillId="0" borderId="95" xfId="22" applyNumberFormat="1" applyFont="1" applyBorder="1" applyAlignment="1">
      <alignment horizontal="left" vertical="top" wrapText="1"/>
    </xf>
    <xf numFmtId="9" fontId="36" fillId="0" borderId="96" xfId="22" applyNumberFormat="1" applyFont="1" applyBorder="1" applyAlignment="1">
      <alignment horizontal="left" vertical="top" wrapText="1"/>
    </xf>
    <xf numFmtId="9" fontId="36" fillId="0" borderId="92" xfId="22" applyNumberFormat="1" applyFont="1" applyBorder="1" applyAlignment="1">
      <alignment horizontal="left" vertical="top" wrapText="1"/>
    </xf>
    <xf numFmtId="9" fontId="36" fillId="0" borderId="0" xfId="22" applyNumberFormat="1" applyFont="1" applyAlignment="1">
      <alignment horizontal="left" vertical="top" wrapText="1"/>
    </xf>
    <xf numFmtId="9" fontId="36" fillId="0" borderId="93" xfId="22" applyNumberFormat="1" applyFont="1" applyBorder="1" applyAlignment="1">
      <alignment horizontal="left" vertical="top" wrapText="1"/>
    </xf>
    <xf numFmtId="9" fontId="35" fillId="0" borderId="81" xfId="22" applyNumberFormat="1" applyFont="1" applyBorder="1" applyAlignment="1">
      <alignment horizontal="left" vertical="top" wrapText="1"/>
    </xf>
    <xf numFmtId="9" fontId="11" fillId="0" borderId="82" xfId="22" applyNumberFormat="1" applyFont="1" applyBorder="1" applyAlignment="1">
      <alignment horizontal="left" vertical="top" wrapText="1"/>
    </xf>
    <xf numFmtId="9" fontId="11" fillId="0" borderId="83" xfId="22" applyNumberFormat="1" applyFont="1" applyBorder="1" applyAlignment="1">
      <alignment horizontal="left" vertical="top" wrapText="1"/>
    </xf>
    <xf numFmtId="9" fontId="36" fillId="0" borderId="81" xfId="22" applyNumberFormat="1" applyFont="1" applyBorder="1" applyAlignment="1">
      <alignment vertical="top" wrapText="1"/>
    </xf>
    <xf numFmtId="9" fontId="36" fillId="0" borderId="82" xfId="22" applyNumberFormat="1" applyFont="1" applyBorder="1" applyAlignment="1">
      <alignment vertical="top" wrapText="1"/>
    </xf>
    <xf numFmtId="9" fontId="36" fillId="0" borderId="83" xfId="22" applyNumberFormat="1" applyFont="1" applyBorder="1" applyAlignment="1">
      <alignment vertical="top" wrapText="1"/>
    </xf>
    <xf numFmtId="9" fontId="47" fillId="0" borderId="97" xfId="22" applyNumberFormat="1" applyFont="1" applyBorder="1" applyAlignment="1">
      <alignment vertical="top" wrapText="1"/>
    </xf>
    <xf numFmtId="9" fontId="11" fillId="0" borderId="98" xfId="22" applyNumberFormat="1" applyFont="1" applyBorder="1" applyAlignment="1">
      <alignment vertical="top" wrapText="1"/>
    </xf>
    <xf numFmtId="9" fontId="11" fillId="0" borderId="99" xfId="22" applyNumberFormat="1" applyFont="1" applyBorder="1" applyAlignment="1">
      <alignment vertical="top" wrapText="1"/>
    </xf>
    <xf numFmtId="9" fontId="36" fillId="0" borderId="81" xfId="22" applyNumberFormat="1" applyFont="1" applyBorder="1" applyAlignment="1">
      <alignment horizontal="left" vertical="top" wrapText="1"/>
    </xf>
    <xf numFmtId="9" fontId="36" fillId="0" borderId="82" xfId="22" applyNumberFormat="1" applyFont="1" applyBorder="1" applyAlignment="1">
      <alignment horizontal="left" vertical="top" wrapText="1"/>
    </xf>
    <xf numFmtId="9" fontId="36" fillId="0" borderId="83" xfId="22" applyNumberFormat="1" applyFont="1" applyBorder="1" applyAlignment="1">
      <alignment horizontal="left" vertical="top" wrapText="1"/>
    </xf>
    <xf numFmtId="9" fontId="32" fillId="0" borderId="1" xfId="22" applyNumberFormat="1" applyFont="1" applyBorder="1" applyAlignment="1">
      <alignment horizontal="left" vertical="top" wrapText="1"/>
    </xf>
    <xf numFmtId="2" fontId="36" fillId="0" borderId="1" xfId="22" applyNumberFormat="1" applyFont="1" applyBorder="1" applyAlignment="1">
      <alignment vertical="center" wrapText="1"/>
    </xf>
    <xf numFmtId="0" fontId="39" fillId="0" borderId="1" xfId="0" applyFont="1" applyBorder="1" applyAlignment="1">
      <alignment vertical="center" wrapText="1"/>
    </xf>
    <xf numFmtId="2" fontId="36" fillId="0" borderId="1" xfId="22" applyNumberFormat="1" applyFont="1" applyBorder="1" applyAlignment="1">
      <alignment horizontal="center" vertical="center" wrapText="1"/>
    </xf>
    <xf numFmtId="0" fontId="35" fillId="20" borderId="1" xfId="22" applyFont="1" applyFill="1" applyBorder="1" applyAlignment="1">
      <alignment horizontal="center" vertical="center" wrapText="1"/>
    </xf>
    <xf numFmtId="9" fontId="35" fillId="0" borderId="1" xfId="22" applyNumberFormat="1" applyFont="1" applyBorder="1" applyAlignment="1">
      <alignment horizontal="center" vertical="center" wrapText="1"/>
    </xf>
    <xf numFmtId="0" fontId="35" fillId="0" borderId="1" xfId="22" applyFont="1" applyBorder="1" applyAlignment="1">
      <alignment horizontal="center" vertical="center" wrapText="1"/>
    </xf>
    <xf numFmtId="9" fontId="36" fillId="0" borderId="1" xfId="30" applyFont="1" applyFill="1" applyBorder="1" applyAlignment="1" applyProtection="1">
      <alignment horizontal="center" vertical="center" wrapText="1"/>
    </xf>
    <xf numFmtId="9" fontId="32" fillId="0" borderId="1" xfId="30" applyFont="1" applyFill="1" applyBorder="1" applyAlignment="1" applyProtection="1">
      <alignment horizontal="left" vertical="center" wrapText="1"/>
    </xf>
    <xf numFmtId="9" fontId="55" fillId="0" borderId="1" xfId="30" applyFont="1" applyFill="1" applyBorder="1" applyAlignment="1" applyProtection="1">
      <alignment horizontal="left" vertical="center" wrapText="1"/>
    </xf>
    <xf numFmtId="9" fontId="36" fillId="0" borderId="1" xfId="30" applyFont="1" applyBorder="1" applyAlignment="1">
      <alignment horizontal="left" vertical="center" wrapText="1"/>
    </xf>
    <xf numFmtId="9" fontId="36" fillId="0" borderId="1" xfId="22" applyNumberFormat="1" applyFont="1" applyBorder="1" applyAlignment="1">
      <alignment horizontal="left" vertical="top" wrapText="1"/>
    </xf>
    <xf numFmtId="9" fontId="12" fillId="0" borderId="53" xfId="28" applyFont="1" applyFill="1" applyBorder="1" applyAlignment="1" applyProtection="1">
      <alignment horizontal="center" vertical="center" wrapText="1"/>
    </xf>
    <xf numFmtId="9" fontId="12" fillId="0" borderId="55" xfId="28" applyFont="1" applyFill="1" applyBorder="1" applyAlignment="1" applyProtection="1">
      <alignment horizontal="center" vertical="center" wrapText="1"/>
    </xf>
    <xf numFmtId="3" fontId="35" fillId="0" borderId="36" xfId="22" applyNumberFormat="1" applyFont="1" applyBorder="1" applyAlignment="1">
      <alignment horizontal="center" vertical="center" wrapText="1"/>
    </xf>
    <xf numFmtId="3" fontId="35" fillId="0" borderId="23" xfId="22" applyNumberFormat="1" applyFont="1" applyBorder="1" applyAlignment="1">
      <alignment horizontal="center" vertical="center" wrapText="1"/>
    </xf>
    <xf numFmtId="0" fontId="36" fillId="0" borderId="1" xfId="22" applyFont="1" applyBorder="1" applyAlignment="1">
      <alignment horizontal="left" vertical="center" wrapText="1"/>
    </xf>
    <xf numFmtId="0" fontId="36" fillId="0" borderId="9" xfId="22" applyFont="1" applyBorder="1" applyAlignment="1">
      <alignment horizontal="left" vertical="center" wrapText="1"/>
    </xf>
    <xf numFmtId="0" fontId="35" fillId="0" borderId="43" xfId="22" applyFont="1" applyBorder="1" applyAlignment="1">
      <alignment horizontal="center" vertical="center" wrapText="1"/>
    </xf>
    <xf numFmtId="0" fontId="35" fillId="0" borderId="45" xfId="22" applyFont="1" applyBorder="1" applyAlignment="1">
      <alignment horizontal="center" vertical="center" wrapText="1"/>
    </xf>
    <xf numFmtId="0" fontId="35" fillId="0" borderId="51" xfId="22" applyFont="1" applyBorder="1" applyAlignment="1">
      <alignment horizontal="center" vertical="center" wrapText="1"/>
    </xf>
    <xf numFmtId="0" fontId="35" fillId="20" borderId="8" xfId="22" applyFont="1" applyFill="1" applyBorder="1" applyAlignment="1">
      <alignment horizontal="center" vertical="center" wrapText="1"/>
    </xf>
    <xf numFmtId="0" fontId="36" fillId="20" borderId="1" xfId="22" applyFont="1" applyFill="1" applyBorder="1" applyAlignment="1">
      <alignment horizontal="center" vertical="center" wrapText="1"/>
    </xf>
    <xf numFmtId="0" fontId="44" fillId="20" borderId="1" xfId="22" applyFont="1" applyFill="1" applyBorder="1" applyAlignment="1">
      <alignment horizontal="center" vertical="center" wrapText="1"/>
    </xf>
    <xf numFmtId="0" fontId="44" fillId="20" borderId="9" xfId="22" applyFont="1" applyFill="1" applyBorder="1" applyAlignment="1">
      <alignment horizontal="center" vertical="center" wrapText="1"/>
    </xf>
    <xf numFmtId="0" fontId="35" fillId="20" borderId="20" xfId="22" applyFont="1" applyFill="1" applyBorder="1" applyAlignment="1">
      <alignment horizontal="center" vertical="center" wrapText="1"/>
    </xf>
    <xf numFmtId="0" fontId="35" fillId="20" borderId="3" xfId="22" applyFont="1" applyFill="1" applyBorder="1" applyAlignment="1">
      <alignment horizontal="center" vertical="center" wrapText="1"/>
    </xf>
    <xf numFmtId="0" fontId="35" fillId="20" borderId="25" xfId="22" applyFont="1" applyFill="1" applyBorder="1" applyAlignment="1">
      <alignment horizontal="center" vertical="center" wrapText="1"/>
    </xf>
    <xf numFmtId="0" fontId="35" fillId="20" borderId="7" xfId="22" applyFont="1" applyFill="1" applyBorder="1" applyAlignment="1">
      <alignment horizontal="center" vertical="center" wrapText="1"/>
    </xf>
    <xf numFmtId="0" fontId="36" fillId="0" borderId="36" xfId="0" applyFont="1" applyBorder="1" applyAlignment="1">
      <alignment horizontal="left" vertical="center" wrapText="1"/>
    </xf>
    <xf numFmtId="0" fontId="36" fillId="0" borderId="22" xfId="0" applyFont="1" applyBorder="1" applyAlignment="1">
      <alignment horizontal="left" vertical="center" wrapText="1"/>
    </xf>
    <xf numFmtId="0" fontId="36" fillId="0" borderId="80" xfId="0" applyFont="1" applyBorder="1" applyAlignment="1">
      <alignment horizontal="left" vertical="center" wrapText="1"/>
    </xf>
    <xf numFmtId="0" fontId="36" fillId="0" borderId="84" xfId="0" applyFont="1" applyBorder="1" applyAlignment="1">
      <alignment horizontal="left" vertical="center" wrapText="1"/>
    </xf>
    <xf numFmtId="0" fontId="36" fillId="0" borderId="85" xfId="0" applyFont="1" applyBorder="1" applyAlignment="1">
      <alignment horizontal="left" vertical="center" wrapText="1"/>
    </xf>
    <xf numFmtId="0" fontId="36" fillId="0" borderId="86" xfId="0" applyFont="1" applyBorder="1" applyAlignment="1">
      <alignment horizontal="left" vertical="center" wrapText="1"/>
    </xf>
    <xf numFmtId="0" fontId="35" fillId="20" borderId="43" xfId="22" applyFont="1" applyFill="1" applyBorder="1" applyAlignment="1">
      <alignment horizontal="center" vertical="center" wrapText="1"/>
    </xf>
    <xf numFmtId="0" fontId="35" fillId="20" borderId="44" xfId="22" applyFont="1" applyFill="1" applyBorder="1" applyAlignment="1">
      <alignment horizontal="center" vertical="center" wrapText="1"/>
    </xf>
    <xf numFmtId="0" fontId="35" fillId="20" borderId="4" xfId="22" applyFont="1" applyFill="1" applyBorder="1" applyAlignment="1">
      <alignment horizontal="center" vertical="center" wrapText="1"/>
    </xf>
    <xf numFmtId="0" fontId="35" fillId="20" borderId="45" xfId="22" applyFont="1" applyFill="1" applyBorder="1" applyAlignment="1">
      <alignment horizontal="center" vertical="center" wrapText="1"/>
    </xf>
    <xf numFmtId="0" fontId="35" fillId="20" borderId="46" xfId="22" applyFont="1" applyFill="1" applyBorder="1" applyAlignment="1">
      <alignment horizontal="center" vertical="center" wrapText="1"/>
    </xf>
    <xf numFmtId="0" fontId="35" fillId="20" borderId="47" xfId="22" applyFont="1" applyFill="1" applyBorder="1" applyAlignment="1">
      <alignment horizontal="center" vertical="center" wrapText="1"/>
    </xf>
    <xf numFmtId="0" fontId="35" fillId="20" borderId="48" xfId="22" applyFont="1" applyFill="1" applyBorder="1" applyAlignment="1">
      <alignment horizontal="center" vertical="center" wrapText="1"/>
    </xf>
    <xf numFmtId="0" fontId="35" fillId="20" borderId="2" xfId="22" applyFont="1" applyFill="1" applyBorder="1" applyAlignment="1">
      <alignment horizontal="center" vertical="center" wrapText="1"/>
    </xf>
    <xf numFmtId="0" fontId="35" fillId="20" borderId="49" xfId="22" applyFont="1" applyFill="1" applyBorder="1" applyAlignment="1">
      <alignment horizontal="center" vertical="center" wrapText="1"/>
    </xf>
    <xf numFmtId="0" fontId="35" fillId="20" borderId="26" xfId="22" applyFont="1" applyFill="1" applyBorder="1" applyAlignment="1">
      <alignment horizontal="center" vertical="center" wrapText="1"/>
    </xf>
    <xf numFmtId="0" fontId="35" fillId="0" borderId="18" xfId="22" applyFont="1" applyBorder="1" applyAlignment="1">
      <alignment horizontal="center" vertical="center" wrapText="1"/>
    </xf>
    <xf numFmtId="0" fontId="35" fillId="0" borderId="40" xfId="22" applyFont="1" applyBorder="1" applyAlignment="1">
      <alignment horizontal="center" vertical="center" wrapText="1"/>
    </xf>
    <xf numFmtId="9" fontId="35" fillId="0" borderId="10" xfId="22" applyNumberFormat="1" applyFont="1" applyBorder="1" applyAlignment="1">
      <alignment horizontal="center" vertical="center" wrapText="1"/>
    </xf>
    <xf numFmtId="0" fontId="35" fillId="0" borderId="41" xfId="22" applyFont="1" applyBorder="1" applyAlignment="1">
      <alignment horizontal="center" vertical="center" wrapText="1"/>
    </xf>
    <xf numFmtId="0" fontId="32" fillId="27" borderId="36" xfId="0" applyFont="1" applyFill="1" applyBorder="1" applyAlignment="1">
      <alignment vertical="center" wrapText="1"/>
    </xf>
    <xf numFmtId="0" fontId="32" fillId="27" borderId="22" xfId="0" applyFont="1" applyFill="1" applyBorder="1" applyAlignment="1">
      <alignment vertical="center" wrapText="1"/>
    </xf>
    <xf numFmtId="0" fontId="32" fillId="27" borderId="87" xfId="0" applyFont="1" applyFill="1" applyBorder="1" applyAlignment="1">
      <alignment vertical="center" wrapText="1"/>
    </xf>
    <xf numFmtId="0" fontId="32" fillId="27" borderId="84" xfId="0" applyFont="1" applyFill="1" applyBorder="1" applyAlignment="1">
      <alignment vertical="center" wrapText="1"/>
    </xf>
    <xf numFmtId="0" fontId="32" fillId="27" borderId="85" xfId="0" applyFont="1" applyFill="1" applyBorder="1" applyAlignment="1">
      <alignment vertical="center" wrapText="1"/>
    </xf>
    <xf numFmtId="0" fontId="32" fillId="27" borderId="88" xfId="0" applyFont="1" applyFill="1" applyBorder="1" applyAlignment="1">
      <alignment vertical="center" wrapText="1"/>
    </xf>
    <xf numFmtId="0" fontId="36" fillId="27" borderId="22" xfId="0" applyFont="1" applyFill="1" applyBorder="1" applyAlignment="1">
      <alignment wrapText="1"/>
    </xf>
    <xf numFmtId="0" fontId="36" fillId="27" borderId="87" xfId="0" applyFont="1" applyFill="1" applyBorder="1" applyAlignment="1">
      <alignment wrapText="1"/>
    </xf>
    <xf numFmtId="0" fontId="36" fillId="27" borderId="85" xfId="0" applyFont="1" applyFill="1" applyBorder="1" applyAlignment="1">
      <alignment wrapText="1"/>
    </xf>
    <xf numFmtId="0" fontId="36" fillId="27" borderId="88" xfId="0" applyFont="1" applyFill="1" applyBorder="1" applyAlignment="1">
      <alignment wrapText="1"/>
    </xf>
    <xf numFmtId="0" fontId="36" fillId="0" borderId="36" xfId="0" applyFont="1" applyBorder="1" applyAlignment="1">
      <alignment vertical="center" wrapText="1"/>
    </xf>
    <xf numFmtId="0" fontId="36" fillId="0" borderId="22" xfId="0" applyFont="1" applyBorder="1" applyAlignment="1">
      <alignment vertical="center" wrapText="1"/>
    </xf>
    <xf numFmtId="0" fontId="36" fillId="0" borderId="87" xfId="0" applyFont="1" applyBorder="1" applyAlignment="1">
      <alignment vertical="center" wrapText="1"/>
    </xf>
    <xf numFmtId="0" fontId="36" fillId="0" borderId="84" xfId="0" applyFont="1" applyBorder="1" applyAlignment="1">
      <alignment vertical="center" wrapText="1"/>
    </xf>
    <xf numFmtId="0" fontId="36" fillId="0" borderId="85" xfId="0" applyFont="1" applyBorder="1" applyAlignment="1">
      <alignment vertical="center" wrapText="1"/>
    </xf>
    <xf numFmtId="0" fontId="36" fillId="0" borderId="88" xfId="0" applyFont="1" applyBorder="1" applyAlignment="1">
      <alignment vertical="center" wrapText="1"/>
    </xf>
    <xf numFmtId="0" fontId="35" fillId="0" borderId="1" xfId="0" applyFont="1" applyBorder="1" applyAlignment="1">
      <alignment vertical="center" wrapText="1"/>
    </xf>
    <xf numFmtId="0" fontId="47" fillId="0" borderId="1" xfId="0" applyFont="1" applyBorder="1" applyAlignment="1">
      <alignment vertical="center" wrapText="1"/>
    </xf>
    <xf numFmtId="0" fontId="47" fillId="27" borderId="1" xfId="0" applyFont="1" applyFill="1" applyBorder="1" applyAlignment="1">
      <alignment vertical="center" wrapText="1"/>
    </xf>
    <xf numFmtId="0" fontId="12" fillId="27" borderId="1" xfId="0" applyFont="1" applyFill="1" applyBorder="1" applyAlignment="1">
      <alignment vertical="center" wrapText="1"/>
    </xf>
    <xf numFmtId="0" fontId="12" fillId="0" borderId="52" xfId="0" applyFont="1" applyBorder="1" applyAlignment="1">
      <alignment horizontal="left" vertical="center" wrapText="1"/>
    </xf>
    <xf numFmtId="0" fontId="12" fillId="0" borderId="45" xfId="0" applyFont="1" applyBorder="1" applyAlignment="1">
      <alignment horizontal="left" vertical="center" wrapText="1"/>
    </xf>
    <xf numFmtId="0" fontId="12" fillId="0" borderId="51" xfId="0" applyFont="1" applyBorder="1" applyAlignment="1">
      <alignment horizontal="left"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57"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12" fillId="25" borderId="5" xfId="0" applyFont="1" applyFill="1" applyBorder="1" applyAlignment="1">
      <alignment horizontal="left" vertical="center" wrapText="1"/>
    </xf>
    <xf numFmtId="0" fontId="12" fillId="25" borderId="1" xfId="0" applyFont="1" applyFill="1" applyBorder="1" applyAlignment="1">
      <alignment horizontal="left" vertical="center" wrapText="1"/>
    </xf>
    <xf numFmtId="0" fontId="12" fillId="25" borderId="9" xfId="0" applyFont="1" applyFill="1" applyBorder="1" applyAlignment="1">
      <alignment horizontal="left" vertical="center" wrapText="1"/>
    </xf>
    <xf numFmtId="0" fontId="37" fillId="0" borderId="57" xfId="0" applyFont="1" applyBorder="1" applyAlignment="1">
      <alignment horizontal="center" vertical="center"/>
    </xf>
    <xf numFmtId="0" fontId="12" fillId="20" borderId="57"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33" fillId="0" borderId="36"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37" xfId="22" applyNumberFormat="1" applyFont="1" applyBorder="1" applyAlignment="1">
      <alignment horizontal="left" vertical="center" wrapText="1"/>
    </xf>
    <xf numFmtId="9" fontId="33" fillId="0" borderId="38"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58" xfId="0" applyFont="1" applyBorder="1" applyAlignment="1">
      <alignment horizontal="center" vertical="center"/>
    </xf>
    <xf numFmtId="0" fontId="37" fillId="0" borderId="60" xfId="0" applyFont="1" applyBorder="1" applyAlignment="1">
      <alignment horizontal="center" vertical="center"/>
    </xf>
    <xf numFmtId="0" fontId="12" fillId="19" borderId="0" xfId="22" applyFont="1" applyFill="1" applyAlignment="1">
      <alignment horizontal="center" vertical="center" wrapText="1"/>
    </xf>
    <xf numFmtId="0" fontId="11" fillId="0" borderId="58" xfId="22" applyFont="1" applyBorder="1" applyAlignment="1">
      <alignment horizontal="center" vertical="center" wrapText="1"/>
    </xf>
    <xf numFmtId="0" fontId="11" fillId="0" borderId="59" xfId="22" applyFont="1" applyBorder="1" applyAlignment="1">
      <alignment horizontal="center" vertical="center" wrapText="1"/>
    </xf>
    <xf numFmtId="0" fontId="11" fillId="0" borderId="60" xfId="22" applyFont="1" applyBorder="1" applyAlignment="1">
      <alignment horizontal="center" vertical="center" wrapText="1"/>
    </xf>
    <xf numFmtId="0" fontId="34" fillId="0" borderId="64"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12" fillId="20" borderId="11"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40" xfId="0" applyBorder="1" applyAlignment="1">
      <alignment vertical="center" wrapText="1"/>
    </xf>
    <xf numFmtId="0" fontId="12" fillId="19" borderId="13"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1" fontId="12" fillId="19" borderId="2" xfId="17" applyNumberFormat="1" applyFont="1" applyFill="1" applyBorder="1" applyAlignment="1" applyProtection="1">
      <alignment horizontal="center" vertical="center"/>
    </xf>
    <xf numFmtId="171" fontId="12" fillId="19" borderId="5" xfId="17" applyNumberFormat="1" applyFont="1" applyFill="1" applyBorder="1" applyAlignment="1" applyProtection="1">
      <alignment horizontal="center" vertical="center"/>
    </xf>
    <xf numFmtId="0" fontId="12" fillId="20" borderId="26" xfId="22" applyFont="1" applyFill="1" applyBorder="1" applyAlignment="1">
      <alignment horizontal="center" vertical="center" wrapText="1"/>
    </xf>
    <xf numFmtId="9" fontId="33" fillId="0" borderId="36" xfId="22" applyNumberFormat="1" applyFont="1" applyBorder="1" applyAlignment="1">
      <alignment horizontal="center" vertical="center" wrapText="1"/>
    </xf>
    <xf numFmtId="9" fontId="33" fillId="0" borderId="22" xfId="22" applyNumberFormat="1" applyFont="1" applyBorder="1" applyAlignment="1">
      <alignment horizontal="center" vertical="center" wrapText="1"/>
    </xf>
    <xf numFmtId="9" fontId="33" fillId="0" borderId="37" xfId="22" applyNumberFormat="1" applyFont="1" applyBorder="1" applyAlignment="1">
      <alignment horizontal="center" vertical="center" wrapText="1"/>
    </xf>
    <xf numFmtId="9" fontId="33" fillId="0" borderId="38"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171" fontId="12" fillId="0" borderId="2" xfId="17" applyNumberFormat="1" applyFont="1" applyFill="1" applyBorder="1" applyAlignment="1" applyProtection="1">
      <alignment horizontal="center" vertical="center" wrapText="1"/>
    </xf>
    <xf numFmtId="171" fontId="12" fillId="0" borderId="26" xfId="17" applyNumberFormat="1" applyFont="1" applyFill="1" applyBorder="1" applyAlignment="1" applyProtection="1">
      <alignment horizontal="center" vertical="center" wrapText="1"/>
    </xf>
    <xf numFmtId="9" fontId="33" fillId="0" borderId="36"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23" xfId="30" applyFont="1" applyFill="1" applyBorder="1" applyAlignment="1" applyProtection="1">
      <alignment horizontal="center" vertical="center" wrapText="1"/>
    </xf>
    <xf numFmtId="9" fontId="33" fillId="0" borderId="42"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50" xfId="30" applyFont="1" applyFill="1" applyBorder="1" applyAlignment="1" applyProtection="1">
      <alignment horizontal="center" vertical="center" wrapText="1"/>
    </xf>
    <xf numFmtId="9" fontId="33" fillId="0" borderId="37"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12" fillId="0" borderId="49" xfId="22" applyFont="1" applyBorder="1" applyAlignment="1">
      <alignment horizontal="center" vertical="center" wrapText="1"/>
    </xf>
    <xf numFmtId="0" fontId="12" fillId="0" borderId="5" xfId="22" applyFont="1" applyBorder="1" applyAlignment="1">
      <alignment horizontal="center" vertical="center" wrapText="1"/>
    </xf>
    <xf numFmtId="9" fontId="33" fillId="0" borderId="42"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171" fontId="12" fillId="19" borderId="21" xfId="17" applyNumberFormat="1" applyFont="1" applyFill="1" applyBorder="1" applyAlignment="1" applyProtection="1">
      <alignment horizontal="center" vertical="center" wrapText="1"/>
    </xf>
    <xf numFmtId="171" fontId="12" fillId="19" borderId="66" xfId="17" applyNumberFormat="1" applyFont="1" applyFill="1" applyBorder="1" applyAlignment="1" applyProtection="1">
      <alignment horizontal="center" vertical="center" wrapText="1"/>
    </xf>
    <xf numFmtId="171" fontId="12" fillId="19" borderId="64" xfId="17" applyNumberFormat="1" applyFont="1" applyFill="1" applyBorder="1" applyAlignment="1" applyProtection="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171" fontId="12" fillId="19" borderId="2" xfId="17" applyNumberFormat="1" applyFont="1" applyFill="1" applyBorder="1" applyAlignment="1" applyProtection="1">
      <alignment horizontal="center" vertical="center" wrapText="1"/>
    </xf>
    <xf numFmtId="171" fontId="12" fillId="19" borderId="5" xfId="17" applyNumberFormat="1" applyFont="1" applyFill="1" applyBorder="1" applyAlignment="1" applyProtection="1">
      <alignment horizontal="center" vertical="center" wrapText="1"/>
    </xf>
    <xf numFmtId="171" fontId="12" fillId="19" borderId="62" xfId="17" applyNumberFormat="1" applyFont="1" applyFill="1" applyBorder="1" applyAlignment="1" applyProtection="1">
      <alignment horizontal="center" vertical="center" wrapText="1"/>
    </xf>
    <xf numFmtId="0" fontId="12" fillId="19" borderId="65" xfId="22" applyFont="1" applyFill="1" applyBorder="1" applyAlignment="1">
      <alignment horizontal="center" vertical="center" wrapText="1"/>
    </xf>
    <xf numFmtId="0" fontId="12" fillId="19" borderId="49" xfId="22" applyFont="1" applyFill="1" applyBorder="1" applyAlignment="1">
      <alignment horizontal="center" vertical="center" wrapText="1"/>
    </xf>
    <xf numFmtId="0" fontId="12" fillId="0" borderId="10" xfId="22" applyFont="1" applyBorder="1" applyAlignment="1">
      <alignment horizontal="center"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0" fontId="36" fillId="19" borderId="1" xfId="0" applyFont="1" applyFill="1" applyBorder="1" applyAlignment="1">
      <alignment vertical="center" wrapText="1"/>
    </xf>
    <xf numFmtId="0" fontId="35" fillId="19" borderId="1" xfId="0" applyFont="1" applyFill="1" applyBorder="1" applyAlignment="1">
      <alignment vertical="center" wrapText="1"/>
    </xf>
    <xf numFmtId="0" fontId="11" fillId="19" borderId="1" xfId="0" applyFont="1" applyFill="1" applyBorder="1" applyAlignment="1">
      <alignment horizontal="left" vertical="top" wrapText="1"/>
    </xf>
    <xf numFmtId="0" fontId="35" fillId="19" borderId="1" xfId="0" applyFont="1" applyFill="1" applyBorder="1" applyAlignment="1">
      <alignment horizontal="left" vertical="top" wrapText="1"/>
    </xf>
    <xf numFmtId="0" fontId="36" fillId="19" borderId="1" xfId="0" applyFont="1" applyFill="1" applyBorder="1" applyAlignment="1">
      <alignment horizontal="left" vertical="top" wrapText="1"/>
    </xf>
    <xf numFmtId="0" fontId="12" fillId="19" borderId="1" xfId="0" applyFont="1" applyFill="1" applyBorder="1" applyAlignment="1">
      <alignment horizontal="left" vertical="top" wrapText="1"/>
    </xf>
    <xf numFmtId="0" fontId="35" fillId="19" borderId="1" xfId="0" applyFont="1" applyFill="1" applyBorder="1" applyAlignment="1">
      <alignment vertical="top" wrapText="1"/>
    </xf>
    <xf numFmtId="14" fontId="42" fillId="0" borderId="58" xfId="0" applyNumberFormat="1" applyFont="1" applyBorder="1" applyAlignment="1">
      <alignment horizontal="center" vertical="center"/>
    </xf>
    <xf numFmtId="0" fontId="34" fillId="9" borderId="2" xfId="0" applyFont="1" applyFill="1" applyBorder="1" applyAlignment="1">
      <alignment horizontal="left" vertical="center"/>
    </xf>
    <xf numFmtId="0" fontId="34" fillId="9" borderId="49"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49" xfId="0" applyFont="1" applyBorder="1" applyAlignment="1">
      <alignment horizontal="center" vertical="center"/>
    </xf>
    <xf numFmtId="0" fontId="32" fillId="0" borderId="5" xfId="0"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4" fillId="0" borderId="1" xfId="0" applyFont="1" applyBorder="1" applyAlignment="1">
      <alignment horizontal="left" vertical="center" wrapText="1"/>
    </xf>
    <xf numFmtId="0" fontId="34" fillId="0" borderId="20"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0" borderId="2" xfId="0" applyFont="1" applyBorder="1" applyAlignment="1">
      <alignment horizontal="center" vertical="center"/>
    </xf>
    <xf numFmtId="0" fontId="34" fillId="0" borderId="49" xfId="0" applyFont="1" applyBorder="1" applyAlignment="1">
      <alignment horizontal="center" vertical="center"/>
    </xf>
    <xf numFmtId="0" fontId="34" fillId="0" borderId="5" xfId="0" applyFont="1" applyBorder="1" applyAlignment="1">
      <alignment horizontal="center" vertical="center"/>
    </xf>
    <xf numFmtId="0" fontId="34" fillId="0" borderId="36"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9" borderId="1" xfId="0" applyFont="1" applyFill="1" applyBorder="1" applyAlignment="1">
      <alignment horizontal="center" vertical="center"/>
    </xf>
    <xf numFmtId="0" fontId="34" fillId="0" borderId="1" xfId="0" applyFont="1" applyBorder="1" applyAlignment="1">
      <alignment horizontal="center" vertical="center" wrapText="1"/>
    </xf>
    <xf numFmtId="0" fontId="34" fillId="9" borderId="36" xfId="0" applyFont="1" applyFill="1" applyBorder="1" applyAlignment="1">
      <alignment horizontal="center" vertical="center"/>
    </xf>
    <xf numFmtId="0" fontId="34" fillId="9"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38" xfId="0" applyFont="1" applyFill="1" applyBorder="1" applyAlignment="1">
      <alignment horizontal="center" vertical="center"/>
    </xf>
    <xf numFmtId="0" fontId="34" fillId="9" borderId="0" xfId="0" applyFont="1" applyFill="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3" xfId="0" applyFont="1" applyFill="1" applyBorder="1" applyAlignment="1">
      <alignment horizontal="center" vertical="center"/>
    </xf>
    <xf numFmtId="0" fontId="34" fillId="9" borderId="25" xfId="0" applyFont="1" applyFill="1" applyBorder="1" applyAlignment="1">
      <alignment horizontal="center" vertical="center"/>
    </xf>
    <xf numFmtId="0" fontId="34" fillId="9" borderId="10" xfId="0" applyFont="1" applyFill="1" applyBorder="1" applyAlignment="1">
      <alignment horizontal="center" vertical="center" wrapText="1"/>
    </xf>
    <xf numFmtId="0" fontId="34" fillId="9" borderId="35" xfId="0" applyFont="1" applyFill="1" applyBorder="1" applyAlignment="1">
      <alignment horizontal="center" vertical="center" wrapText="1"/>
    </xf>
    <xf numFmtId="0" fontId="34" fillId="9" borderId="4" xfId="0" applyFont="1" applyFill="1" applyBorder="1" applyAlignment="1">
      <alignment horizontal="center" vertical="center" wrapText="1"/>
    </xf>
    <xf numFmtId="14" fontId="43" fillId="0" borderId="1" xfId="0" applyNumberFormat="1" applyFont="1" applyBorder="1" applyAlignment="1">
      <alignment horizontal="center" vertical="center"/>
    </xf>
    <xf numFmtId="0" fontId="43" fillId="0" borderId="1" xfId="0" applyFont="1" applyBorder="1" applyAlignment="1">
      <alignment horizontal="center" vertical="center"/>
    </xf>
    <xf numFmtId="0" fontId="34" fillId="9" borderId="2" xfId="0" applyFont="1" applyFill="1" applyBorder="1" applyAlignment="1">
      <alignment horizontal="center" vertical="center"/>
    </xf>
    <xf numFmtId="0" fontId="34" fillId="9" borderId="49" xfId="0" applyFont="1" applyFill="1" applyBorder="1" applyAlignment="1">
      <alignment horizontal="center" vertical="center"/>
    </xf>
    <xf numFmtId="0" fontId="34" fillId="9" borderId="5" xfId="0" applyFont="1" applyFill="1" applyBorder="1" applyAlignment="1">
      <alignment horizontal="center" vertical="center"/>
    </xf>
    <xf numFmtId="0" fontId="32" fillId="0" borderId="2" xfId="0" applyFont="1" applyBorder="1" applyAlignment="1">
      <alignment horizontal="left" vertical="center"/>
    </xf>
    <xf numFmtId="0" fontId="32" fillId="0" borderId="49" xfId="0" applyFont="1" applyBorder="1" applyAlignment="1">
      <alignment horizontal="left" vertical="center"/>
    </xf>
    <xf numFmtId="0" fontId="32" fillId="0" borderId="5" xfId="0" applyFont="1" applyBorder="1" applyAlignment="1">
      <alignment horizontal="left" vertical="center"/>
    </xf>
    <xf numFmtId="0" fontId="32" fillId="0" borderId="2" xfId="0" applyFont="1" applyBorder="1" applyAlignment="1">
      <alignment horizontal="center" vertical="center"/>
    </xf>
    <xf numFmtId="0" fontId="34" fillId="9" borderId="2" xfId="0" applyFont="1" applyFill="1" applyBorder="1" applyAlignment="1">
      <alignment horizontal="center" vertical="center" wrapText="1"/>
    </xf>
    <xf numFmtId="0" fontId="34" fillId="9" borderId="49"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9" borderId="20"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12" fillId="19" borderId="1" xfId="22" applyFont="1" applyFill="1" applyBorder="1" applyAlignment="1">
      <alignment horizontal="left" vertical="center" wrapText="1"/>
    </xf>
    <xf numFmtId="0" fontId="12" fillId="23" borderId="1" xfId="22" applyFont="1" applyFill="1" applyBorder="1" applyAlignment="1">
      <alignment horizontal="center" vertical="center" wrapText="1"/>
    </xf>
    <xf numFmtId="0" fontId="34" fillId="23" borderId="1" xfId="22" applyFont="1" applyFill="1" applyBorder="1" applyAlignment="1">
      <alignment horizontal="center" vertical="center" wrapText="1"/>
    </xf>
    <xf numFmtId="0" fontId="12" fillId="0" borderId="1" xfId="0" applyFont="1" applyBorder="1" applyAlignment="1">
      <alignment vertical="center" wrapText="1"/>
    </xf>
    <xf numFmtId="0" fontId="34" fillId="0" borderId="1" xfId="0" applyFont="1" applyBorder="1" applyAlignment="1">
      <alignment horizontal="center" vertical="center"/>
    </xf>
    <xf numFmtId="0" fontId="34" fillId="0" borderId="36"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49" xfId="0" applyFont="1" applyFill="1" applyBorder="1" applyAlignment="1">
      <alignment horizontal="center"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36" xfId="12" applyFont="1" applyFill="1" applyBorder="1" applyAlignment="1">
      <alignment horizontal="left" vertical="center"/>
    </xf>
    <xf numFmtId="41" fontId="32" fillId="0" borderId="38" xfId="12" applyFont="1" applyFill="1" applyBorder="1" applyAlignment="1">
      <alignment horizontal="left" vertical="center"/>
    </xf>
    <xf numFmtId="41" fontId="32" fillId="0" borderId="20" xfId="12" applyFont="1" applyFill="1" applyBorder="1" applyAlignment="1">
      <alignment horizontal="left" vertic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7"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3" borderId="1" xfId="0" applyFill="1" applyBorder="1" applyAlignment="1">
      <alignment horizontal="center"/>
    </xf>
    <xf numFmtId="0" fontId="0" fillId="18" borderId="2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Style="simple" dx="17" sel="0" val="0" widthMin="70"/>
</file>

<file path=xl/ctrlProps/ctrlProp2.xml><?xml version="1.0" encoding="utf-8"?>
<formControlPr xmlns="http://schemas.microsoft.com/office/spreadsheetml/2009/9/main" objectType="Drop" dropStyle="simple" dx="17" sel="0" val="0" widthMin="44"/>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899" name="Picture 47">
          <a:extLst>
            <a:ext uri="{FF2B5EF4-FFF2-40B4-BE49-F238E27FC236}">
              <a16:creationId xmlns:a16="http://schemas.microsoft.com/office/drawing/2014/main" id="{00000000-0008-0000-0000-0000033C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051" name="Picture 47">
          <a:extLst>
            <a:ext uri="{FF2B5EF4-FFF2-40B4-BE49-F238E27FC236}">
              <a16:creationId xmlns:a16="http://schemas.microsoft.com/office/drawing/2014/main" id="{00000000-0008-0000-0100-000003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3075" name="Picture 47">
          <a:extLst>
            <a:ext uri="{FF2B5EF4-FFF2-40B4-BE49-F238E27FC236}">
              <a16:creationId xmlns:a16="http://schemas.microsoft.com/office/drawing/2014/main" id="{00000000-0008-0000-0200-000003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79981" name="Picture 47">
          <a:extLst>
            <a:ext uri="{FF2B5EF4-FFF2-40B4-BE49-F238E27FC236}">
              <a16:creationId xmlns:a16="http://schemas.microsoft.com/office/drawing/2014/main" id="{00000000-0008-0000-0300-00006D38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4099" name="Picture 47">
          <a:extLst>
            <a:ext uri="{FF2B5EF4-FFF2-40B4-BE49-F238E27FC236}">
              <a16:creationId xmlns:a16="http://schemas.microsoft.com/office/drawing/2014/main" id="{00000000-0008-0000-0400-000003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50</xdr:col>
          <xdr:colOff>0</xdr:colOff>
          <xdr:row>12</xdr:row>
          <xdr:rowOff>0</xdr:rowOff>
        </xdr:from>
        <xdr:to>
          <xdr:col>51</xdr:col>
          <xdr:colOff>0</xdr:colOff>
          <xdr:row>13</xdr:row>
          <xdr:rowOff>0</xdr:rowOff>
        </xdr:to>
        <xdr:sp macro="" textlink="">
          <xdr:nvSpPr>
            <xdr:cNvPr id="75811" name=" 35" hidden="1">
              <a:extLst>
                <a:ext uri="{63B3BB69-23CF-44E3-9099-C40C66FF867C}">
                  <a14:compatExt spid="_x0000_s75811"/>
                </a:ext>
                <a:ext uri="{FF2B5EF4-FFF2-40B4-BE49-F238E27FC236}">
                  <a16:creationId xmlns:a16="http://schemas.microsoft.com/office/drawing/2014/main" id="{00000000-0008-0000-0500-0000232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0</xdr:colOff>
          <xdr:row>2</xdr:row>
          <xdr:rowOff>0</xdr:rowOff>
        </xdr:from>
        <xdr:to>
          <xdr:col>51</xdr:col>
          <xdr:colOff>0</xdr:colOff>
          <xdr:row>3</xdr:row>
          <xdr:rowOff>0</xdr:rowOff>
        </xdr:to>
        <xdr:sp macro="" textlink="">
          <xdr:nvSpPr>
            <xdr:cNvPr id="75812" name=" 36" hidden="1">
              <a:extLst>
                <a:ext uri="{63B3BB69-23CF-44E3-9099-C40C66FF867C}">
                  <a14:compatExt spid="_x0000_s75812"/>
                </a:ext>
                <a:ext uri="{FF2B5EF4-FFF2-40B4-BE49-F238E27FC236}">
                  <a16:creationId xmlns:a16="http://schemas.microsoft.com/office/drawing/2014/main" id="{00000000-0008-0000-0500-0000242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6"/>
  <sheetViews>
    <sheetView showGridLines="0" topLeftCell="A43" zoomScale="60" zoomScaleNormal="60" workbookViewId="0">
      <selection activeCell="B54" sqref="B54:B55"/>
    </sheetView>
  </sheetViews>
  <sheetFormatPr baseColWidth="10" defaultColWidth="10.83203125" defaultRowHeight="15" x14ac:dyDescent="0.2"/>
  <cols>
    <col min="1" max="1" width="38.5" style="50" customWidth="1"/>
    <col min="2" max="2" width="21.5" style="50" customWidth="1"/>
    <col min="3" max="3" width="19.83203125" style="50" customWidth="1"/>
    <col min="4" max="4" width="20.6640625" style="50" customWidth="1"/>
    <col min="5" max="5" width="21.33203125" style="50" customWidth="1"/>
    <col min="6" max="6" width="20.6640625" style="50" customWidth="1"/>
    <col min="7" max="7" width="20.5" style="50" customWidth="1"/>
    <col min="8" max="8" width="21.1640625" style="50" customWidth="1"/>
    <col min="9" max="9" width="22.1640625" style="50" customWidth="1"/>
    <col min="10" max="10" width="22.83203125" style="50" customWidth="1"/>
    <col min="11" max="11" width="21.33203125" style="50" customWidth="1"/>
    <col min="12" max="12" width="22.33203125" style="50" customWidth="1"/>
    <col min="13" max="14" width="20.6640625" style="50" customWidth="1"/>
    <col min="15" max="15" width="16.1640625" style="50" customWidth="1"/>
    <col min="16" max="27" width="18.1640625" style="50" customWidth="1"/>
    <col min="28" max="28" width="22.6640625" style="50" customWidth="1"/>
    <col min="29" max="29" width="18.33203125" style="50" customWidth="1"/>
    <col min="30" max="30" width="15.3320312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thickBot="1" x14ac:dyDescent="0.25">
      <c r="A1" s="313"/>
      <c r="B1" s="316" t="s">
        <v>0</v>
      </c>
      <c r="C1" s="317"/>
      <c r="D1" s="317"/>
      <c r="E1" s="317"/>
      <c r="F1" s="317"/>
      <c r="G1" s="317"/>
      <c r="H1" s="317"/>
      <c r="I1" s="317"/>
      <c r="J1" s="317"/>
      <c r="K1" s="317"/>
      <c r="L1" s="317"/>
      <c r="M1" s="317"/>
      <c r="N1" s="317"/>
      <c r="O1" s="317"/>
      <c r="P1" s="317"/>
      <c r="Q1" s="317"/>
      <c r="R1" s="317"/>
      <c r="S1" s="317"/>
      <c r="T1" s="317"/>
      <c r="U1" s="317"/>
      <c r="V1" s="317"/>
      <c r="W1" s="317"/>
      <c r="X1" s="317"/>
      <c r="Y1" s="317"/>
      <c r="Z1" s="317"/>
      <c r="AA1" s="318"/>
      <c r="AB1" s="327" t="s">
        <v>1</v>
      </c>
      <c r="AC1" s="328"/>
      <c r="AD1" s="329"/>
    </row>
    <row r="2" spans="1:30" ht="30.75" customHeight="1" thickBot="1" x14ac:dyDescent="0.25">
      <c r="A2" s="314"/>
      <c r="B2" s="316" t="s">
        <v>2</v>
      </c>
      <c r="C2" s="317"/>
      <c r="D2" s="317"/>
      <c r="E2" s="317"/>
      <c r="F2" s="317"/>
      <c r="G2" s="317"/>
      <c r="H2" s="317"/>
      <c r="I2" s="317"/>
      <c r="J2" s="317"/>
      <c r="K2" s="317"/>
      <c r="L2" s="317"/>
      <c r="M2" s="317"/>
      <c r="N2" s="317"/>
      <c r="O2" s="317"/>
      <c r="P2" s="317"/>
      <c r="Q2" s="317"/>
      <c r="R2" s="317"/>
      <c r="S2" s="317"/>
      <c r="T2" s="317"/>
      <c r="U2" s="317"/>
      <c r="V2" s="317"/>
      <c r="W2" s="317"/>
      <c r="X2" s="317"/>
      <c r="Y2" s="317"/>
      <c r="Z2" s="317"/>
      <c r="AA2" s="318"/>
      <c r="AB2" s="330" t="s">
        <v>3</v>
      </c>
      <c r="AC2" s="331"/>
      <c r="AD2" s="332"/>
    </row>
    <row r="3" spans="1:30" ht="24" customHeight="1" x14ac:dyDescent="0.2">
      <c r="A3" s="314"/>
      <c r="B3" s="333" t="s">
        <v>4</v>
      </c>
      <c r="C3" s="334"/>
      <c r="D3" s="334"/>
      <c r="E3" s="334"/>
      <c r="F3" s="334"/>
      <c r="G3" s="334"/>
      <c r="H3" s="334"/>
      <c r="I3" s="334"/>
      <c r="J3" s="334"/>
      <c r="K3" s="334"/>
      <c r="L3" s="334"/>
      <c r="M3" s="334"/>
      <c r="N3" s="334"/>
      <c r="O3" s="334"/>
      <c r="P3" s="334"/>
      <c r="Q3" s="334"/>
      <c r="R3" s="334"/>
      <c r="S3" s="334"/>
      <c r="T3" s="334"/>
      <c r="U3" s="334"/>
      <c r="V3" s="334"/>
      <c r="W3" s="334"/>
      <c r="X3" s="334"/>
      <c r="Y3" s="334"/>
      <c r="Z3" s="334"/>
      <c r="AA3" s="335"/>
      <c r="AB3" s="330" t="s">
        <v>5</v>
      </c>
      <c r="AC3" s="331"/>
      <c r="AD3" s="332"/>
    </row>
    <row r="4" spans="1:30" ht="22" customHeight="1" thickBot="1" x14ac:dyDescent="0.25">
      <c r="A4" s="315"/>
      <c r="B4" s="336"/>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339" t="s">
        <v>6</v>
      </c>
      <c r="AC4" s="340"/>
      <c r="AD4" s="341"/>
    </row>
    <row r="5" spans="1:30" ht="9" customHeight="1" thickBot="1" x14ac:dyDescent="0.25">
      <c r="A5" s="51"/>
      <c r="B5" s="204"/>
      <c r="C5" s="205"/>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53" t="s">
        <v>7</v>
      </c>
      <c r="B7" s="354"/>
      <c r="C7" s="342" t="s">
        <v>8</v>
      </c>
      <c r="D7" s="353" t="s">
        <v>9</v>
      </c>
      <c r="E7" s="359"/>
      <c r="F7" s="359"/>
      <c r="G7" s="359"/>
      <c r="H7" s="354"/>
      <c r="I7" s="347">
        <v>45174</v>
      </c>
      <c r="J7" s="348"/>
      <c r="K7" s="353" t="s">
        <v>10</v>
      </c>
      <c r="L7" s="354"/>
      <c r="M7" s="325" t="s">
        <v>11</v>
      </c>
      <c r="N7" s="326"/>
      <c r="O7" s="319"/>
      <c r="P7" s="320"/>
      <c r="Q7" s="54"/>
      <c r="R7" s="54"/>
      <c r="S7" s="54"/>
      <c r="T7" s="54"/>
      <c r="U7" s="54"/>
      <c r="V7" s="54"/>
      <c r="W7" s="54"/>
      <c r="X7" s="54"/>
      <c r="Y7" s="54"/>
      <c r="Z7" s="55"/>
      <c r="AA7" s="54"/>
      <c r="AB7" s="54"/>
      <c r="AC7" s="60"/>
      <c r="AD7" s="61"/>
    </row>
    <row r="8" spans="1:30" x14ac:dyDescent="0.2">
      <c r="A8" s="355"/>
      <c r="B8" s="356"/>
      <c r="C8" s="343"/>
      <c r="D8" s="355"/>
      <c r="E8" s="360"/>
      <c r="F8" s="360"/>
      <c r="G8" s="360"/>
      <c r="H8" s="356"/>
      <c r="I8" s="349"/>
      <c r="J8" s="350"/>
      <c r="K8" s="355"/>
      <c r="L8" s="356"/>
      <c r="M8" s="321" t="s">
        <v>12</v>
      </c>
      <c r="N8" s="322"/>
      <c r="O8" s="323"/>
      <c r="P8" s="324"/>
      <c r="Q8" s="54"/>
      <c r="R8" s="54"/>
      <c r="S8" s="54"/>
      <c r="T8" s="54"/>
      <c r="U8" s="54"/>
      <c r="V8" s="54"/>
      <c r="W8" s="54"/>
      <c r="X8" s="54"/>
      <c r="Y8" s="54"/>
      <c r="Z8" s="55"/>
      <c r="AA8" s="54"/>
      <c r="AB8" s="54"/>
      <c r="AC8" s="60"/>
      <c r="AD8" s="61"/>
    </row>
    <row r="9" spans="1:30" ht="16" thickBot="1" x14ac:dyDescent="0.25">
      <c r="A9" s="357"/>
      <c r="B9" s="358"/>
      <c r="C9" s="344"/>
      <c r="D9" s="357"/>
      <c r="E9" s="361"/>
      <c r="F9" s="361"/>
      <c r="G9" s="361"/>
      <c r="H9" s="358"/>
      <c r="I9" s="351"/>
      <c r="J9" s="352"/>
      <c r="K9" s="357"/>
      <c r="L9" s="358"/>
      <c r="M9" s="375" t="s">
        <v>13</v>
      </c>
      <c r="N9" s="376"/>
      <c r="O9" s="377" t="s">
        <v>14</v>
      </c>
      <c r="P9" s="378"/>
      <c r="Q9" s="54"/>
      <c r="R9" s="54"/>
      <c r="S9" s="54"/>
      <c r="T9" s="54"/>
      <c r="U9" s="54"/>
      <c r="V9" s="54"/>
      <c r="W9" s="54"/>
      <c r="X9" s="54"/>
      <c r="Y9" s="54"/>
      <c r="Z9" s="55"/>
      <c r="AA9" s="54"/>
      <c r="AB9" s="54"/>
      <c r="AC9" s="60"/>
      <c r="AD9" s="61"/>
    </row>
    <row r="10" spans="1:30" ht="15" customHeight="1" thickBot="1" x14ac:dyDescent="0.25">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
      <c r="A11" s="353" t="s">
        <v>15</v>
      </c>
      <c r="B11" s="354"/>
      <c r="C11" s="385" t="s">
        <v>16</v>
      </c>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7"/>
    </row>
    <row r="12" spans="1:30" ht="15" customHeight="1" x14ac:dyDescent="0.2">
      <c r="A12" s="355"/>
      <c r="B12" s="356"/>
      <c r="C12" s="388"/>
      <c r="D12" s="389"/>
      <c r="E12" s="389"/>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90"/>
    </row>
    <row r="13" spans="1:30" ht="15" customHeight="1" thickBot="1" x14ac:dyDescent="0.25">
      <c r="A13" s="357"/>
      <c r="B13" s="358"/>
      <c r="C13" s="391"/>
      <c r="D13" s="392"/>
      <c r="E13" s="392"/>
      <c r="F13" s="392"/>
      <c r="G13" s="392"/>
      <c r="H13" s="392"/>
      <c r="I13" s="392"/>
      <c r="J13" s="392"/>
      <c r="K13" s="392"/>
      <c r="L13" s="392"/>
      <c r="M13" s="392"/>
      <c r="N13" s="392"/>
      <c r="O13" s="392"/>
      <c r="P13" s="392"/>
      <c r="Q13" s="392"/>
      <c r="R13" s="392"/>
      <c r="S13" s="392"/>
      <c r="T13" s="392"/>
      <c r="U13" s="392"/>
      <c r="V13" s="392"/>
      <c r="W13" s="392"/>
      <c r="X13" s="392"/>
      <c r="Y13" s="392"/>
      <c r="Z13" s="392"/>
      <c r="AA13" s="392"/>
      <c r="AB13" s="392"/>
      <c r="AC13" s="392"/>
      <c r="AD13" s="393"/>
    </row>
    <row r="14" spans="1:30" ht="9" customHeight="1" thickBot="1" x14ac:dyDescent="0.2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25">
      <c r="A15" s="394" t="s">
        <v>17</v>
      </c>
      <c r="B15" s="395"/>
      <c r="C15" s="396" t="s">
        <v>18</v>
      </c>
      <c r="D15" s="397"/>
      <c r="E15" s="397"/>
      <c r="F15" s="397"/>
      <c r="G15" s="397"/>
      <c r="H15" s="397"/>
      <c r="I15" s="397"/>
      <c r="J15" s="397"/>
      <c r="K15" s="398"/>
      <c r="L15" s="362" t="s">
        <v>19</v>
      </c>
      <c r="M15" s="345"/>
      <c r="N15" s="345"/>
      <c r="O15" s="345"/>
      <c r="P15" s="345"/>
      <c r="Q15" s="346"/>
      <c r="R15" s="399" t="s">
        <v>20</v>
      </c>
      <c r="S15" s="400"/>
      <c r="T15" s="400"/>
      <c r="U15" s="400"/>
      <c r="V15" s="400"/>
      <c r="W15" s="400"/>
      <c r="X15" s="401"/>
      <c r="Y15" s="362" t="s">
        <v>21</v>
      </c>
      <c r="Z15" s="346"/>
      <c r="AA15" s="379" t="s">
        <v>22</v>
      </c>
      <c r="AB15" s="380"/>
      <c r="AC15" s="380"/>
      <c r="AD15" s="381"/>
    </row>
    <row r="16" spans="1:30" ht="9" customHeight="1" thickBot="1" x14ac:dyDescent="0.25">
      <c r="A16" s="59"/>
      <c r="B16" s="54"/>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73"/>
      <c r="AD16" s="74"/>
    </row>
    <row r="17" spans="1:41" s="76" customFormat="1" ht="37.5" customHeight="1" thickBot="1" x14ac:dyDescent="0.25">
      <c r="A17" s="394" t="s">
        <v>23</v>
      </c>
      <c r="B17" s="395"/>
      <c r="C17" s="402" t="s">
        <v>24</v>
      </c>
      <c r="D17" s="403"/>
      <c r="E17" s="403"/>
      <c r="F17" s="403"/>
      <c r="G17" s="403"/>
      <c r="H17" s="403"/>
      <c r="I17" s="403"/>
      <c r="J17" s="403"/>
      <c r="K17" s="403"/>
      <c r="L17" s="403"/>
      <c r="M17" s="403"/>
      <c r="N17" s="403"/>
      <c r="O17" s="403"/>
      <c r="P17" s="403"/>
      <c r="Q17" s="404"/>
      <c r="R17" s="362" t="s">
        <v>25</v>
      </c>
      <c r="S17" s="345"/>
      <c r="T17" s="345"/>
      <c r="U17" s="345"/>
      <c r="V17" s="346"/>
      <c r="W17" s="405">
        <v>15</v>
      </c>
      <c r="X17" s="406"/>
      <c r="Y17" s="345" t="s">
        <v>26</v>
      </c>
      <c r="Z17" s="345"/>
      <c r="AA17" s="345"/>
      <c r="AB17" s="346"/>
      <c r="AC17" s="383">
        <v>0.45</v>
      </c>
      <c r="AD17" s="384"/>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 customHeight="1" thickBot="1" x14ac:dyDescent="0.25">
      <c r="A19" s="362" t="s">
        <v>27</v>
      </c>
      <c r="B19" s="345"/>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6"/>
      <c r="AE19" s="83"/>
      <c r="AF19" s="83"/>
    </row>
    <row r="20" spans="1:41" ht="32" customHeight="1" thickBot="1" x14ac:dyDescent="0.25">
      <c r="A20" s="82"/>
      <c r="B20" s="60"/>
      <c r="C20" s="420" t="s">
        <v>28</v>
      </c>
      <c r="D20" s="421"/>
      <c r="E20" s="421"/>
      <c r="F20" s="421"/>
      <c r="G20" s="421"/>
      <c r="H20" s="421"/>
      <c r="I20" s="421"/>
      <c r="J20" s="421"/>
      <c r="K20" s="421"/>
      <c r="L20" s="421"/>
      <c r="M20" s="421"/>
      <c r="N20" s="421"/>
      <c r="O20" s="421"/>
      <c r="P20" s="422"/>
      <c r="Q20" s="423" t="s">
        <v>29</v>
      </c>
      <c r="R20" s="424"/>
      <c r="S20" s="424"/>
      <c r="T20" s="424"/>
      <c r="U20" s="424"/>
      <c r="V20" s="424"/>
      <c r="W20" s="424"/>
      <c r="X20" s="424"/>
      <c r="Y20" s="424"/>
      <c r="Z20" s="424"/>
      <c r="AA20" s="424"/>
      <c r="AB20" s="424"/>
      <c r="AC20" s="424"/>
      <c r="AD20" s="425"/>
      <c r="AE20" s="83"/>
      <c r="AF20" s="83"/>
    </row>
    <row r="21" spans="1:41" ht="32" customHeight="1" thickBot="1" x14ac:dyDescent="0.25">
      <c r="A21" s="59"/>
      <c r="B21" s="54"/>
      <c r="C21" s="160" t="s">
        <v>30</v>
      </c>
      <c r="D21" s="161" t="s">
        <v>31</v>
      </c>
      <c r="E21" s="161" t="s">
        <v>32</v>
      </c>
      <c r="F21" s="161" t="s">
        <v>33</v>
      </c>
      <c r="G21" s="161" t="s">
        <v>34</v>
      </c>
      <c r="H21" s="161" t="s">
        <v>35</v>
      </c>
      <c r="I21" s="161" t="s">
        <v>36</v>
      </c>
      <c r="J21" s="161" t="s">
        <v>8</v>
      </c>
      <c r="K21" s="161" t="s">
        <v>37</v>
      </c>
      <c r="L21" s="161" t="s">
        <v>38</v>
      </c>
      <c r="M21" s="161" t="s">
        <v>39</v>
      </c>
      <c r="N21" s="161" t="s">
        <v>40</v>
      </c>
      <c r="O21" s="161" t="s">
        <v>41</v>
      </c>
      <c r="P21" s="162" t="s">
        <v>42</v>
      </c>
      <c r="Q21" s="160" t="s">
        <v>30</v>
      </c>
      <c r="R21" s="161" t="s">
        <v>31</v>
      </c>
      <c r="S21" s="161" t="s">
        <v>32</v>
      </c>
      <c r="T21" s="161" t="s">
        <v>33</v>
      </c>
      <c r="U21" s="161" t="s">
        <v>34</v>
      </c>
      <c r="V21" s="161" t="s">
        <v>35</v>
      </c>
      <c r="W21" s="161" t="s">
        <v>36</v>
      </c>
      <c r="X21" s="161" t="s">
        <v>8</v>
      </c>
      <c r="Y21" s="161" t="s">
        <v>37</v>
      </c>
      <c r="Z21" s="161" t="s">
        <v>38</v>
      </c>
      <c r="AA21" s="161" t="s">
        <v>39</v>
      </c>
      <c r="AB21" s="161" t="s">
        <v>40</v>
      </c>
      <c r="AC21" s="161" t="s">
        <v>41</v>
      </c>
      <c r="AD21" s="162" t="s">
        <v>42</v>
      </c>
      <c r="AE21" s="3"/>
      <c r="AF21" s="3"/>
    </row>
    <row r="22" spans="1:41" ht="32" customHeight="1" x14ac:dyDescent="0.2">
      <c r="A22" s="426" t="s">
        <v>43</v>
      </c>
      <c r="B22" s="427"/>
      <c r="C22" s="215">
        <v>22878899</v>
      </c>
      <c r="D22" s="216"/>
      <c r="E22" s="180"/>
      <c r="F22" s="180"/>
      <c r="G22" s="180"/>
      <c r="H22" s="180"/>
      <c r="I22" s="180"/>
      <c r="J22" s="180"/>
      <c r="K22" s="180"/>
      <c r="L22" s="180"/>
      <c r="M22" s="180"/>
      <c r="N22" s="180"/>
      <c r="O22" s="180">
        <f>SUM(C22:N22)</f>
        <v>22878899</v>
      </c>
      <c r="P22" s="183"/>
      <c r="Q22" s="215">
        <v>1334419471</v>
      </c>
      <c r="R22" s="216">
        <v>75240000</v>
      </c>
      <c r="S22" s="216"/>
      <c r="T22" s="180"/>
      <c r="U22" s="180">
        <v>8351665</v>
      </c>
      <c r="V22" s="180"/>
      <c r="W22" s="180">
        <v>-5065171</v>
      </c>
      <c r="X22" s="180"/>
      <c r="Y22" s="180"/>
      <c r="Z22" s="180"/>
      <c r="AA22" s="180"/>
      <c r="AB22" s="180"/>
      <c r="AC22" s="180">
        <f>SUM(Q22:AB22)</f>
        <v>1412945965</v>
      </c>
      <c r="AD22" s="186"/>
      <c r="AE22" s="3"/>
      <c r="AF22" s="3"/>
    </row>
    <row r="23" spans="1:41" ht="32" customHeight="1" x14ac:dyDescent="0.2">
      <c r="A23" s="367" t="s">
        <v>44</v>
      </c>
      <c r="B23" s="411"/>
      <c r="C23" s="217"/>
      <c r="D23" s="218"/>
      <c r="E23" s="176"/>
      <c r="F23" s="176"/>
      <c r="G23" s="176"/>
      <c r="H23" s="176"/>
      <c r="I23" s="176"/>
      <c r="J23" s="176"/>
      <c r="K23" s="176"/>
      <c r="L23" s="176"/>
      <c r="M23" s="176"/>
      <c r="N23" s="176"/>
      <c r="O23" s="176">
        <f>SUM(C23:N23)</f>
        <v>0</v>
      </c>
      <c r="P23" s="194" t="str">
        <f>IFERROR(O23/(SUMIF(C23:N23,"&gt;0",C22:N22))," ")</f>
        <v xml:space="preserve"> </v>
      </c>
      <c r="Q23" s="217">
        <v>990509470</v>
      </c>
      <c r="R23" s="218">
        <v>419150001</v>
      </c>
      <c r="S23" s="218">
        <f>-15291731</f>
        <v>-15291731</v>
      </c>
      <c r="T23" s="176">
        <v>-27041001</v>
      </c>
      <c r="U23" s="176">
        <v>17633639</v>
      </c>
      <c r="V23" s="176"/>
      <c r="W23" s="176">
        <v>24000000</v>
      </c>
      <c r="X23" s="176"/>
      <c r="Y23" s="176"/>
      <c r="Z23" s="176"/>
      <c r="AA23" s="176"/>
      <c r="AB23" s="176"/>
      <c r="AC23" s="246">
        <f>SUM(Q23:AB23)</f>
        <v>1408960378</v>
      </c>
      <c r="AD23" s="290">
        <f>IFERROR(AC23/(SUMIF(Q23:AB23,"&gt;0",Q22:AB22))," ")</f>
        <v>0.99717923607927927</v>
      </c>
      <c r="AE23" s="3"/>
      <c r="AF23" s="3"/>
    </row>
    <row r="24" spans="1:41" ht="32" customHeight="1" x14ac:dyDescent="0.2">
      <c r="A24" s="367" t="s">
        <v>45</v>
      </c>
      <c r="B24" s="411"/>
      <c r="C24" s="177">
        <v>5133518</v>
      </c>
      <c r="D24" s="218">
        <f>4100000+1000000+1083214</f>
        <v>6183214</v>
      </c>
      <c r="E24" s="176"/>
      <c r="F24" s="176">
        <f>1562167+10000000</f>
        <v>11562167</v>
      </c>
      <c r="G24" s="176"/>
      <c r="H24" s="246">
        <v>-1562167</v>
      </c>
      <c r="I24" s="176"/>
      <c r="J24" s="176"/>
      <c r="K24" s="176"/>
      <c r="L24" s="176"/>
      <c r="M24" s="176"/>
      <c r="N24" s="176"/>
      <c r="O24" s="246">
        <f>SUM(C24:N24)</f>
        <v>21316732</v>
      </c>
      <c r="P24" s="293"/>
      <c r="Q24" s="217"/>
      <c r="R24" s="218">
        <v>45552771</v>
      </c>
      <c r="S24" s="218">
        <f>117169700+6840000</f>
        <v>124009700</v>
      </c>
      <c r="T24" s="218">
        <f t="shared" ref="T24:AA24" si="0">117169700+6840000</f>
        <v>124009700</v>
      </c>
      <c r="U24" s="218">
        <f t="shared" si="0"/>
        <v>124009700</v>
      </c>
      <c r="V24" s="218">
        <f>117169700+6840000+8351665</f>
        <v>132361365</v>
      </c>
      <c r="W24" s="218">
        <f>117169700+6840000-5065171</f>
        <v>118944529</v>
      </c>
      <c r="X24" s="218">
        <f t="shared" si="0"/>
        <v>124009700</v>
      </c>
      <c r="Y24" s="218">
        <f t="shared" si="0"/>
        <v>124009700</v>
      </c>
      <c r="Z24" s="218">
        <f t="shared" si="0"/>
        <v>124009700</v>
      </c>
      <c r="AA24" s="218">
        <f t="shared" si="0"/>
        <v>124009700</v>
      </c>
      <c r="AB24" s="176">
        <f>234339400+13680000</f>
        <v>248019400</v>
      </c>
      <c r="AC24" s="176">
        <f>SUM(Q24:AB24)</f>
        <v>1412945965</v>
      </c>
      <c r="AD24" s="184"/>
      <c r="AE24" s="3"/>
      <c r="AF24" s="3"/>
    </row>
    <row r="25" spans="1:41" ht="32" customHeight="1" thickBot="1" x14ac:dyDescent="0.25">
      <c r="A25" s="414" t="s">
        <v>46</v>
      </c>
      <c r="B25" s="415"/>
      <c r="C25" s="219">
        <v>5078090</v>
      </c>
      <c r="D25" s="220">
        <v>5100000</v>
      </c>
      <c r="E25" s="179">
        <v>1083214</v>
      </c>
      <c r="F25" s="179">
        <v>10055428</v>
      </c>
      <c r="G25" s="179"/>
      <c r="H25" s="179"/>
      <c r="I25" s="179"/>
      <c r="J25" s="179"/>
      <c r="K25" s="179"/>
      <c r="L25" s="179"/>
      <c r="M25" s="179"/>
      <c r="N25" s="179"/>
      <c r="O25" s="294">
        <f>SUM(C25:N25)</f>
        <v>21316732</v>
      </c>
      <c r="P25" s="312">
        <f>+O25/O24</f>
        <v>1</v>
      </c>
      <c r="Q25" s="219"/>
      <c r="R25" s="220">
        <v>17691205</v>
      </c>
      <c r="S25" s="220">
        <v>109538534</v>
      </c>
      <c r="T25" s="179">
        <v>124009700</v>
      </c>
      <c r="U25" s="179">
        <v>124009700</v>
      </c>
      <c r="V25" s="179">
        <v>124009700</v>
      </c>
      <c r="W25" s="179">
        <v>140750672</v>
      </c>
      <c r="X25" s="179">
        <v>117314700</v>
      </c>
      <c r="Y25" s="179"/>
      <c r="Z25" s="179"/>
      <c r="AA25" s="179"/>
      <c r="AB25" s="179"/>
      <c r="AC25" s="179">
        <f>SUM(Q25:AB25)</f>
        <v>757324211</v>
      </c>
      <c r="AD25" s="291">
        <f>IFERROR(AC25/(SUMIF(Q25:AB25,"&gt;0",Q24:AB24))," ")</f>
        <v>0.95513511447536281</v>
      </c>
      <c r="AE25" s="3"/>
      <c r="AF25" s="3"/>
    </row>
    <row r="26" spans="1:41" ht="32"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4" customHeight="1" x14ac:dyDescent="0.2">
      <c r="A27" s="416" t="s">
        <v>47</v>
      </c>
      <c r="B27" s="417"/>
      <c r="C27" s="418"/>
      <c r="D27" s="418"/>
      <c r="E27" s="418"/>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9"/>
    </row>
    <row r="28" spans="1:41" ht="15" customHeight="1" x14ac:dyDescent="0.2">
      <c r="A28" s="407" t="s">
        <v>48</v>
      </c>
      <c r="B28" s="409" t="s">
        <v>49</v>
      </c>
      <c r="C28" s="410"/>
      <c r="D28" s="411" t="s">
        <v>50</v>
      </c>
      <c r="E28" s="412"/>
      <c r="F28" s="412"/>
      <c r="G28" s="412"/>
      <c r="H28" s="412"/>
      <c r="I28" s="412"/>
      <c r="J28" s="412"/>
      <c r="K28" s="412"/>
      <c r="L28" s="412"/>
      <c r="M28" s="412"/>
      <c r="N28" s="412"/>
      <c r="O28" s="413"/>
      <c r="P28" s="368" t="s">
        <v>41</v>
      </c>
      <c r="Q28" s="368" t="s">
        <v>51</v>
      </c>
      <c r="R28" s="368"/>
      <c r="S28" s="368"/>
      <c r="T28" s="368"/>
      <c r="U28" s="368"/>
      <c r="V28" s="368"/>
      <c r="W28" s="368"/>
      <c r="X28" s="368"/>
      <c r="Y28" s="368"/>
      <c r="Z28" s="368"/>
      <c r="AA28" s="368"/>
      <c r="AB28" s="368"/>
      <c r="AC28" s="368"/>
      <c r="AD28" s="370"/>
    </row>
    <row r="29" spans="1:41" ht="27" customHeight="1" x14ac:dyDescent="0.2">
      <c r="A29" s="408"/>
      <c r="B29" s="371"/>
      <c r="C29" s="373"/>
      <c r="D29" s="88" t="s">
        <v>30</v>
      </c>
      <c r="E29" s="88" t="s">
        <v>31</v>
      </c>
      <c r="F29" s="88" t="s">
        <v>32</v>
      </c>
      <c r="G29" s="88" t="s">
        <v>33</v>
      </c>
      <c r="H29" s="88" t="s">
        <v>34</v>
      </c>
      <c r="I29" s="88" t="s">
        <v>35</v>
      </c>
      <c r="J29" s="88" t="s">
        <v>36</v>
      </c>
      <c r="K29" s="88" t="s">
        <v>8</v>
      </c>
      <c r="L29" s="88" t="s">
        <v>37</v>
      </c>
      <c r="M29" s="88" t="s">
        <v>38</v>
      </c>
      <c r="N29" s="88" t="s">
        <v>39</v>
      </c>
      <c r="O29" s="88" t="s">
        <v>40</v>
      </c>
      <c r="P29" s="413"/>
      <c r="Q29" s="368"/>
      <c r="R29" s="368"/>
      <c r="S29" s="368"/>
      <c r="T29" s="368"/>
      <c r="U29" s="368"/>
      <c r="V29" s="368"/>
      <c r="W29" s="368"/>
      <c r="X29" s="368"/>
      <c r="Y29" s="368"/>
      <c r="Z29" s="368"/>
      <c r="AA29" s="368"/>
      <c r="AB29" s="368"/>
      <c r="AC29" s="368"/>
      <c r="AD29" s="370"/>
    </row>
    <row r="30" spans="1:41" ht="99" customHeight="1" thickBot="1" x14ac:dyDescent="0.25">
      <c r="A30" s="85" t="str">
        <f>C17</f>
        <v>1 - Acompañar técnicamente a 15 sectores de la Administración Distrital en la inclusión del enfoque de género en las políticas, planes,  programas y proyectos así como en su cultura organizacional e institucional</v>
      </c>
      <c r="B30" s="363" t="s">
        <v>52</v>
      </c>
      <c r="C30" s="364"/>
      <c r="D30" s="89"/>
      <c r="E30" s="89"/>
      <c r="F30" s="89"/>
      <c r="G30" s="89"/>
      <c r="H30" s="89"/>
      <c r="I30" s="89"/>
      <c r="J30" s="89"/>
      <c r="K30" s="89"/>
      <c r="L30" s="89"/>
      <c r="M30" s="89"/>
      <c r="N30" s="89"/>
      <c r="O30" s="89"/>
      <c r="P30" s="86">
        <f>SUM(D30:O30)</f>
        <v>0</v>
      </c>
      <c r="Q30" s="365"/>
      <c r="R30" s="365"/>
      <c r="S30" s="365"/>
      <c r="T30" s="365"/>
      <c r="U30" s="365"/>
      <c r="V30" s="365"/>
      <c r="W30" s="365"/>
      <c r="X30" s="365"/>
      <c r="Y30" s="365"/>
      <c r="Z30" s="365"/>
      <c r="AA30" s="365"/>
      <c r="AB30" s="365"/>
      <c r="AC30" s="365"/>
      <c r="AD30" s="366"/>
    </row>
    <row r="31" spans="1:41" ht="45" customHeight="1" x14ac:dyDescent="0.2">
      <c r="A31" s="333" t="s">
        <v>53</v>
      </c>
      <c r="B31" s="334"/>
      <c r="C31" s="334"/>
      <c r="D31" s="334"/>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5"/>
    </row>
    <row r="32" spans="1:41" ht="23" customHeight="1" x14ac:dyDescent="0.2">
      <c r="A32" s="367" t="s">
        <v>54</v>
      </c>
      <c r="B32" s="368" t="s">
        <v>55</v>
      </c>
      <c r="C32" s="368" t="s">
        <v>49</v>
      </c>
      <c r="D32" s="368" t="s">
        <v>56</v>
      </c>
      <c r="E32" s="368"/>
      <c r="F32" s="368"/>
      <c r="G32" s="368"/>
      <c r="H32" s="368"/>
      <c r="I32" s="368"/>
      <c r="J32" s="368"/>
      <c r="K32" s="368"/>
      <c r="L32" s="368"/>
      <c r="M32" s="368"/>
      <c r="N32" s="368"/>
      <c r="O32" s="368"/>
      <c r="P32" s="368"/>
      <c r="Q32" s="368" t="s">
        <v>57</v>
      </c>
      <c r="R32" s="368"/>
      <c r="S32" s="368"/>
      <c r="T32" s="368"/>
      <c r="U32" s="368"/>
      <c r="V32" s="368"/>
      <c r="W32" s="368"/>
      <c r="X32" s="368"/>
      <c r="Y32" s="368"/>
      <c r="Z32" s="368"/>
      <c r="AA32" s="368"/>
      <c r="AB32" s="368"/>
      <c r="AC32" s="368"/>
      <c r="AD32" s="370"/>
      <c r="AG32" s="87"/>
      <c r="AH32" s="87"/>
      <c r="AI32" s="87"/>
      <c r="AJ32" s="87"/>
      <c r="AK32" s="87"/>
      <c r="AL32" s="87"/>
      <c r="AM32" s="87"/>
      <c r="AN32" s="87"/>
      <c r="AO32" s="87"/>
    </row>
    <row r="33" spans="1:41" ht="27" customHeight="1" x14ac:dyDescent="0.2">
      <c r="A33" s="367"/>
      <c r="B33" s="368"/>
      <c r="C33" s="369"/>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368" t="s">
        <v>58</v>
      </c>
      <c r="R33" s="368"/>
      <c r="S33" s="368"/>
      <c r="T33" s="368" t="s">
        <v>59</v>
      </c>
      <c r="U33" s="368"/>
      <c r="V33" s="368"/>
      <c r="W33" s="371" t="s">
        <v>60</v>
      </c>
      <c r="X33" s="372"/>
      <c r="Y33" s="372"/>
      <c r="Z33" s="373"/>
      <c r="AA33" s="371" t="s">
        <v>61</v>
      </c>
      <c r="AB33" s="372"/>
      <c r="AC33" s="372"/>
      <c r="AD33" s="374"/>
      <c r="AG33" s="87"/>
      <c r="AH33" s="87"/>
      <c r="AI33" s="87"/>
      <c r="AJ33" s="87"/>
      <c r="AK33" s="87"/>
      <c r="AL33" s="87"/>
      <c r="AM33" s="87"/>
      <c r="AN33" s="87"/>
      <c r="AO33" s="87"/>
    </row>
    <row r="34" spans="1:41" ht="110.25" customHeight="1" x14ac:dyDescent="0.2">
      <c r="A34" s="441" t="str">
        <f>A30</f>
        <v>1 - Acompañar técnicamente a 15 sectores de la Administración Distrital en la inclusión del enfoque de género en las políticas, planes,  programas y proyectos así como en su cultura organizacional e institucional</v>
      </c>
      <c r="B34" s="443">
        <v>0.45</v>
      </c>
      <c r="C34" s="90" t="s">
        <v>62</v>
      </c>
      <c r="D34" s="89">
        <v>15</v>
      </c>
      <c r="E34" s="89">
        <v>15</v>
      </c>
      <c r="F34" s="89">
        <v>15</v>
      </c>
      <c r="G34" s="89">
        <v>15</v>
      </c>
      <c r="H34" s="89">
        <v>15</v>
      </c>
      <c r="I34" s="89">
        <v>15</v>
      </c>
      <c r="J34" s="89">
        <v>15</v>
      </c>
      <c r="K34" s="89">
        <v>15</v>
      </c>
      <c r="L34" s="89">
        <v>15</v>
      </c>
      <c r="M34" s="89">
        <v>15</v>
      </c>
      <c r="N34" s="89">
        <v>15</v>
      </c>
      <c r="O34" s="89">
        <v>15</v>
      </c>
      <c r="P34" s="249">
        <v>15</v>
      </c>
      <c r="Q34" s="445" t="s">
        <v>577</v>
      </c>
      <c r="R34" s="446"/>
      <c r="S34" s="447"/>
      <c r="T34" s="451" t="s">
        <v>567</v>
      </c>
      <c r="U34" s="452"/>
      <c r="V34" s="453"/>
      <c r="W34" s="428"/>
      <c r="X34" s="429"/>
      <c r="Y34" s="429"/>
      <c r="Z34" s="456"/>
      <c r="AA34" s="428"/>
      <c r="AB34" s="429"/>
      <c r="AC34" s="429"/>
      <c r="AD34" s="430"/>
      <c r="AG34" s="87"/>
      <c r="AH34" s="87"/>
      <c r="AI34" s="87"/>
      <c r="AJ34" s="87"/>
      <c r="AK34" s="87"/>
      <c r="AL34" s="87"/>
      <c r="AM34" s="87"/>
      <c r="AN34" s="87"/>
      <c r="AO34" s="87"/>
    </row>
    <row r="35" spans="1:41" ht="110.25" customHeight="1" thickBot="1" x14ac:dyDescent="0.25">
      <c r="A35" s="442"/>
      <c r="B35" s="444"/>
      <c r="C35" s="91" t="s">
        <v>63</v>
      </c>
      <c r="D35" s="250">
        <v>15</v>
      </c>
      <c r="E35" s="250">
        <v>15</v>
      </c>
      <c r="F35" s="250">
        <v>15</v>
      </c>
      <c r="G35" s="250">
        <v>15</v>
      </c>
      <c r="H35" s="250">
        <v>15</v>
      </c>
      <c r="I35" s="292">
        <v>15</v>
      </c>
      <c r="J35" s="292">
        <v>15</v>
      </c>
      <c r="K35" s="292">
        <v>15</v>
      </c>
      <c r="L35" s="93"/>
      <c r="M35" s="93"/>
      <c r="N35" s="93"/>
      <c r="O35" s="93"/>
      <c r="P35" s="287">
        <v>15</v>
      </c>
      <c r="Q35" s="448"/>
      <c r="R35" s="449"/>
      <c r="S35" s="450"/>
      <c r="T35" s="454"/>
      <c r="U35" s="454"/>
      <c r="V35" s="455"/>
      <c r="W35" s="431"/>
      <c r="X35" s="432"/>
      <c r="Y35" s="432"/>
      <c r="Z35" s="457"/>
      <c r="AA35" s="431"/>
      <c r="AB35" s="432"/>
      <c r="AC35" s="432"/>
      <c r="AD35" s="433"/>
      <c r="AE35" s="49"/>
      <c r="AG35" s="87"/>
      <c r="AH35" s="87"/>
      <c r="AI35" s="87"/>
      <c r="AJ35" s="87"/>
      <c r="AK35" s="87"/>
      <c r="AL35" s="87"/>
      <c r="AM35" s="87"/>
      <c r="AN35" s="87"/>
      <c r="AO35" s="87"/>
    </row>
    <row r="36" spans="1:41" ht="26" customHeight="1" x14ac:dyDescent="0.2">
      <c r="A36" s="426" t="s">
        <v>64</v>
      </c>
      <c r="B36" s="434" t="s">
        <v>65</v>
      </c>
      <c r="C36" s="436" t="s">
        <v>66</v>
      </c>
      <c r="D36" s="436"/>
      <c r="E36" s="436"/>
      <c r="F36" s="436"/>
      <c r="G36" s="436"/>
      <c r="H36" s="436"/>
      <c r="I36" s="436"/>
      <c r="J36" s="436"/>
      <c r="K36" s="436"/>
      <c r="L36" s="436"/>
      <c r="M36" s="436"/>
      <c r="N36" s="436"/>
      <c r="O36" s="436"/>
      <c r="P36" s="436"/>
      <c r="Q36" s="427" t="s">
        <v>67</v>
      </c>
      <c r="R36" s="437"/>
      <c r="S36" s="437"/>
      <c r="T36" s="437"/>
      <c r="U36" s="437"/>
      <c r="V36" s="437"/>
      <c r="W36" s="437"/>
      <c r="X36" s="437"/>
      <c r="Y36" s="437"/>
      <c r="Z36" s="437"/>
      <c r="AA36" s="437"/>
      <c r="AB36" s="437"/>
      <c r="AC36" s="437"/>
      <c r="AD36" s="438"/>
      <c r="AG36" s="87"/>
      <c r="AH36" s="87"/>
      <c r="AI36" s="87"/>
      <c r="AJ36" s="87"/>
      <c r="AK36" s="87"/>
      <c r="AL36" s="87"/>
      <c r="AM36" s="87"/>
      <c r="AN36" s="87"/>
      <c r="AO36" s="87"/>
    </row>
    <row r="37" spans="1:41" ht="26" customHeight="1" x14ac:dyDescent="0.2">
      <c r="A37" s="367"/>
      <c r="B37" s="435"/>
      <c r="C37" s="88" t="s">
        <v>68</v>
      </c>
      <c r="D37" s="88" t="s">
        <v>69</v>
      </c>
      <c r="E37" s="88" t="s">
        <v>70</v>
      </c>
      <c r="F37" s="88" t="s">
        <v>71</v>
      </c>
      <c r="G37" s="88" t="s">
        <v>72</v>
      </c>
      <c r="H37" s="88" t="s">
        <v>73</v>
      </c>
      <c r="I37" s="88" t="s">
        <v>74</v>
      </c>
      <c r="J37" s="88" t="s">
        <v>75</v>
      </c>
      <c r="K37" s="88" t="s">
        <v>76</v>
      </c>
      <c r="L37" s="88" t="s">
        <v>77</v>
      </c>
      <c r="M37" s="88" t="s">
        <v>78</v>
      </c>
      <c r="N37" s="88" t="s">
        <v>79</v>
      </c>
      <c r="O37" s="88" t="s">
        <v>80</v>
      </c>
      <c r="P37" s="88" t="s">
        <v>81</v>
      </c>
      <c r="Q37" s="409" t="s">
        <v>82</v>
      </c>
      <c r="R37" s="439"/>
      <c r="S37" s="439"/>
      <c r="T37" s="439"/>
      <c r="U37" s="439"/>
      <c r="V37" s="439"/>
      <c r="W37" s="439"/>
      <c r="X37" s="439"/>
      <c r="Y37" s="439"/>
      <c r="Z37" s="439"/>
      <c r="AA37" s="439"/>
      <c r="AB37" s="439"/>
      <c r="AC37" s="439"/>
      <c r="AD37" s="440"/>
      <c r="AG37" s="94"/>
      <c r="AH37" s="94"/>
      <c r="AI37" s="94"/>
      <c r="AJ37" s="94"/>
      <c r="AK37" s="94"/>
      <c r="AL37" s="94"/>
      <c r="AM37" s="94"/>
      <c r="AN37" s="94"/>
      <c r="AO37" s="94"/>
    </row>
    <row r="38" spans="1:41" ht="74.25" customHeight="1" x14ac:dyDescent="0.2">
      <c r="A38" s="461" t="s">
        <v>83</v>
      </c>
      <c r="B38" s="462">
        <v>3</v>
      </c>
      <c r="C38" s="90" t="s">
        <v>62</v>
      </c>
      <c r="D38" s="95">
        <v>0.05</v>
      </c>
      <c r="E38" s="251">
        <v>0.05</v>
      </c>
      <c r="F38" s="95">
        <v>0.05</v>
      </c>
      <c r="G38" s="95">
        <v>0.1</v>
      </c>
      <c r="H38" s="95">
        <v>0.1</v>
      </c>
      <c r="I38" s="95">
        <v>0.1</v>
      </c>
      <c r="J38" s="95">
        <v>0.1</v>
      </c>
      <c r="K38" s="95">
        <v>0.1</v>
      </c>
      <c r="L38" s="95">
        <v>0.1</v>
      </c>
      <c r="M38" s="95">
        <v>0.1</v>
      </c>
      <c r="N38" s="95">
        <v>0.1</v>
      </c>
      <c r="O38" s="95">
        <v>0.05</v>
      </c>
      <c r="P38" s="96">
        <f>SUM(D38:O38)</f>
        <v>0.99999999999999989</v>
      </c>
      <c r="Q38" s="501" t="s">
        <v>578</v>
      </c>
      <c r="R38" s="502"/>
      <c r="S38" s="502"/>
      <c r="T38" s="502"/>
      <c r="U38" s="502"/>
      <c r="V38" s="502"/>
      <c r="W38" s="502"/>
      <c r="X38" s="502"/>
      <c r="Y38" s="502"/>
      <c r="Z38" s="502"/>
      <c r="AA38" s="502"/>
      <c r="AB38" s="502"/>
      <c r="AC38" s="502"/>
      <c r="AD38" s="503"/>
      <c r="AE38" s="97"/>
      <c r="AG38" s="98"/>
      <c r="AH38" s="98"/>
      <c r="AI38" s="98"/>
      <c r="AJ38" s="98"/>
      <c r="AK38" s="98"/>
      <c r="AL38" s="98"/>
      <c r="AM38" s="98"/>
      <c r="AN38" s="98"/>
      <c r="AO38" s="98"/>
    </row>
    <row r="39" spans="1:41" ht="74.25" customHeight="1" x14ac:dyDescent="0.2">
      <c r="A39" s="458"/>
      <c r="B39" s="463"/>
      <c r="C39" s="99" t="s">
        <v>63</v>
      </c>
      <c r="D39" s="100">
        <v>0.05</v>
      </c>
      <c r="E39" s="100">
        <v>0.05</v>
      </c>
      <c r="F39" s="100">
        <v>0.05</v>
      </c>
      <c r="G39" s="100">
        <v>0.1</v>
      </c>
      <c r="H39" s="100">
        <v>0.1</v>
      </c>
      <c r="I39" s="100">
        <v>0.1</v>
      </c>
      <c r="J39" s="100">
        <v>0.1</v>
      </c>
      <c r="K39" s="100">
        <v>0.1</v>
      </c>
      <c r="L39" s="100"/>
      <c r="M39" s="100"/>
      <c r="N39" s="100"/>
      <c r="O39" s="100"/>
      <c r="P39" s="101">
        <f t="shared" ref="P39:P55" si="1">SUM(D39:O39)</f>
        <v>0.64999999999999991</v>
      </c>
      <c r="Q39" s="501" t="s">
        <v>579</v>
      </c>
      <c r="R39" s="502"/>
      <c r="S39" s="502"/>
      <c r="T39" s="502"/>
      <c r="U39" s="502"/>
      <c r="V39" s="502"/>
      <c r="W39" s="502"/>
      <c r="X39" s="502"/>
      <c r="Y39" s="502"/>
      <c r="Z39" s="502"/>
      <c r="AA39" s="502"/>
      <c r="AB39" s="502"/>
      <c r="AC39" s="502"/>
      <c r="AD39" s="503"/>
      <c r="AE39" s="97"/>
    </row>
    <row r="40" spans="1:41" ht="74.25" customHeight="1" x14ac:dyDescent="0.2">
      <c r="A40" s="458" t="s">
        <v>84</v>
      </c>
      <c r="B40" s="464">
        <v>2</v>
      </c>
      <c r="C40" s="102" t="s">
        <v>62</v>
      </c>
      <c r="D40" s="252">
        <v>0</v>
      </c>
      <c r="E40" s="252">
        <v>0.1</v>
      </c>
      <c r="F40" s="252">
        <v>0.09</v>
      </c>
      <c r="G40" s="252">
        <v>0.09</v>
      </c>
      <c r="H40" s="252">
        <v>0.09</v>
      </c>
      <c r="I40" s="252">
        <v>0.09</v>
      </c>
      <c r="J40" s="252">
        <v>0.09</v>
      </c>
      <c r="K40" s="252">
        <v>0.09</v>
      </c>
      <c r="L40" s="252">
        <v>0.09</v>
      </c>
      <c r="M40" s="252">
        <v>0.09</v>
      </c>
      <c r="N40" s="252">
        <v>0.09</v>
      </c>
      <c r="O40" s="252">
        <v>0.09</v>
      </c>
      <c r="P40" s="101">
        <f>SUM(D40:O40)</f>
        <v>0.99999999999999978</v>
      </c>
      <c r="Q40" s="492" t="s">
        <v>580</v>
      </c>
      <c r="R40" s="502"/>
      <c r="S40" s="502"/>
      <c r="T40" s="502"/>
      <c r="U40" s="502"/>
      <c r="V40" s="502"/>
      <c r="W40" s="502"/>
      <c r="X40" s="502"/>
      <c r="Y40" s="502"/>
      <c r="Z40" s="502"/>
      <c r="AA40" s="502"/>
      <c r="AB40" s="502"/>
      <c r="AC40" s="502"/>
      <c r="AD40" s="503"/>
      <c r="AE40" s="97"/>
    </row>
    <row r="41" spans="1:41" ht="74.25" customHeight="1" x14ac:dyDescent="0.2">
      <c r="A41" s="458"/>
      <c r="B41" s="463"/>
      <c r="C41" s="99" t="s">
        <v>63</v>
      </c>
      <c r="D41" s="100">
        <v>0</v>
      </c>
      <c r="E41" s="100">
        <v>0.1</v>
      </c>
      <c r="F41" s="100">
        <v>0.09</v>
      </c>
      <c r="G41" s="100">
        <v>0.09</v>
      </c>
      <c r="H41" s="100">
        <v>0.09</v>
      </c>
      <c r="I41" s="100">
        <v>0.09</v>
      </c>
      <c r="J41" s="100">
        <v>0.09</v>
      </c>
      <c r="K41" s="100">
        <v>0.09</v>
      </c>
      <c r="L41" s="104"/>
      <c r="M41" s="104"/>
      <c r="N41" s="104"/>
      <c r="O41" s="104"/>
      <c r="P41" s="101">
        <f t="shared" si="1"/>
        <v>0.6399999999999999</v>
      </c>
      <c r="Q41" s="492" t="s">
        <v>581</v>
      </c>
      <c r="R41" s="502"/>
      <c r="S41" s="502"/>
      <c r="T41" s="502"/>
      <c r="U41" s="502"/>
      <c r="V41" s="502"/>
      <c r="W41" s="502"/>
      <c r="X41" s="502"/>
      <c r="Y41" s="502"/>
      <c r="Z41" s="502"/>
      <c r="AA41" s="502"/>
      <c r="AB41" s="502"/>
      <c r="AC41" s="502"/>
      <c r="AD41" s="503"/>
      <c r="AE41" s="97"/>
    </row>
    <row r="42" spans="1:41" ht="74.25" customHeight="1" x14ac:dyDescent="0.2">
      <c r="A42" s="465" t="s">
        <v>85</v>
      </c>
      <c r="B42" s="464">
        <v>7</v>
      </c>
      <c r="C42" s="102" t="s">
        <v>62</v>
      </c>
      <c r="D42" s="103">
        <v>0</v>
      </c>
      <c r="E42" s="103">
        <v>0.05</v>
      </c>
      <c r="F42" s="103">
        <v>0.1</v>
      </c>
      <c r="G42" s="103">
        <v>0.1</v>
      </c>
      <c r="H42" s="103">
        <v>0.1</v>
      </c>
      <c r="I42" s="103">
        <v>0.1</v>
      </c>
      <c r="J42" s="103">
        <v>0.1</v>
      </c>
      <c r="K42" s="103">
        <v>0.1</v>
      </c>
      <c r="L42" s="103">
        <v>0.1</v>
      </c>
      <c r="M42" s="103">
        <v>0.1</v>
      </c>
      <c r="N42" s="103">
        <v>0.1</v>
      </c>
      <c r="O42" s="103">
        <v>0.05</v>
      </c>
      <c r="P42" s="101">
        <f t="shared" si="1"/>
        <v>0.99999999999999989</v>
      </c>
      <c r="Q42" s="501" t="s">
        <v>582</v>
      </c>
      <c r="R42" s="502"/>
      <c r="S42" s="502"/>
      <c r="T42" s="502"/>
      <c r="U42" s="502"/>
      <c r="V42" s="502"/>
      <c r="W42" s="502"/>
      <c r="X42" s="502"/>
      <c r="Y42" s="502"/>
      <c r="Z42" s="502"/>
      <c r="AA42" s="502"/>
      <c r="AB42" s="502"/>
      <c r="AC42" s="502"/>
      <c r="AD42" s="503"/>
      <c r="AE42" s="97"/>
    </row>
    <row r="43" spans="1:41" ht="74.25" customHeight="1" x14ac:dyDescent="0.2">
      <c r="A43" s="466"/>
      <c r="B43" s="463"/>
      <c r="C43" s="99" t="s">
        <v>63</v>
      </c>
      <c r="D43" s="100">
        <v>0</v>
      </c>
      <c r="E43" s="100">
        <v>0.05</v>
      </c>
      <c r="F43" s="100">
        <v>0.1</v>
      </c>
      <c r="G43" s="100">
        <v>0.1</v>
      </c>
      <c r="H43" s="100">
        <v>0.1</v>
      </c>
      <c r="I43" s="100">
        <v>0.1</v>
      </c>
      <c r="J43" s="100">
        <v>0.1</v>
      </c>
      <c r="K43" s="100">
        <v>0.1</v>
      </c>
      <c r="L43" s="104"/>
      <c r="M43" s="104"/>
      <c r="N43" s="104"/>
      <c r="O43" s="104"/>
      <c r="P43" s="101">
        <f t="shared" si="1"/>
        <v>0.64999999999999991</v>
      </c>
      <c r="Q43" s="486" t="s">
        <v>583</v>
      </c>
      <c r="R43" s="487"/>
      <c r="S43" s="487"/>
      <c r="T43" s="487"/>
      <c r="U43" s="487"/>
      <c r="V43" s="487"/>
      <c r="W43" s="487"/>
      <c r="X43" s="487"/>
      <c r="Y43" s="487"/>
      <c r="Z43" s="487"/>
      <c r="AA43" s="487"/>
      <c r="AB43" s="487"/>
      <c r="AC43" s="487"/>
      <c r="AD43" s="488"/>
      <c r="AE43" s="97"/>
    </row>
    <row r="44" spans="1:41" ht="74.25" customHeight="1" x14ac:dyDescent="0.2">
      <c r="A44" s="458" t="s">
        <v>86</v>
      </c>
      <c r="B44" s="460">
        <v>7</v>
      </c>
      <c r="C44" s="102" t="s">
        <v>62</v>
      </c>
      <c r="D44" s="103">
        <v>0</v>
      </c>
      <c r="E44" s="103">
        <v>0.06</v>
      </c>
      <c r="F44" s="103">
        <v>0.09</v>
      </c>
      <c r="G44" s="103">
        <v>0.1</v>
      </c>
      <c r="H44" s="103">
        <v>0.09</v>
      </c>
      <c r="I44" s="103">
        <v>0.09</v>
      </c>
      <c r="J44" s="103">
        <v>0.1</v>
      </c>
      <c r="K44" s="103">
        <v>0.09</v>
      </c>
      <c r="L44" s="103">
        <v>0.09</v>
      </c>
      <c r="M44" s="103">
        <v>0.09</v>
      </c>
      <c r="N44" s="103">
        <v>0.1</v>
      </c>
      <c r="O44" s="253">
        <v>0.1</v>
      </c>
      <c r="P44" s="101">
        <f t="shared" si="1"/>
        <v>0.99999999999999978</v>
      </c>
      <c r="Q44" s="489" t="s">
        <v>595</v>
      </c>
      <c r="R44" s="490"/>
      <c r="S44" s="490"/>
      <c r="T44" s="490"/>
      <c r="U44" s="490"/>
      <c r="V44" s="490"/>
      <c r="W44" s="490"/>
      <c r="X44" s="490"/>
      <c r="Y44" s="490"/>
      <c r="Z44" s="490"/>
      <c r="AA44" s="490"/>
      <c r="AB44" s="490"/>
      <c r="AC44" s="490"/>
      <c r="AD44" s="491"/>
      <c r="AE44" s="97"/>
    </row>
    <row r="45" spans="1:41" ht="74.25" customHeight="1" x14ac:dyDescent="0.2">
      <c r="A45" s="459"/>
      <c r="B45" s="460"/>
      <c r="C45" s="99" t="s">
        <v>63</v>
      </c>
      <c r="D45" s="100">
        <v>0</v>
      </c>
      <c r="E45" s="100">
        <v>0.06</v>
      </c>
      <c r="F45" s="100">
        <v>0.09</v>
      </c>
      <c r="G45" s="100">
        <v>0.1</v>
      </c>
      <c r="H45" s="100">
        <v>0.09</v>
      </c>
      <c r="I45" s="100">
        <v>0.09</v>
      </c>
      <c r="J45" s="100">
        <v>0.1</v>
      </c>
      <c r="K45" s="100">
        <v>0.09</v>
      </c>
      <c r="L45" s="100"/>
      <c r="M45" s="100"/>
      <c r="N45" s="100"/>
      <c r="O45" s="100"/>
      <c r="P45" s="101">
        <f t="shared" si="1"/>
        <v>0.61999999999999988</v>
      </c>
      <c r="Q45" s="492" t="s">
        <v>584</v>
      </c>
      <c r="R45" s="493"/>
      <c r="S45" s="493"/>
      <c r="T45" s="493"/>
      <c r="U45" s="493"/>
      <c r="V45" s="493"/>
      <c r="W45" s="493"/>
      <c r="X45" s="493"/>
      <c r="Y45" s="493"/>
      <c r="Z45" s="493"/>
      <c r="AA45" s="493"/>
      <c r="AB45" s="493"/>
      <c r="AC45" s="493"/>
      <c r="AD45" s="494"/>
      <c r="AE45" s="97"/>
    </row>
    <row r="46" spans="1:41" ht="74.25" customHeight="1" x14ac:dyDescent="0.2">
      <c r="A46" s="458" t="s">
        <v>87</v>
      </c>
      <c r="B46" s="460">
        <v>4</v>
      </c>
      <c r="C46" s="102" t="s">
        <v>62</v>
      </c>
      <c r="D46" s="103">
        <v>0</v>
      </c>
      <c r="E46" s="103">
        <v>0</v>
      </c>
      <c r="F46" s="103">
        <v>0.25</v>
      </c>
      <c r="G46" s="103">
        <v>0</v>
      </c>
      <c r="H46" s="103">
        <v>0</v>
      </c>
      <c r="I46" s="103">
        <v>0.25</v>
      </c>
      <c r="J46" s="103">
        <v>0</v>
      </c>
      <c r="K46" s="103">
        <v>0</v>
      </c>
      <c r="L46" s="103">
        <v>0.25</v>
      </c>
      <c r="M46" s="103">
        <v>0</v>
      </c>
      <c r="N46" s="103">
        <v>0</v>
      </c>
      <c r="O46" s="103">
        <v>0.25</v>
      </c>
      <c r="P46" s="101">
        <f t="shared" si="1"/>
        <v>1</v>
      </c>
      <c r="Q46" s="495" t="s">
        <v>585</v>
      </c>
      <c r="R46" s="496"/>
      <c r="S46" s="496"/>
      <c r="T46" s="496"/>
      <c r="U46" s="496"/>
      <c r="V46" s="496"/>
      <c r="W46" s="496"/>
      <c r="X46" s="496"/>
      <c r="Y46" s="496"/>
      <c r="Z46" s="496"/>
      <c r="AA46" s="496"/>
      <c r="AB46" s="496"/>
      <c r="AC46" s="496"/>
      <c r="AD46" s="497"/>
      <c r="AE46" s="97"/>
    </row>
    <row r="47" spans="1:41" ht="74.25" customHeight="1" x14ac:dyDescent="0.2">
      <c r="A47" s="459"/>
      <c r="B47" s="460"/>
      <c r="C47" s="99" t="s">
        <v>63</v>
      </c>
      <c r="D47" s="100">
        <v>0</v>
      </c>
      <c r="E47" s="100">
        <v>0</v>
      </c>
      <c r="F47" s="100">
        <v>0.25</v>
      </c>
      <c r="G47" s="100">
        <v>0</v>
      </c>
      <c r="H47" s="100">
        <v>0</v>
      </c>
      <c r="I47" s="100">
        <v>0.25</v>
      </c>
      <c r="J47" s="100">
        <v>0</v>
      </c>
      <c r="K47" s="100">
        <v>0</v>
      </c>
      <c r="L47" s="100"/>
      <c r="M47" s="100"/>
      <c r="N47" s="100"/>
      <c r="O47" s="100"/>
      <c r="P47" s="101">
        <f t="shared" si="1"/>
        <v>0.5</v>
      </c>
      <c r="Q47" s="498" t="s">
        <v>564</v>
      </c>
      <c r="R47" s="499"/>
      <c r="S47" s="499"/>
      <c r="T47" s="499"/>
      <c r="U47" s="499"/>
      <c r="V47" s="499"/>
      <c r="W47" s="499"/>
      <c r="X47" s="499"/>
      <c r="Y47" s="499"/>
      <c r="Z47" s="499"/>
      <c r="AA47" s="499"/>
      <c r="AB47" s="499"/>
      <c r="AC47" s="499"/>
      <c r="AD47" s="500"/>
      <c r="AE47" s="97"/>
    </row>
    <row r="48" spans="1:41" ht="74.25" customHeight="1" x14ac:dyDescent="0.2">
      <c r="A48" s="458" t="s">
        <v>88</v>
      </c>
      <c r="B48" s="460">
        <v>3</v>
      </c>
      <c r="C48" s="102" t="s">
        <v>62</v>
      </c>
      <c r="D48" s="103">
        <v>0</v>
      </c>
      <c r="E48" s="103">
        <v>0.05</v>
      </c>
      <c r="F48" s="103">
        <v>0.1</v>
      </c>
      <c r="G48" s="103">
        <v>0.1</v>
      </c>
      <c r="H48" s="103">
        <v>0.1</v>
      </c>
      <c r="I48" s="103">
        <v>0.1</v>
      </c>
      <c r="J48" s="103">
        <v>0.1</v>
      </c>
      <c r="K48" s="103">
        <v>0.1</v>
      </c>
      <c r="L48" s="103">
        <v>0.1</v>
      </c>
      <c r="M48" s="103">
        <v>0.1</v>
      </c>
      <c r="N48" s="103">
        <v>0.1</v>
      </c>
      <c r="O48" s="103">
        <v>0.05</v>
      </c>
      <c r="P48" s="254">
        <f t="shared" si="1"/>
        <v>0.99999999999999989</v>
      </c>
      <c r="Q48" s="470" t="s">
        <v>566</v>
      </c>
      <c r="R48" s="471"/>
      <c r="S48" s="471"/>
      <c r="T48" s="471"/>
      <c r="U48" s="471"/>
      <c r="V48" s="471"/>
      <c r="W48" s="471"/>
      <c r="X48" s="471"/>
      <c r="Y48" s="471"/>
      <c r="Z48" s="471"/>
      <c r="AA48" s="471"/>
      <c r="AB48" s="471"/>
      <c r="AC48" s="471"/>
      <c r="AD48" s="472"/>
      <c r="AE48" s="97"/>
    </row>
    <row r="49" spans="1:31" ht="74.25" customHeight="1" x14ac:dyDescent="0.2">
      <c r="A49" s="459"/>
      <c r="B49" s="460"/>
      <c r="C49" s="99" t="s">
        <v>63</v>
      </c>
      <c r="D49" s="100">
        <v>0</v>
      </c>
      <c r="E49" s="100">
        <v>0.05</v>
      </c>
      <c r="F49" s="100">
        <v>0.1</v>
      </c>
      <c r="G49" s="100">
        <v>0.1</v>
      </c>
      <c r="H49" s="100">
        <v>0.1</v>
      </c>
      <c r="I49" s="100">
        <v>0.1</v>
      </c>
      <c r="J49" s="100">
        <v>0.1</v>
      </c>
      <c r="K49" s="100">
        <v>0.1</v>
      </c>
      <c r="L49" s="100"/>
      <c r="M49" s="100"/>
      <c r="N49" s="100"/>
      <c r="O49" s="100"/>
      <c r="P49" s="254">
        <f t="shared" si="1"/>
        <v>0.64999999999999991</v>
      </c>
      <c r="Q49" s="473" t="s">
        <v>586</v>
      </c>
      <c r="R49" s="474"/>
      <c r="S49" s="474"/>
      <c r="T49" s="474"/>
      <c r="U49" s="474"/>
      <c r="V49" s="474"/>
      <c r="W49" s="474"/>
      <c r="X49" s="474"/>
      <c r="Y49" s="474"/>
      <c r="Z49" s="474"/>
      <c r="AA49" s="474"/>
      <c r="AB49" s="474"/>
      <c r="AC49" s="474"/>
      <c r="AD49" s="475"/>
      <c r="AE49" s="97"/>
    </row>
    <row r="50" spans="1:31" ht="74.25" customHeight="1" x14ac:dyDescent="0.2">
      <c r="A50" s="458" t="s">
        <v>89</v>
      </c>
      <c r="B50" s="460">
        <v>5</v>
      </c>
      <c r="C50" s="102" t="s">
        <v>62</v>
      </c>
      <c r="D50" s="206">
        <v>0</v>
      </c>
      <c r="E50" s="206">
        <v>0</v>
      </c>
      <c r="F50" s="206">
        <v>0.25</v>
      </c>
      <c r="G50" s="206">
        <v>0</v>
      </c>
      <c r="H50" s="206">
        <v>0</v>
      </c>
      <c r="I50" s="206">
        <v>0</v>
      </c>
      <c r="J50" s="206">
        <v>0.25</v>
      </c>
      <c r="K50" s="206">
        <v>0</v>
      </c>
      <c r="L50" s="206">
        <v>0</v>
      </c>
      <c r="M50" s="206">
        <v>0.25</v>
      </c>
      <c r="N50" s="206">
        <v>0</v>
      </c>
      <c r="O50" s="206">
        <v>0.25</v>
      </c>
      <c r="P50" s="254">
        <f t="shared" si="1"/>
        <v>1</v>
      </c>
      <c r="Q50" s="476" t="s">
        <v>587</v>
      </c>
      <c r="R50" s="477"/>
      <c r="S50" s="477"/>
      <c r="T50" s="477"/>
      <c r="U50" s="477"/>
      <c r="V50" s="477"/>
      <c r="W50" s="477"/>
      <c r="X50" s="477"/>
      <c r="Y50" s="477"/>
      <c r="Z50" s="477"/>
      <c r="AA50" s="477"/>
      <c r="AB50" s="477"/>
      <c r="AC50" s="477"/>
      <c r="AD50" s="478"/>
      <c r="AE50" s="97"/>
    </row>
    <row r="51" spans="1:31" ht="74.25" customHeight="1" x14ac:dyDescent="0.2">
      <c r="A51" s="459"/>
      <c r="B51" s="460"/>
      <c r="C51" s="99" t="s">
        <v>63</v>
      </c>
      <c r="D51" s="100">
        <v>0</v>
      </c>
      <c r="E51" s="100">
        <v>0</v>
      </c>
      <c r="F51" s="100">
        <v>0.25</v>
      </c>
      <c r="G51" s="100">
        <v>0</v>
      </c>
      <c r="H51" s="100">
        <v>0</v>
      </c>
      <c r="I51" s="100">
        <v>0</v>
      </c>
      <c r="J51" s="100">
        <v>0.25</v>
      </c>
      <c r="K51" s="100">
        <v>0</v>
      </c>
      <c r="L51" s="100"/>
      <c r="M51" s="100"/>
      <c r="N51" s="100"/>
      <c r="O51" s="100"/>
      <c r="P51" s="254">
        <f t="shared" si="1"/>
        <v>0.5</v>
      </c>
      <c r="Q51" s="479" t="s">
        <v>565</v>
      </c>
      <c r="R51" s="474"/>
      <c r="S51" s="474"/>
      <c r="T51" s="474"/>
      <c r="U51" s="474"/>
      <c r="V51" s="474"/>
      <c r="W51" s="474"/>
      <c r="X51" s="474"/>
      <c r="Y51" s="474"/>
      <c r="Z51" s="474"/>
      <c r="AA51" s="474"/>
      <c r="AB51" s="474"/>
      <c r="AC51" s="474"/>
      <c r="AD51" s="475"/>
      <c r="AE51" s="97"/>
    </row>
    <row r="52" spans="1:31" ht="74.25" customHeight="1" x14ac:dyDescent="0.2">
      <c r="A52" s="458" t="s">
        <v>90</v>
      </c>
      <c r="B52" s="460">
        <v>7</v>
      </c>
      <c r="C52" s="102" t="s">
        <v>62</v>
      </c>
      <c r="D52" s="103">
        <v>0.04</v>
      </c>
      <c r="E52" s="103">
        <v>0.08</v>
      </c>
      <c r="F52" s="103">
        <v>0.14000000000000001</v>
      </c>
      <c r="G52" s="103">
        <v>0.08</v>
      </c>
      <c r="H52" s="103">
        <v>0.08</v>
      </c>
      <c r="I52" s="103">
        <v>0.08</v>
      </c>
      <c r="J52" s="103">
        <v>0.08</v>
      </c>
      <c r="K52" s="103">
        <v>0.08</v>
      </c>
      <c r="L52" s="103">
        <v>0.08</v>
      </c>
      <c r="M52" s="103">
        <v>0.08</v>
      </c>
      <c r="N52" s="103">
        <v>0.14000000000000001</v>
      </c>
      <c r="O52" s="103">
        <v>0.04</v>
      </c>
      <c r="P52" s="254">
        <f>SUM(D52:O52)</f>
        <v>0.99999999999999989</v>
      </c>
      <c r="Q52" s="476" t="s">
        <v>588</v>
      </c>
      <c r="R52" s="477"/>
      <c r="S52" s="477"/>
      <c r="T52" s="477"/>
      <c r="U52" s="477"/>
      <c r="V52" s="477"/>
      <c r="W52" s="477"/>
      <c r="X52" s="477"/>
      <c r="Y52" s="477"/>
      <c r="Z52" s="477"/>
      <c r="AA52" s="477"/>
      <c r="AB52" s="477"/>
      <c r="AC52" s="477"/>
      <c r="AD52" s="478"/>
    </row>
    <row r="53" spans="1:31" ht="74.25" customHeight="1" x14ac:dyDescent="0.2">
      <c r="A53" s="459"/>
      <c r="B53" s="460"/>
      <c r="C53" s="99" t="s">
        <v>63</v>
      </c>
      <c r="D53" s="100">
        <v>0.04</v>
      </c>
      <c r="E53" s="100">
        <v>0.08</v>
      </c>
      <c r="F53" s="100">
        <v>0.14000000000000001</v>
      </c>
      <c r="G53" s="100">
        <v>0.08</v>
      </c>
      <c r="H53" s="100">
        <v>0.08</v>
      </c>
      <c r="I53" s="100">
        <v>0.08</v>
      </c>
      <c r="J53" s="100">
        <v>0.08</v>
      </c>
      <c r="K53" s="100">
        <v>0.08</v>
      </c>
      <c r="L53" s="100"/>
      <c r="M53" s="100"/>
      <c r="N53" s="100"/>
      <c r="O53" s="100"/>
      <c r="P53" s="254">
        <f>SUM(D53:O53)</f>
        <v>0.65999999999999992</v>
      </c>
      <c r="Q53" s="476" t="s">
        <v>589</v>
      </c>
      <c r="R53" s="480"/>
      <c r="S53" s="480"/>
      <c r="T53" s="480"/>
      <c r="U53" s="480"/>
      <c r="V53" s="480"/>
      <c r="W53" s="480"/>
      <c r="X53" s="480"/>
      <c r="Y53" s="480"/>
      <c r="Z53" s="480"/>
      <c r="AA53" s="480"/>
      <c r="AB53" s="480"/>
      <c r="AC53" s="480"/>
      <c r="AD53" s="481"/>
    </row>
    <row r="54" spans="1:31" ht="74.25" customHeight="1" x14ac:dyDescent="0.2">
      <c r="A54" s="467" t="s">
        <v>91</v>
      </c>
      <c r="B54" s="462">
        <v>7</v>
      </c>
      <c r="C54" s="90" t="s">
        <v>62</v>
      </c>
      <c r="D54" s="95">
        <v>0.03</v>
      </c>
      <c r="E54" s="95">
        <v>0.08</v>
      </c>
      <c r="F54" s="95">
        <v>0.14000000000000001</v>
      </c>
      <c r="G54" s="103">
        <v>0.08</v>
      </c>
      <c r="H54" s="103">
        <v>0.08</v>
      </c>
      <c r="I54" s="103">
        <v>0.08</v>
      </c>
      <c r="J54" s="103">
        <v>0.08</v>
      </c>
      <c r="K54" s="103">
        <v>0.08</v>
      </c>
      <c r="L54" s="103">
        <v>0.08</v>
      </c>
      <c r="M54" s="103">
        <v>0.08</v>
      </c>
      <c r="N54" s="103">
        <v>0.14000000000000001</v>
      </c>
      <c r="O54" s="103">
        <v>0.05</v>
      </c>
      <c r="P54" s="96">
        <f t="shared" si="1"/>
        <v>1</v>
      </c>
      <c r="Q54" s="482" t="s">
        <v>590</v>
      </c>
      <c r="R54" s="483"/>
      <c r="S54" s="483"/>
      <c r="T54" s="483"/>
      <c r="U54" s="483"/>
      <c r="V54" s="483"/>
      <c r="W54" s="483"/>
      <c r="X54" s="483"/>
      <c r="Y54" s="483"/>
      <c r="Z54" s="483"/>
      <c r="AA54" s="483"/>
      <c r="AB54" s="483"/>
      <c r="AC54" s="483"/>
      <c r="AD54" s="484"/>
    </row>
    <row r="55" spans="1:31" ht="74.25" customHeight="1" x14ac:dyDescent="0.2">
      <c r="A55" s="468"/>
      <c r="B55" s="469"/>
      <c r="C55" s="91" t="s">
        <v>63</v>
      </c>
      <c r="D55" s="105">
        <v>0.03</v>
      </c>
      <c r="E55" s="105">
        <v>0.08</v>
      </c>
      <c r="F55" s="105">
        <v>0.14000000000000001</v>
      </c>
      <c r="G55" s="105">
        <v>0.08</v>
      </c>
      <c r="H55" s="105">
        <v>0.08</v>
      </c>
      <c r="I55" s="105">
        <v>0.08</v>
      </c>
      <c r="J55" s="105">
        <v>0.08</v>
      </c>
      <c r="K55" s="105">
        <v>0.08</v>
      </c>
      <c r="L55" s="106"/>
      <c r="M55" s="106"/>
      <c r="N55" s="106"/>
      <c r="O55" s="106"/>
      <c r="P55" s="107">
        <f t="shared" si="1"/>
        <v>0.65</v>
      </c>
      <c r="Q55" s="485" t="s">
        <v>591</v>
      </c>
      <c r="R55" s="485"/>
      <c r="S55" s="485"/>
      <c r="T55" s="485"/>
      <c r="U55" s="485"/>
      <c r="V55" s="485"/>
      <c r="W55" s="485"/>
      <c r="X55" s="485"/>
      <c r="Y55" s="485"/>
      <c r="Z55" s="485"/>
      <c r="AA55" s="485"/>
      <c r="AB55" s="485"/>
      <c r="AC55" s="485"/>
      <c r="AD55" s="485"/>
    </row>
    <row r="56" spans="1:31" x14ac:dyDescent="0.2">
      <c r="A56" s="242" t="s">
        <v>92</v>
      </c>
      <c r="B56" s="242"/>
      <c r="C56" s="242"/>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row>
  </sheetData>
  <mergeCells count="106">
    <mergeCell ref="Q43:AD43"/>
    <mergeCell ref="Q44:AD44"/>
    <mergeCell ref="Q45:AD45"/>
    <mergeCell ref="Q46:AD46"/>
    <mergeCell ref="Q47:AD47"/>
    <mergeCell ref="Q38:AD38"/>
    <mergeCell ref="Q39:AD39"/>
    <mergeCell ref="Q40:AD40"/>
    <mergeCell ref="Q41:AD41"/>
    <mergeCell ref="Q42:AD42"/>
    <mergeCell ref="A50:A51"/>
    <mergeCell ref="B50:B51"/>
    <mergeCell ref="A54:A55"/>
    <mergeCell ref="B54:B55"/>
    <mergeCell ref="A52:A53"/>
    <mergeCell ref="B52:B53"/>
    <mergeCell ref="Q48:AD48"/>
    <mergeCell ref="Q49:AD49"/>
    <mergeCell ref="Q50:AD50"/>
    <mergeCell ref="Q51:AD51"/>
    <mergeCell ref="Q52:AD52"/>
    <mergeCell ref="Q53:AD53"/>
    <mergeCell ref="Q54:AD54"/>
    <mergeCell ref="Q55:AD55"/>
    <mergeCell ref="A46:A47"/>
    <mergeCell ref="B46:B47"/>
    <mergeCell ref="A48:A49"/>
    <mergeCell ref="A38:A39"/>
    <mergeCell ref="B38:B39"/>
    <mergeCell ref="A40:A41"/>
    <mergeCell ref="B40:B41"/>
    <mergeCell ref="A42:A43"/>
    <mergeCell ref="B42:B43"/>
    <mergeCell ref="A44:A45"/>
    <mergeCell ref="B44:B45"/>
    <mergeCell ref="B48:B49"/>
    <mergeCell ref="AA34:AD35"/>
    <mergeCell ref="A36:A37"/>
    <mergeCell ref="B36:B37"/>
    <mergeCell ref="C36:P36"/>
    <mergeCell ref="Q36:AD36"/>
    <mergeCell ref="Q37:AD37"/>
    <mergeCell ref="A34:A35"/>
    <mergeCell ref="B34:B35"/>
    <mergeCell ref="Q34:S35"/>
    <mergeCell ref="T34:V35"/>
    <mergeCell ref="W34:Z35"/>
    <mergeCell ref="A28:A29"/>
    <mergeCell ref="B28:C29"/>
    <mergeCell ref="D28:O28"/>
    <mergeCell ref="P28:P29"/>
    <mergeCell ref="Q28:AD29"/>
    <mergeCell ref="A24:B24"/>
    <mergeCell ref="A25:B25"/>
    <mergeCell ref="A27:AD27"/>
    <mergeCell ref="A19:AD19"/>
    <mergeCell ref="C20:P20"/>
    <mergeCell ref="Q20:AD20"/>
    <mergeCell ref="A22:B22"/>
    <mergeCell ref="A23:B23"/>
    <mergeCell ref="A15:B15"/>
    <mergeCell ref="C15:K15"/>
    <mergeCell ref="L15:Q15"/>
    <mergeCell ref="R15:X15"/>
    <mergeCell ref="A17:B17"/>
    <mergeCell ref="C17:Q17"/>
    <mergeCell ref="A7:B9"/>
    <mergeCell ref="R17:V17"/>
    <mergeCell ref="W17:X17"/>
    <mergeCell ref="Y17:AB17"/>
    <mergeCell ref="I7:J9"/>
    <mergeCell ref="K7:L9"/>
    <mergeCell ref="D7:H9"/>
    <mergeCell ref="Y15:Z15"/>
    <mergeCell ref="B30:C30"/>
    <mergeCell ref="Q30:AD30"/>
    <mergeCell ref="A31:AD31"/>
    <mergeCell ref="A32:A33"/>
    <mergeCell ref="B32:B33"/>
    <mergeCell ref="C32:C33"/>
    <mergeCell ref="D32:P32"/>
    <mergeCell ref="Q32:AD32"/>
    <mergeCell ref="Q33:S33"/>
    <mergeCell ref="T33:V33"/>
    <mergeCell ref="W33:Z33"/>
    <mergeCell ref="AA33:AD33"/>
    <mergeCell ref="M9:N9"/>
    <mergeCell ref="O9:P9"/>
    <mergeCell ref="AA15:AD15"/>
    <mergeCell ref="C16:AB16"/>
    <mergeCell ref="AC17:AD17"/>
    <mergeCell ref="A11:B13"/>
    <mergeCell ref="C11:AD13"/>
    <mergeCell ref="A1:A4"/>
    <mergeCell ref="B1:AA1"/>
    <mergeCell ref="O7:P7"/>
    <mergeCell ref="M8:N8"/>
    <mergeCell ref="O8:P8"/>
    <mergeCell ref="M7:N7"/>
    <mergeCell ref="AB1:AD1"/>
    <mergeCell ref="B2:AA2"/>
    <mergeCell ref="AB2:AD2"/>
    <mergeCell ref="B3:AA4"/>
    <mergeCell ref="AB3:AD3"/>
    <mergeCell ref="AB4:AD4"/>
    <mergeCell ref="C7:C9"/>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4 W34 Q38:Q40 Q42:Q52 Q54:Q55" xr:uid="{00000000-0002-0000-0000-000002000000}">
      <formula1>2000</formula1>
    </dataValidation>
  </dataValidations>
  <pageMargins left="0.25" right="0.25" top="0.75" bottom="0.75" header="0.3" footer="0.3"/>
  <pageSetup scale="2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6"/>
  <sheetViews>
    <sheetView topLeftCell="B1" zoomScale="91" workbookViewId="0">
      <selection activeCell="B1" sqref="B1"/>
    </sheetView>
  </sheetViews>
  <sheetFormatPr baseColWidth="10" defaultColWidth="11.5" defaultRowHeight="14" x14ac:dyDescent="0.2"/>
  <cols>
    <col min="1" max="1" width="44.1640625" style="108" customWidth="1"/>
    <col min="2" max="2" width="61.83203125" style="108" customWidth="1"/>
    <col min="3" max="3" width="61" style="108" customWidth="1"/>
    <col min="4" max="4" width="81" style="108" customWidth="1"/>
    <col min="5" max="5" width="32.83203125" style="135" customWidth="1"/>
    <col min="6" max="6" width="19" style="108" customWidth="1"/>
    <col min="7" max="7" width="29.5" style="108" customWidth="1"/>
    <col min="8" max="8" width="36.33203125" style="108" customWidth="1"/>
    <col min="9" max="9" width="40" style="108" customWidth="1"/>
    <col min="10" max="16384" width="11.5" style="108"/>
  </cols>
  <sheetData>
    <row r="1" spans="1:9" s="123" customFormat="1" x14ac:dyDescent="0.2">
      <c r="A1" s="122" t="s">
        <v>390</v>
      </c>
      <c r="B1" s="122" t="s">
        <v>391</v>
      </c>
      <c r="C1" s="122" t="s">
        <v>392</v>
      </c>
      <c r="D1" s="122" t="s">
        <v>393</v>
      </c>
      <c r="E1" s="122" t="s">
        <v>364</v>
      </c>
      <c r="F1" s="122" t="s">
        <v>394</v>
      </c>
      <c r="G1" s="122" t="s">
        <v>395</v>
      </c>
      <c r="H1" s="122" t="s">
        <v>289</v>
      </c>
      <c r="I1" s="122" t="s">
        <v>355</v>
      </c>
    </row>
    <row r="2" spans="1:9" s="123" customFormat="1" ht="15" x14ac:dyDescent="0.2">
      <c r="A2" s="124" t="s">
        <v>396</v>
      </c>
      <c r="B2" s="117" t="s">
        <v>397</v>
      </c>
      <c r="C2" s="124" t="s">
        <v>398</v>
      </c>
      <c r="D2" s="125" t="s">
        <v>399</v>
      </c>
      <c r="E2" s="118" t="s">
        <v>400</v>
      </c>
      <c r="F2" s="126" t="s">
        <v>401</v>
      </c>
      <c r="G2" s="127" t="s">
        <v>402</v>
      </c>
      <c r="H2" s="127" t="s">
        <v>403</v>
      </c>
      <c r="I2" s="126" t="s">
        <v>404</v>
      </c>
    </row>
    <row r="3" spans="1:9" ht="15" x14ac:dyDescent="0.2">
      <c r="A3" s="124" t="s">
        <v>405</v>
      </c>
      <c r="B3" s="117" t="s">
        <v>406</v>
      </c>
      <c r="C3" s="124" t="s">
        <v>407</v>
      </c>
      <c r="D3" s="128" t="s">
        <v>408</v>
      </c>
      <c r="E3" s="118" t="s">
        <v>409</v>
      </c>
      <c r="F3" s="126" t="s">
        <v>410</v>
      </c>
      <c r="G3" s="127" t="s">
        <v>411</v>
      </c>
      <c r="H3" s="127" t="s">
        <v>298</v>
      </c>
      <c r="I3" s="126" t="s">
        <v>412</v>
      </c>
    </row>
    <row r="4" spans="1:9" ht="15" x14ac:dyDescent="0.2">
      <c r="A4" s="124" t="s">
        <v>413</v>
      </c>
      <c r="B4" s="117" t="s">
        <v>414</v>
      </c>
      <c r="C4" s="124" t="s">
        <v>415</v>
      </c>
      <c r="D4" s="128" t="s">
        <v>416</v>
      </c>
      <c r="E4" s="118" t="s">
        <v>417</v>
      </c>
      <c r="F4" s="126" t="s">
        <v>418</v>
      </c>
      <c r="G4" s="127" t="s">
        <v>419</v>
      </c>
      <c r="H4" s="127" t="s">
        <v>293</v>
      </c>
      <c r="I4" s="126" t="s">
        <v>420</v>
      </c>
    </row>
    <row r="5" spans="1:9" ht="15" x14ac:dyDescent="0.2">
      <c r="A5" s="124" t="s">
        <v>421</v>
      </c>
      <c r="B5" s="117" t="s">
        <v>422</v>
      </c>
      <c r="C5" s="124" t="s">
        <v>423</v>
      </c>
      <c r="D5" s="128" t="s">
        <v>424</v>
      </c>
      <c r="E5" s="118" t="s">
        <v>425</v>
      </c>
      <c r="F5" s="126" t="s">
        <v>426</v>
      </c>
      <c r="G5" s="127" t="s">
        <v>427</v>
      </c>
      <c r="H5" s="127" t="s">
        <v>294</v>
      </c>
      <c r="I5" s="126" t="s">
        <v>428</v>
      </c>
    </row>
    <row r="6" spans="1:9" ht="30" x14ac:dyDescent="0.2">
      <c r="A6" s="124" t="s">
        <v>429</v>
      </c>
      <c r="B6" s="117" t="s">
        <v>430</v>
      </c>
      <c r="C6" s="124" t="s">
        <v>431</v>
      </c>
      <c r="D6" s="128" t="s">
        <v>432</v>
      </c>
      <c r="E6" s="118" t="s">
        <v>433</v>
      </c>
      <c r="G6" s="127" t="s">
        <v>434</v>
      </c>
      <c r="H6" s="127" t="s">
        <v>295</v>
      </c>
      <c r="I6" s="126" t="s">
        <v>435</v>
      </c>
    </row>
    <row r="7" spans="1:9" ht="15" x14ac:dyDescent="0.2">
      <c r="B7" s="117" t="s">
        <v>436</v>
      </c>
      <c r="C7" s="124" t="s">
        <v>437</v>
      </c>
      <c r="D7" s="128" t="s">
        <v>438</v>
      </c>
      <c r="E7" s="126" t="s">
        <v>439</v>
      </c>
      <c r="G7" s="118" t="s">
        <v>304</v>
      </c>
      <c r="H7" s="127" t="s">
        <v>296</v>
      </c>
      <c r="I7" s="126" t="s">
        <v>440</v>
      </c>
    </row>
    <row r="8" spans="1:9" ht="30" x14ac:dyDescent="0.2">
      <c r="A8" s="129"/>
      <c r="B8" s="117" t="s">
        <v>441</v>
      </c>
      <c r="C8" s="124" t="s">
        <v>442</v>
      </c>
      <c r="D8" s="128" t="s">
        <v>443</v>
      </c>
      <c r="E8" s="126" t="s">
        <v>444</v>
      </c>
      <c r="I8" s="126" t="s">
        <v>445</v>
      </c>
    </row>
    <row r="9" spans="1:9" ht="32" customHeight="1" x14ac:dyDescent="0.2">
      <c r="A9" s="129"/>
      <c r="B9" s="117" t="s">
        <v>446</v>
      </c>
      <c r="C9" s="124" t="s">
        <v>447</v>
      </c>
      <c r="D9" s="128" t="s">
        <v>448</v>
      </c>
      <c r="E9" s="126" t="s">
        <v>449</v>
      </c>
      <c r="I9" s="126" t="s">
        <v>450</v>
      </c>
    </row>
    <row r="10" spans="1:9" ht="15" x14ac:dyDescent="0.2">
      <c r="A10" s="129"/>
      <c r="B10" s="117" t="s">
        <v>451</v>
      </c>
      <c r="C10" s="124" t="s">
        <v>452</v>
      </c>
      <c r="D10" s="128" t="s">
        <v>453</v>
      </c>
      <c r="E10" s="126" t="s">
        <v>454</v>
      </c>
      <c r="I10" s="126" t="s">
        <v>455</v>
      </c>
    </row>
    <row r="11" spans="1:9" ht="15" x14ac:dyDescent="0.2">
      <c r="A11" s="129"/>
      <c r="B11" s="117" t="s">
        <v>456</v>
      </c>
      <c r="C11" s="124" t="s">
        <v>457</v>
      </c>
      <c r="D11" s="128" t="s">
        <v>458</v>
      </c>
      <c r="E11" s="126" t="s">
        <v>459</v>
      </c>
      <c r="I11" s="126" t="s">
        <v>460</v>
      </c>
    </row>
    <row r="12" spans="1:9" ht="15" x14ac:dyDescent="0.2">
      <c r="A12" s="129"/>
      <c r="B12" s="117" t="s">
        <v>461</v>
      </c>
      <c r="C12" s="124" t="s">
        <v>462</v>
      </c>
      <c r="D12" s="128" t="s">
        <v>463</v>
      </c>
      <c r="E12" s="126" t="s">
        <v>464</v>
      </c>
      <c r="I12" s="126" t="s">
        <v>465</v>
      </c>
    </row>
    <row r="13" spans="1:9" ht="15" x14ac:dyDescent="0.2">
      <c r="A13" s="129"/>
      <c r="B13" s="222" t="s">
        <v>466</v>
      </c>
      <c r="D13" s="128" t="s">
        <v>467</v>
      </c>
      <c r="E13" s="126" t="s">
        <v>468</v>
      </c>
      <c r="I13" s="126" t="s">
        <v>469</v>
      </c>
    </row>
    <row r="14" spans="1:9" ht="15" x14ac:dyDescent="0.2">
      <c r="A14" s="129"/>
      <c r="B14" s="117" t="s">
        <v>470</v>
      </c>
      <c r="C14" s="129"/>
      <c r="D14" s="128" t="s">
        <v>471</v>
      </c>
      <c r="E14" s="126" t="s">
        <v>472</v>
      </c>
    </row>
    <row r="15" spans="1:9" ht="15" x14ac:dyDescent="0.2">
      <c r="A15" s="129"/>
      <c r="B15" s="117" t="s">
        <v>473</v>
      </c>
      <c r="C15" s="129"/>
      <c r="D15" s="128" t="s">
        <v>474</v>
      </c>
      <c r="E15" s="126" t="s">
        <v>475</v>
      </c>
    </row>
    <row r="16" spans="1:9" ht="15" x14ac:dyDescent="0.2">
      <c r="A16" s="129"/>
      <c r="B16" s="117" t="s">
        <v>476</v>
      </c>
      <c r="C16" s="129"/>
      <c r="D16" s="128" t="s">
        <v>477</v>
      </c>
      <c r="E16" s="130"/>
    </row>
    <row r="17" spans="1:5" ht="15" x14ac:dyDescent="0.2">
      <c r="A17" s="129"/>
      <c r="B17" s="117" t="s">
        <v>478</v>
      </c>
      <c r="C17" s="129"/>
      <c r="D17" s="128" t="s">
        <v>479</v>
      </c>
      <c r="E17" s="130"/>
    </row>
    <row r="18" spans="1:5" ht="15" x14ac:dyDescent="0.2">
      <c r="A18" s="129"/>
      <c r="B18" s="117" t="s">
        <v>480</v>
      </c>
      <c r="C18" s="129"/>
      <c r="D18" s="128" t="s">
        <v>481</v>
      </c>
      <c r="E18" s="130"/>
    </row>
    <row r="19" spans="1:5" ht="15" x14ac:dyDescent="0.2">
      <c r="A19" s="129"/>
      <c r="B19" s="117" t="s">
        <v>482</v>
      </c>
      <c r="C19" s="129"/>
      <c r="D19" s="128" t="s">
        <v>483</v>
      </c>
      <c r="E19" s="130"/>
    </row>
    <row r="20" spans="1:5" ht="15" x14ac:dyDescent="0.2">
      <c r="A20" s="129"/>
      <c r="B20" s="117" t="s">
        <v>484</v>
      </c>
      <c r="C20" s="129"/>
      <c r="D20" s="128" t="s">
        <v>485</v>
      </c>
      <c r="E20" s="130"/>
    </row>
    <row r="21" spans="1:5" ht="15" x14ac:dyDescent="0.2">
      <c r="B21" s="117" t="s">
        <v>486</v>
      </c>
      <c r="D21" s="128" t="s">
        <v>487</v>
      </c>
      <c r="E21" s="130"/>
    </row>
    <row r="22" spans="1:5" ht="15" x14ac:dyDescent="0.2">
      <c r="B22" s="117" t="s">
        <v>488</v>
      </c>
      <c r="D22" s="128" t="s">
        <v>489</v>
      </c>
      <c r="E22" s="130"/>
    </row>
    <row r="23" spans="1:5" ht="15" x14ac:dyDescent="0.2">
      <c r="B23" s="117" t="s">
        <v>490</v>
      </c>
      <c r="D23" s="128" t="s">
        <v>491</v>
      </c>
      <c r="E23" s="130"/>
    </row>
    <row r="24" spans="1:5" x14ac:dyDescent="0.2">
      <c r="D24" s="131" t="s">
        <v>492</v>
      </c>
      <c r="E24" s="131" t="s">
        <v>493</v>
      </c>
    </row>
    <row r="25" spans="1:5" x14ac:dyDescent="0.2">
      <c r="D25" s="132" t="s">
        <v>494</v>
      </c>
      <c r="E25" s="126" t="s">
        <v>495</v>
      </c>
    </row>
    <row r="26" spans="1:5" x14ac:dyDescent="0.2">
      <c r="D26" s="132" t="s">
        <v>496</v>
      </c>
      <c r="E26" s="126" t="s">
        <v>497</v>
      </c>
    </row>
    <row r="27" spans="1:5" x14ac:dyDescent="0.2">
      <c r="D27" s="735" t="s">
        <v>498</v>
      </c>
      <c r="E27" s="126" t="s">
        <v>499</v>
      </c>
    </row>
    <row r="28" spans="1:5" x14ac:dyDescent="0.2">
      <c r="D28" s="736"/>
      <c r="E28" s="126" t="s">
        <v>500</v>
      </c>
    </row>
    <row r="29" spans="1:5" x14ac:dyDescent="0.2">
      <c r="D29" s="736"/>
      <c r="E29" s="126" t="s">
        <v>501</v>
      </c>
    </row>
    <row r="30" spans="1:5" x14ac:dyDescent="0.2">
      <c r="D30" s="737"/>
      <c r="E30" s="126" t="s">
        <v>502</v>
      </c>
    </row>
    <row r="31" spans="1:5" x14ac:dyDescent="0.2">
      <c r="D31" s="132" t="s">
        <v>503</v>
      </c>
      <c r="E31" s="126" t="s">
        <v>504</v>
      </c>
    </row>
    <row r="32" spans="1:5" x14ac:dyDescent="0.2">
      <c r="D32" s="132" t="s">
        <v>505</v>
      </c>
      <c r="E32" s="126" t="s">
        <v>506</v>
      </c>
    </row>
    <row r="33" spans="4:5" x14ac:dyDescent="0.2">
      <c r="D33" s="132" t="s">
        <v>507</v>
      </c>
      <c r="E33" s="126" t="s">
        <v>508</v>
      </c>
    </row>
    <row r="34" spans="4:5" x14ac:dyDescent="0.2">
      <c r="D34" s="132" t="s">
        <v>509</v>
      </c>
      <c r="E34" s="126" t="s">
        <v>510</v>
      </c>
    </row>
    <row r="35" spans="4:5" x14ac:dyDescent="0.2">
      <c r="D35" s="132" t="s">
        <v>511</v>
      </c>
      <c r="E35" s="126" t="s">
        <v>512</v>
      </c>
    </row>
    <row r="36" spans="4:5" x14ac:dyDescent="0.2">
      <c r="D36" s="132" t="s">
        <v>513</v>
      </c>
      <c r="E36" s="126" t="s">
        <v>514</v>
      </c>
    </row>
    <row r="37" spans="4:5" x14ac:dyDescent="0.2">
      <c r="D37" s="132" t="s">
        <v>515</v>
      </c>
      <c r="E37" s="126" t="s">
        <v>516</v>
      </c>
    </row>
    <row r="38" spans="4:5" x14ac:dyDescent="0.2">
      <c r="D38" s="132" t="s">
        <v>517</v>
      </c>
      <c r="E38" s="126" t="s">
        <v>518</v>
      </c>
    </row>
    <row r="39" spans="4:5" x14ac:dyDescent="0.2">
      <c r="D39" s="133" t="s">
        <v>519</v>
      </c>
      <c r="E39" s="126" t="s">
        <v>520</v>
      </c>
    </row>
    <row r="40" spans="4:5" x14ac:dyDescent="0.2">
      <c r="D40" s="133" t="s">
        <v>521</v>
      </c>
      <c r="E40" s="126" t="s">
        <v>522</v>
      </c>
    </row>
    <row r="41" spans="4:5" x14ac:dyDescent="0.2">
      <c r="D41" s="132" t="s">
        <v>523</v>
      </c>
      <c r="E41" s="126" t="s">
        <v>524</v>
      </c>
    </row>
    <row r="42" spans="4:5" x14ac:dyDescent="0.2">
      <c r="D42" s="132" t="s">
        <v>525</v>
      </c>
      <c r="E42" s="126" t="s">
        <v>526</v>
      </c>
    </row>
    <row r="43" spans="4:5" x14ac:dyDescent="0.2">
      <c r="D43" s="133" t="s">
        <v>527</v>
      </c>
      <c r="E43" s="126" t="s">
        <v>528</v>
      </c>
    </row>
    <row r="44" spans="4:5" x14ac:dyDescent="0.2">
      <c r="D44" s="134" t="s">
        <v>529</v>
      </c>
      <c r="E44" s="126" t="s">
        <v>530</v>
      </c>
    </row>
    <row r="45" spans="4:5" x14ac:dyDescent="0.2">
      <c r="D45" s="128" t="s">
        <v>531</v>
      </c>
      <c r="E45" s="126" t="s">
        <v>532</v>
      </c>
    </row>
    <row r="46" spans="4:5" x14ac:dyDescent="0.2">
      <c r="D46" s="128" t="s">
        <v>533</v>
      </c>
      <c r="E46" s="126" t="s">
        <v>534</v>
      </c>
    </row>
    <row r="47" spans="4:5" x14ac:dyDescent="0.2">
      <c r="D47" s="128" t="s">
        <v>535</v>
      </c>
      <c r="E47" s="126" t="s">
        <v>536</v>
      </c>
    </row>
    <row r="48" spans="4:5" x14ac:dyDescent="0.2">
      <c r="D48" s="128" t="s">
        <v>537</v>
      </c>
      <c r="E48" s="126" t="s">
        <v>538</v>
      </c>
    </row>
    <row r="49" spans="4:4" x14ac:dyDescent="0.2">
      <c r="D49" s="131" t="s">
        <v>539</v>
      </c>
    </row>
    <row r="50" spans="4:4" x14ac:dyDescent="0.2">
      <c r="D50" s="128" t="s">
        <v>540</v>
      </c>
    </row>
    <row r="51" spans="4:4" x14ac:dyDescent="0.2">
      <c r="D51" s="128" t="s">
        <v>541</v>
      </c>
    </row>
    <row r="52" spans="4:4" x14ac:dyDescent="0.2">
      <c r="D52" s="131" t="s">
        <v>542</v>
      </c>
    </row>
    <row r="53" spans="4:4" x14ac:dyDescent="0.2">
      <c r="D53" s="134" t="s">
        <v>543</v>
      </c>
    </row>
    <row r="54" spans="4:4" x14ac:dyDescent="0.2">
      <c r="D54" s="134" t="s">
        <v>544</v>
      </c>
    </row>
    <row r="55" spans="4:4" x14ac:dyDescent="0.2">
      <c r="D55" s="134" t="s">
        <v>545</v>
      </c>
    </row>
    <row r="56" spans="4:4" x14ac:dyDescent="0.2">
      <c r="D56" s="134" t="s">
        <v>546</v>
      </c>
    </row>
  </sheetData>
  <mergeCells count="1">
    <mergeCell ref="D27:D30"/>
  </mergeCells>
  <pageMargins left="0.7" right="0.7" top="0.75" bottom="0.75" header="0.3" footer="0.3"/>
  <pageSetup scale="2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1.5" defaultRowHeight="15" x14ac:dyDescent="0.2"/>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9.1640625" defaultRowHeight="15" x14ac:dyDescent="0.2"/>
  <cols>
    <col min="1" max="256" width="11.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baseColWidth="10" defaultColWidth="9.1640625" defaultRowHeight="15" x14ac:dyDescent="0.2"/>
  <cols>
    <col min="1" max="2" width="11.5" customWidth="1"/>
    <col min="3" max="3" width="6.83203125" customWidth="1"/>
    <col min="4" max="4" width="8.83203125" customWidth="1"/>
    <col min="5" max="5" width="10.83203125" customWidth="1"/>
    <col min="6" max="256" width="11.5" customWidth="1"/>
  </cols>
  <sheetData>
    <row r="1" spans="1:14" x14ac:dyDescent="0.2">
      <c r="B1" t="s">
        <v>547</v>
      </c>
      <c r="C1" s="740" t="s">
        <v>548</v>
      </c>
      <c r="D1" s="740"/>
      <c r="E1" s="740"/>
      <c r="F1" s="740"/>
      <c r="G1" s="741" t="s">
        <v>549</v>
      </c>
      <c r="H1" s="742"/>
      <c r="I1" s="742"/>
      <c r="J1" s="743"/>
      <c r="K1" s="739" t="s">
        <v>550</v>
      </c>
      <c r="L1" s="739"/>
      <c r="M1" s="739"/>
      <c r="N1" s="739"/>
    </row>
    <row r="2" spans="1:14" x14ac:dyDescent="0.2">
      <c r="C2" s="4"/>
      <c r="D2" s="4"/>
      <c r="E2" s="4"/>
      <c r="F2" s="4" t="s">
        <v>551</v>
      </c>
      <c r="G2" s="30"/>
      <c r="H2" s="4"/>
      <c r="I2" s="4"/>
      <c r="J2" s="31" t="s">
        <v>551</v>
      </c>
      <c r="K2" s="4"/>
      <c r="L2" s="4"/>
      <c r="M2" s="4"/>
      <c r="N2" s="4" t="s">
        <v>551</v>
      </c>
    </row>
    <row r="3" spans="1:14" x14ac:dyDescent="0.2">
      <c r="A3" s="738" t="s">
        <v>552</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
      <c r="A4" s="738"/>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
      <c r="A5" s="738"/>
      <c r="B5" s="5">
        <v>3</v>
      </c>
      <c r="C5" s="6">
        <v>0.05</v>
      </c>
      <c r="D5" s="6">
        <v>0.05</v>
      </c>
      <c r="E5" s="6">
        <v>0.1</v>
      </c>
      <c r="F5" s="7">
        <f>(C5+D5+E5)</f>
        <v>0.2</v>
      </c>
      <c r="G5" s="32">
        <v>0.1</v>
      </c>
      <c r="H5" s="6">
        <v>0.1</v>
      </c>
      <c r="I5" s="6">
        <v>0.1</v>
      </c>
      <c r="J5" s="33">
        <f>(G5+H5+I5)</f>
        <v>0.30000000000000004</v>
      </c>
      <c r="K5" s="24"/>
      <c r="L5" s="5"/>
      <c r="M5" s="5"/>
      <c r="N5" s="5"/>
    </row>
    <row r="6" spans="1:14" x14ac:dyDescent="0.2">
      <c r="A6" s="738"/>
      <c r="B6" s="5">
        <v>4</v>
      </c>
      <c r="C6" s="6">
        <v>0.1</v>
      </c>
      <c r="D6" s="6">
        <v>0.1</v>
      </c>
      <c r="E6" s="6">
        <v>0.2</v>
      </c>
      <c r="F6" s="7">
        <f>(C6+D6+E6)</f>
        <v>0.4</v>
      </c>
      <c r="G6" s="32">
        <v>0</v>
      </c>
      <c r="H6" s="6">
        <v>0</v>
      </c>
      <c r="I6" s="6">
        <v>0.1</v>
      </c>
      <c r="J6" s="33">
        <f>(G6+H6+I6)</f>
        <v>0.1</v>
      </c>
      <c r="K6" s="24"/>
      <c r="L6" s="5"/>
      <c r="M6" s="5"/>
      <c r="N6" s="5"/>
    </row>
    <row r="7" spans="1:14" x14ac:dyDescent="0.2">
      <c r="A7" s="738"/>
      <c r="B7" s="5">
        <v>5</v>
      </c>
      <c r="C7" s="6">
        <v>0</v>
      </c>
      <c r="D7" s="6">
        <v>0</v>
      </c>
      <c r="E7" s="6">
        <v>0</v>
      </c>
      <c r="F7" s="7">
        <f>(C7+D7+E7)</f>
        <v>0</v>
      </c>
      <c r="G7" s="32">
        <v>0</v>
      </c>
      <c r="H7" s="6">
        <v>0</v>
      </c>
      <c r="I7" s="6">
        <v>0</v>
      </c>
      <c r="J7" s="33">
        <f>(G7+H7+I7)</f>
        <v>0</v>
      </c>
      <c r="K7" s="24"/>
      <c r="L7" s="5"/>
      <c r="M7" s="5"/>
      <c r="N7" s="5"/>
    </row>
    <row r="8" spans="1:14" x14ac:dyDescent="0.2">
      <c r="A8" s="738" t="s">
        <v>553</v>
      </c>
      <c r="B8" s="9">
        <v>6</v>
      </c>
      <c r="C8" s="10">
        <v>0.1</v>
      </c>
      <c r="D8" s="10">
        <v>0.1</v>
      </c>
      <c r="E8" s="10">
        <v>0.1</v>
      </c>
      <c r="F8" s="11">
        <f>C8+D8+E8</f>
        <v>0.30000000000000004</v>
      </c>
      <c r="G8" s="34"/>
      <c r="H8" s="9"/>
      <c r="I8" s="9"/>
      <c r="J8" s="35"/>
      <c r="K8" s="25"/>
      <c r="L8" s="9"/>
      <c r="M8" s="9"/>
      <c r="N8" s="9"/>
    </row>
    <row r="9" spans="1:14" x14ac:dyDescent="0.2">
      <c r="A9" s="738"/>
      <c r="B9" s="9">
        <v>7</v>
      </c>
      <c r="C9" s="9"/>
      <c r="D9" s="9"/>
      <c r="E9" s="9"/>
      <c r="F9" s="19"/>
      <c r="G9" s="36"/>
      <c r="H9" s="9"/>
      <c r="I9" s="9"/>
      <c r="J9" s="35"/>
      <c r="K9" s="25"/>
      <c r="L9" s="9"/>
      <c r="M9" s="9"/>
      <c r="N9" s="9"/>
    </row>
    <row r="10" spans="1:14" x14ac:dyDescent="0.2">
      <c r="A10" s="738"/>
      <c r="B10" s="9">
        <v>8</v>
      </c>
      <c r="C10" s="9"/>
      <c r="D10" s="9"/>
      <c r="E10" s="9"/>
      <c r="F10" s="19"/>
      <c r="G10" s="36"/>
      <c r="H10" s="9"/>
      <c r="I10" s="9"/>
      <c r="J10" s="35"/>
      <c r="K10" s="25"/>
      <c r="L10" s="9"/>
      <c r="M10" s="9"/>
      <c r="N10" s="9"/>
    </row>
    <row r="11" spans="1:14" x14ac:dyDescent="0.2">
      <c r="A11" s="738"/>
      <c r="B11" s="9">
        <v>9</v>
      </c>
      <c r="C11" s="9"/>
      <c r="D11" s="9"/>
      <c r="E11" s="9"/>
      <c r="F11" s="19"/>
      <c r="G11" s="36"/>
      <c r="H11" s="9"/>
      <c r="I11" s="9"/>
      <c r="J11" s="35"/>
      <c r="K11" s="25"/>
      <c r="L11" s="9"/>
      <c r="M11" s="9"/>
      <c r="N11" s="9"/>
    </row>
    <row r="12" spans="1:14" x14ac:dyDescent="0.2">
      <c r="A12" s="738" t="s">
        <v>554</v>
      </c>
      <c r="B12" s="14">
        <v>10</v>
      </c>
      <c r="C12" s="14"/>
      <c r="D12" s="14"/>
      <c r="E12" s="14"/>
      <c r="F12" s="20"/>
      <c r="G12" s="37"/>
      <c r="H12" s="14"/>
      <c r="I12" s="14"/>
      <c r="J12" s="38"/>
      <c r="K12" s="26"/>
      <c r="L12" s="14"/>
      <c r="M12" s="14"/>
      <c r="N12" s="14"/>
    </row>
    <row r="13" spans="1:14" x14ac:dyDescent="0.2">
      <c r="A13" s="738"/>
      <c r="B13" s="14">
        <v>11</v>
      </c>
      <c r="C13" s="14"/>
      <c r="D13" s="14"/>
      <c r="E13" s="14"/>
      <c r="F13" s="20"/>
      <c r="G13" s="37"/>
      <c r="H13" s="14"/>
      <c r="I13" s="14"/>
      <c r="J13" s="38"/>
      <c r="K13" s="26"/>
      <c r="L13" s="14"/>
      <c r="M13" s="14"/>
      <c r="N13" s="14"/>
    </row>
    <row r="14" spans="1:14" x14ac:dyDescent="0.2">
      <c r="A14" s="738"/>
      <c r="B14" s="14">
        <v>12</v>
      </c>
      <c r="C14" s="14"/>
      <c r="D14" s="14"/>
      <c r="E14" s="14"/>
      <c r="F14" s="20"/>
      <c r="G14" s="37"/>
      <c r="H14" s="14"/>
      <c r="I14" s="14"/>
      <c r="J14" s="38"/>
      <c r="K14" s="26"/>
      <c r="L14" s="14"/>
      <c r="M14" s="14"/>
      <c r="N14" s="14"/>
    </row>
    <row r="15" spans="1:14" x14ac:dyDescent="0.2">
      <c r="A15" s="738"/>
      <c r="B15" s="14">
        <v>13</v>
      </c>
      <c r="C15" s="14"/>
      <c r="D15" s="14"/>
      <c r="E15" s="14"/>
      <c r="F15" s="20"/>
      <c r="G15" s="37"/>
      <c r="H15" s="14"/>
      <c r="I15" s="14"/>
      <c r="J15" s="38"/>
      <c r="K15" s="26"/>
      <c r="L15" s="14"/>
      <c r="M15" s="14"/>
      <c r="N15" s="14"/>
    </row>
    <row r="16" spans="1:14" x14ac:dyDescent="0.2">
      <c r="A16" s="738" t="s">
        <v>555</v>
      </c>
      <c r="B16" s="15">
        <v>14</v>
      </c>
      <c r="C16" s="15"/>
      <c r="D16" s="15"/>
      <c r="E16" s="15"/>
      <c r="F16" s="21"/>
      <c r="G16" s="39"/>
      <c r="H16" s="15"/>
      <c r="I16" s="15"/>
      <c r="J16" s="40"/>
      <c r="K16" s="27"/>
      <c r="L16" s="15"/>
      <c r="M16" s="15"/>
      <c r="N16" s="15"/>
    </row>
    <row r="17" spans="1:14" x14ac:dyDescent="0.2">
      <c r="A17" s="738"/>
      <c r="B17" s="15">
        <v>15</v>
      </c>
      <c r="C17" s="15"/>
      <c r="D17" s="15"/>
      <c r="E17" s="15"/>
      <c r="F17" s="21"/>
      <c r="G17" s="39"/>
      <c r="H17" s="15"/>
      <c r="I17" s="15"/>
      <c r="J17" s="40"/>
      <c r="K17" s="27"/>
      <c r="L17" s="15"/>
      <c r="M17" s="15"/>
      <c r="N17" s="15"/>
    </row>
    <row r="18" spans="1:14" x14ac:dyDescent="0.2">
      <c r="A18" s="738"/>
      <c r="B18" s="15">
        <v>16</v>
      </c>
      <c r="C18" s="15"/>
      <c r="D18" s="15"/>
      <c r="E18" s="15"/>
      <c r="F18" s="21"/>
      <c r="G18" s="39"/>
      <c r="H18" s="15"/>
      <c r="I18" s="15"/>
      <c r="J18" s="40"/>
      <c r="K18" s="27"/>
      <c r="L18" s="15"/>
      <c r="M18" s="15"/>
      <c r="N18" s="15"/>
    </row>
    <row r="19" spans="1:14" x14ac:dyDescent="0.2">
      <c r="A19" s="738" t="s">
        <v>556</v>
      </c>
      <c r="B19" s="18">
        <v>17</v>
      </c>
      <c r="C19" s="18"/>
      <c r="D19" s="18"/>
      <c r="E19" s="18"/>
      <c r="F19" s="22"/>
      <c r="G19" s="41"/>
      <c r="H19" s="18"/>
      <c r="I19" s="18"/>
      <c r="J19" s="42"/>
      <c r="K19" s="28"/>
      <c r="L19" s="18"/>
      <c r="M19" s="18"/>
      <c r="N19" s="18"/>
    </row>
    <row r="20" spans="1:14" x14ac:dyDescent="0.2">
      <c r="A20" s="738"/>
      <c r="B20" s="18">
        <v>18</v>
      </c>
      <c r="C20" s="18"/>
      <c r="D20" s="18"/>
      <c r="E20" s="18"/>
      <c r="F20" s="22"/>
      <c r="G20" s="41"/>
      <c r="H20" s="18"/>
      <c r="I20" s="18"/>
      <c r="J20" s="42"/>
      <c r="K20" s="28"/>
      <c r="L20" s="18"/>
      <c r="M20" s="18"/>
      <c r="N20" s="18"/>
    </row>
    <row r="21" spans="1:14" x14ac:dyDescent="0.2">
      <c r="A21" s="738"/>
      <c r="B21" s="18">
        <v>19</v>
      </c>
      <c r="C21" s="18"/>
      <c r="D21" s="18"/>
      <c r="E21" s="18"/>
      <c r="F21" s="22"/>
      <c r="G21" s="41"/>
      <c r="H21" s="18"/>
      <c r="I21" s="18"/>
      <c r="J21" s="42"/>
      <c r="K21" s="28"/>
      <c r="L21" s="18"/>
      <c r="M21" s="18"/>
      <c r="N21" s="18"/>
    </row>
    <row r="22" spans="1:14" x14ac:dyDescent="0.2">
      <c r="A22" s="738"/>
      <c r="B22" s="18">
        <v>20</v>
      </c>
      <c r="C22" s="18"/>
      <c r="D22" s="18"/>
      <c r="E22" s="18"/>
      <c r="F22" s="22"/>
      <c r="G22" s="41"/>
      <c r="H22" s="18"/>
      <c r="I22" s="18"/>
      <c r="J22" s="42"/>
      <c r="K22" s="28"/>
      <c r="L22" s="18"/>
      <c r="M22" s="18"/>
      <c r="N22" s="18"/>
    </row>
    <row r="23" spans="1:14" x14ac:dyDescent="0.2">
      <c r="A23" s="738" t="s">
        <v>557</v>
      </c>
      <c r="B23" s="13">
        <v>21</v>
      </c>
      <c r="C23" s="13"/>
      <c r="D23" s="13"/>
      <c r="E23" s="13"/>
      <c r="F23" s="23"/>
      <c r="G23" s="43"/>
      <c r="H23" s="13"/>
      <c r="I23" s="13"/>
      <c r="J23" s="44"/>
      <c r="K23" s="29"/>
      <c r="L23" s="13"/>
      <c r="M23" s="13"/>
      <c r="N23" s="13"/>
    </row>
    <row r="24" spans="1:14" x14ac:dyDescent="0.2">
      <c r="A24" s="738"/>
      <c r="B24" s="13">
        <v>22</v>
      </c>
      <c r="C24" s="13"/>
      <c r="D24" s="13"/>
      <c r="E24" s="13"/>
      <c r="F24" s="23"/>
      <c r="G24" s="43"/>
      <c r="H24" s="13"/>
      <c r="I24" s="13"/>
      <c r="J24" s="44"/>
      <c r="K24" s="29"/>
      <c r="L24" s="13"/>
      <c r="M24" s="13"/>
      <c r="N24" s="13"/>
    </row>
    <row r="25" spans="1:14" x14ac:dyDescent="0.2">
      <c r="A25" s="738"/>
      <c r="B25" s="13">
        <v>23</v>
      </c>
      <c r="C25" s="13"/>
      <c r="D25" s="13"/>
      <c r="E25" s="13"/>
      <c r="F25" s="23"/>
      <c r="G25" s="43"/>
      <c r="H25" s="13"/>
      <c r="I25" s="13"/>
      <c r="J25" s="44"/>
      <c r="K25" s="29"/>
      <c r="L25" s="13"/>
      <c r="M25" s="13"/>
      <c r="N25" s="13"/>
    </row>
    <row r="26" spans="1:14" x14ac:dyDescent="0.2">
      <c r="A26" s="738"/>
      <c r="B26" s="13">
        <v>24</v>
      </c>
      <c r="C26" s="13"/>
      <c r="D26" s="13"/>
      <c r="E26" s="13"/>
      <c r="F26" s="23"/>
      <c r="G26" s="43"/>
      <c r="H26" s="13"/>
      <c r="I26" s="13"/>
      <c r="J26" s="44"/>
      <c r="K26" s="29"/>
      <c r="L26" s="13"/>
      <c r="M26" s="13"/>
      <c r="N26" s="13"/>
    </row>
    <row r="27" spans="1:14" x14ac:dyDescent="0.2">
      <c r="A27" s="738" t="s">
        <v>558</v>
      </c>
      <c r="B27" s="9">
        <v>25</v>
      </c>
      <c r="C27" s="9"/>
      <c r="D27" s="9"/>
      <c r="E27" s="9"/>
      <c r="F27" s="9"/>
      <c r="G27" s="9"/>
      <c r="H27" s="9"/>
      <c r="I27" s="9"/>
      <c r="J27" s="9"/>
      <c r="K27" s="9"/>
      <c r="L27" s="9"/>
      <c r="M27" s="9"/>
      <c r="N27" s="9"/>
    </row>
    <row r="28" spans="1:14" x14ac:dyDescent="0.2">
      <c r="A28" s="738"/>
      <c r="B28" s="9">
        <v>26</v>
      </c>
      <c r="C28" s="9"/>
      <c r="D28" s="9"/>
      <c r="E28" s="9"/>
      <c r="F28" s="9"/>
      <c r="G28" s="9"/>
      <c r="H28" s="9"/>
      <c r="I28" s="9"/>
      <c r="J28" s="9"/>
      <c r="K28" s="9"/>
      <c r="L28" s="9"/>
      <c r="M28" s="9"/>
      <c r="N28" s="9"/>
    </row>
    <row r="29" spans="1:14" x14ac:dyDescent="0.2">
      <c r="A29" s="738"/>
      <c r="B29" s="9">
        <v>27</v>
      </c>
      <c r="C29" s="9"/>
      <c r="D29" s="9"/>
      <c r="E29" s="9"/>
      <c r="F29" s="9"/>
      <c r="G29" s="9"/>
      <c r="H29" s="9"/>
      <c r="I29" s="9"/>
      <c r="J29" s="9"/>
      <c r="K29" s="9"/>
      <c r="L29" s="9"/>
      <c r="M29" s="9"/>
      <c r="N29" s="9"/>
    </row>
    <row r="30" spans="1:14" x14ac:dyDescent="0.2">
      <c r="A30" s="738"/>
      <c r="B30" s="9">
        <v>28</v>
      </c>
      <c r="C30" s="9"/>
      <c r="D30" s="9"/>
      <c r="E30" s="9"/>
      <c r="F30" s="9"/>
      <c r="G30" s="9"/>
      <c r="H30" s="9"/>
      <c r="I30" s="9"/>
      <c r="J30" s="9"/>
      <c r="K30" s="9"/>
      <c r="L30" s="9"/>
      <c r="M30" s="9"/>
      <c r="N30" s="9"/>
    </row>
    <row r="31" spans="1:14" x14ac:dyDescent="0.2">
      <c r="A31" s="738"/>
      <c r="B31" s="9">
        <v>29</v>
      </c>
      <c r="C31" s="9"/>
      <c r="D31" s="9"/>
      <c r="E31" s="9"/>
      <c r="F31" s="9"/>
      <c r="G31" s="9"/>
      <c r="H31" s="9"/>
      <c r="I31" s="9"/>
      <c r="J31" s="9"/>
      <c r="K31" s="9"/>
      <c r="L31" s="9"/>
      <c r="M31" s="9"/>
      <c r="N31" s="9"/>
    </row>
    <row r="32" spans="1:14" x14ac:dyDescent="0.2">
      <c r="A32" s="738" t="s">
        <v>559</v>
      </c>
      <c r="B32" s="16">
        <v>30</v>
      </c>
      <c r="C32" s="16"/>
      <c r="D32" s="16"/>
      <c r="E32" s="16"/>
      <c r="F32" s="16"/>
      <c r="G32" s="16"/>
      <c r="H32" s="16"/>
      <c r="I32" s="16"/>
      <c r="J32" s="16"/>
      <c r="K32" s="16"/>
      <c r="L32" s="16"/>
      <c r="M32" s="16"/>
      <c r="N32" s="16"/>
    </row>
    <row r="33" spans="1:14" x14ac:dyDescent="0.2">
      <c r="A33" s="738"/>
      <c r="B33" s="16">
        <v>31</v>
      </c>
      <c r="C33" s="16"/>
      <c r="D33" s="16"/>
      <c r="E33" s="16"/>
      <c r="F33" s="16"/>
      <c r="G33" s="16"/>
      <c r="H33" s="16"/>
      <c r="I33" s="16"/>
      <c r="J33" s="16"/>
      <c r="K33" s="16"/>
      <c r="L33" s="16"/>
      <c r="M33" s="16"/>
      <c r="N33" s="16"/>
    </row>
    <row r="34" spans="1:14" x14ac:dyDescent="0.2">
      <c r="A34" s="738"/>
      <c r="B34" s="16">
        <v>32</v>
      </c>
      <c r="C34" s="16"/>
      <c r="D34" s="16"/>
      <c r="E34" s="16"/>
      <c r="F34" s="16"/>
      <c r="G34" s="16"/>
      <c r="H34" s="16"/>
      <c r="I34" s="16"/>
      <c r="J34" s="16"/>
      <c r="K34" s="16"/>
      <c r="L34" s="16"/>
      <c r="M34" s="16"/>
      <c r="N34" s="16"/>
    </row>
    <row r="35" spans="1:14" x14ac:dyDescent="0.2">
      <c r="A35" s="738" t="s">
        <v>560</v>
      </c>
      <c r="B35" s="17">
        <v>33</v>
      </c>
      <c r="C35" s="14"/>
      <c r="D35" s="14"/>
      <c r="E35" s="14"/>
      <c r="F35" s="14"/>
      <c r="G35" s="14"/>
      <c r="H35" s="14"/>
      <c r="I35" s="14"/>
      <c r="J35" s="14"/>
      <c r="K35" s="14"/>
      <c r="L35" s="14"/>
      <c r="M35" s="14"/>
      <c r="N35" s="14"/>
    </row>
    <row r="36" spans="1:14" x14ac:dyDescent="0.2">
      <c r="A36" s="738"/>
      <c r="B36" s="14">
        <v>34</v>
      </c>
      <c r="C36" s="14"/>
      <c r="D36" s="14"/>
      <c r="E36" s="14"/>
      <c r="F36" s="14"/>
      <c r="G36" s="14"/>
      <c r="H36" s="14"/>
      <c r="I36" s="14"/>
      <c r="J36" s="14"/>
      <c r="K36" s="14"/>
      <c r="L36" s="14"/>
      <c r="M36" s="14"/>
      <c r="N36" s="14"/>
    </row>
    <row r="37" spans="1:14" x14ac:dyDescent="0.2">
      <c r="A37" s="738"/>
      <c r="B37" s="45">
        <v>35</v>
      </c>
      <c r="C37" s="14"/>
      <c r="D37" s="14"/>
      <c r="E37" s="14"/>
      <c r="F37" s="14"/>
      <c r="G37" s="14"/>
      <c r="H37" s="14"/>
      <c r="I37" s="14"/>
      <c r="J37" s="14"/>
      <c r="K37" s="14"/>
      <c r="L37" s="14"/>
      <c r="M37" s="14"/>
      <c r="N37" s="14"/>
    </row>
    <row r="38" spans="1:14" x14ac:dyDescent="0.2">
      <c r="A38" s="738" t="s">
        <v>561</v>
      </c>
      <c r="B38" s="8">
        <v>36</v>
      </c>
      <c r="C38" s="8"/>
      <c r="D38" s="8"/>
      <c r="E38" s="8"/>
      <c r="F38" s="8"/>
      <c r="G38" s="8"/>
      <c r="H38" s="8"/>
      <c r="I38" s="8"/>
      <c r="J38" s="8"/>
      <c r="K38" s="8"/>
      <c r="L38" s="8"/>
      <c r="M38" s="8"/>
      <c r="N38" s="8"/>
    </row>
    <row r="39" spans="1:14" x14ac:dyDescent="0.2">
      <c r="A39" s="738"/>
      <c r="B39" s="8">
        <v>37</v>
      </c>
      <c r="C39" s="8"/>
      <c r="D39" s="8"/>
      <c r="E39" s="8"/>
      <c r="F39" s="8"/>
      <c r="G39" s="8"/>
      <c r="H39" s="8"/>
      <c r="I39" s="8"/>
      <c r="J39" s="8"/>
      <c r="K39" s="8"/>
      <c r="L39" s="8"/>
      <c r="M39" s="8"/>
      <c r="N39" s="8"/>
    </row>
    <row r="40" spans="1:14" x14ac:dyDescent="0.2">
      <c r="A40" s="738"/>
      <c r="B40" s="8">
        <v>38</v>
      </c>
      <c r="C40" s="8"/>
      <c r="D40" s="8"/>
      <c r="E40" s="8"/>
      <c r="F40" s="8"/>
      <c r="G40" s="8"/>
      <c r="H40" s="8"/>
      <c r="I40" s="8"/>
      <c r="J40" s="8"/>
      <c r="K40" s="8"/>
      <c r="L40" s="8"/>
      <c r="M40" s="8"/>
      <c r="N40" s="8"/>
    </row>
    <row r="41" spans="1:14" x14ac:dyDescent="0.2">
      <c r="A41" s="745" t="s">
        <v>562</v>
      </c>
      <c r="B41" s="46">
        <v>39</v>
      </c>
      <c r="C41" s="47"/>
      <c r="D41" s="47"/>
      <c r="E41" s="47"/>
      <c r="F41" s="47"/>
      <c r="G41" s="47"/>
      <c r="H41" s="47"/>
      <c r="I41" s="47"/>
      <c r="J41" s="47"/>
      <c r="K41" s="47"/>
      <c r="L41" s="47"/>
      <c r="M41" s="47"/>
      <c r="N41" s="47"/>
    </row>
    <row r="42" spans="1:14" x14ac:dyDescent="0.2">
      <c r="A42" s="745"/>
      <c r="B42" s="47">
        <v>40</v>
      </c>
      <c r="C42" s="47"/>
      <c r="D42" s="47"/>
      <c r="E42" s="47"/>
      <c r="F42" s="47"/>
      <c r="G42" s="47"/>
      <c r="H42" s="47"/>
      <c r="I42" s="47"/>
      <c r="J42" s="47"/>
      <c r="K42" s="47"/>
      <c r="L42" s="47"/>
      <c r="M42" s="47"/>
      <c r="N42" s="47"/>
    </row>
    <row r="43" spans="1:14" x14ac:dyDescent="0.2">
      <c r="A43" s="745"/>
      <c r="B43" s="47">
        <v>41</v>
      </c>
      <c r="C43" s="47"/>
      <c r="D43" s="47"/>
      <c r="E43" s="47"/>
      <c r="F43" s="47"/>
      <c r="G43" s="47"/>
      <c r="H43" s="47"/>
      <c r="I43" s="47"/>
      <c r="J43" s="47"/>
      <c r="K43" s="47"/>
      <c r="L43" s="47"/>
      <c r="M43" s="47"/>
      <c r="N43" s="47"/>
    </row>
    <row r="44" spans="1:14" x14ac:dyDescent="0.2">
      <c r="A44" s="745"/>
      <c r="B44" s="48">
        <v>42</v>
      </c>
      <c r="C44" s="47"/>
      <c r="D44" s="47"/>
      <c r="E44" s="47"/>
      <c r="F44" s="47"/>
      <c r="G44" s="47"/>
      <c r="H44" s="47"/>
      <c r="I44" s="47"/>
      <c r="J44" s="47"/>
      <c r="K44" s="47"/>
      <c r="L44" s="47"/>
      <c r="M44" s="47"/>
      <c r="N44" s="47"/>
    </row>
    <row r="45" spans="1:14" x14ac:dyDescent="0.2">
      <c r="A45" s="744" t="s">
        <v>563</v>
      </c>
      <c r="B45" s="12">
        <v>43</v>
      </c>
      <c r="C45" s="12"/>
      <c r="D45" s="12"/>
      <c r="E45" s="12"/>
      <c r="F45" s="12"/>
      <c r="G45" s="12"/>
      <c r="H45" s="12"/>
      <c r="I45" s="12"/>
      <c r="J45" s="12"/>
      <c r="K45" s="12"/>
      <c r="L45" s="12"/>
      <c r="M45" s="12"/>
      <c r="N45" s="12"/>
    </row>
    <row r="46" spans="1:14" x14ac:dyDescent="0.2">
      <c r="A46" s="744"/>
      <c r="B46" s="12">
        <v>44</v>
      </c>
      <c r="C46" s="12"/>
      <c r="D46" s="12"/>
      <c r="E46" s="12"/>
      <c r="F46" s="12"/>
      <c r="G46" s="12"/>
      <c r="H46" s="12"/>
      <c r="I46" s="12"/>
      <c r="J46" s="12"/>
      <c r="K46" s="12"/>
      <c r="L46" s="12"/>
      <c r="M46" s="12"/>
      <c r="N46" s="12"/>
    </row>
  </sheetData>
  <mergeCells count="15">
    <mergeCell ref="A45:A46"/>
    <mergeCell ref="A27:A31"/>
    <mergeCell ref="A32:A34"/>
    <mergeCell ref="A35:A37"/>
    <mergeCell ref="A38:A40"/>
    <mergeCell ref="A41:A44"/>
    <mergeCell ref="A23:A26"/>
    <mergeCell ref="K1:N1"/>
    <mergeCell ref="A3:A7"/>
    <mergeCell ref="A8:A11"/>
    <mergeCell ref="A12:A15"/>
    <mergeCell ref="A16:A18"/>
    <mergeCell ref="A19:A22"/>
    <mergeCell ref="C1:F1"/>
    <mergeCell ref="G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3"/>
  <sheetViews>
    <sheetView showGridLines="0" topLeftCell="A36" zoomScale="60" zoomScaleNormal="60" workbookViewId="0">
      <selection activeCell="K38" sqref="K38:K41"/>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thickBot="1" x14ac:dyDescent="0.25">
      <c r="A1" s="313"/>
      <c r="B1" s="316" t="s">
        <v>0</v>
      </c>
      <c r="C1" s="317"/>
      <c r="D1" s="317"/>
      <c r="E1" s="317"/>
      <c r="F1" s="317"/>
      <c r="G1" s="317"/>
      <c r="H1" s="317"/>
      <c r="I1" s="317"/>
      <c r="J1" s="317"/>
      <c r="K1" s="317"/>
      <c r="L1" s="317"/>
      <c r="M1" s="317"/>
      <c r="N1" s="317"/>
      <c r="O1" s="317"/>
      <c r="P1" s="317"/>
      <c r="Q1" s="317"/>
      <c r="R1" s="317"/>
      <c r="S1" s="317"/>
      <c r="T1" s="317"/>
      <c r="U1" s="317"/>
      <c r="V1" s="317"/>
      <c r="W1" s="317"/>
      <c r="X1" s="317"/>
      <c r="Y1" s="317"/>
      <c r="Z1" s="317"/>
      <c r="AA1" s="318"/>
      <c r="AB1" s="327" t="s">
        <v>1</v>
      </c>
      <c r="AC1" s="328"/>
      <c r="AD1" s="329"/>
    </row>
    <row r="2" spans="1:30" ht="30.75" customHeight="1" thickBot="1" x14ac:dyDescent="0.25">
      <c r="A2" s="314"/>
      <c r="B2" s="316" t="s">
        <v>2</v>
      </c>
      <c r="C2" s="317"/>
      <c r="D2" s="317"/>
      <c r="E2" s="317"/>
      <c r="F2" s="317"/>
      <c r="G2" s="317"/>
      <c r="H2" s="317"/>
      <c r="I2" s="317"/>
      <c r="J2" s="317"/>
      <c r="K2" s="317"/>
      <c r="L2" s="317"/>
      <c r="M2" s="317"/>
      <c r="N2" s="317"/>
      <c r="O2" s="317"/>
      <c r="P2" s="317"/>
      <c r="Q2" s="317"/>
      <c r="R2" s="317"/>
      <c r="S2" s="317"/>
      <c r="T2" s="317"/>
      <c r="U2" s="317"/>
      <c r="V2" s="317"/>
      <c r="W2" s="317"/>
      <c r="X2" s="317"/>
      <c r="Y2" s="317"/>
      <c r="Z2" s="317"/>
      <c r="AA2" s="318"/>
      <c r="AB2" s="330" t="s">
        <v>3</v>
      </c>
      <c r="AC2" s="331"/>
      <c r="AD2" s="332"/>
    </row>
    <row r="3" spans="1:30" ht="24" customHeight="1" x14ac:dyDescent="0.2">
      <c r="A3" s="314"/>
      <c r="B3" s="333" t="s">
        <v>4</v>
      </c>
      <c r="C3" s="334"/>
      <c r="D3" s="334"/>
      <c r="E3" s="334"/>
      <c r="F3" s="334"/>
      <c r="G3" s="334"/>
      <c r="H3" s="334"/>
      <c r="I3" s="334"/>
      <c r="J3" s="334"/>
      <c r="K3" s="334"/>
      <c r="L3" s="334"/>
      <c r="M3" s="334"/>
      <c r="N3" s="334"/>
      <c r="O3" s="334"/>
      <c r="P3" s="334"/>
      <c r="Q3" s="334"/>
      <c r="R3" s="334"/>
      <c r="S3" s="334"/>
      <c r="T3" s="334"/>
      <c r="U3" s="334"/>
      <c r="V3" s="334"/>
      <c r="W3" s="334"/>
      <c r="X3" s="334"/>
      <c r="Y3" s="334"/>
      <c r="Z3" s="334"/>
      <c r="AA3" s="335"/>
      <c r="AB3" s="330" t="s">
        <v>5</v>
      </c>
      <c r="AC3" s="331"/>
      <c r="AD3" s="332"/>
    </row>
    <row r="4" spans="1:30" ht="22" customHeight="1" thickBot="1" x14ac:dyDescent="0.25">
      <c r="A4" s="315"/>
      <c r="B4" s="336"/>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339" t="s">
        <v>6</v>
      </c>
      <c r="AC4" s="340"/>
      <c r="AD4" s="341"/>
    </row>
    <row r="5" spans="1:30" ht="9" customHeight="1" thickBot="1" x14ac:dyDescent="0.25">
      <c r="A5" s="51"/>
      <c r="B5" s="204"/>
      <c r="C5" s="205"/>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53" t="s">
        <v>7</v>
      </c>
      <c r="B7" s="354"/>
      <c r="C7" s="342" t="s">
        <v>8</v>
      </c>
      <c r="D7" s="353" t="s">
        <v>9</v>
      </c>
      <c r="E7" s="359"/>
      <c r="F7" s="359"/>
      <c r="G7" s="359"/>
      <c r="H7" s="354"/>
      <c r="I7" s="347">
        <v>45174</v>
      </c>
      <c r="J7" s="348"/>
      <c r="K7" s="353" t="s">
        <v>10</v>
      </c>
      <c r="L7" s="354"/>
      <c r="M7" s="325" t="s">
        <v>11</v>
      </c>
      <c r="N7" s="326"/>
      <c r="O7" s="319"/>
      <c r="P7" s="320"/>
      <c r="Q7" s="54"/>
      <c r="R7" s="54"/>
      <c r="S7" s="54"/>
      <c r="T7" s="54"/>
      <c r="U7" s="54"/>
      <c r="V7" s="54"/>
      <c r="W7" s="54"/>
      <c r="X7" s="54"/>
      <c r="Y7" s="54"/>
      <c r="Z7" s="55"/>
      <c r="AA7" s="54"/>
      <c r="AB7" s="54"/>
      <c r="AC7" s="60"/>
      <c r="AD7" s="61"/>
    </row>
    <row r="8" spans="1:30" x14ac:dyDescent="0.2">
      <c r="A8" s="355"/>
      <c r="B8" s="356"/>
      <c r="C8" s="343"/>
      <c r="D8" s="355"/>
      <c r="E8" s="360"/>
      <c r="F8" s="360"/>
      <c r="G8" s="360"/>
      <c r="H8" s="356"/>
      <c r="I8" s="349"/>
      <c r="J8" s="350"/>
      <c r="K8" s="355"/>
      <c r="L8" s="356"/>
      <c r="M8" s="321" t="s">
        <v>12</v>
      </c>
      <c r="N8" s="322"/>
      <c r="O8" s="323"/>
      <c r="P8" s="324"/>
      <c r="Q8" s="54"/>
      <c r="R8" s="54"/>
      <c r="S8" s="54"/>
      <c r="T8" s="54"/>
      <c r="U8" s="54"/>
      <c r="V8" s="54"/>
      <c r="W8" s="54"/>
      <c r="X8" s="54"/>
      <c r="Y8" s="54"/>
      <c r="Z8" s="55"/>
      <c r="AA8" s="54"/>
      <c r="AB8" s="54"/>
      <c r="AC8" s="60"/>
      <c r="AD8" s="61"/>
    </row>
    <row r="9" spans="1:30" ht="16" thickBot="1" x14ac:dyDescent="0.25">
      <c r="A9" s="357"/>
      <c r="B9" s="358"/>
      <c r="C9" s="344"/>
      <c r="D9" s="357"/>
      <c r="E9" s="361"/>
      <c r="F9" s="361"/>
      <c r="G9" s="361"/>
      <c r="H9" s="358"/>
      <c r="I9" s="351"/>
      <c r="J9" s="352"/>
      <c r="K9" s="357"/>
      <c r="L9" s="358"/>
      <c r="M9" s="375" t="s">
        <v>13</v>
      </c>
      <c r="N9" s="376"/>
      <c r="O9" s="377" t="s">
        <v>14</v>
      </c>
      <c r="P9" s="378"/>
      <c r="Q9" s="54"/>
      <c r="R9" s="54"/>
      <c r="S9" s="54"/>
      <c r="T9" s="54"/>
      <c r="U9" s="54"/>
      <c r="V9" s="54"/>
      <c r="W9" s="54"/>
      <c r="X9" s="54"/>
      <c r="Y9" s="54"/>
      <c r="Z9" s="55"/>
      <c r="AA9" s="54"/>
      <c r="AB9" s="54"/>
      <c r="AC9" s="60"/>
      <c r="AD9" s="61"/>
    </row>
    <row r="10" spans="1:30" ht="15" customHeight="1" thickBot="1" x14ac:dyDescent="0.25">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
      <c r="A11" s="353" t="s">
        <v>15</v>
      </c>
      <c r="B11" s="354"/>
      <c r="C11" s="385" t="s">
        <v>16</v>
      </c>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7"/>
    </row>
    <row r="12" spans="1:30" ht="15" customHeight="1" x14ac:dyDescent="0.2">
      <c r="A12" s="355"/>
      <c r="B12" s="356"/>
      <c r="C12" s="388"/>
      <c r="D12" s="389"/>
      <c r="E12" s="389"/>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90"/>
    </row>
    <row r="13" spans="1:30" ht="15" customHeight="1" thickBot="1" x14ac:dyDescent="0.25">
      <c r="A13" s="357"/>
      <c r="B13" s="358"/>
      <c r="C13" s="391"/>
      <c r="D13" s="392"/>
      <c r="E13" s="392"/>
      <c r="F13" s="392"/>
      <c r="G13" s="392"/>
      <c r="H13" s="392"/>
      <c r="I13" s="392"/>
      <c r="J13" s="392"/>
      <c r="K13" s="392"/>
      <c r="L13" s="392"/>
      <c r="M13" s="392"/>
      <c r="N13" s="392"/>
      <c r="O13" s="392"/>
      <c r="P13" s="392"/>
      <c r="Q13" s="392"/>
      <c r="R13" s="392"/>
      <c r="S13" s="392"/>
      <c r="T13" s="392"/>
      <c r="U13" s="392"/>
      <c r="V13" s="392"/>
      <c r="W13" s="392"/>
      <c r="X13" s="392"/>
      <c r="Y13" s="392"/>
      <c r="Z13" s="392"/>
      <c r="AA13" s="392"/>
      <c r="AB13" s="392"/>
      <c r="AC13" s="392"/>
      <c r="AD13" s="393"/>
    </row>
    <row r="14" spans="1:30" ht="9" customHeight="1" thickBot="1" x14ac:dyDescent="0.2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25">
      <c r="A15" s="394" t="s">
        <v>17</v>
      </c>
      <c r="B15" s="395"/>
      <c r="C15" s="396" t="s">
        <v>18</v>
      </c>
      <c r="D15" s="397"/>
      <c r="E15" s="397"/>
      <c r="F15" s="397"/>
      <c r="G15" s="397"/>
      <c r="H15" s="397"/>
      <c r="I15" s="397"/>
      <c r="J15" s="397"/>
      <c r="K15" s="398"/>
      <c r="L15" s="362" t="s">
        <v>19</v>
      </c>
      <c r="M15" s="345"/>
      <c r="N15" s="345"/>
      <c r="O15" s="345"/>
      <c r="P15" s="345"/>
      <c r="Q15" s="346"/>
      <c r="R15" s="399" t="s">
        <v>20</v>
      </c>
      <c r="S15" s="400"/>
      <c r="T15" s="400"/>
      <c r="U15" s="400"/>
      <c r="V15" s="400"/>
      <c r="W15" s="400"/>
      <c r="X15" s="401"/>
      <c r="Y15" s="362" t="s">
        <v>21</v>
      </c>
      <c r="Z15" s="346"/>
      <c r="AA15" s="379" t="s">
        <v>22</v>
      </c>
      <c r="AB15" s="380"/>
      <c r="AC15" s="380"/>
      <c r="AD15" s="381"/>
    </row>
    <row r="16" spans="1:30" ht="9" customHeight="1" thickBot="1" x14ac:dyDescent="0.25">
      <c r="A16" s="59"/>
      <c r="B16" s="54"/>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73"/>
      <c r="AD16" s="74"/>
    </row>
    <row r="17" spans="1:41" s="76" customFormat="1" ht="37.5" customHeight="1" thickBot="1" x14ac:dyDescent="0.25">
      <c r="A17" s="394" t="s">
        <v>23</v>
      </c>
      <c r="B17" s="395"/>
      <c r="C17" s="402" t="s">
        <v>93</v>
      </c>
      <c r="D17" s="403"/>
      <c r="E17" s="403"/>
      <c r="F17" s="403"/>
      <c r="G17" s="403"/>
      <c r="H17" s="403"/>
      <c r="I17" s="403"/>
      <c r="J17" s="403"/>
      <c r="K17" s="403"/>
      <c r="L17" s="403"/>
      <c r="M17" s="403"/>
      <c r="N17" s="403"/>
      <c r="O17" s="403"/>
      <c r="P17" s="403"/>
      <c r="Q17" s="404"/>
      <c r="R17" s="362" t="s">
        <v>25</v>
      </c>
      <c r="S17" s="345"/>
      <c r="T17" s="345"/>
      <c r="U17" s="345"/>
      <c r="V17" s="346"/>
      <c r="W17" s="405">
        <v>2</v>
      </c>
      <c r="X17" s="406"/>
      <c r="Y17" s="345" t="s">
        <v>26</v>
      </c>
      <c r="Z17" s="345"/>
      <c r="AA17" s="345"/>
      <c r="AB17" s="346"/>
      <c r="AC17" s="383">
        <v>0.15</v>
      </c>
      <c r="AD17" s="384"/>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 customHeight="1" thickBot="1" x14ac:dyDescent="0.25">
      <c r="A19" s="362" t="s">
        <v>27</v>
      </c>
      <c r="B19" s="345"/>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6"/>
      <c r="AE19" s="83"/>
      <c r="AF19" s="83"/>
    </row>
    <row r="20" spans="1:41" ht="32" customHeight="1" thickBot="1" x14ac:dyDescent="0.25">
      <c r="A20" s="82"/>
      <c r="B20" s="60"/>
      <c r="C20" s="420" t="s">
        <v>28</v>
      </c>
      <c r="D20" s="421"/>
      <c r="E20" s="421"/>
      <c r="F20" s="421"/>
      <c r="G20" s="421"/>
      <c r="H20" s="421"/>
      <c r="I20" s="421"/>
      <c r="J20" s="421"/>
      <c r="K20" s="421"/>
      <c r="L20" s="421"/>
      <c r="M20" s="421"/>
      <c r="N20" s="421"/>
      <c r="O20" s="421"/>
      <c r="P20" s="422"/>
      <c r="Q20" s="423" t="s">
        <v>29</v>
      </c>
      <c r="R20" s="424"/>
      <c r="S20" s="424"/>
      <c r="T20" s="424"/>
      <c r="U20" s="424"/>
      <c r="V20" s="424"/>
      <c r="W20" s="424"/>
      <c r="X20" s="424"/>
      <c r="Y20" s="424"/>
      <c r="Z20" s="424"/>
      <c r="AA20" s="424"/>
      <c r="AB20" s="424"/>
      <c r="AC20" s="424"/>
      <c r="AD20" s="425"/>
      <c r="AE20" s="83"/>
      <c r="AF20" s="83"/>
    </row>
    <row r="21" spans="1:41" ht="32" customHeight="1" thickBot="1" x14ac:dyDescent="0.25">
      <c r="A21" s="59"/>
      <c r="B21" s="54"/>
      <c r="C21" s="160" t="s">
        <v>30</v>
      </c>
      <c r="D21" s="161" t="s">
        <v>31</v>
      </c>
      <c r="E21" s="161" t="s">
        <v>32</v>
      </c>
      <c r="F21" s="161" t="s">
        <v>33</v>
      </c>
      <c r="G21" s="161" t="s">
        <v>34</v>
      </c>
      <c r="H21" s="161" t="s">
        <v>35</v>
      </c>
      <c r="I21" s="161" t="s">
        <v>36</v>
      </c>
      <c r="J21" s="161" t="s">
        <v>8</v>
      </c>
      <c r="K21" s="161" t="s">
        <v>37</v>
      </c>
      <c r="L21" s="161" t="s">
        <v>38</v>
      </c>
      <c r="M21" s="161" t="s">
        <v>39</v>
      </c>
      <c r="N21" s="161" t="s">
        <v>40</v>
      </c>
      <c r="O21" s="161" t="s">
        <v>41</v>
      </c>
      <c r="P21" s="162" t="s">
        <v>42</v>
      </c>
      <c r="Q21" s="160" t="s">
        <v>30</v>
      </c>
      <c r="R21" s="161" t="s">
        <v>31</v>
      </c>
      <c r="S21" s="161" t="s">
        <v>32</v>
      </c>
      <c r="T21" s="161" t="s">
        <v>33</v>
      </c>
      <c r="U21" s="161" t="s">
        <v>34</v>
      </c>
      <c r="V21" s="161" t="s">
        <v>35</v>
      </c>
      <c r="W21" s="161" t="s">
        <v>36</v>
      </c>
      <c r="X21" s="161" t="s">
        <v>8</v>
      </c>
      <c r="Y21" s="161" t="s">
        <v>37</v>
      </c>
      <c r="Z21" s="161" t="s">
        <v>38</v>
      </c>
      <c r="AA21" s="161" t="s">
        <v>39</v>
      </c>
      <c r="AB21" s="161" t="s">
        <v>40</v>
      </c>
      <c r="AC21" s="161" t="s">
        <v>41</v>
      </c>
      <c r="AD21" s="162" t="s">
        <v>42</v>
      </c>
      <c r="AE21" s="3"/>
      <c r="AF21" s="3"/>
    </row>
    <row r="22" spans="1:41" ht="32" customHeight="1" x14ac:dyDescent="0.2">
      <c r="A22" s="426" t="s">
        <v>43</v>
      </c>
      <c r="B22" s="427"/>
      <c r="C22" s="182">
        <f>18097638+2574687</f>
        <v>20672325</v>
      </c>
      <c r="D22" s="180"/>
      <c r="E22" s="180"/>
      <c r="F22" s="180"/>
      <c r="G22" s="180"/>
      <c r="H22" s="180"/>
      <c r="I22" s="180"/>
      <c r="J22" s="180"/>
      <c r="K22" s="180"/>
      <c r="L22" s="180"/>
      <c r="M22" s="180"/>
      <c r="N22" s="180"/>
      <c r="O22" s="180">
        <f>SUM(C22:N22)</f>
        <v>20672325</v>
      </c>
      <c r="P22" s="183"/>
      <c r="Q22" s="182">
        <v>284502500</v>
      </c>
      <c r="R22" s="180">
        <v>31350000</v>
      </c>
      <c r="S22" s="180"/>
      <c r="T22" s="180"/>
      <c r="U22" s="180">
        <v>2004400</v>
      </c>
      <c r="V22" s="180"/>
      <c r="W22" s="180">
        <v>18036670</v>
      </c>
      <c r="X22" s="180"/>
      <c r="Y22" s="180"/>
      <c r="Z22" s="180"/>
      <c r="AA22" s="180"/>
      <c r="AB22" s="180"/>
      <c r="AC22" s="180">
        <f>SUM(Q22:AB22)</f>
        <v>335893570</v>
      </c>
      <c r="AD22" s="186"/>
      <c r="AE22" s="3"/>
      <c r="AF22" s="3"/>
    </row>
    <row r="23" spans="1:41" ht="32" customHeight="1" x14ac:dyDescent="0.2">
      <c r="A23" s="367" t="s">
        <v>44</v>
      </c>
      <c r="B23" s="411"/>
      <c r="C23" s="177"/>
      <c r="D23" s="176"/>
      <c r="E23" s="176"/>
      <c r="F23" s="176"/>
      <c r="G23" s="176"/>
      <c r="H23" s="176"/>
      <c r="I23" s="176"/>
      <c r="J23" s="176"/>
      <c r="K23" s="176"/>
      <c r="L23" s="176"/>
      <c r="M23" s="176"/>
      <c r="N23" s="176"/>
      <c r="O23" s="176">
        <f>SUM(C23:N23)</f>
        <v>0</v>
      </c>
      <c r="P23" s="194" t="str">
        <f>IFERROR(O23/(SUMIF(C23:N23,"&gt;0",C22:N22))," ")</f>
        <v xml:space="preserve"> </v>
      </c>
      <c r="Q23" s="177">
        <v>218952500</v>
      </c>
      <c r="R23" s="176">
        <v>96900000</v>
      </c>
      <c r="S23" s="176">
        <v>-6125083</v>
      </c>
      <c r="T23" s="176">
        <v>-6650000</v>
      </c>
      <c r="U23" s="176">
        <v>4830567</v>
      </c>
      <c r="V23" s="176"/>
      <c r="W23" s="176">
        <v>24000000</v>
      </c>
      <c r="X23" s="176"/>
      <c r="Y23" s="176"/>
      <c r="Z23" s="176"/>
      <c r="AA23" s="176"/>
      <c r="AB23" s="176"/>
      <c r="AC23" s="246">
        <f>SUM(Q23:AB23)</f>
        <v>331907984</v>
      </c>
      <c r="AD23" s="290">
        <f>IFERROR(AC23/(SUMIF(Q23:AB23,"&gt;0",Q22:AB22))," ")</f>
        <v>0.98813437839849094</v>
      </c>
      <c r="AE23" s="3"/>
      <c r="AF23" s="3"/>
    </row>
    <row r="24" spans="1:41" ht="32" customHeight="1" x14ac:dyDescent="0.2">
      <c r="A24" s="367" t="s">
        <v>45</v>
      </c>
      <c r="B24" s="411"/>
      <c r="C24" s="177">
        <v>5133518</v>
      </c>
      <c r="D24" s="176">
        <f>1000000+314120</f>
        <v>1314120</v>
      </c>
      <c r="E24" s="176">
        <v>2574687</v>
      </c>
      <c r="F24" s="176">
        <v>10000000</v>
      </c>
      <c r="G24" s="176"/>
      <c r="H24" s="176"/>
      <c r="I24" s="176"/>
      <c r="J24" s="176">
        <v>1650000</v>
      </c>
      <c r="K24" s="176"/>
      <c r="L24" s="176"/>
      <c r="M24" s="176"/>
      <c r="N24" s="176"/>
      <c r="O24" s="246">
        <f>SUM(C24:N24)</f>
        <v>20672325</v>
      </c>
      <c r="P24" s="181"/>
      <c r="Q24" s="177"/>
      <c r="R24" s="176">
        <v>15415000</v>
      </c>
      <c r="S24" s="176">
        <f>24462500+2850000</f>
        <v>27312500</v>
      </c>
      <c r="T24" s="176">
        <f t="shared" ref="T24:AA24" si="0">24462500+2850000</f>
        <v>27312500</v>
      </c>
      <c r="U24" s="176">
        <f t="shared" si="0"/>
        <v>27312500</v>
      </c>
      <c r="V24" s="176">
        <f>24462500+2850000+2004400</f>
        <v>29316900</v>
      </c>
      <c r="W24" s="176">
        <f>24462500+2850000+18036670</f>
        <v>45349170</v>
      </c>
      <c r="X24" s="176">
        <f t="shared" si="0"/>
        <v>27312500</v>
      </c>
      <c r="Y24" s="176">
        <f t="shared" si="0"/>
        <v>27312500</v>
      </c>
      <c r="Z24" s="176">
        <f t="shared" si="0"/>
        <v>27312500</v>
      </c>
      <c r="AA24" s="176">
        <f t="shared" si="0"/>
        <v>27312500</v>
      </c>
      <c r="AB24" s="176">
        <f>48925000+5700000</f>
        <v>54625000</v>
      </c>
      <c r="AC24" s="176">
        <f>SUM(Q24:AB24)</f>
        <v>335893570</v>
      </c>
      <c r="AD24" s="184"/>
      <c r="AE24" s="3"/>
      <c r="AF24" s="3"/>
    </row>
    <row r="25" spans="1:41" ht="32" customHeight="1" thickBot="1" x14ac:dyDescent="0.25">
      <c r="A25" s="414" t="s">
        <v>46</v>
      </c>
      <c r="B25" s="415"/>
      <c r="C25" s="178">
        <v>7599885</v>
      </c>
      <c r="D25" s="179">
        <v>1000000</v>
      </c>
      <c r="E25" s="179">
        <v>422440</v>
      </c>
      <c r="F25" s="179">
        <v>10000000</v>
      </c>
      <c r="G25" s="179"/>
      <c r="H25" s="179"/>
      <c r="I25" s="179"/>
      <c r="J25" s="179"/>
      <c r="K25" s="179"/>
      <c r="L25" s="179"/>
      <c r="M25" s="179"/>
      <c r="N25" s="179"/>
      <c r="O25" s="179">
        <f>SUM(C25:N25)</f>
        <v>19022325</v>
      </c>
      <c r="P25" s="297">
        <f>+O25/O24</f>
        <v>0.92018314340549501</v>
      </c>
      <c r="Q25" s="178"/>
      <c r="R25" s="179">
        <v>6439917</v>
      </c>
      <c r="S25" s="179">
        <v>23512500</v>
      </c>
      <c r="T25" s="179">
        <v>27122500</v>
      </c>
      <c r="U25" s="179">
        <v>27502500</v>
      </c>
      <c r="V25" s="179">
        <v>27312500</v>
      </c>
      <c r="W25" s="179">
        <v>32143067</v>
      </c>
      <c r="X25" s="179">
        <v>27312500</v>
      </c>
      <c r="Y25" s="179"/>
      <c r="Z25" s="179"/>
      <c r="AA25" s="179"/>
      <c r="AB25" s="179"/>
      <c r="AC25" s="179">
        <f>SUM(Q25:AB25)</f>
        <v>171345484</v>
      </c>
      <c r="AD25" s="291">
        <f>IFERROR(AC25/(SUMIF(Q25:AB25,"&gt;0",Q24:AB24))," ")</f>
        <v>0.85960248946639373</v>
      </c>
      <c r="AE25" s="3"/>
      <c r="AF25" s="3"/>
    </row>
    <row r="26" spans="1:41" ht="32"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4" customHeight="1" x14ac:dyDescent="0.2">
      <c r="A27" s="416" t="s">
        <v>47</v>
      </c>
      <c r="B27" s="417"/>
      <c r="C27" s="418"/>
      <c r="D27" s="418"/>
      <c r="E27" s="418"/>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9"/>
    </row>
    <row r="28" spans="1:41" ht="15" customHeight="1" x14ac:dyDescent="0.2">
      <c r="A28" s="407" t="s">
        <v>48</v>
      </c>
      <c r="B28" s="409" t="s">
        <v>49</v>
      </c>
      <c r="C28" s="410"/>
      <c r="D28" s="411" t="s">
        <v>50</v>
      </c>
      <c r="E28" s="412"/>
      <c r="F28" s="412"/>
      <c r="G28" s="412"/>
      <c r="H28" s="412"/>
      <c r="I28" s="412"/>
      <c r="J28" s="412"/>
      <c r="K28" s="412"/>
      <c r="L28" s="412"/>
      <c r="M28" s="412"/>
      <c r="N28" s="412"/>
      <c r="O28" s="413"/>
      <c r="P28" s="368" t="s">
        <v>41</v>
      </c>
      <c r="Q28" s="368" t="s">
        <v>51</v>
      </c>
      <c r="R28" s="368"/>
      <c r="S28" s="368"/>
      <c r="T28" s="368"/>
      <c r="U28" s="368"/>
      <c r="V28" s="368"/>
      <c r="W28" s="368"/>
      <c r="X28" s="368"/>
      <c r="Y28" s="368"/>
      <c r="Z28" s="368"/>
      <c r="AA28" s="368"/>
      <c r="AB28" s="368"/>
      <c r="AC28" s="368"/>
      <c r="AD28" s="370"/>
    </row>
    <row r="29" spans="1:41" ht="27" customHeight="1" x14ac:dyDescent="0.2">
      <c r="A29" s="408"/>
      <c r="B29" s="371"/>
      <c r="C29" s="373"/>
      <c r="D29" s="88" t="s">
        <v>30</v>
      </c>
      <c r="E29" s="88" t="s">
        <v>31</v>
      </c>
      <c r="F29" s="88" t="s">
        <v>32</v>
      </c>
      <c r="G29" s="88" t="s">
        <v>33</v>
      </c>
      <c r="H29" s="88" t="s">
        <v>34</v>
      </c>
      <c r="I29" s="88" t="s">
        <v>35</v>
      </c>
      <c r="J29" s="88" t="s">
        <v>36</v>
      </c>
      <c r="K29" s="88" t="s">
        <v>8</v>
      </c>
      <c r="L29" s="88" t="s">
        <v>37</v>
      </c>
      <c r="M29" s="88" t="s">
        <v>38</v>
      </c>
      <c r="N29" s="88" t="s">
        <v>39</v>
      </c>
      <c r="O29" s="88" t="s">
        <v>40</v>
      </c>
      <c r="P29" s="413"/>
      <c r="Q29" s="368"/>
      <c r="R29" s="368"/>
      <c r="S29" s="368"/>
      <c r="T29" s="368"/>
      <c r="U29" s="368"/>
      <c r="V29" s="368"/>
      <c r="W29" s="368"/>
      <c r="X29" s="368"/>
      <c r="Y29" s="368"/>
      <c r="Z29" s="368"/>
      <c r="AA29" s="368"/>
      <c r="AB29" s="368"/>
      <c r="AC29" s="368"/>
      <c r="AD29" s="370"/>
    </row>
    <row r="30" spans="1:41" ht="54.75" customHeight="1" thickBot="1" x14ac:dyDescent="0.25">
      <c r="A30" s="85" t="str">
        <f>C17</f>
        <v>4 - Realizar el seguimiento de 2 Políticas Públicas lideradas por la Secretaría Distrital de la Mujer</v>
      </c>
      <c r="B30" s="363" t="s">
        <v>52</v>
      </c>
      <c r="C30" s="364"/>
      <c r="D30" s="89"/>
      <c r="E30" s="89"/>
      <c r="F30" s="89"/>
      <c r="G30" s="89"/>
      <c r="H30" s="89"/>
      <c r="I30" s="89"/>
      <c r="J30" s="89"/>
      <c r="K30" s="89"/>
      <c r="L30" s="89"/>
      <c r="M30" s="89"/>
      <c r="N30" s="89"/>
      <c r="O30" s="89"/>
      <c r="P30" s="86">
        <f>SUM(D30:O30)</f>
        <v>0</v>
      </c>
      <c r="Q30" s="365"/>
      <c r="R30" s="365"/>
      <c r="S30" s="365"/>
      <c r="T30" s="365"/>
      <c r="U30" s="365"/>
      <c r="V30" s="365"/>
      <c r="W30" s="365"/>
      <c r="X30" s="365"/>
      <c r="Y30" s="365"/>
      <c r="Z30" s="365"/>
      <c r="AA30" s="365"/>
      <c r="AB30" s="365"/>
      <c r="AC30" s="365"/>
      <c r="AD30" s="366"/>
    </row>
    <row r="31" spans="1:41" ht="45" customHeight="1" x14ac:dyDescent="0.2">
      <c r="A31" s="333" t="s">
        <v>53</v>
      </c>
      <c r="B31" s="334"/>
      <c r="C31" s="334"/>
      <c r="D31" s="334"/>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5"/>
    </row>
    <row r="32" spans="1:41" ht="23" customHeight="1" x14ac:dyDescent="0.2">
      <c r="A32" s="368" t="s">
        <v>54</v>
      </c>
      <c r="B32" s="368" t="s">
        <v>55</v>
      </c>
      <c r="C32" s="368" t="s">
        <v>49</v>
      </c>
      <c r="D32" s="368" t="s">
        <v>56</v>
      </c>
      <c r="E32" s="368"/>
      <c r="F32" s="368"/>
      <c r="G32" s="368"/>
      <c r="H32" s="368"/>
      <c r="I32" s="368"/>
      <c r="J32" s="368"/>
      <c r="K32" s="368"/>
      <c r="L32" s="368"/>
      <c r="M32" s="368"/>
      <c r="N32" s="368"/>
      <c r="O32" s="368"/>
      <c r="P32" s="368"/>
      <c r="Q32" s="368" t="s">
        <v>57</v>
      </c>
      <c r="R32" s="368"/>
      <c r="S32" s="368"/>
      <c r="T32" s="368"/>
      <c r="U32" s="368"/>
      <c r="V32" s="368"/>
      <c r="W32" s="368"/>
      <c r="X32" s="368"/>
      <c r="Y32" s="368"/>
      <c r="Z32" s="368"/>
      <c r="AA32" s="368"/>
      <c r="AB32" s="368"/>
      <c r="AC32" s="368"/>
      <c r="AD32" s="368"/>
      <c r="AG32" s="87"/>
      <c r="AH32" s="87"/>
      <c r="AI32" s="87"/>
      <c r="AJ32" s="87"/>
      <c r="AK32" s="87"/>
      <c r="AL32" s="87"/>
      <c r="AM32" s="87"/>
      <c r="AN32" s="87"/>
      <c r="AO32" s="87"/>
    </row>
    <row r="33" spans="1:41" ht="27" customHeight="1" x14ac:dyDescent="0.2">
      <c r="A33" s="368"/>
      <c r="B33" s="368"/>
      <c r="C33" s="369"/>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368" t="s">
        <v>58</v>
      </c>
      <c r="R33" s="368"/>
      <c r="S33" s="368"/>
      <c r="T33" s="368" t="s">
        <v>59</v>
      </c>
      <c r="U33" s="368"/>
      <c r="V33" s="368"/>
      <c r="W33" s="368" t="s">
        <v>60</v>
      </c>
      <c r="X33" s="368"/>
      <c r="Y33" s="368"/>
      <c r="Z33" s="368"/>
      <c r="AA33" s="368" t="s">
        <v>61</v>
      </c>
      <c r="AB33" s="368"/>
      <c r="AC33" s="368"/>
      <c r="AD33" s="368"/>
      <c r="AG33" s="87"/>
      <c r="AH33" s="87"/>
      <c r="AI33" s="87"/>
      <c r="AJ33" s="87"/>
      <c r="AK33" s="87"/>
      <c r="AL33" s="87"/>
      <c r="AM33" s="87"/>
      <c r="AN33" s="87"/>
      <c r="AO33" s="87"/>
    </row>
    <row r="34" spans="1:41" ht="126" customHeight="1" x14ac:dyDescent="0.2">
      <c r="A34" s="510" t="str">
        <f>A30</f>
        <v>4 - Realizar el seguimiento de 2 Políticas Públicas lideradas por la Secretaría Distrital de la Mujer</v>
      </c>
      <c r="B34" s="509">
        <v>0.15</v>
      </c>
      <c r="C34" s="239" t="s">
        <v>62</v>
      </c>
      <c r="D34" s="299">
        <v>2</v>
      </c>
      <c r="E34" s="299">
        <v>2</v>
      </c>
      <c r="F34" s="299">
        <v>2</v>
      </c>
      <c r="G34" s="299">
        <v>2</v>
      </c>
      <c r="H34" s="299">
        <v>2</v>
      </c>
      <c r="I34" s="299">
        <v>2</v>
      </c>
      <c r="J34" s="299">
        <v>2</v>
      </c>
      <c r="K34" s="299">
        <v>2</v>
      </c>
      <c r="L34" s="299">
        <v>2</v>
      </c>
      <c r="M34" s="299">
        <v>2</v>
      </c>
      <c r="N34" s="299">
        <v>2</v>
      </c>
      <c r="O34" s="299">
        <v>2</v>
      </c>
      <c r="P34" s="300">
        <v>2</v>
      </c>
      <c r="Q34" s="512" t="s">
        <v>592</v>
      </c>
      <c r="R34" s="513"/>
      <c r="S34" s="513"/>
      <c r="T34" s="514" t="s">
        <v>568</v>
      </c>
      <c r="U34" s="514"/>
      <c r="V34" s="514"/>
      <c r="W34" s="511"/>
      <c r="X34" s="511"/>
      <c r="Y34" s="511"/>
      <c r="Z34" s="511"/>
      <c r="AA34" s="511" t="s">
        <v>94</v>
      </c>
      <c r="AB34" s="511"/>
      <c r="AC34" s="511"/>
      <c r="AD34" s="511"/>
      <c r="AG34" s="87"/>
      <c r="AH34" s="87"/>
      <c r="AI34" s="87"/>
      <c r="AJ34" s="87"/>
      <c r="AK34" s="87"/>
      <c r="AL34" s="87"/>
      <c r="AM34" s="87"/>
      <c r="AN34" s="87"/>
      <c r="AO34" s="87"/>
    </row>
    <row r="35" spans="1:41" ht="126" customHeight="1" x14ac:dyDescent="0.2">
      <c r="A35" s="510"/>
      <c r="B35" s="510"/>
      <c r="C35" s="237" t="s">
        <v>63</v>
      </c>
      <c r="D35" s="301">
        <v>2</v>
      </c>
      <c r="E35" s="301">
        <v>2</v>
      </c>
      <c r="F35" s="301">
        <v>2</v>
      </c>
      <c r="G35" s="301">
        <v>2</v>
      </c>
      <c r="H35" s="301">
        <v>2</v>
      </c>
      <c r="I35" s="302">
        <v>2</v>
      </c>
      <c r="J35" s="302">
        <v>2</v>
      </c>
      <c r="K35" s="302">
        <v>2</v>
      </c>
      <c r="L35" s="303"/>
      <c r="M35" s="303"/>
      <c r="N35" s="303"/>
      <c r="O35" s="303"/>
      <c r="P35" s="304">
        <v>2</v>
      </c>
      <c r="Q35" s="513"/>
      <c r="R35" s="513"/>
      <c r="S35" s="513"/>
      <c r="T35" s="514"/>
      <c r="U35" s="514"/>
      <c r="V35" s="514"/>
      <c r="W35" s="511"/>
      <c r="X35" s="511"/>
      <c r="Y35" s="511"/>
      <c r="Z35" s="511"/>
      <c r="AA35" s="511"/>
      <c r="AB35" s="511"/>
      <c r="AC35" s="511"/>
      <c r="AD35" s="511"/>
      <c r="AE35" s="49"/>
      <c r="AG35" s="87"/>
      <c r="AH35" s="87"/>
      <c r="AI35" s="87"/>
      <c r="AJ35" s="87"/>
      <c r="AK35" s="87"/>
      <c r="AL35" s="87"/>
      <c r="AM35" s="87"/>
      <c r="AN35" s="87"/>
      <c r="AO35" s="87"/>
    </row>
    <row r="36" spans="1:41" ht="26" customHeight="1" x14ac:dyDescent="0.2">
      <c r="A36" s="508" t="s">
        <v>64</v>
      </c>
      <c r="B36" s="508" t="s">
        <v>65</v>
      </c>
      <c r="C36" s="508" t="s">
        <v>66</v>
      </c>
      <c r="D36" s="508"/>
      <c r="E36" s="508"/>
      <c r="F36" s="508"/>
      <c r="G36" s="508"/>
      <c r="H36" s="508"/>
      <c r="I36" s="508"/>
      <c r="J36" s="508"/>
      <c r="K36" s="508"/>
      <c r="L36" s="508"/>
      <c r="M36" s="508"/>
      <c r="N36" s="508"/>
      <c r="O36" s="508"/>
      <c r="P36" s="508"/>
      <c r="Q36" s="508" t="s">
        <v>67</v>
      </c>
      <c r="R36" s="508"/>
      <c r="S36" s="508"/>
      <c r="T36" s="508"/>
      <c r="U36" s="508"/>
      <c r="V36" s="508"/>
      <c r="W36" s="508"/>
      <c r="X36" s="508"/>
      <c r="Y36" s="508"/>
      <c r="Z36" s="508"/>
      <c r="AA36" s="508"/>
      <c r="AB36" s="508"/>
      <c r="AC36" s="508"/>
      <c r="AD36" s="508"/>
      <c r="AG36" s="87"/>
      <c r="AH36" s="87"/>
      <c r="AI36" s="87"/>
      <c r="AJ36" s="87"/>
      <c r="AK36" s="87"/>
      <c r="AL36" s="87"/>
      <c r="AM36" s="87"/>
      <c r="AN36" s="87"/>
      <c r="AO36" s="87"/>
    </row>
    <row r="37" spans="1:41" ht="26" customHeight="1" x14ac:dyDescent="0.2">
      <c r="A37" s="508"/>
      <c r="B37" s="508"/>
      <c r="C37" s="236" t="s">
        <v>68</v>
      </c>
      <c r="D37" s="236" t="s">
        <v>69</v>
      </c>
      <c r="E37" s="236" t="s">
        <v>70</v>
      </c>
      <c r="F37" s="236" t="s">
        <v>71</v>
      </c>
      <c r="G37" s="236" t="s">
        <v>72</v>
      </c>
      <c r="H37" s="236" t="s">
        <v>73</v>
      </c>
      <c r="I37" s="236" t="s">
        <v>74</v>
      </c>
      <c r="J37" s="236" t="s">
        <v>75</v>
      </c>
      <c r="K37" s="236" t="s">
        <v>76</v>
      </c>
      <c r="L37" s="236" t="s">
        <v>77</v>
      </c>
      <c r="M37" s="236" t="s">
        <v>78</v>
      </c>
      <c r="N37" s="236" t="s">
        <v>79</v>
      </c>
      <c r="O37" s="236" t="s">
        <v>80</v>
      </c>
      <c r="P37" s="236" t="s">
        <v>81</v>
      </c>
      <c r="Q37" s="508" t="s">
        <v>82</v>
      </c>
      <c r="R37" s="508"/>
      <c r="S37" s="508"/>
      <c r="T37" s="508"/>
      <c r="U37" s="508"/>
      <c r="V37" s="508"/>
      <c r="W37" s="508"/>
      <c r="X37" s="508"/>
      <c r="Y37" s="508"/>
      <c r="Z37" s="508"/>
      <c r="AA37" s="508"/>
      <c r="AB37" s="508"/>
      <c r="AC37" s="508"/>
      <c r="AD37" s="508"/>
      <c r="AG37" s="94"/>
      <c r="AH37" s="94"/>
      <c r="AI37" s="94"/>
      <c r="AJ37" s="94"/>
      <c r="AK37" s="94"/>
      <c r="AL37" s="94"/>
      <c r="AM37" s="94"/>
      <c r="AN37" s="94"/>
      <c r="AO37" s="94"/>
    </row>
    <row r="38" spans="1:41" ht="79.5" customHeight="1" x14ac:dyDescent="0.2">
      <c r="A38" s="505" t="s">
        <v>95</v>
      </c>
      <c r="B38" s="507">
        <v>8</v>
      </c>
      <c r="C38" s="239" t="s">
        <v>62</v>
      </c>
      <c r="D38" s="240">
        <v>0.05</v>
      </c>
      <c r="E38" s="240">
        <v>0.08</v>
      </c>
      <c r="F38" s="240">
        <v>0.08</v>
      </c>
      <c r="G38" s="240">
        <v>0.09</v>
      </c>
      <c r="H38" s="240">
        <v>0.08</v>
      </c>
      <c r="I38" s="240">
        <v>0.08</v>
      </c>
      <c r="J38" s="240">
        <v>0.09</v>
      </c>
      <c r="K38" s="240">
        <v>0.09</v>
      </c>
      <c r="L38" s="240">
        <v>0.09</v>
      </c>
      <c r="M38" s="240">
        <v>0.09</v>
      </c>
      <c r="N38" s="240">
        <v>0.09</v>
      </c>
      <c r="O38" s="240">
        <v>0.09</v>
      </c>
      <c r="P38" s="288">
        <f>SUM(D38:O38)</f>
        <v>0.99999999999999989</v>
      </c>
      <c r="Q38" s="515" t="s">
        <v>596</v>
      </c>
      <c r="R38" s="515"/>
      <c r="S38" s="515"/>
      <c r="T38" s="515"/>
      <c r="U38" s="515"/>
      <c r="V38" s="515"/>
      <c r="W38" s="515"/>
      <c r="X38" s="515"/>
      <c r="Y38" s="515"/>
      <c r="Z38" s="515"/>
      <c r="AA38" s="515"/>
      <c r="AB38" s="515"/>
      <c r="AC38" s="515"/>
      <c r="AD38" s="515"/>
      <c r="AE38" s="97"/>
      <c r="AG38" s="98"/>
      <c r="AH38" s="98"/>
      <c r="AI38" s="98"/>
      <c r="AJ38" s="98"/>
      <c r="AK38" s="98"/>
      <c r="AL38" s="98"/>
      <c r="AM38" s="98"/>
      <c r="AN38" s="98"/>
      <c r="AO38" s="98"/>
    </row>
    <row r="39" spans="1:41" ht="79.5" customHeight="1" x14ac:dyDescent="0.2">
      <c r="A39" s="505"/>
      <c r="B39" s="507"/>
      <c r="C39" s="237" t="s">
        <v>63</v>
      </c>
      <c r="D39" s="238">
        <v>0.05</v>
      </c>
      <c r="E39" s="238">
        <v>0.08</v>
      </c>
      <c r="F39" s="238">
        <v>0.08</v>
      </c>
      <c r="G39" s="238">
        <v>0.09</v>
      </c>
      <c r="H39" s="238">
        <v>0.08</v>
      </c>
      <c r="I39" s="238">
        <v>0.08</v>
      </c>
      <c r="J39" s="238">
        <v>0.09</v>
      </c>
      <c r="K39" s="238">
        <v>0.09</v>
      </c>
      <c r="L39" s="238"/>
      <c r="M39" s="238"/>
      <c r="N39" s="238"/>
      <c r="O39" s="238"/>
      <c r="P39" s="288">
        <f>SUM(D39:O39)</f>
        <v>0.64</v>
      </c>
      <c r="Q39" s="515" t="s">
        <v>597</v>
      </c>
      <c r="R39" s="515"/>
      <c r="S39" s="515"/>
      <c r="T39" s="515"/>
      <c r="U39" s="515"/>
      <c r="V39" s="515"/>
      <c r="W39" s="515"/>
      <c r="X39" s="515"/>
      <c r="Y39" s="515"/>
      <c r="Z39" s="515"/>
      <c r="AA39" s="515"/>
      <c r="AB39" s="515"/>
      <c r="AC39" s="515"/>
      <c r="AD39" s="515"/>
      <c r="AE39" s="97"/>
    </row>
    <row r="40" spans="1:41" ht="79.5" customHeight="1" x14ac:dyDescent="0.2">
      <c r="A40" s="505" t="s">
        <v>96</v>
      </c>
      <c r="B40" s="507">
        <v>7</v>
      </c>
      <c r="C40" s="239" t="s">
        <v>62</v>
      </c>
      <c r="D40" s="240">
        <v>0.05</v>
      </c>
      <c r="E40" s="240">
        <v>0.08</v>
      </c>
      <c r="F40" s="240">
        <v>0.08</v>
      </c>
      <c r="G40" s="240">
        <v>0.09</v>
      </c>
      <c r="H40" s="240">
        <v>0.08</v>
      </c>
      <c r="I40" s="240">
        <v>0.08</v>
      </c>
      <c r="J40" s="240">
        <v>0.09</v>
      </c>
      <c r="K40" s="240">
        <v>0.09</v>
      </c>
      <c r="L40" s="240">
        <v>0.09</v>
      </c>
      <c r="M40" s="240">
        <v>0.09</v>
      </c>
      <c r="N40" s="240">
        <v>0.09</v>
      </c>
      <c r="O40" s="240">
        <v>0.09</v>
      </c>
      <c r="P40" s="288">
        <f>SUM(D40:O40)</f>
        <v>0.99999999999999989</v>
      </c>
      <c r="Q40" s="504" t="s">
        <v>598</v>
      </c>
      <c r="R40" s="504"/>
      <c r="S40" s="504"/>
      <c r="T40" s="504"/>
      <c r="U40" s="504"/>
      <c r="V40" s="504"/>
      <c r="W40" s="504"/>
      <c r="X40" s="504"/>
      <c r="Y40" s="504"/>
      <c r="Z40" s="504"/>
      <c r="AA40" s="504"/>
      <c r="AB40" s="504"/>
      <c r="AC40" s="504"/>
      <c r="AD40" s="504"/>
      <c r="AE40" s="97"/>
    </row>
    <row r="41" spans="1:41" ht="79.5" customHeight="1" x14ac:dyDescent="0.2">
      <c r="A41" s="506"/>
      <c r="B41" s="507"/>
      <c r="C41" s="237" t="s">
        <v>63</v>
      </c>
      <c r="D41" s="238">
        <v>0.05</v>
      </c>
      <c r="E41" s="238">
        <v>0.08</v>
      </c>
      <c r="F41" s="238">
        <v>0.08</v>
      </c>
      <c r="G41" s="238">
        <v>0.09</v>
      </c>
      <c r="H41" s="238">
        <v>0.08</v>
      </c>
      <c r="I41" s="238">
        <v>0.08</v>
      </c>
      <c r="J41" s="238">
        <v>0.09</v>
      </c>
      <c r="K41" s="238">
        <v>0.09</v>
      </c>
      <c r="L41" s="238"/>
      <c r="M41" s="238"/>
      <c r="N41" s="238"/>
      <c r="O41" s="238"/>
      <c r="P41" s="288">
        <f>SUM(D41:O41)</f>
        <v>0.64</v>
      </c>
      <c r="Q41" s="504" t="s">
        <v>599</v>
      </c>
      <c r="R41" s="504"/>
      <c r="S41" s="504"/>
      <c r="T41" s="504"/>
      <c r="U41" s="504"/>
      <c r="V41" s="504"/>
      <c r="W41" s="504"/>
      <c r="X41" s="504"/>
      <c r="Y41" s="504"/>
      <c r="Z41" s="504"/>
      <c r="AA41" s="504"/>
      <c r="AB41" s="504"/>
      <c r="AC41" s="504"/>
      <c r="AD41" s="504"/>
      <c r="AE41" s="97"/>
    </row>
    <row r="42" spans="1:41" ht="28.5" customHeight="1" x14ac:dyDescent="0.2">
      <c r="A42" s="242" t="s">
        <v>92</v>
      </c>
      <c r="B42" s="242"/>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row>
    <row r="43" spans="1:41" ht="66.75" customHeight="1" x14ac:dyDescent="0.2"/>
  </sheetData>
  <mergeCells count="78">
    <mergeCell ref="B34:B35"/>
    <mergeCell ref="A38:A39"/>
    <mergeCell ref="B38:B39"/>
    <mergeCell ref="W34:Z35"/>
    <mergeCell ref="AA34:AD35"/>
    <mergeCell ref="A34:A35"/>
    <mergeCell ref="Q34:S35"/>
    <mergeCell ref="T34:V35"/>
    <mergeCell ref="Q36:AD36"/>
    <mergeCell ref="Q37:AD37"/>
    <mergeCell ref="Q38:AD38"/>
    <mergeCell ref="Q39:AD39"/>
    <mergeCell ref="Q40:AD40"/>
    <mergeCell ref="A40:A41"/>
    <mergeCell ref="B40:B41"/>
    <mergeCell ref="A32:A33"/>
    <mergeCell ref="B32:B33"/>
    <mergeCell ref="C32:C33"/>
    <mergeCell ref="D32:P32"/>
    <mergeCell ref="Q32:AD32"/>
    <mergeCell ref="Q33:S33"/>
    <mergeCell ref="T33:V33"/>
    <mergeCell ref="W33:Z33"/>
    <mergeCell ref="AA33:AD33"/>
    <mergeCell ref="A36:A37"/>
    <mergeCell ref="B36:B37"/>
    <mergeCell ref="C36:P36"/>
    <mergeCell ref="Q41:AD41"/>
    <mergeCell ref="A22:B22"/>
    <mergeCell ref="A23:B23"/>
    <mergeCell ref="B30:C30"/>
    <mergeCell ref="Q30:AD30"/>
    <mergeCell ref="A31:AD31"/>
    <mergeCell ref="A24:B24"/>
    <mergeCell ref="A25:B25"/>
    <mergeCell ref="A27:AD27"/>
    <mergeCell ref="A28:A29"/>
    <mergeCell ref="B28:C29"/>
    <mergeCell ref="D28:O28"/>
    <mergeCell ref="P28:P29"/>
    <mergeCell ref="Q28:AD29"/>
    <mergeCell ref="A17:B17"/>
    <mergeCell ref="C17:Q17"/>
    <mergeCell ref="R17:V17"/>
    <mergeCell ref="A19:AD19"/>
    <mergeCell ref="C20:P20"/>
    <mergeCell ref="Q20:AD20"/>
    <mergeCell ref="A15:B15"/>
    <mergeCell ref="C15:K15"/>
    <mergeCell ref="L15:Q15"/>
    <mergeCell ref="R15:X15"/>
    <mergeCell ref="Y15:Z15"/>
    <mergeCell ref="AB1:AD1"/>
    <mergeCell ref="O9:P9"/>
    <mergeCell ref="W17:X17"/>
    <mergeCell ref="Y17:AB17"/>
    <mergeCell ref="AC17:AD17"/>
    <mergeCell ref="AA15:AD15"/>
    <mergeCell ref="C16:AB16"/>
    <mergeCell ref="AB2:AD2"/>
    <mergeCell ref="AB3:AD3"/>
    <mergeCell ref="AB4:AD4"/>
    <mergeCell ref="A1:A4"/>
    <mergeCell ref="B1:AA1"/>
    <mergeCell ref="O7:P7"/>
    <mergeCell ref="M8:N8"/>
    <mergeCell ref="O8:P8"/>
    <mergeCell ref="B2:AA2"/>
    <mergeCell ref="B3:AA4"/>
    <mergeCell ref="A11:B13"/>
    <mergeCell ref="C11:AD13"/>
    <mergeCell ref="A7:B9"/>
    <mergeCell ref="C7:C9"/>
    <mergeCell ref="D7:H9"/>
    <mergeCell ref="I7:J9"/>
    <mergeCell ref="K7:L9"/>
    <mergeCell ref="M7:N7"/>
    <mergeCell ref="M9:N9"/>
  </mergeCells>
  <dataValidations count="3">
    <dataValidation type="textLength" operator="lessThanOrEqual" allowBlank="1" showInputMessage="1" showErrorMessage="1" errorTitle="Máximo 2.000 caracteres" error="Máximo 2.000 caracteres" sqref="AA34 Q34 W34 T34 Q38:Q41"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2"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6"/>
  <sheetViews>
    <sheetView showGridLines="0" topLeftCell="D41" zoomScale="60" zoomScaleNormal="60" workbookViewId="0">
      <selection activeCell="K38" sqref="K38:K41"/>
    </sheetView>
  </sheetViews>
  <sheetFormatPr baseColWidth="10" defaultColWidth="10.83203125" defaultRowHeight="15" x14ac:dyDescent="0.2"/>
  <cols>
    <col min="1" max="1" width="38.5" style="50" customWidth="1"/>
    <col min="2" max="2" width="15.5" style="50" customWidth="1"/>
    <col min="3" max="5" width="20.6640625" style="50" customWidth="1"/>
    <col min="6" max="6" width="20.6640625" style="242" customWidth="1"/>
    <col min="7" max="14" width="20.6640625" style="50" customWidth="1"/>
    <col min="15" max="15" width="16.1640625" style="50" customWidth="1"/>
    <col min="16" max="16" width="18.1640625" style="50" customWidth="1"/>
    <col min="17" max="18" width="20.5" style="50" customWidth="1"/>
    <col min="19" max="19" width="28.6640625" style="50" customWidth="1"/>
    <col min="20" max="20" width="22.5" style="50" customWidth="1"/>
    <col min="21" max="21" width="24.83203125" style="50" customWidth="1"/>
    <col min="22" max="22" width="20" style="50" customWidth="1"/>
    <col min="23"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thickBot="1" x14ac:dyDescent="0.25">
      <c r="A1" s="313"/>
      <c r="B1" s="316" t="s">
        <v>0</v>
      </c>
      <c r="C1" s="317"/>
      <c r="D1" s="317"/>
      <c r="E1" s="317"/>
      <c r="F1" s="317"/>
      <c r="G1" s="317"/>
      <c r="H1" s="317"/>
      <c r="I1" s="317"/>
      <c r="J1" s="317"/>
      <c r="K1" s="317"/>
      <c r="L1" s="317"/>
      <c r="M1" s="317"/>
      <c r="N1" s="317"/>
      <c r="O1" s="317"/>
      <c r="P1" s="317"/>
      <c r="Q1" s="317"/>
      <c r="R1" s="317"/>
      <c r="S1" s="317"/>
      <c r="T1" s="317"/>
      <c r="U1" s="317"/>
      <c r="V1" s="317"/>
      <c r="W1" s="317"/>
      <c r="X1" s="317"/>
      <c r="Y1" s="317"/>
      <c r="Z1" s="317"/>
      <c r="AA1" s="318"/>
      <c r="AB1" s="327" t="s">
        <v>1</v>
      </c>
      <c r="AC1" s="328"/>
      <c r="AD1" s="329"/>
    </row>
    <row r="2" spans="1:30" ht="30.75" customHeight="1" thickBot="1" x14ac:dyDescent="0.25">
      <c r="A2" s="314"/>
      <c r="B2" s="316" t="s">
        <v>2</v>
      </c>
      <c r="C2" s="317"/>
      <c r="D2" s="317"/>
      <c r="E2" s="317"/>
      <c r="F2" s="317"/>
      <c r="G2" s="317"/>
      <c r="H2" s="317"/>
      <c r="I2" s="317"/>
      <c r="J2" s="317"/>
      <c r="K2" s="317"/>
      <c r="L2" s="317"/>
      <c r="M2" s="317"/>
      <c r="N2" s="317"/>
      <c r="O2" s="317"/>
      <c r="P2" s="317"/>
      <c r="Q2" s="317"/>
      <c r="R2" s="317"/>
      <c r="S2" s="317"/>
      <c r="T2" s="317"/>
      <c r="U2" s="317"/>
      <c r="V2" s="317"/>
      <c r="W2" s="317"/>
      <c r="X2" s="317"/>
      <c r="Y2" s="317"/>
      <c r="Z2" s="317"/>
      <c r="AA2" s="318"/>
      <c r="AB2" s="330" t="s">
        <v>3</v>
      </c>
      <c r="AC2" s="331"/>
      <c r="AD2" s="332"/>
    </row>
    <row r="3" spans="1:30" ht="24" customHeight="1" x14ac:dyDescent="0.2">
      <c r="A3" s="314"/>
      <c r="B3" s="333" t="s">
        <v>4</v>
      </c>
      <c r="C3" s="334"/>
      <c r="D3" s="334"/>
      <c r="E3" s="334"/>
      <c r="F3" s="334"/>
      <c r="G3" s="334"/>
      <c r="H3" s="334"/>
      <c r="I3" s="334"/>
      <c r="J3" s="334"/>
      <c r="K3" s="334"/>
      <c r="L3" s="334"/>
      <c r="M3" s="334"/>
      <c r="N3" s="334"/>
      <c r="O3" s="334"/>
      <c r="P3" s="334"/>
      <c r="Q3" s="334"/>
      <c r="R3" s="334"/>
      <c r="S3" s="334"/>
      <c r="T3" s="334"/>
      <c r="U3" s="334"/>
      <c r="V3" s="334"/>
      <c r="W3" s="334"/>
      <c r="X3" s="334"/>
      <c r="Y3" s="334"/>
      <c r="Z3" s="334"/>
      <c r="AA3" s="335"/>
      <c r="AB3" s="330" t="s">
        <v>5</v>
      </c>
      <c r="AC3" s="331"/>
      <c r="AD3" s="332"/>
    </row>
    <row r="4" spans="1:30" ht="22" customHeight="1" thickBot="1" x14ac:dyDescent="0.25">
      <c r="A4" s="315"/>
      <c r="B4" s="336"/>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339" t="s">
        <v>6</v>
      </c>
      <c r="AC4" s="340"/>
      <c r="AD4" s="341"/>
    </row>
    <row r="5" spans="1:30" ht="9" customHeight="1" thickBot="1" x14ac:dyDescent="0.25">
      <c r="A5" s="51"/>
      <c r="B5" s="204"/>
      <c r="C5" s="205"/>
      <c r="D5" s="54"/>
      <c r="E5" s="54"/>
      <c r="F5" s="265"/>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265"/>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53" t="s">
        <v>7</v>
      </c>
      <c r="B7" s="354"/>
      <c r="C7" s="342" t="s">
        <v>8</v>
      </c>
      <c r="D7" s="353" t="s">
        <v>9</v>
      </c>
      <c r="E7" s="359"/>
      <c r="F7" s="359"/>
      <c r="G7" s="359"/>
      <c r="H7" s="354"/>
      <c r="I7" s="347">
        <v>45174</v>
      </c>
      <c r="J7" s="348"/>
      <c r="K7" s="353" t="s">
        <v>10</v>
      </c>
      <c r="L7" s="354"/>
      <c r="M7" s="325" t="s">
        <v>11</v>
      </c>
      <c r="N7" s="326"/>
      <c r="O7" s="319"/>
      <c r="P7" s="320"/>
      <c r="Q7" s="54"/>
      <c r="R7" s="54"/>
      <c r="S7" s="54"/>
      <c r="T7" s="54"/>
      <c r="U7" s="54"/>
      <c r="V7" s="54"/>
      <c r="W7" s="54"/>
      <c r="X7" s="54"/>
      <c r="Y7" s="54"/>
      <c r="Z7" s="55"/>
      <c r="AA7" s="54"/>
      <c r="AB7" s="54"/>
      <c r="AC7" s="60"/>
      <c r="AD7" s="61"/>
    </row>
    <row r="8" spans="1:30" x14ac:dyDescent="0.2">
      <c r="A8" s="355"/>
      <c r="B8" s="356"/>
      <c r="C8" s="343"/>
      <c r="D8" s="355"/>
      <c r="E8" s="360"/>
      <c r="F8" s="360"/>
      <c r="G8" s="360"/>
      <c r="H8" s="356"/>
      <c r="I8" s="349"/>
      <c r="J8" s="350"/>
      <c r="K8" s="355"/>
      <c r="L8" s="356"/>
      <c r="M8" s="321" t="s">
        <v>12</v>
      </c>
      <c r="N8" s="322"/>
      <c r="O8" s="323"/>
      <c r="P8" s="324"/>
      <c r="Q8" s="54"/>
      <c r="R8" s="54"/>
      <c r="S8" s="54"/>
      <c r="T8" s="54"/>
      <c r="U8" s="54"/>
      <c r="V8" s="54"/>
      <c r="W8" s="54"/>
      <c r="X8" s="54"/>
      <c r="Y8" s="54"/>
      <c r="Z8" s="55"/>
      <c r="AA8" s="54"/>
      <c r="AB8" s="54"/>
      <c r="AC8" s="60"/>
      <c r="AD8" s="61"/>
    </row>
    <row r="9" spans="1:30" ht="16" thickBot="1" x14ac:dyDescent="0.25">
      <c r="A9" s="357"/>
      <c r="B9" s="358"/>
      <c r="C9" s="344"/>
      <c r="D9" s="357"/>
      <c r="E9" s="361"/>
      <c r="F9" s="361"/>
      <c r="G9" s="361"/>
      <c r="H9" s="358"/>
      <c r="I9" s="351"/>
      <c r="J9" s="352"/>
      <c r="K9" s="357"/>
      <c r="L9" s="358"/>
      <c r="M9" s="375" t="s">
        <v>13</v>
      </c>
      <c r="N9" s="376"/>
      <c r="O9" s="377" t="s">
        <v>14</v>
      </c>
      <c r="P9" s="378"/>
      <c r="Q9" s="54"/>
      <c r="R9" s="54"/>
      <c r="S9" s="54"/>
      <c r="T9" s="54"/>
      <c r="U9" s="54"/>
      <c r="V9" s="54"/>
      <c r="W9" s="54"/>
      <c r="X9" s="54"/>
      <c r="Y9" s="54"/>
      <c r="Z9" s="55"/>
      <c r="AA9" s="54"/>
      <c r="AB9" s="54"/>
      <c r="AC9" s="60"/>
      <c r="AD9" s="61"/>
    </row>
    <row r="10" spans="1:30" ht="15" customHeight="1" thickBot="1" x14ac:dyDescent="0.25">
      <c r="A10" s="171"/>
      <c r="B10" s="172"/>
      <c r="C10" s="172"/>
      <c r="D10" s="65"/>
      <c r="E10" s="65"/>
      <c r="F10" s="266"/>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
      <c r="A11" s="353" t="s">
        <v>15</v>
      </c>
      <c r="B11" s="354"/>
      <c r="C11" s="385" t="s">
        <v>16</v>
      </c>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7"/>
    </row>
    <row r="12" spans="1:30" ht="15" customHeight="1" x14ac:dyDescent="0.2">
      <c r="A12" s="355"/>
      <c r="B12" s="356"/>
      <c r="C12" s="388"/>
      <c r="D12" s="389"/>
      <c r="E12" s="389"/>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90"/>
    </row>
    <row r="13" spans="1:30" ht="15" customHeight="1" thickBot="1" x14ac:dyDescent="0.25">
      <c r="A13" s="357"/>
      <c r="B13" s="358"/>
      <c r="C13" s="391"/>
      <c r="D13" s="392"/>
      <c r="E13" s="392"/>
      <c r="F13" s="392"/>
      <c r="G13" s="392"/>
      <c r="H13" s="392"/>
      <c r="I13" s="392"/>
      <c r="J13" s="392"/>
      <c r="K13" s="392"/>
      <c r="L13" s="392"/>
      <c r="M13" s="392"/>
      <c r="N13" s="392"/>
      <c r="O13" s="392"/>
      <c r="P13" s="392"/>
      <c r="Q13" s="392"/>
      <c r="R13" s="392"/>
      <c r="S13" s="392"/>
      <c r="T13" s="392"/>
      <c r="U13" s="392"/>
      <c r="V13" s="392"/>
      <c r="W13" s="392"/>
      <c r="X13" s="392"/>
      <c r="Y13" s="392"/>
      <c r="Z13" s="392"/>
      <c r="AA13" s="392"/>
      <c r="AB13" s="392"/>
      <c r="AC13" s="392"/>
      <c r="AD13" s="393"/>
    </row>
    <row r="14" spans="1:30" ht="9" customHeight="1" thickBot="1" x14ac:dyDescent="0.25">
      <c r="A14" s="67"/>
      <c r="B14" s="68"/>
      <c r="C14" s="69"/>
      <c r="D14" s="69"/>
      <c r="E14" s="69"/>
      <c r="F14" s="267"/>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25">
      <c r="A15" s="394" t="s">
        <v>17</v>
      </c>
      <c r="B15" s="395"/>
      <c r="C15" s="396" t="s">
        <v>18</v>
      </c>
      <c r="D15" s="397"/>
      <c r="E15" s="397"/>
      <c r="F15" s="397"/>
      <c r="G15" s="397"/>
      <c r="H15" s="397"/>
      <c r="I15" s="397"/>
      <c r="J15" s="397"/>
      <c r="K15" s="398"/>
      <c r="L15" s="362" t="s">
        <v>19</v>
      </c>
      <c r="M15" s="345"/>
      <c r="N15" s="345"/>
      <c r="O15" s="345"/>
      <c r="P15" s="345"/>
      <c r="Q15" s="346"/>
      <c r="R15" s="399" t="s">
        <v>20</v>
      </c>
      <c r="S15" s="400"/>
      <c r="T15" s="400"/>
      <c r="U15" s="400"/>
      <c r="V15" s="400"/>
      <c r="W15" s="400"/>
      <c r="X15" s="401"/>
      <c r="Y15" s="362" t="s">
        <v>21</v>
      </c>
      <c r="Z15" s="346"/>
      <c r="AA15" s="379" t="s">
        <v>22</v>
      </c>
      <c r="AB15" s="380"/>
      <c r="AC15" s="380"/>
      <c r="AD15" s="381"/>
    </row>
    <row r="16" spans="1:30" ht="9" customHeight="1" thickBot="1" x14ac:dyDescent="0.25">
      <c r="A16" s="59"/>
      <c r="B16" s="54"/>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73"/>
      <c r="AD16" s="74"/>
    </row>
    <row r="17" spans="1:41" s="76" customFormat="1" ht="37.5" customHeight="1" thickBot="1" x14ac:dyDescent="0.25">
      <c r="A17" s="394" t="s">
        <v>23</v>
      </c>
      <c r="B17" s="395"/>
      <c r="C17" s="402" t="s">
        <v>97</v>
      </c>
      <c r="D17" s="403"/>
      <c r="E17" s="403"/>
      <c r="F17" s="403"/>
      <c r="G17" s="403"/>
      <c r="H17" s="403"/>
      <c r="I17" s="403"/>
      <c r="J17" s="403"/>
      <c r="K17" s="403"/>
      <c r="L17" s="403"/>
      <c r="M17" s="403"/>
      <c r="N17" s="403"/>
      <c r="O17" s="403"/>
      <c r="P17" s="403"/>
      <c r="Q17" s="404"/>
      <c r="R17" s="362" t="s">
        <v>25</v>
      </c>
      <c r="S17" s="345"/>
      <c r="T17" s="345"/>
      <c r="U17" s="345"/>
      <c r="V17" s="346"/>
      <c r="W17" s="516">
        <v>1</v>
      </c>
      <c r="X17" s="517"/>
      <c r="Y17" s="345" t="s">
        <v>26</v>
      </c>
      <c r="Z17" s="345"/>
      <c r="AA17" s="345"/>
      <c r="AB17" s="346"/>
      <c r="AC17" s="383">
        <v>0.2</v>
      </c>
      <c r="AD17" s="384"/>
    </row>
    <row r="18" spans="1:41" ht="16.5" customHeight="1" thickBot="1" x14ac:dyDescent="0.25">
      <c r="A18" s="77"/>
      <c r="B18" s="78"/>
      <c r="C18" s="78"/>
      <c r="D18" s="78"/>
      <c r="E18" s="78"/>
      <c r="F18" s="26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 customHeight="1" thickBot="1" x14ac:dyDescent="0.25">
      <c r="A19" s="362" t="s">
        <v>27</v>
      </c>
      <c r="B19" s="345"/>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6"/>
      <c r="AE19" s="83"/>
      <c r="AF19" s="83"/>
    </row>
    <row r="20" spans="1:41" ht="32" customHeight="1" thickBot="1" x14ac:dyDescent="0.25">
      <c r="A20" s="82"/>
      <c r="B20" s="60"/>
      <c r="C20" s="420" t="s">
        <v>28</v>
      </c>
      <c r="D20" s="421"/>
      <c r="E20" s="421"/>
      <c r="F20" s="421"/>
      <c r="G20" s="421"/>
      <c r="H20" s="421"/>
      <c r="I20" s="421"/>
      <c r="J20" s="421"/>
      <c r="K20" s="421"/>
      <c r="L20" s="421"/>
      <c r="M20" s="421"/>
      <c r="N20" s="421"/>
      <c r="O20" s="421"/>
      <c r="P20" s="422"/>
      <c r="Q20" s="423" t="s">
        <v>29</v>
      </c>
      <c r="R20" s="424"/>
      <c r="S20" s="424"/>
      <c r="T20" s="424"/>
      <c r="U20" s="424"/>
      <c r="V20" s="424"/>
      <c r="W20" s="424"/>
      <c r="X20" s="424"/>
      <c r="Y20" s="424"/>
      <c r="Z20" s="424"/>
      <c r="AA20" s="424"/>
      <c r="AB20" s="424"/>
      <c r="AC20" s="424"/>
      <c r="AD20" s="425"/>
      <c r="AE20" s="83"/>
      <c r="AF20" s="83"/>
    </row>
    <row r="21" spans="1:41" ht="32" customHeight="1" thickBot="1" x14ac:dyDescent="0.25">
      <c r="A21" s="59"/>
      <c r="B21" s="54"/>
      <c r="C21" s="160" t="s">
        <v>30</v>
      </c>
      <c r="D21" s="161" t="s">
        <v>31</v>
      </c>
      <c r="E21" s="161" t="s">
        <v>32</v>
      </c>
      <c r="F21" s="269" t="s">
        <v>33</v>
      </c>
      <c r="G21" s="161" t="s">
        <v>34</v>
      </c>
      <c r="H21" s="161" t="s">
        <v>35</v>
      </c>
      <c r="I21" s="161" t="s">
        <v>36</v>
      </c>
      <c r="J21" s="161" t="s">
        <v>8</v>
      </c>
      <c r="K21" s="161" t="s">
        <v>37</v>
      </c>
      <c r="L21" s="161" t="s">
        <v>38</v>
      </c>
      <c r="M21" s="161" t="s">
        <v>39</v>
      </c>
      <c r="N21" s="161" t="s">
        <v>40</v>
      </c>
      <c r="O21" s="161" t="s">
        <v>41</v>
      </c>
      <c r="P21" s="162" t="s">
        <v>42</v>
      </c>
      <c r="Q21" s="160" t="s">
        <v>30</v>
      </c>
      <c r="R21" s="161" t="s">
        <v>31</v>
      </c>
      <c r="S21" s="161" t="s">
        <v>32</v>
      </c>
      <c r="T21" s="161" t="s">
        <v>33</v>
      </c>
      <c r="U21" s="161" t="s">
        <v>34</v>
      </c>
      <c r="V21" s="161" t="s">
        <v>35</v>
      </c>
      <c r="W21" s="161" t="s">
        <v>36</v>
      </c>
      <c r="X21" s="161" t="s">
        <v>8</v>
      </c>
      <c r="Y21" s="161" t="s">
        <v>37</v>
      </c>
      <c r="Z21" s="161" t="s">
        <v>38</v>
      </c>
      <c r="AA21" s="161" t="s">
        <v>39</v>
      </c>
      <c r="AB21" s="161" t="s">
        <v>40</v>
      </c>
      <c r="AC21" s="161" t="s">
        <v>41</v>
      </c>
      <c r="AD21" s="162" t="s">
        <v>42</v>
      </c>
      <c r="AE21" s="3"/>
      <c r="AF21" s="3"/>
    </row>
    <row r="22" spans="1:41" ht="32" customHeight="1" x14ac:dyDescent="0.2">
      <c r="A22" s="426" t="s">
        <v>43</v>
      </c>
      <c r="B22" s="427"/>
      <c r="C22" s="247">
        <v>4417174</v>
      </c>
      <c r="D22" s="180"/>
      <c r="E22" s="180"/>
      <c r="F22" s="270"/>
      <c r="G22" s="180"/>
      <c r="H22" s="180"/>
      <c r="I22" s="180"/>
      <c r="J22" s="180"/>
      <c r="K22" s="180"/>
      <c r="L22" s="180"/>
      <c r="M22" s="180"/>
      <c r="N22" s="180"/>
      <c r="O22" s="248">
        <f>SUM(C22:N22)</f>
        <v>4417174</v>
      </c>
      <c r="P22" s="183"/>
      <c r="Q22" s="182">
        <v>76410000</v>
      </c>
      <c r="R22" s="180">
        <v>515515000</v>
      </c>
      <c r="S22" s="180"/>
      <c r="T22" s="180"/>
      <c r="U22" s="180">
        <v>3674732</v>
      </c>
      <c r="V22" s="180"/>
      <c r="W22" s="180">
        <v>-12531706</v>
      </c>
      <c r="X22" s="180"/>
      <c r="Y22" s="180"/>
      <c r="Z22" s="180"/>
      <c r="AA22" s="180"/>
      <c r="AB22" s="180"/>
      <c r="AC22" s="180">
        <f>SUM(Q22:AB22)</f>
        <v>583068026</v>
      </c>
      <c r="AD22" s="186"/>
      <c r="AE22" s="3"/>
      <c r="AF22" s="3"/>
    </row>
    <row r="23" spans="1:41" ht="32" customHeight="1" x14ac:dyDescent="0.2">
      <c r="A23" s="367" t="s">
        <v>44</v>
      </c>
      <c r="B23" s="411"/>
      <c r="C23" s="177"/>
      <c r="D23" s="176"/>
      <c r="E23" s="176"/>
      <c r="F23" s="271"/>
      <c r="G23" s="176"/>
      <c r="H23" s="176"/>
      <c r="I23" s="176"/>
      <c r="J23" s="176"/>
      <c r="K23" s="176"/>
      <c r="L23" s="176"/>
      <c r="M23" s="176"/>
      <c r="N23" s="176"/>
      <c r="O23" s="246">
        <f>SUM(C23:N23)</f>
        <v>0</v>
      </c>
      <c r="P23" s="194" t="str">
        <f>IFERROR(O23/(SUMIF(C23:N23,"&gt;0",C22:N22))," ")</f>
        <v xml:space="preserve"> </v>
      </c>
      <c r="Q23" s="177">
        <v>76410000</v>
      </c>
      <c r="R23" s="176">
        <v>515515000</v>
      </c>
      <c r="S23" s="176">
        <v>-3009750</v>
      </c>
      <c r="T23" s="289">
        <v>-25217833</v>
      </c>
      <c r="U23" s="176">
        <v>9986400</v>
      </c>
      <c r="V23" s="176"/>
      <c r="W23" s="176">
        <v>6000000</v>
      </c>
      <c r="X23" s="176"/>
      <c r="Y23" s="176"/>
      <c r="Z23" s="176"/>
      <c r="AA23" s="176"/>
      <c r="AB23" s="176"/>
      <c r="AC23" s="246">
        <f>SUM(Q23:AB23)</f>
        <v>579683817</v>
      </c>
      <c r="AD23" s="184">
        <f>IFERROR(AC23/(SUMIF(Q23:AB23,"&gt;0",Q22:AB22))," ")</f>
        <v>0.99419585906087737</v>
      </c>
      <c r="AE23" s="3"/>
      <c r="AF23" s="3"/>
    </row>
    <row r="24" spans="1:41" ht="32" customHeight="1" x14ac:dyDescent="0.2">
      <c r="A24" s="367" t="s">
        <v>45</v>
      </c>
      <c r="B24" s="411"/>
      <c r="C24" s="177">
        <v>812468</v>
      </c>
      <c r="D24" s="176">
        <f>1000000+104706</f>
        <v>1104706</v>
      </c>
      <c r="E24" s="176"/>
      <c r="F24" s="271">
        <v>2500000</v>
      </c>
      <c r="G24" s="176"/>
      <c r="H24" s="176"/>
      <c r="I24" s="176"/>
      <c r="J24" s="176"/>
      <c r="K24" s="176"/>
      <c r="L24" s="176"/>
      <c r="M24" s="176"/>
      <c r="N24" s="176"/>
      <c r="O24" s="246">
        <f>SUM(C24:N24)</f>
        <v>4417174</v>
      </c>
      <c r="P24" s="181"/>
      <c r="Q24" s="177"/>
      <c r="R24" s="176">
        <v>6367500</v>
      </c>
      <c r="S24" s="176">
        <f>6367500+46865000</f>
        <v>53232500</v>
      </c>
      <c r="T24" s="176">
        <f t="shared" ref="T24:AA24" si="0">6367500+46865000</f>
        <v>53232500</v>
      </c>
      <c r="U24" s="176">
        <f t="shared" si="0"/>
        <v>53232500</v>
      </c>
      <c r="V24" s="176">
        <f>6367500+46865000+3674732</f>
        <v>56907232</v>
      </c>
      <c r="W24" s="176">
        <f>6367500+46865000-12531706</f>
        <v>40700794</v>
      </c>
      <c r="X24" s="176">
        <f t="shared" si="0"/>
        <v>53232500</v>
      </c>
      <c r="Y24" s="176">
        <f t="shared" si="0"/>
        <v>53232500</v>
      </c>
      <c r="Z24" s="176">
        <f t="shared" si="0"/>
        <v>53232500</v>
      </c>
      <c r="AA24" s="176">
        <f t="shared" si="0"/>
        <v>53232500</v>
      </c>
      <c r="AB24" s="176">
        <f>12735000+93730000</f>
        <v>106465000</v>
      </c>
      <c r="AC24" s="176">
        <f>SUM(Q24:AB24)</f>
        <v>583068026</v>
      </c>
      <c r="AD24" s="184"/>
      <c r="AE24" s="3"/>
      <c r="AF24" s="3"/>
    </row>
    <row r="25" spans="1:41" ht="32" customHeight="1" thickBot="1" x14ac:dyDescent="0.25">
      <c r="A25" s="414" t="s">
        <v>46</v>
      </c>
      <c r="B25" s="415"/>
      <c r="C25" s="178">
        <v>866628</v>
      </c>
      <c r="D25" s="179">
        <v>1000000</v>
      </c>
      <c r="E25" s="179">
        <v>50546</v>
      </c>
      <c r="F25" s="272">
        <v>2500000</v>
      </c>
      <c r="G25" s="179"/>
      <c r="H25" s="179"/>
      <c r="I25" s="179"/>
      <c r="J25" s="179"/>
      <c r="K25" s="179"/>
      <c r="L25" s="179"/>
      <c r="M25" s="179"/>
      <c r="N25" s="179"/>
      <c r="O25" s="179">
        <f>SUM(C25:N25)</f>
        <v>4417174</v>
      </c>
      <c r="P25" s="297">
        <f>+O25/O24</f>
        <v>1</v>
      </c>
      <c r="Q25" s="178"/>
      <c r="R25" s="179">
        <v>3357750</v>
      </c>
      <c r="S25" s="179">
        <v>28014667</v>
      </c>
      <c r="T25" s="179">
        <v>53232500</v>
      </c>
      <c r="U25" s="179">
        <v>53232500</v>
      </c>
      <c r="V25" s="179">
        <v>53232500</v>
      </c>
      <c r="W25" s="179">
        <v>63218900</v>
      </c>
      <c r="X25" s="179">
        <v>53232500</v>
      </c>
      <c r="Y25" s="179"/>
      <c r="Z25" s="179"/>
      <c r="AA25" s="179"/>
      <c r="AB25" s="179"/>
      <c r="AC25" s="179">
        <f>SUM(Q25:AB25)</f>
        <v>307521317</v>
      </c>
      <c r="AD25" s="185">
        <f>IFERROR(AC25/(SUMIF(Q25:AB25,"&gt;0",Q24:AB24))," ")</f>
        <v>0.97038799190898295</v>
      </c>
      <c r="AE25" s="3"/>
      <c r="AF25" s="3"/>
    </row>
    <row r="26" spans="1:41" ht="32" customHeight="1" thickBot="1" x14ac:dyDescent="0.25">
      <c r="A26" s="59"/>
      <c r="B26" s="54"/>
      <c r="C26" s="80"/>
      <c r="D26" s="80"/>
      <c r="E26" s="80"/>
      <c r="F26" s="273"/>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4" customHeight="1" x14ac:dyDescent="0.2">
      <c r="A27" s="416" t="s">
        <v>47</v>
      </c>
      <c r="B27" s="417"/>
      <c r="C27" s="418"/>
      <c r="D27" s="418"/>
      <c r="E27" s="418"/>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9"/>
    </row>
    <row r="28" spans="1:41" ht="15" customHeight="1" x14ac:dyDescent="0.2">
      <c r="A28" s="407" t="s">
        <v>48</v>
      </c>
      <c r="B28" s="409" t="s">
        <v>49</v>
      </c>
      <c r="C28" s="410"/>
      <c r="D28" s="411" t="s">
        <v>50</v>
      </c>
      <c r="E28" s="412"/>
      <c r="F28" s="412"/>
      <c r="G28" s="412"/>
      <c r="H28" s="412"/>
      <c r="I28" s="412"/>
      <c r="J28" s="412"/>
      <c r="K28" s="412"/>
      <c r="L28" s="412"/>
      <c r="M28" s="412"/>
      <c r="N28" s="412"/>
      <c r="O28" s="413"/>
      <c r="P28" s="368" t="s">
        <v>41</v>
      </c>
      <c r="Q28" s="368" t="s">
        <v>51</v>
      </c>
      <c r="R28" s="368"/>
      <c r="S28" s="368"/>
      <c r="T28" s="368"/>
      <c r="U28" s="368"/>
      <c r="V28" s="368"/>
      <c r="W28" s="368"/>
      <c r="X28" s="368"/>
      <c r="Y28" s="368"/>
      <c r="Z28" s="368"/>
      <c r="AA28" s="368"/>
      <c r="AB28" s="368"/>
      <c r="AC28" s="368"/>
      <c r="AD28" s="370"/>
    </row>
    <row r="29" spans="1:41" ht="27" customHeight="1" x14ac:dyDescent="0.2">
      <c r="A29" s="408"/>
      <c r="B29" s="371"/>
      <c r="C29" s="373"/>
      <c r="D29" s="88" t="s">
        <v>30</v>
      </c>
      <c r="E29" s="88" t="s">
        <v>31</v>
      </c>
      <c r="F29" s="236" t="s">
        <v>32</v>
      </c>
      <c r="G29" s="88" t="s">
        <v>33</v>
      </c>
      <c r="H29" s="88" t="s">
        <v>34</v>
      </c>
      <c r="I29" s="88" t="s">
        <v>35</v>
      </c>
      <c r="J29" s="88" t="s">
        <v>36</v>
      </c>
      <c r="K29" s="88" t="s">
        <v>8</v>
      </c>
      <c r="L29" s="88" t="s">
        <v>37</v>
      </c>
      <c r="M29" s="88" t="s">
        <v>38</v>
      </c>
      <c r="N29" s="88" t="s">
        <v>39</v>
      </c>
      <c r="O29" s="88" t="s">
        <v>40</v>
      </c>
      <c r="P29" s="413"/>
      <c r="Q29" s="368"/>
      <c r="R29" s="368"/>
      <c r="S29" s="368"/>
      <c r="T29" s="368"/>
      <c r="U29" s="368"/>
      <c r="V29" s="368"/>
      <c r="W29" s="368"/>
      <c r="X29" s="368"/>
      <c r="Y29" s="368"/>
      <c r="Z29" s="368"/>
      <c r="AA29" s="368"/>
      <c r="AB29" s="368"/>
      <c r="AC29" s="368"/>
      <c r="AD29" s="370"/>
    </row>
    <row r="30" spans="1:41" ht="84" customHeight="1" thickBot="1" x14ac:dyDescent="0.25">
      <c r="A30" s="243" t="str">
        <f>C17</f>
        <v>5 - Acompañar el 100% la incorporación del enfoque de género y  la implementación de siete derechos de la PPMyEG</v>
      </c>
      <c r="B30" s="518" t="s">
        <v>52</v>
      </c>
      <c r="C30" s="519"/>
      <c r="D30" s="233"/>
      <c r="E30" s="233"/>
      <c r="F30" s="233"/>
      <c r="G30" s="233"/>
      <c r="H30" s="233"/>
      <c r="I30" s="233"/>
      <c r="J30" s="233"/>
      <c r="K30" s="233"/>
      <c r="L30" s="233"/>
      <c r="M30" s="233"/>
      <c r="N30" s="233"/>
      <c r="O30" s="233"/>
      <c r="P30" s="244">
        <f>SUM(D30:O30)</f>
        <v>0</v>
      </c>
      <c r="Q30" s="520"/>
      <c r="R30" s="520"/>
      <c r="S30" s="520"/>
      <c r="T30" s="520"/>
      <c r="U30" s="520"/>
      <c r="V30" s="520"/>
      <c r="W30" s="520"/>
      <c r="X30" s="520"/>
      <c r="Y30" s="520"/>
      <c r="Z30" s="520"/>
      <c r="AA30" s="520"/>
      <c r="AB30" s="520"/>
      <c r="AC30" s="520"/>
      <c r="AD30" s="521"/>
    </row>
    <row r="31" spans="1:41" ht="45" customHeight="1" x14ac:dyDescent="0.2">
      <c r="A31" s="522" t="s">
        <v>53</v>
      </c>
      <c r="B31" s="523"/>
      <c r="C31" s="523"/>
      <c r="D31" s="523"/>
      <c r="E31" s="523"/>
      <c r="F31" s="523"/>
      <c r="G31" s="523"/>
      <c r="H31" s="523"/>
      <c r="I31" s="523"/>
      <c r="J31" s="523"/>
      <c r="K31" s="523"/>
      <c r="L31" s="523"/>
      <c r="M31" s="523"/>
      <c r="N31" s="523"/>
      <c r="O31" s="523"/>
      <c r="P31" s="523"/>
      <c r="Q31" s="523"/>
      <c r="R31" s="523"/>
      <c r="S31" s="523"/>
      <c r="T31" s="523"/>
      <c r="U31" s="523"/>
      <c r="V31" s="523"/>
      <c r="W31" s="523"/>
      <c r="X31" s="523"/>
      <c r="Y31" s="523"/>
      <c r="Z31" s="523"/>
      <c r="AA31" s="523"/>
      <c r="AB31" s="523"/>
      <c r="AC31" s="523"/>
      <c r="AD31" s="524"/>
    </row>
    <row r="32" spans="1:41" ht="23" customHeight="1" x14ac:dyDescent="0.2">
      <c r="A32" s="525" t="s">
        <v>54</v>
      </c>
      <c r="B32" s="508" t="s">
        <v>55</v>
      </c>
      <c r="C32" s="508" t="s">
        <v>49</v>
      </c>
      <c r="D32" s="508" t="s">
        <v>56</v>
      </c>
      <c r="E32" s="508"/>
      <c r="F32" s="508"/>
      <c r="G32" s="508"/>
      <c r="H32" s="508"/>
      <c r="I32" s="508"/>
      <c r="J32" s="508"/>
      <c r="K32" s="508"/>
      <c r="L32" s="508"/>
      <c r="M32" s="508"/>
      <c r="N32" s="508"/>
      <c r="O32" s="508"/>
      <c r="P32" s="508"/>
      <c r="Q32" s="527" t="s">
        <v>57</v>
      </c>
      <c r="R32" s="527"/>
      <c r="S32" s="527"/>
      <c r="T32" s="527"/>
      <c r="U32" s="527"/>
      <c r="V32" s="527"/>
      <c r="W32" s="527"/>
      <c r="X32" s="527"/>
      <c r="Y32" s="527"/>
      <c r="Z32" s="527"/>
      <c r="AA32" s="527"/>
      <c r="AB32" s="527"/>
      <c r="AC32" s="527"/>
      <c r="AD32" s="528"/>
      <c r="AG32" s="87"/>
      <c r="AH32" s="87"/>
      <c r="AI32" s="87"/>
      <c r="AJ32" s="87"/>
      <c r="AK32" s="87"/>
      <c r="AL32" s="87"/>
      <c r="AM32" s="87"/>
      <c r="AN32" s="87"/>
      <c r="AO32" s="87"/>
    </row>
    <row r="33" spans="1:41" ht="27" customHeight="1" x14ac:dyDescent="0.2">
      <c r="A33" s="525"/>
      <c r="B33" s="508"/>
      <c r="C33" s="526"/>
      <c r="D33" s="236" t="s">
        <v>30</v>
      </c>
      <c r="E33" s="236" t="s">
        <v>31</v>
      </c>
      <c r="F33" s="236" t="s">
        <v>32</v>
      </c>
      <c r="G33" s="236" t="s">
        <v>33</v>
      </c>
      <c r="H33" s="236" t="s">
        <v>34</v>
      </c>
      <c r="I33" s="236" t="s">
        <v>35</v>
      </c>
      <c r="J33" s="236" t="s">
        <v>36</v>
      </c>
      <c r="K33" s="236" t="s">
        <v>8</v>
      </c>
      <c r="L33" s="236" t="s">
        <v>37</v>
      </c>
      <c r="M33" s="236" t="s">
        <v>38</v>
      </c>
      <c r="N33" s="236" t="s">
        <v>39</v>
      </c>
      <c r="O33" s="236" t="s">
        <v>40</v>
      </c>
      <c r="P33" s="236" t="s">
        <v>41</v>
      </c>
      <c r="Q33" s="508" t="s">
        <v>58</v>
      </c>
      <c r="R33" s="508"/>
      <c r="S33" s="508"/>
      <c r="T33" s="508" t="s">
        <v>59</v>
      </c>
      <c r="U33" s="508"/>
      <c r="V33" s="508"/>
      <c r="W33" s="529" t="s">
        <v>60</v>
      </c>
      <c r="X33" s="530"/>
      <c r="Y33" s="530"/>
      <c r="Z33" s="531"/>
      <c r="AA33" s="529" t="s">
        <v>61</v>
      </c>
      <c r="AB33" s="530"/>
      <c r="AC33" s="530"/>
      <c r="AD33" s="532"/>
      <c r="AG33" s="87"/>
      <c r="AH33" s="87"/>
      <c r="AI33" s="87"/>
      <c r="AJ33" s="87"/>
      <c r="AK33" s="87"/>
      <c r="AL33" s="87"/>
      <c r="AM33" s="87"/>
      <c r="AN33" s="87"/>
      <c r="AO33" s="87"/>
    </row>
    <row r="34" spans="1:41" ht="149.25" customHeight="1" x14ac:dyDescent="0.2">
      <c r="A34" s="549" t="str">
        <f>A30</f>
        <v>5 - Acompañar el 100% la incorporación del enfoque de género y  la implementación de siete derechos de la PPMyEG</v>
      </c>
      <c r="B34" s="551">
        <v>0.2</v>
      </c>
      <c r="C34" s="232" t="s">
        <v>62</v>
      </c>
      <c r="D34" s="231">
        <v>1</v>
      </c>
      <c r="E34" s="231">
        <v>1</v>
      </c>
      <c r="F34" s="231">
        <v>1</v>
      </c>
      <c r="G34" s="231">
        <v>1</v>
      </c>
      <c r="H34" s="231">
        <v>1</v>
      </c>
      <c r="I34" s="231">
        <v>1</v>
      </c>
      <c r="J34" s="231">
        <v>1</v>
      </c>
      <c r="K34" s="231">
        <v>1</v>
      </c>
      <c r="L34" s="231">
        <v>1</v>
      </c>
      <c r="M34" s="231">
        <v>1</v>
      </c>
      <c r="N34" s="231">
        <v>1</v>
      </c>
      <c r="O34" s="231">
        <v>1</v>
      </c>
      <c r="P34" s="231">
        <v>1</v>
      </c>
      <c r="Q34" s="553" t="s">
        <v>593</v>
      </c>
      <c r="R34" s="554"/>
      <c r="S34" s="555"/>
      <c r="T34" s="559" t="s">
        <v>98</v>
      </c>
      <c r="U34" s="559"/>
      <c r="V34" s="560"/>
      <c r="W34" s="563"/>
      <c r="X34" s="564"/>
      <c r="Y34" s="564"/>
      <c r="Z34" s="565"/>
      <c r="AA34" s="533"/>
      <c r="AB34" s="534"/>
      <c r="AC34" s="534"/>
      <c r="AD34" s="535"/>
      <c r="AG34" s="87"/>
      <c r="AH34" s="87"/>
      <c r="AI34" s="87"/>
      <c r="AJ34" s="87"/>
      <c r="AK34" s="87"/>
      <c r="AL34" s="87"/>
      <c r="AM34" s="87"/>
      <c r="AN34" s="87"/>
      <c r="AO34" s="87"/>
    </row>
    <row r="35" spans="1:41" ht="178.5" customHeight="1" x14ac:dyDescent="0.2">
      <c r="A35" s="550"/>
      <c r="B35" s="552"/>
      <c r="C35" s="234" t="s">
        <v>63</v>
      </c>
      <c r="D35" s="245">
        <v>1</v>
      </c>
      <c r="E35" s="245">
        <v>1</v>
      </c>
      <c r="F35" s="245">
        <v>1</v>
      </c>
      <c r="G35" s="275">
        <v>1</v>
      </c>
      <c r="H35" s="275">
        <v>1</v>
      </c>
      <c r="I35" s="275">
        <v>1</v>
      </c>
      <c r="J35" s="275">
        <v>1</v>
      </c>
      <c r="K35" s="275">
        <v>1</v>
      </c>
      <c r="L35" s="235"/>
      <c r="M35" s="235"/>
      <c r="N35" s="235"/>
      <c r="O35" s="235"/>
      <c r="P35" s="286">
        <v>1</v>
      </c>
      <c r="Q35" s="556"/>
      <c r="R35" s="557"/>
      <c r="S35" s="558"/>
      <c r="T35" s="561"/>
      <c r="U35" s="561"/>
      <c r="V35" s="562"/>
      <c r="W35" s="566"/>
      <c r="X35" s="567"/>
      <c r="Y35" s="567"/>
      <c r="Z35" s="568"/>
      <c r="AA35" s="536"/>
      <c r="AB35" s="537"/>
      <c r="AC35" s="537"/>
      <c r="AD35" s="538"/>
      <c r="AE35" s="49"/>
      <c r="AG35" s="87"/>
      <c r="AH35" s="87"/>
      <c r="AI35" s="87"/>
      <c r="AJ35" s="87"/>
      <c r="AK35" s="87"/>
      <c r="AL35" s="87"/>
      <c r="AM35" s="87"/>
      <c r="AN35" s="87"/>
      <c r="AO35" s="87"/>
    </row>
    <row r="36" spans="1:41" ht="26" customHeight="1" x14ac:dyDescent="0.2">
      <c r="A36" s="539" t="s">
        <v>64</v>
      </c>
      <c r="B36" s="540" t="s">
        <v>65</v>
      </c>
      <c r="C36" s="542" t="s">
        <v>66</v>
      </c>
      <c r="D36" s="542"/>
      <c r="E36" s="542"/>
      <c r="F36" s="542"/>
      <c r="G36" s="542"/>
      <c r="H36" s="542"/>
      <c r="I36" s="542"/>
      <c r="J36" s="542"/>
      <c r="K36" s="542"/>
      <c r="L36" s="542"/>
      <c r="M36" s="542"/>
      <c r="N36" s="542"/>
      <c r="O36" s="542"/>
      <c r="P36" s="542"/>
      <c r="Q36" s="543" t="s">
        <v>67</v>
      </c>
      <c r="R36" s="544"/>
      <c r="S36" s="544"/>
      <c r="T36" s="544"/>
      <c r="U36" s="544"/>
      <c r="V36" s="544"/>
      <c r="W36" s="544"/>
      <c r="X36" s="544"/>
      <c r="Y36" s="544"/>
      <c r="Z36" s="544"/>
      <c r="AA36" s="544"/>
      <c r="AB36" s="544"/>
      <c r="AC36" s="544"/>
      <c r="AD36" s="545"/>
      <c r="AG36" s="87"/>
      <c r="AH36" s="87"/>
      <c r="AI36" s="87"/>
      <c r="AJ36" s="87"/>
      <c r="AK36" s="87"/>
      <c r="AL36" s="87"/>
      <c r="AM36" s="87"/>
      <c r="AN36" s="87"/>
      <c r="AO36" s="87"/>
    </row>
    <row r="37" spans="1:41" ht="26" customHeight="1" x14ac:dyDescent="0.2">
      <c r="A37" s="525"/>
      <c r="B37" s="541"/>
      <c r="C37" s="236" t="s">
        <v>68</v>
      </c>
      <c r="D37" s="236" t="s">
        <v>69</v>
      </c>
      <c r="E37" s="236" t="s">
        <v>70</v>
      </c>
      <c r="F37" s="236" t="s">
        <v>71</v>
      </c>
      <c r="G37" s="236" t="s">
        <v>72</v>
      </c>
      <c r="H37" s="236" t="s">
        <v>73</v>
      </c>
      <c r="I37" s="236" t="s">
        <v>74</v>
      </c>
      <c r="J37" s="236" t="s">
        <v>75</v>
      </c>
      <c r="K37" s="236" t="s">
        <v>76</v>
      </c>
      <c r="L37" s="236" t="s">
        <v>77</v>
      </c>
      <c r="M37" s="236" t="s">
        <v>78</v>
      </c>
      <c r="N37" s="236" t="s">
        <v>79</v>
      </c>
      <c r="O37" s="236" t="s">
        <v>80</v>
      </c>
      <c r="P37" s="236" t="s">
        <v>81</v>
      </c>
      <c r="Q37" s="546" t="s">
        <v>82</v>
      </c>
      <c r="R37" s="547"/>
      <c r="S37" s="547"/>
      <c r="T37" s="547"/>
      <c r="U37" s="547"/>
      <c r="V37" s="547"/>
      <c r="W37" s="547"/>
      <c r="X37" s="547"/>
      <c r="Y37" s="547"/>
      <c r="Z37" s="547"/>
      <c r="AA37" s="547"/>
      <c r="AB37" s="547"/>
      <c r="AC37" s="547"/>
      <c r="AD37" s="548"/>
      <c r="AG37" s="94"/>
      <c r="AH37" s="94"/>
      <c r="AI37" s="94"/>
      <c r="AJ37" s="94"/>
      <c r="AK37" s="94"/>
      <c r="AL37" s="94"/>
      <c r="AM37" s="94"/>
      <c r="AN37" s="94"/>
      <c r="AO37" s="94"/>
    </row>
    <row r="38" spans="1:41" ht="78.75" customHeight="1" x14ac:dyDescent="0.2">
      <c r="A38" s="505" t="s">
        <v>99</v>
      </c>
      <c r="B38" s="507">
        <v>7</v>
      </c>
      <c r="C38" s="239" t="s">
        <v>62</v>
      </c>
      <c r="D38" s="240">
        <v>0.05</v>
      </c>
      <c r="E38" s="240">
        <v>0.09</v>
      </c>
      <c r="F38" s="240">
        <v>0.09</v>
      </c>
      <c r="G38" s="240">
        <v>0.09</v>
      </c>
      <c r="H38" s="240">
        <v>0.09</v>
      </c>
      <c r="I38" s="240">
        <v>0.09</v>
      </c>
      <c r="J38" s="240">
        <v>0.09</v>
      </c>
      <c r="K38" s="240">
        <v>0.09</v>
      </c>
      <c r="L38" s="240">
        <v>0.09</v>
      </c>
      <c r="M38" s="240">
        <v>0.09</v>
      </c>
      <c r="N38" s="240">
        <v>0.09</v>
      </c>
      <c r="O38" s="240">
        <v>0.05</v>
      </c>
      <c r="P38" s="288">
        <f t="shared" ref="P38:P45" si="1">SUM(D38:O38)</f>
        <v>0.99999999999999989</v>
      </c>
      <c r="Q38" s="569" t="s">
        <v>569</v>
      </c>
      <c r="R38" s="569"/>
      <c r="S38" s="569"/>
      <c r="T38" s="569"/>
      <c r="U38" s="569"/>
      <c r="V38" s="569"/>
      <c r="W38" s="569"/>
      <c r="X38" s="569"/>
      <c r="Y38" s="569"/>
      <c r="Z38" s="569"/>
      <c r="AA38" s="569"/>
      <c r="AB38" s="569"/>
      <c r="AC38" s="569"/>
      <c r="AD38" s="569"/>
      <c r="AE38" s="97"/>
      <c r="AG38" s="98"/>
      <c r="AH38" s="98"/>
      <c r="AI38" s="98"/>
      <c r="AJ38" s="98"/>
      <c r="AK38" s="98"/>
      <c r="AL38" s="98"/>
      <c r="AM38" s="98"/>
      <c r="AN38" s="98"/>
      <c r="AO38" s="98"/>
    </row>
    <row r="39" spans="1:41" ht="137.25" customHeight="1" x14ac:dyDescent="0.2">
      <c r="A39" s="505"/>
      <c r="B39" s="507"/>
      <c r="C39" s="237" t="s">
        <v>63</v>
      </c>
      <c r="D39" s="238">
        <v>0.05</v>
      </c>
      <c r="E39" s="238">
        <v>0.09</v>
      </c>
      <c r="F39" s="238">
        <v>0.09</v>
      </c>
      <c r="G39" s="238">
        <v>0.09</v>
      </c>
      <c r="H39" s="238">
        <v>0.09</v>
      </c>
      <c r="I39" s="238">
        <v>0.09</v>
      </c>
      <c r="J39" s="238">
        <v>0.09</v>
      </c>
      <c r="K39" s="238">
        <v>0.09</v>
      </c>
      <c r="L39" s="238"/>
      <c r="M39" s="238"/>
      <c r="N39" s="238"/>
      <c r="O39" s="238"/>
      <c r="P39" s="288">
        <f t="shared" si="1"/>
        <v>0.67999999999999994</v>
      </c>
      <c r="Q39" s="569"/>
      <c r="R39" s="569"/>
      <c r="S39" s="569"/>
      <c r="T39" s="569"/>
      <c r="U39" s="569"/>
      <c r="V39" s="569"/>
      <c r="W39" s="569"/>
      <c r="X39" s="569"/>
      <c r="Y39" s="569"/>
      <c r="Z39" s="569"/>
      <c r="AA39" s="569"/>
      <c r="AB39" s="569"/>
      <c r="AC39" s="569"/>
      <c r="AD39" s="569"/>
      <c r="AE39" s="97"/>
    </row>
    <row r="40" spans="1:41" ht="81" customHeight="1" x14ac:dyDescent="0.2">
      <c r="A40" s="505" t="s">
        <v>100</v>
      </c>
      <c r="B40" s="507">
        <v>3</v>
      </c>
      <c r="C40" s="239" t="s">
        <v>62</v>
      </c>
      <c r="D40" s="241">
        <v>0</v>
      </c>
      <c r="E40" s="241">
        <v>0</v>
      </c>
      <c r="F40" s="241">
        <v>0.25</v>
      </c>
      <c r="G40" s="241">
        <v>0</v>
      </c>
      <c r="H40" s="241">
        <v>0</v>
      </c>
      <c r="I40" s="241">
        <v>0.25</v>
      </c>
      <c r="J40" s="241">
        <v>0</v>
      </c>
      <c r="K40" s="241">
        <v>0</v>
      </c>
      <c r="L40" s="241">
        <v>0.25</v>
      </c>
      <c r="M40" s="241">
        <v>0</v>
      </c>
      <c r="N40" s="241">
        <v>0</v>
      </c>
      <c r="O40" s="241">
        <v>0.25</v>
      </c>
      <c r="P40" s="288">
        <f t="shared" si="1"/>
        <v>1</v>
      </c>
      <c r="Q40" s="570" t="s">
        <v>101</v>
      </c>
      <c r="R40" s="569"/>
      <c r="S40" s="569"/>
      <c r="T40" s="569"/>
      <c r="U40" s="569"/>
      <c r="V40" s="569"/>
      <c r="W40" s="569"/>
      <c r="X40" s="569"/>
      <c r="Y40" s="569"/>
      <c r="Z40" s="569"/>
      <c r="AA40" s="569"/>
      <c r="AB40" s="569"/>
      <c r="AC40" s="569"/>
      <c r="AD40" s="569"/>
      <c r="AE40" s="97"/>
    </row>
    <row r="41" spans="1:41" ht="82.5" customHeight="1" x14ac:dyDescent="0.2">
      <c r="A41" s="505"/>
      <c r="B41" s="507"/>
      <c r="C41" s="237" t="s">
        <v>63</v>
      </c>
      <c r="D41" s="238">
        <v>0</v>
      </c>
      <c r="E41" s="238">
        <v>0</v>
      </c>
      <c r="F41" s="238">
        <v>0.25</v>
      </c>
      <c r="G41" s="238">
        <v>0</v>
      </c>
      <c r="H41" s="238">
        <v>0</v>
      </c>
      <c r="I41" s="238">
        <v>0.25</v>
      </c>
      <c r="J41" s="238">
        <v>0</v>
      </c>
      <c r="K41" s="238">
        <v>0</v>
      </c>
      <c r="L41" s="238"/>
      <c r="M41" s="238"/>
      <c r="N41" s="238"/>
      <c r="O41" s="238"/>
      <c r="P41" s="288">
        <f t="shared" si="1"/>
        <v>0.5</v>
      </c>
      <c r="Q41" s="569"/>
      <c r="R41" s="569"/>
      <c r="S41" s="569"/>
      <c r="T41" s="569"/>
      <c r="U41" s="569"/>
      <c r="V41" s="569"/>
      <c r="W41" s="569"/>
      <c r="X41" s="569"/>
      <c r="Y41" s="569"/>
      <c r="Z41" s="569"/>
      <c r="AA41" s="569"/>
      <c r="AB41" s="569"/>
      <c r="AC41" s="569"/>
      <c r="AD41" s="569"/>
      <c r="AE41" s="97"/>
    </row>
    <row r="42" spans="1:41" ht="91.5" customHeight="1" x14ac:dyDescent="0.2">
      <c r="A42" s="505" t="s">
        <v>102</v>
      </c>
      <c r="B42" s="507">
        <v>5</v>
      </c>
      <c r="C42" s="239" t="s">
        <v>62</v>
      </c>
      <c r="D42" s="241">
        <v>0</v>
      </c>
      <c r="E42" s="241">
        <v>0.1</v>
      </c>
      <c r="F42" s="241">
        <v>0.1</v>
      </c>
      <c r="G42" s="241">
        <v>0.1</v>
      </c>
      <c r="H42" s="241">
        <v>0.1</v>
      </c>
      <c r="I42" s="241">
        <v>0.1</v>
      </c>
      <c r="J42" s="241">
        <v>0.1</v>
      </c>
      <c r="K42" s="241">
        <v>0.1</v>
      </c>
      <c r="L42" s="241">
        <v>0.1</v>
      </c>
      <c r="M42" s="241">
        <v>0.1</v>
      </c>
      <c r="N42" s="241">
        <v>0.1</v>
      </c>
      <c r="O42" s="241">
        <v>0</v>
      </c>
      <c r="P42" s="288">
        <f t="shared" si="1"/>
        <v>0.99999999999999989</v>
      </c>
      <c r="Q42" s="569" t="s">
        <v>570</v>
      </c>
      <c r="R42" s="569"/>
      <c r="S42" s="569"/>
      <c r="T42" s="569"/>
      <c r="U42" s="569"/>
      <c r="V42" s="569"/>
      <c r="W42" s="569"/>
      <c r="X42" s="569"/>
      <c r="Y42" s="569"/>
      <c r="Z42" s="569"/>
      <c r="AA42" s="569"/>
      <c r="AB42" s="569"/>
      <c r="AC42" s="569"/>
      <c r="AD42" s="569"/>
      <c r="AE42" s="97"/>
    </row>
    <row r="43" spans="1:41" ht="84" customHeight="1" x14ac:dyDescent="0.2">
      <c r="A43" s="505"/>
      <c r="B43" s="507"/>
      <c r="C43" s="237" t="s">
        <v>63</v>
      </c>
      <c r="D43" s="238">
        <v>0</v>
      </c>
      <c r="E43" s="238">
        <v>0.1</v>
      </c>
      <c r="F43" s="238">
        <v>0.1</v>
      </c>
      <c r="G43" s="238">
        <v>0.1</v>
      </c>
      <c r="H43" s="238">
        <v>0.1</v>
      </c>
      <c r="I43" s="238">
        <v>0.1</v>
      </c>
      <c r="J43" s="238">
        <v>0.1</v>
      </c>
      <c r="K43" s="238">
        <v>0.1</v>
      </c>
      <c r="L43" s="238"/>
      <c r="M43" s="238"/>
      <c r="N43" s="238"/>
      <c r="O43" s="238"/>
      <c r="P43" s="288">
        <f t="shared" si="1"/>
        <v>0.7</v>
      </c>
      <c r="Q43" s="569"/>
      <c r="R43" s="569"/>
      <c r="S43" s="569"/>
      <c r="T43" s="569"/>
      <c r="U43" s="569"/>
      <c r="V43" s="569"/>
      <c r="W43" s="569"/>
      <c r="X43" s="569"/>
      <c r="Y43" s="569"/>
      <c r="Z43" s="569"/>
      <c r="AA43" s="569"/>
      <c r="AB43" s="569"/>
      <c r="AC43" s="569"/>
      <c r="AD43" s="569"/>
      <c r="AE43" s="97"/>
    </row>
    <row r="44" spans="1:41" ht="70.5" customHeight="1" x14ac:dyDescent="0.2">
      <c r="A44" s="505" t="s">
        <v>103</v>
      </c>
      <c r="B44" s="507">
        <v>5</v>
      </c>
      <c r="C44" s="239" t="s">
        <v>62</v>
      </c>
      <c r="D44" s="240">
        <v>0</v>
      </c>
      <c r="E44" s="240">
        <v>0</v>
      </c>
      <c r="F44" s="240">
        <v>0.12</v>
      </c>
      <c r="G44" s="240">
        <v>0.12</v>
      </c>
      <c r="H44" s="240">
        <v>0.13</v>
      </c>
      <c r="I44" s="240">
        <v>0.13</v>
      </c>
      <c r="J44" s="240">
        <v>0.12</v>
      </c>
      <c r="K44" s="240">
        <v>0</v>
      </c>
      <c r="L44" s="240">
        <v>0.13</v>
      </c>
      <c r="M44" s="240">
        <v>0</v>
      </c>
      <c r="N44" s="240">
        <v>0.12</v>
      </c>
      <c r="O44" s="240">
        <v>0.13</v>
      </c>
      <c r="P44" s="288">
        <f t="shared" si="1"/>
        <v>1</v>
      </c>
      <c r="Q44" s="571" t="s">
        <v>104</v>
      </c>
      <c r="R44" s="572"/>
      <c r="S44" s="572"/>
      <c r="T44" s="572"/>
      <c r="U44" s="572"/>
      <c r="V44" s="572"/>
      <c r="W44" s="572"/>
      <c r="X44" s="572"/>
      <c r="Y44" s="572"/>
      <c r="Z44" s="572"/>
      <c r="AA44" s="572"/>
      <c r="AB44" s="572"/>
      <c r="AC44" s="572"/>
      <c r="AD44" s="572"/>
      <c r="AE44" s="97"/>
    </row>
    <row r="45" spans="1:41" ht="80.25" customHeight="1" x14ac:dyDescent="0.2">
      <c r="A45" s="506"/>
      <c r="B45" s="507"/>
      <c r="C45" s="237" t="s">
        <v>63</v>
      </c>
      <c r="D45" s="238">
        <v>0</v>
      </c>
      <c r="E45" s="238">
        <v>0</v>
      </c>
      <c r="F45" s="238">
        <v>0.12</v>
      </c>
      <c r="G45" s="238">
        <v>0.12</v>
      </c>
      <c r="H45" s="238">
        <v>0.13</v>
      </c>
      <c r="I45" s="238">
        <v>0.13</v>
      </c>
      <c r="J45" s="238">
        <v>0.12</v>
      </c>
      <c r="K45" s="238">
        <v>0</v>
      </c>
      <c r="L45" s="238"/>
      <c r="M45" s="238"/>
      <c r="N45" s="238"/>
      <c r="O45" s="238"/>
      <c r="P45" s="288">
        <f t="shared" si="1"/>
        <v>0.62</v>
      </c>
      <c r="Q45" s="572"/>
      <c r="R45" s="572"/>
      <c r="S45" s="572"/>
      <c r="T45" s="572"/>
      <c r="U45" s="572"/>
      <c r="V45" s="572"/>
      <c r="W45" s="572"/>
      <c r="X45" s="572"/>
      <c r="Y45" s="572"/>
      <c r="Z45" s="572"/>
      <c r="AA45" s="572"/>
      <c r="AB45" s="572"/>
      <c r="AC45" s="572"/>
      <c r="AD45" s="572"/>
      <c r="AE45" s="97"/>
    </row>
    <row r="46" spans="1:41" x14ac:dyDescent="0.2">
      <c r="A46" s="242" t="s">
        <v>92</v>
      </c>
      <c r="B46" s="242"/>
      <c r="C46" s="242"/>
      <c r="D46" s="242"/>
      <c r="E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row>
  </sheetData>
  <mergeCells count="82">
    <mergeCell ref="Q38:AD39"/>
    <mergeCell ref="Q40:AD41"/>
    <mergeCell ref="Q42:AD43"/>
    <mergeCell ref="Q44:AD45"/>
    <mergeCell ref="A38:A39"/>
    <mergeCell ref="B38:B39"/>
    <mergeCell ref="A44:A45"/>
    <mergeCell ref="B44:B45"/>
    <mergeCell ref="A42:A43"/>
    <mergeCell ref="B42:B43"/>
    <mergeCell ref="A40:A41"/>
    <mergeCell ref="B40:B41"/>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3:B2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1:A4"/>
    <mergeCell ref="B1:AA1"/>
    <mergeCell ref="AB1:AD1"/>
    <mergeCell ref="A15:B15"/>
    <mergeCell ref="C15:K15"/>
    <mergeCell ref="L15:Q15"/>
    <mergeCell ref="R15:X15"/>
    <mergeCell ref="Y15:Z15"/>
    <mergeCell ref="AA15:AD15"/>
    <mergeCell ref="I7:J9"/>
    <mergeCell ref="K7:L9"/>
    <mergeCell ref="M7:N7"/>
    <mergeCell ref="O9:P9"/>
    <mergeCell ref="A11:B13"/>
    <mergeCell ref="C11:AD13"/>
    <mergeCell ref="A7:B9"/>
    <mergeCell ref="C16:AB16"/>
    <mergeCell ref="A17:B17"/>
    <mergeCell ref="C17:Q17"/>
    <mergeCell ref="R17:V17"/>
    <mergeCell ref="W17:X17"/>
    <mergeCell ref="Y17:AB17"/>
    <mergeCell ref="AB2:AD2"/>
    <mergeCell ref="B3:AA4"/>
    <mergeCell ref="AB3:AD3"/>
    <mergeCell ref="AB4:AD4"/>
    <mergeCell ref="C7:C9"/>
    <mergeCell ref="O7:P7"/>
    <mergeCell ref="M8:N8"/>
    <mergeCell ref="O8:P8"/>
    <mergeCell ref="M9:N9"/>
    <mergeCell ref="B2:AA2"/>
    <mergeCell ref="D7:H9"/>
  </mergeCells>
  <dataValidations count="2">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s>
  <pageMargins left="0.25" right="0.25" top="0.75" bottom="0.75" header="0.3" footer="0.3"/>
  <pageSetup scale="22"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3203125" defaultRowHeight="15" x14ac:dyDescent="0.2"/>
  <cols>
    <col min="1" max="1" width="38.5" style="50" customWidth="1"/>
    <col min="2" max="2" width="15.5" style="50" customWidth="1"/>
    <col min="3" max="3" width="16.33203125" style="50" customWidth="1"/>
    <col min="4" max="6" width="7" style="50" customWidth="1"/>
    <col min="7" max="15" width="7.6640625" style="50" customWidth="1"/>
    <col min="16" max="16" width="13.33203125" style="50" customWidth="1"/>
    <col min="17" max="17" width="10.83203125" style="50"/>
    <col min="18" max="18" width="7.5" style="50" customWidth="1"/>
    <col min="19" max="20" width="10.83203125" style="50"/>
    <col min="21" max="21" width="13" style="50" customWidth="1"/>
    <col min="22" max="22" width="7.83203125" style="50" customWidth="1"/>
    <col min="23" max="28" width="12.1640625" style="50" customWidth="1"/>
    <col min="29" max="29" width="6.33203125" style="50" bestFit="1" customWidth="1"/>
    <col min="30" max="30" width="22.83203125" style="50" customWidth="1"/>
    <col min="31" max="31" width="18.5" style="50" bestFit="1" customWidth="1"/>
    <col min="32" max="32" width="8.5" style="50" customWidth="1"/>
    <col min="33" max="33" width="18.5" style="50" bestFit="1" customWidth="1"/>
    <col min="34" max="34" width="5.6640625" style="50" customWidth="1"/>
    <col min="35" max="35" width="18.5" style="50" bestFit="1" customWidth="1"/>
    <col min="36" max="36" width="4.6640625" style="50" customWidth="1"/>
    <col min="37" max="37" width="23" style="50" bestFit="1" customWidth="1"/>
    <col min="38" max="38" width="10.83203125" style="50"/>
    <col min="39" max="39" width="18.5" style="50" bestFit="1" customWidth="1"/>
    <col min="40" max="40" width="16.1640625" style="50" customWidth="1"/>
    <col min="41" max="16384" width="10.83203125" style="50"/>
  </cols>
  <sheetData>
    <row r="1" spans="1:28" ht="32.25" customHeight="1" x14ac:dyDescent="0.2">
      <c r="A1" s="602"/>
      <c r="B1" s="578" t="s">
        <v>0</v>
      </c>
      <c r="C1" s="579"/>
      <c r="D1" s="579"/>
      <c r="E1" s="579"/>
      <c r="F1" s="579"/>
      <c r="G1" s="579"/>
      <c r="H1" s="579"/>
      <c r="I1" s="579"/>
      <c r="J1" s="579"/>
      <c r="K1" s="579"/>
      <c r="L1" s="579"/>
      <c r="M1" s="579"/>
      <c r="N1" s="579"/>
      <c r="O1" s="579"/>
      <c r="P1" s="579"/>
      <c r="Q1" s="579"/>
      <c r="R1" s="579"/>
      <c r="S1" s="579"/>
      <c r="T1" s="579"/>
      <c r="U1" s="579"/>
      <c r="V1" s="579"/>
      <c r="W1" s="579"/>
      <c r="X1" s="579"/>
      <c r="Y1" s="580"/>
      <c r="Z1" s="573" t="s">
        <v>105</v>
      </c>
      <c r="AA1" s="574"/>
      <c r="AB1" s="575"/>
    </row>
    <row r="2" spans="1:28" ht="30.75" customHeight="1" x14ac:dyDescent="0.2">
      <c r="A2" s="603"/>
      <c r="B2" s="590" t="s">
        <v>2</v>
      </c>
      <c r="C2" s="591"/>
      <c r="D2" s="591"/>
      <c r="E2" s="591"/>
      <c r="F2" s="591"/>
      <c r="G2" s="591"/>
      <c r="H2" s="591"/>
      <c r="I2" s="591"/>
      <c r="J2" s="591"/>
      <c r="K2" s="591"/>
      <c r="L2" s="591"/>
      <c r="M2" s="591"/>
      <c r="N2" s="591"/>
      <c r="O2" s="591"/>
      <c r="P2" s="591"/>
      <c r="Q2" s="591"/>
      <c r="R2" s="591"/>
      <c r="S2" s="591"/>
      <c r="T2" s="591"/>
      <c r="U2" s="591"/>
      <c r="V2" s="591"/>
      <c r="W2" s="591"/>
      <c r="X2" s="591"/>
      <c r="Y2" s="592"/>
      <c r="Z2" s="581" t="s">
        <v>106</v>
      </c>
      <c r="AA2" s="582"/>
      <c r="AB2" s="583"/>
    </row>
    <row r="3" spans="1:28" ht="24" customHeight="1" x14ac:dyDescent="0.2">
      <c r="A3" s="603"/>
      <c r="B3" s="388" t="s">
        <v>4</v>
      </c>
      <c r="C3" s="389"/>
      <c r="D3" s="389"/>
      <c r="E3" s="389"/>
      <c r="F3" s="389"/>
      <c r="G3" s="389"/>
      <c r="H3" s="389"/>
      <c r="I3" s="389"/>
      <c r="J3" s="389"/>
      <c r="K3" s="389"/>
      <c r="L3" s="389"/>
      <c r="M3" s="389"/>
      <c r="N3" s="389"/>
      <c r="O3" s="389"/>
      <c r="P3" s="389"/>
      <c r="Q3" s="389"/>
      <c r="R3" s="389"/>
      <c r="S3" s="389"/>
      <c r="T3" s="389"/>
      <c r="U3" s="389"/>
      <c r="V3" s="389"/>
      <c r="W3" s="389"/>
      <c r="X3" s="389"/>
      <c r="Y3" s="390"/>
      <c r="Z3" s="581" t="s">
        <v>107</v>
      </c>
      <c r="AA3" s="582"/>
      <c r="AB3" s="583"/>
    </row>
    <row r="4" spans="1:28" ht="15.75" customHeight="1" thickBot="1" x14ac:dyDescent="0.25">
      <c r="A4" s="604"/>
      <c r="B4" s="391"/>
      <c r="C4" s="392"/>
      <c r="D4" s="392"/>
      <c r="E4" s="392"/>
      <c r="F4" s="392"/>
      <c r="G4" s="392"/>
      <c r="H4" s="392"/>
      <c r="I4" s="392"/>
      <c r="J4" s="392"/>
      <c r="K4" s="392"/>
      <c r="L4" s="392"/>
      <c r="M4" s="392"/>
      <c r="N4" s="392"/>
      <c r="O4" s="392"/>
      <c r="P4" s="392"/>
      <c r="Q4" s="392"/>
      <c r="R4" s="392"/>
      <c r="S4" s="392"/>
      <c r="T4" s="392"/>
      <c r="U4" s="392"/>
      <c r="V4" s="392"/>
      <c r="W4" s="392"/>
      <c r="X4" s="392"/>
      <c r="Y4" s="393"/>
      <c r="Z4" s="605" t="s">
        <v>6</v>
      </c>
      <c r="AA4" s="606"/>
      <c r="AB4" s="607"/>
    </row>
    <row r="5" spans="1:28"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
      <c r="A7" s="353" t="s">
        <v>15</v>
      </c>
      <c r="B7" s="354"/>
      <c r="C7" s="385"/>
      <c r="D7" s="386"/>
      <c r="E7" s="386"/>
      <c r="F7" s="386"/>
      <c r="G7" s="386"/>
      <c r="H7" s="386"/>
      <c r="I7" s="386"/>
      <c r="J7" s="386"/>
      <c r="K7" s="387"/>
      <c r="L7" s="62"/>
      <c r="M7" s="63"/>
      <c r="N7" s="63"/>
      <c r="O7" s="63"/>
      <c r="P7" s="63"/>
      <c r="Q7" s="64"/>
      <c r="R7" s="585" t="s">
        <v>9</v>
      </c>
      <c r="S7" s="608"/>
      <c r="T7" s="586"/>
      <c r="U7" s="584" t="s">
        <v>108</v>
      </c>
      <c r="V7" s="348"/>
      <c r="W7" s="585" t="s">
        <v>10</v>
      </c>
      <c r="X7" s="586"/>
      <c r="Y7" s="325" t="s">
        <v>11</v>
      </c>
      <c r="Z7" s="326"/>
      <c r="AA7" s="319"/>
      <c r="AB7" s="320"/>
    </row>
    <row r="8" spans="1:28" ht="15" customHeight="1" x14ac:dyDescent="0.2">
      <c r="A8" s="355"/>
      <c r="B8" s="356"/>
      <c r="C8" s="388"/>
      <c r="D8" s="389"/>
      <c r="E8" s="389"/>
      <c r="F8" s="389"/>
      <c r="G8" s="389"/>
      <c r="H8" s="389"/>
      <c r="I8" s="389"/>
      <c r="J8" s="389"/>
      <c r="K8" s="390"/>
      <c r="L8" s="62"/>
      <c r="M8" s="63"/>
      <c r="N8" s="63"/>
      <c r="O8" s="63"/>
      <c r="P8" s="63"/>
      <c r="Q8" s="64"/>
      <c r="R8" s="423"/>
      <c r="S8" s="424"/>
      <c r="T8" s="425"/>
      <c r="U8" s="349"/>
      <c r="V8" s="350"/>
      <c r="W8" s="423"/>
      <c r="X8" s="425"/>
      <c r="Y8" s="321" t="s">
        <v>12</v>
      </c>
      <c r="Z8" s="322"/>
      <c r="AA8" s="323"/>
      <c r="AB8" s="324"/>
    </row>
    <row r="9" spans="1:28" ht="15" customHeight="1" thickBot="1" x14ac:dyDescent="0.25">
      <c r="A9" s="357"/>
      <c r="B9" s="358"/>
      <c r="C9" s="391"/>
      <c r="D9" s="392"/>
      <c r="E9" s="392"/>
      <c r="F9" s="392"/>
      <c r="G9" s="392"/>
      <c r="H9" s="392"/>
      <c r="I9" s="392"/>
      <c r="J9" s="392"/>
      <c r="K9" s="393"/>
      <c r="L9" s="62"/>
      <c r="M9" s="63"/>
      <c r="N9" s="63"/>
      <c r="O9" s="63"/>
      <c r="P9" s="63"/>
      <c r="Q9" s="64"/>
      <c r="R9" s="420"/>
      <c r="S9" s="421"/>
      <c r="T9" s="422"/>
      <c r="U9" s="351"/>
      <c r="V9" s="352"/>
      <c r="W9" s="420"/>
      <c r="X9" s="422"/>
      <c r="Y9" s="375" t="s">
        <v>13</v>
      </c>
      <c r="Z9" s="376"/>
      <c r="AA9" s="377"/>
      <c r="AB9" s="378"/>
    </row>
    <row r="10" spans="1:28" ht="9" customHeight="1" thickBot="1" x14ac:dyDescent="0.2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25">
      <c r="A11" s="394" t="s">
        <v>17</v>
      </c>
      <c r="B11" s="395"/>
      <c r="C11" s="396"/>
      <c r="D11" s="397"/>
      <c r="E11" s="397"/>
      <c r="F11" s="397"/>
      <c r="G11" s="397"/>
      <c r="H11" s="397"/>
      <c r="I11" s="397"/>
      <c r="J11" s="397"/>
      <c r="K11" s="398"/>
      <c r="L11" s="72"/>
      <c r="M11" s="362" t="s">
        <v>19</v>
      </c>
      <c r="N11" s="345"/>
      <c r="O11" s="345"/>
      <c r="P11" s="345"/>
      <c r="Q11" s="346"/>
      <c r="R11" s="399"/>
      <c r="S11" s="400"/>
      <c r="T11" s="400"/>
      <c r="U11" s="400"/>
      <c r="V11" s="401"/>
      <c r="W11" s="362" t="s">
        <v>21</v>
      </c>
      <c r="X11" s="346"/>
      <c r="Y11" s="379"/>
      <c r="Z11" s="380"/>
      <c r="AA11" s="380"/>
      <c r="AB11" s="381"/>
    </row>
    <row r="12" spans="1:28" ht="9" customHeight="1" thickBot="1" x14ac:dyDescent="0.25">
      <c r="A12" s="59"/>
      <c r="B12" s="54"/>
      <c r="C12" s="382"/>
      <c r="D12" s="382"/>
      <c r="E12" s="382"/>
      <c r="F12" s="382"/>
      <c r="G12" s="382"/>
      <c r="H12" s="382"/>
      <c r="I12" s="382"/>
      <c r="J12" s="382"/>
      <c r="K12" s="382"/>
      <c r="L12" s="382"/>
      <c r="M12" s="382"/>
      <c r="N12" s="382"/>
      <c r="O12" s="382"/>
      <c r="P12" s="382"/>
      <c r="Q12" s="382"/>
      <c r="R12" s="382"/>
      <c r="S12" s="382"/>
      <c r="T12" s="382"/>
      <c r="U12" s="382"/>
      <c r="V12" s="382"/>
      <c r="W12" s="382"/>
      <c r="X12" s="382"/>
      <c r="Y12" s="382"/>
      <c r="Z12" s="382"/>
      <c r="AA12" s="73"/>
      <c r="AB12" s="74"/>
    </row>
    <row r="13" spans="1:28" s="76" customFormat="1" ht="37.5" customHeight="1" thickBot="1" x14ac:dyDescent="0.25">
      <c r="A13" s="394" t="s">
        <v>23</v>
      </c>
      <c r="B13" s="395"/>
      <c r="C13" s="402"/>
      <c r="D13" s="403"/>
      <c r="E13" s="403"/>
      <c r="F13" s="403"/>
      <c r="G13" s="403"/>
      <c r="H13" s="403"/>
      <c r="I13" s="403"/>
      <c r="J13" s="403"/>
      <c r="K13" s="403"/>
      <c r="L13" s="403"/>
      <c r="M13" s="403"/>
      <c r="N13" s="403"/>
      <c r="O13" s="403"/>
      <c r="P13" s="403"/>
      <c r="Q13" s="404"/>
      <c r="R13" s="54"/>
      <c r="S13" s="601" t="s">
        <v>109</v>
      </c>
      <c r="T13" s="601"/>
      <c r="U13" s="75"/>
      <c r="V13" s="611" t="s">
        <v>26</v>
      </c>
      <c r="W13" s="601"/>
      <c r="X13" s="601"/>
      <c r="Y13" s="601"/>
      <c r="Z13" s="54"/>
      <c r="AA13" s="383"/>
      <c r="AB13" s="384"/>
    </row>
    <row r="14" spans="1:28" ht="16.5" customHeight="1" thickBot="1" x14ac:dyDescent="0.2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25">
      <c r="A15" s="353" t="s">
        <v>7</v>
      </c>
      <c r="B15" s="354"/>
      <c r="C15" s="599" t="s">
        <v>110</v>
      </c>
      <c r="D15" s="80"/>
      <c r="E15" s="80"/>
      <c r="F15" s="80"/>
      <c r="G15" s="80"/>
      <c r="H15" s="80"/>
      <c r="I15" s="80"/>
      <c r="J15" s="70"/>
      <c r="K15" s="81"/>
      <c r="L15" s="70"/>
      <c r="M15" s="60"/>
      <c r="N15" s="60"/>
      <c r="O15" s="60"/>
      <c r="P15" s="60"/>
      <c r="Q15" s="612" t="s">
        <v>27</v>
      </c>
      <c r="R15" s="613"/>
      <c r="S15" s="613"/>
      <c r="T15" s="613"/>
      <c r="U15" s="613"/>
      <c r="V15" s="613"/>
      <c r="W15" s="613"/>
      <c r="X15" s="613"/>
      <c r="Y15" s="613"/>
      <c r="Z15" s="613"/>
      <c r="AA15" s="613"/>
      <c r="AB15" s="614"/>
    </row>
    <row r="16" spans="1:28" ht="35.25" customHeight="1" thickBot="1" x14ac:dyDescent="0.25">
      <c r="A16" s="357"/>
      <c r="B16" s="358"/>
      <c r="C16" s="600"/>
      <c r="D16" s="80"/>
      <c r="E16" s="80"/>
      <c r="F16" s="80"/>
      <c r="G16" s="80"/>
      <c r="H16" s="80"/>
      <c r="I16" s="80"/>
      <c r="J16" s="70"/>
      <c r="K16" s="70"/>
      <c r="L16" s="70"/>
      <c r="M16" s="60"/>
      <c r="N16" s="60"/>
      <c r="O16" s="60"/>
      <c r="P16" s="60"/>
      <c r="Q16" s="587" t="s">
        <v>111</v>
      </c>
      <c r="R16" s="588"/>
      <c r="S16" s="588"/>
      <c r="T16" s="588"/>
      <c r="U16" s="588"/>
      <c r="V16" s="589"/>
      <c r="W16" s="644" t="s">
        <v>112</v>
      </c>
      <c r="X16" s="588"/>
      <c r="Y16" s="588"/>
      <c r="Z16" s="588"/>
      <c r="AA16" s="588"/>
      <c r="AB16" s="645"/>
    </row>
    <row r="17" spans="1:39" ht="27" customHeight="1" x14ac:dyDescent="0.2">
      <c r="A17" s="82"/>
      <c r="B17" s="60"/>
      <c r="C17" s="60"/>
      <c r="D17" s="80"/>
      <c r="E17" s="80"/>
      <c r="F17" s="80"/>
      <c r="G17" s="80"/>
      <c r="H17" s="80"/>
      <c r="I17" s="80"/>
      <c r="J17" s="80"/>
      <c r="K17" s="80"/>
      <c r="L17" s="80"/>
      <c r="M17" s="60"/>
      <c r="N17" s="60"/>
      <c r="O17" s="60"/>
      <c r="P17" s="60"/>
      <c r="Q17" s="649" t="s">
        <v>113</v>
      </c>
      <c r="R17" s="650"/>
      <c r="S17" s="577"/>
      <c r="T17" s="624" t="s">
        <v>114</v>
      </c>
      <c r="U17" s="636"/>
      <c r="V17" s="637"/>
      <c r="W17" s="576" t="s">
        <v>113</v>
      </c>
      <c r="X17" s="577"/>
      <c r="Y17" s="576" t="s">
        <v>115</v>
      </c>
      <c r="Z17" s="577"/>
      <c r="AA17" s="624" t="s">
        <v>116</v>
      </c>
      <c r="AB17" s="625"/>
      <c r="AC17" s="83"/>
      <c r="AD17" s="83"/>
    </row>
    <row r="18" spans="1:39" ht="27" customHeight="1" x14ac:dyDescent="0.2">
      <c r="A18" s="82"/>
      <c r="B18" s="60"/>
      <c r="C18" s="60"/>
      <c r="D18" s="80"/>
      <c r="E18" s="80"/>
      <c r="F18" s="80"/>
      <c r="G18" s="80"/>
      <c r="H18" s="80"/>
      <c r="I18" s="80"/>
      <c r="J18" s="80"/>
      <c r="K18" s="80"/>
      <c r="L18" s="80"/>
      <c r="M18" s="60"/>
      <c r="N18" s="60"/>
      <c r="O18" s="60"/>
      <c r="P18" s="60"/>
      <c r="Q18" s="165"/>
      <c r="R18" s="166"/>
      <c r="S18" s="167"/>
      <c r="T18" s="624"/>
      <c r="U18" s="636"/>
      <c r="V18" s="637"/>
      <c r="W18" s="144"/>
      <c r="X18" s="145"/>
      <c r="Y18" s="144"/>
      <c r="Z18" s="145"/>
      <c r="AA18" s="146"/>
      <c r="AB18" s="147"/>
      <c r="AC18" s="83"/>
      <c r="AD18" s="83"/>
    </row>
    <row r="19" spans="1:39" ht="18" customHeight="1" thickBot="1" x14ac:dyDescent="0.25">
      <c r="A19" s="59"/>
      <c r="B19" s="54"/>
      <c r="C19" s="80"/>
      <c r="D19" s="80"/>
      <c r="E19" s="80"/>
      <c r="F19" s="80"/>
      <c r="G19" s="84"/>
      <c r="H19" s="84"/>
      <c r="I19" s="84"/>
      <c r="J19" s="84"/>
      <c r="K19" s="84"/>
      <c r="L19" s="84"/>
      <c r="M19" s="80"/>
      <c r="N19" s="80"/>
      <c r="O19" s="80"/>
      <c r="P19" s="80"/>
      <c r="Q19" s="648"/>
      <c r="R19" s="642"/>
      <c r="S19" s="643"/>
      <c r="T19" s="641"/>
      <c r="U19" s="642"/>
      <c r="V19" s="643"/>
      <c r="W19" s="615"/>
      <c r="X19" s="616"/>
      <c r="Y19" s="646"/>
      <c r="Z19" s="647"/>
      <c r="AA19" s="626"/>
      <c r="AB19" s="627"/>
      <c r="AC19" s="3"/>
      <c r="AD19" s="3"/>
    </row>
    <row r="20" spans="1:39" ht="7.5" customHeight="1" thickBot="1" x14ac:dyDescent="0.2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
      <c r="A21" s="416" t="s">
        <v>47</v>
      </c>
      <c r="B21" s="417"/>
      <c r="C21" s="418"/>
      <c r="D21" s="418"/>
      <c r="E21" s="418"/>
      <c r="F21" s="418"/>
      <c r="G21" s="418"/>
      <c r="H21" s="418"/>
      <c r="I21" s="418"/>
      <c r="J21" s="418"/>
      <c r="K21" s="418"/>
      <c r="L21" s="418"/>
      <c r="M21" s="418"/>
      <c r="N21" s="418"/>
      <c r="O21" s="418"/>
      <c r="P21" s="418"/>
      <c r="Q21" s="418"/>
      <c r="R21" s="418"/>
      <c r="S21" s="418"/>
      <c r="T21" s="418"/>
      <c r="U21" s="418"/>
      <c r="V21" s="418"/>
      <c r="W21" s="418"/>
      <c r="X21" s="418"/>
      <c r="Y21" s="418"/>
      <c r="Z21" s="418"/>
      <c r="AA21" s="418"/>
      <c r="AB21" s="419"/>
    </row>
    <row r="22" spans="1:39" ht="15" customHeight="1" x14ac:dyDescent="0.2">
      <c r="A22" s="407" t="s">
        <v>48</v>
      </c>
      <c r="B22" s="409" t="s">
        <v>49</v>
      </c>
      <c r="C22" s="410"/>
      <c r="D22" s="411" t="s">
        <v>117</v>
      </c>
      <c r="E22" s="412"/>
      <c r="F22" s="412"/>
      <c r="G22" s="412"/>
      <c r="H22" s="412"/>
      <c r="I22" s="412"/>
      <c r="J22" s="412"/>
      <c r="K22" s="412"/>
      <c r="L22" s="412"/>
      <c r="M22" s="412"/>
      <c r="N22" s="412"/>
      <c r="O22" s="413"/>
      <c r="P22" s="368" t="s">
        <v>41</v>
      </c>
      <c r="Q22" s="368" t="s">
        <v>51</v>
      </c>
      <c r="R22" s="368"/>
      <c r="S22" s="368"/>
      <c r="T22" s="368"/>
      <c r="U22" s="368"/>
      <c r="V22" s="368"/>
      <c r="W22" s="368"/>
      <c r="X22" s="368"/>
      <c r="Y22" s="368"/>
      <c r="Z22" s="368"/>
      <c r="AA22" s="368"/>
      <c r="AB22" s="370"/>
    </row>
    <row r="23" spans="1:39" ht="27" customHeight="1" x14ac:dyDescent="0.2">
      <c r="A23" s="408"/>
      <c r="B23" s="371"/>
      <c r="C23" s="373"/>
      <c r="D23" s="88" t="s">
        <v>30</v>
      </c>
      <c r="E23" s="88" t="s">
        <v>31</v>
      </c>
      <c r="F23" s="88" t="s">
        <v>32</v>
      </c>
      <c r="G23" s="88" t="s">
        <v>33</v>
      </c>
      <c r="H23" s="88" t="s">
        <v>34</v>
      </c>
      <c r="I23" s="88" t="s">
        <v>35</v>
      </c>
      <c r="J23" s="88" t="s">
        <v>36</v>
      </c>
      <c r="K23" s="88" t="s">
        <v>8</v>
      </c>
      <c r="L23" s="88" t="s">
        <v>37</v>
      </c>
      <c r="M23" s="88" t="s">
        <v>38</v>
      </c>
      <c r="N23" s="88" t="s">
        <v>39</v>
      </c>
      <c r="O23" s="88" t="s">
        <v>40</v>
      </c>
      <c r="P23" s="413"/>
      <c r="Q23" s="368"/>
      <c r="R23" s="368"/>
      <c r="S23" s="368"/>
      <c r="T23" s="368"/>
      <c r="U23" s="368"/>
      <c r="V23" s="368"/>
      <c r="W23" s="368"/>
      <c r="X23" s="368"/>
      <c r="Y23" s="368"/>
      <c r="Z23" s="368"/>
      <c r="AA23" s="368"/>
      <c r="AB23" s="370"/>
    </row>
    <row r="24" spans="1:39" ht="42" customHeight="1" thickBot="1" x14ac:dyDescent="0.25">
      <c r="A24" s="85"/>
      <c r="B24" s="363"/>
      <c r="C24" s="364"/>
      <c r="D24" s="89"/>
      <c r="E24" s="89"/>
      <c r="F24" s="89"/>
      <c r="G24" s="89"/>
      <c r="H24" s="89"/>
      <c r="I24" s="89"/>
      <c r="J24" s="89"/>
      <c r="K24" s="89"/>
      <c r="L24" s="89"/>
      <c r="M24" s="89"/>
      <c r="N24" s="89"/>
      <c r="O24" s="89"/>
      <c r="P24" s="86">
        <f>SUM(D24:O24)</f>
        <v>0</v>
      </c>
      <c r="Q24" s="365" t="s">
        <v>118</v>
      </c>
      <c r="R24" s="365"/>
      <c r="S24" s="365"/>
      <c r="T24" s="365"/>
      <c r="U24" s="365"/>
      <c r="V24" s="365"/>
      <c r="W24" s="365"/>
      <c r="X24" s="365"/>
      <c r="Y24" s="365"/>
      <c r="Z24" s="365"/>
      <c r="AA24" s="365"/>
      <c r="AB24" s="366"/>
    </row>
    <row r="25" spans="1:39" ht="22" customHeight="1" x14ac:dyDescent="0.2">
      <c r="A25" s="333" t="s">
        <v>53</v>
      </c>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5"/>
    </row>
    <row r="26" spans="1:39" ht="23" customHeight="1" x14ac:dyDescent="0.2">
      <c r="A26" s="367" t="s">
        <v>54</v>
      </c>
      <c r="B26" s="368" t="s">
        <v>55</v>
      </c>
      <c r="C26" s="368" t="s">
        <v>49</v>
      </c>
      <c r="D26" s="368" t="s">
        <v>56</v>
      </c>
      <c r="E26" s="368"/>
      <c r="F26" s="368"/>
      <c r="G26" s="368"/>
      <c r="H26" s="368"/>
      <c r="I26" s="368"/>
      <c r="J26" s="368"/>
      <c r="K26" s="368"/>
      <c r="L26" s="368"/>
      <c r="M26" s="368"/>
      <c r="N26" s="368"/>
      <c r="O26" s="368"/>
      <c r="P26" s="368"/>
      <c r="Q26" s="368" t="s">
        <v>57</v>
      </c>
      <c r="R26" s="368"/>
      <c r="S26" s="368"/>
      <c r="T26" s="368"/>
      <c r="U26" s="368"/>
      <c r="V26" s="368"/>
      <c r="W26" s="368"/>
      <c r="X26" s="368"/>
      <c r="Y26" s="368"/>
      <c r="Z26" s="368"/>
      <c r="AA26" s="368"/>
      <c r="AB26" s="370"/>
      <c r="AE26" s="87"/>
      <c r="AF26" s="87"/>
      <c r="AG26" s="87"/>
      <c r="AH26" s="87"/>
      <c r="AI26" s="87"/>
      <c r="AJ26" s="87"/>
      <c r="AK26" s="87"/>
      <c r="AL26" s="87"/>
      <c r="AM26" s="87"/>
    </row>
    <row r="27" spans="1:39" ht="23" customHeight="1" x14ac:dyDescent="0.2">
      <c r="A27" s="367"/>
      <c r="B27" s="368"/>
      <c r="C27" s="369"/>
      <c r="D27" s="88" t="s">
        <v>30</v>
      </c>
      <c r="E27" s="88" t="s">
        <v>31</v>
      </c>
      <c r="F27" s="88" t="s">
        <v>32</v>
      </c>
      <c r="G27" s="88" t="s">
        <v>33</v>
      </c>
      <c r="H27" s="88" t="s">
        <v>34</v>
      </c>
      <c r="I27" s="88" t="s">
        <v>35</v>
      </c>
      <c r="J27" s="88" t="s">
        <v>36</v>
      </c>
      <c r="K27" s="88" t="s">
        <v>8</v>
      </c>
      <c r="L27" s="88" t="s">
        <v>37</v>
      </c>
      <c r="M27" s="88" t="s">
        <v>38</v>
      </c>
      <c r="N27" s="88" t="s">
        <v>39</v>
      </c>
      <c r="O27" s="88" t="s">
        <v>40</v>
      </c>
      <c r="P27" s="88" t="s">
        <v>41</v>
      </c>
      <c r="Q27" s="371" t="s">
        <v>119</v>
      </c>
      <c r="R27" s="372"/>
      <c r="S27" s="372"/>
      <c r="T27" s="373"/>
      <c r="U27" s="371" t="s">
        <v>60</v>
      </c>
      <c r="V27" s="372"/>
      <c r="W27" s="372"/>
      <c r="X27" s="373"/>
      <c r="Y27" s="371" t="s">
        <v>61</v>
      </c>
      <c r="Z27" s="372"/>
      <c r="AA27" s="372"/>
      <c r="AB27" s="374"/>
      <c r="AE27" s="87"/>
      <c r="AF27" s="87"/>
      <c r="AG27" s="87"/>
      <c r="AH27" s="87"/>
      <c r="AI27" s="87"/>
      <c r="AJ27" s="87"/>
      <c r="AK27" s="87"/>
      <c r="AL27" s="87"/>
      <c r="AM27" s="87"/>
    </row>
    <row r="28" spans="1:39" ht="33" customHeight="1" x14ac:dyDescent="0.2">
      <c r="A28" s="441"/>
      <c r="B28" s="651"/>
      <c r="C28" s="90" t="s">
        <v>62</v>
      </c>
      <c r="D28" s="89"/>
      <c r="E28" s="89"/>
      <c r="F28" s="89"/>
      <c r="G28" s="89"/>
      <c r="H28" s="89"/>
      <c r="I28" s="89"/>
      <c r="J28" s="89"/>
      <c r="K28" s="89"/>
      <c r="L28" s="89"/>
      <c r="M28" s="89"/>
      <c r="N28" s="89"/>
      <c r="O28" s="89"/>
      <c r="P28" s="163">
        <f>SUM(D28:O28)</f>
        <v>0</v>
      </c>
      <c r="Q28" s="628" t="s">
        <v>120</v>
      </c>
      <c r="R28" s="629"/>
      <c r="S28" s="629"/>
      <c r="T28" s="630"/>
      <c r="U28" s="628" t="s">
        <v>121</v>
      </c>
      <c r="V28" s="629"/>
      <c r="W28" s="629"/>
      <c r="X28" s="630"/>
      <c r="Y28" s="628" t="s">
        <v>122</v>
      </c>
      <c r="Z28" s="629"/>
      <c r="AA28" s="629"/>
      <c r="AB28" s="634"/>
      <c r="AE28" s="87"/>
      <c r="AF28" s="87"/>
      <c r="AG28" s="87"/>
      <c r="AH28" s="87"/>
      <c r="AI28" s="87"/>
      <c r="AJ28" s="87"/>
      <c r="AK28" s="87"/>
      <c r="AL28" s="87"/>
      <c r="AM28" s="87"/>
    </row>
    <row r="29" spans="1:39" ht="34" customHeight="1" thickBot="1" x14ac:dyDescent="0.25">
      <c r="A29" s="442"/>
      <c r="B29" s="444"/>
      <c r="C29" s="91" t="s">
        <v>63</v>
      </c>
      <c r="D29" s="92"/>
      <c r="E29" s="92"/>
      <c r="F29" s="92"/>
      <c r="G29" s="93"/>
      <c r="H29" s="93"/>
      <c r="I29" s="93"/>
      <c r="J29" s="93"/>
      <c r="K29" s="93"/>
      <c r="L29" s="93"/>
      <c r="M29" s="93"/>
      <c r="N29" s="93"/>
      <c r="O29" s="93"/>
      <c r="P29" s="164">
        <f>SUM(D29:O29)</f>
        <v>0</v>
      </c>
      <c r="Q29" s="631"/>
      <c r="R29" s="632"/>
      <c r="S29" s="632"/>
      <c r="T29" s="633"/>
      <c r="U29" s="631"/>
      <c r="V29" s="632"/>
      <c r="W29" s="632"/>
      <c r="X29" s="633"/>
      <c r="Y29" s="631"/>
      <c r="Z29" s="632"/>
      <c r="AA29" s="632"/>
      <c r="AB29" s="635"/>
      <c r="AC29" s="49"/>
      <c r="AE29" s="87"/>
      <c r="AF29" s="87"/>
      <c r="AG29" s="87"/>
      <c r="AH29" s="87"/>
      <c r="AI29" s="87"/>
      <c r="AJ29" s="87"/>
      <c r="AK29" s="87"/>
      <c r="AL29" s="87"/>
      <c r="AM29" s="87"/>
    </row>
    <row r="30" spans="1:39" ht="26" customHeight="1" x14ac:dyDescent="0.2">
      <c r="A30" s="426" t="s">
        <v>64</v>
      </c>
      <c r="B30" s="434" t="s">
        <v>65</v>
      </c>
      <c r="C30" s="436" t="s">
        <v>66</v>
      </c>
      <c r="D30" s="436"/>
      <c r="E30" s="436"/>
      <c r="F30" s="436"/>
      <c r="G30" s="436"/>
      <c r="H30" s="436"/>
      <c r="I30" s="436"/>
      <c r="J30" s="436"/>
      <c r="K30" s="436"/>
      <c r="L30" s="436"/>
      <c r="M30" s="436"/>
      <c r="N30" s="436"/>
      <c r="O30" s="436"/>
      <c r="P30" s="436"/>
      <c r="Q30" s="427" t="s">
        <v>67</v>
      </c>
      <c r="R30" s="437"/>
      <c r="S30" s="437"/>
      <c r="T30" s="437"/>
      <c r="U30" s="437"/>
      <c r="V30" s="437"/>
      <c r="W30" s="437"/>
      <c r="X30" s="437"/>
      <c r="Y30" s="437"/>
      <c r="Z30" s="437"/>
      <c r="AA30" s="437"/>
      <c r="AB30" s="438"/>
      <c r="AE30" s="87"/>
      <c r="AF30" s="87"/>
      <c r="AG30" s="87"/>
      <c r="AH30" s="87"/>
      <c r="AI30" s="87"/>
      <c r="AJ30" s="87"/>
      <c r="AK30" s="87"/>
      <c r="AL30" s="87"/>
      <c r="AM30" s="87"/>
    </row>
    <row r="31" spans="1:39" ht="26" customHeight="1" x14ac:dyDescent="0.2">
      <c r="A31" s="367"/>
      <c r="B31" s="435"/>
      <c r="C31" s="88" t="s">
        <v>68</v>
      </c>
      <c r="D31" s="88" t="s">
        <v>69</v>
      </c>
      <c r="E31" s="88" t="s">
        <v>70</v>
      </c>
      <c r="F31" s="88" t="s">
        <v>71</v>
      </c>
      <c r="G31" s="88" t="s">
        <v>72</v>
      </c>
      <c r="H31" s="88" t="s">
        <v>73</v>
      </c>
      <c r="I31" s="88" t="s">
        <v>74</v>
      </c>
      <c r="J31" s="88" t="s">
        <v>75</v>
      </c>
      <c r="K31" s="88" t="s">
        <v>76</v>
      </c>
      <c r="L31" s="88" t="s">
        <v>77</v>
      </c>
      <c r="M31" s="88" t="s">
        <v>78</v>
      </c>
      <c r="N31" s="88" t="s">
        <v>79</v>
      </c>
      <c r="O31" s="88" t="s">
        <v>80</v>
      </c>
      <c r="P31" s="88" t="s">
        <v>81</v>
      </c>
      <c r="Q31" s="411" t="s">
        <v>82</v>
      </c>
      <c r="R31" s="412"/>
      <c r="S31" s="412"/>
      <c r="T31" s="412"/>
      <c r="U31" s="412"/>
      <c r="V31" s="412"/>
      <c r="W31" s="412"/>
      <c r="X31" s="412"/>
      <c r="Y31" s="412"/>
      <c r="Z31" s="412"/>
      <c r="AA31" s="412"/>
      <c r="AB31" s="617"/>
      <c r="AE31" s="94"/>
      <c r="AF31" s="94"/>
      <c r="AG31" s="94"/>
      <c r="AH31" s="94"/>
      <c r="AI31" s="94"/>
      <c r="AJ31" s="94"/>
      <c r="AK31" s="94"/>
      <c r="AL31" s="94"/>
      <c r="AM31" s="94"/>
    </row>
    <row r="32" spans="1:39" ht="28.5" customHeight="1" x14ac:dyDescent="0.2">
      <c r="A32" s="461"/>
      <c r="B32" s="462"/>
      <c r="C32" s="90" t="s">
        <v>62</v>
      </c>
      <c r="D32" s="95"/>
      <c r="E32" s="95"/>
      <c r="F32" s="95"/>
      <c r="G32" s="95"/>
      <c r="H32" s="95"/>
      <c r="I32" s="95"/>
      <c r="J32" s="95"/>
      <c r="K32" s="95"/>
      <c r="L32" s="95"/>
      <c r="M32" s="95"/>
      <c r="N32" s="95"/>
      <c r="O32" s="95"/>
      <c r="P32" s="96">
        <f t="shared" ref="P32:P39" si="0">SUM(D32:O32)</f>
        <v>0</v>
      </c>
      <c r="Q32" s="593" t="s">
        <v>123</v>
      </c>
      <c r="R32" s="594"/>
      <c r="S32" s="594"/>
      <c r="T32" s="594"/>
      <c r="U32" s="594"/>
      <c r="V32" s="594"/>
      <c r="W32" s="594"/>
      <c r="X32" s="594"/>
      <c r="Y32" s="594"/>
      <c r="Z32" s="594"/>
      <c r="AA32" s="594"/>
      <c r="AB32" s="595"/>
      <c r="AC32" s="97"/>
      <c r="AE32" s="98"/>
      <c r="AF32" s="98"/>
      <c r="AG32" s="98"/>
      <c r="AH32" s="98"/>
      <c r="AI32" s="98"/>
      <c r="AJ32" s="98"/>
      <c r="AK32" s="98"/>
      <c r="AL32" s="98"/>
      <c r="AM32" s="98"/>
    </row>
    <row r="33" spans="1:29" ht="28.5" customHeight="1" x14ac:dyDescent="0.2">
      <c r="A33" s="458"/>
      <c r="B33" s="463"/>
      <c r="C33" s="99" t="s">
        <v>63</v>
      </c>
      <c r="D33" s="100"/>
      <c r="E33" s="100"/>
      <c r="F33" s="100"/>
      <c r="G33" s="100"/>
      <c r="H33" s="100"/>
      <c r="I33" s="100"/>
      <c r="J33" s="100"/>
      <c r="K33" s="100"/>
      <c r="L33" s="100"/>
      <c r="M33" s="100"/>
      <c r="N33" s="100"/>
      <c r="O33" s="100"/>
      <c r="P33" s="101">
        <f t="shared" si="0"/>
        <v>0</v>
      </c>
      <c r="Q33" s="596"/>
      <c r="R33" s="597"/>
      <c r="S33" s="597"/>
      <c r="T33" s="597"/>
      <c r="U33" s="597"/>
      <c r="V33" s="597"/>
      <c r="W33" s="597"/>
      <c r="X33" s="597"/>
      <c r="Y33" s="597"/>
      <c r="Z33" s="597"/>
      <c r="AA33" s="597"/>
      <c r="AB33" s="598"/>
      <c r="AC33" s="97"/>
    </row>
    <row r="34" spans="1:29" ht="28.5" customHeight="1" x14ac:dyDescent="0.2">
      <c r="A34" s="458"/>
      <c r="B34" s="464"/>
      <c r="C34" s="102" t="s">
        <v>62</v>
      </c>
      <c r="D34" s="103"/>
      <c r="E34" s="103"/>
      <c r="F34" s="103"/>
      <c r="G34" s="103"/>
      <c r="H34" s="103"/>
      <c r="I34" s="103"/>
      <c r="J34" s="103"/>
      <c r="K34" s="103"/>
      <c r="L34" s="103"/>
      <c r="M34" s="103"/>
      <c r="N34" s="103"/>
      <c r="O34" s="103"/>
      <c r="P34" s="101">
        <f t="shared" si="0"/>
        <v>0</v>
      </c>
      <c r="Q34" s="618"/>
      <c r="R34" s="619"/>
      <c r="S34" s="619"/>
      <c r="T34" s="619"/>
      <c r="U34" s="619"/>
      <c r="V34" s="619"/>
      <c r="W34" s="619"/>
      <c r="X34" s="619"/>
      <c r="Y34" s="619"/>
      <c r="Z34" s="619"/>
      <c r="AA34" s="619"/>
      <c r="AB34" s="620"/>
      <c r="AC34" s="97"/>
    </row>
    <row r="35" spans="1:29" ht="28.5" customHeight="1" x14ac:dyDescent="0.2">
      <c r="A35" s="458"/>
      <c r="B35" s="463"/>
      <c r="C35" s="99" t="s">
        <v>63</v>
      </c>
      <c r="D35" s="100"/>
      <c r="E35" s="100"/>
      <c r="F35" s="100"/>
      <c r="G35" s="100"/>
      <c r="H35" s="100"/>
      <c r="I35" s="100"/>
      <c r="J35" s="100"/>
      <c r="K35" s="100"/>
      <c r="L35" s="104"/>
      <c r="M35" s="104"/>
      <c r="N35" s="104"/>
      <c r="O35" s="104"/>
      <c r="P35" s="101">
        <f t="shared" si="0"/>
        <v>0</v>
      </c>
      <c r="Q35" s="621"/>
      <c r="R35" s="622"/>
      <c r="S35" s="622"/>
      <c r="T35" s="622"/>
      <c r="U35" s="622"/>
      <c r="V35" s="622"/>
      <c r="W35" s="622"/>
      <c r="X35" s="622"/>
      <c r="Y35" s="622"/>
      <c r="Z35" s="622"/>
      <c r="AA35" s="622"/>
      <c r="AB35" s="623"/>
      <c r="AC35" s="97"/>
    </row>
    <row r="36" spans="1:29" ht="28.5" customHeight="1" x14ac:dyDescent="0.2">
      <c r="A36" s="652"/>
      <c r="B36" s="464"/>
      <c r="C36" s="102" t="s">
        <v>62</v>
      </c>
      <c r="D36" s="103"/>
      <c r="E36" s="103"/>
      <c r="F36" s="103"/>
      <c r="G36" s="103"/>
      <c r="H36" s="103"/>
      <c r="I36" s="103"/>
      <c r="J36" s="103"/>
      <c r="K36" s="103"/>
      <c r="L36" s="103"/>
      <c r="M36" s="103"/>
      <c r="N36" s="103"/>
      <c r="O36" s="103"/>
      <c r="P36" s="101">
        <f t="shared" si="0"/>
        <v>0</v>
      </c>
      <c r="Q36" s="618"/>
      <c r="R36" s="619"/>
      <c r="S36" s="619"/>
      <c r="T36" s="619"/>
      <c r="U36" s="619"/>
      <c r="V36" s="619"/>
      <c r="W36" s="619"/>
      <c r="X36" s="619"/>
      <c r="Y36" s="619"/>
      <c r="Z36" s="619"/>
      <c r="AA36" s="619"/>
      <c r="AB36" s="620"/>
      <c r="AC36" s="97"/>
    </row>
    <row r="37" spans="1:29" ht="28.5" customHeight="1" x14ac:dyDescent="0.2">
      <c r="A37" s="653"/>
      <c r="B37" s="463"/>
      <c r="C37" s="99" t="s">
        <v>63</v>
      </c>
      <c r="D37" s="100"/>
      <c r="E37" s="100"/>
      <c r="F37" s="100"/>
      <c r="G37" s="100"/>
      <c r="H37" s="100"/>
      <c r="I37" s="100"/>
      <c r="J37" s="100"/>
      <c r="K37" s="100"/>
      <c r="L37" s="104"/>
      <c r="M37" s="104"/>
      <c r="N37" s="104"/>
      <c r="O37" s="104"/>
      <c r="P37" s="101">
        <f t="shared" si="0"/>
        <v>0</v>
      </c>
      <c r="Q37" s="621"/>
      <c r="R37" s="622"/>
      <c r="S37" s="622"/>
      <c r="T37" s="622"/>
      <c r="U37" s="622"/>
      <c r="V37" s="622"/>
      <c r="W37" s="622"/>
      <c r="X37" s="622"/>
      <c r="Y37" s="622"/>
      <c r="Z37" s="622"/>
      <c r="AA37" s="622"/>
      <c r="AB37" s="623"/>
      <c r="AC37" s="97"/>
    </row>
    <row r="38" spans="1:29" ht="28.5" customHeight="1" x14ac:dyDescent="0.2">
      <c r="A38" s="609"/>
      <c r="B38" s="464"/>
      <c r="C38" s="102" t="s">
        <v>62</v>
      </c>
      <c r="D38" s="103"/>
      <c r="E38" s="103"/>
      <c r="F38" s="103"/>
      <c r="G38" s="103"/>
      <c r="H38" s="103"/>
      <c r="I38" s="103"/>
      <c r="J38" s="103"/>
      <c r="K38" s="103"/>
      <c r="L38" s="103"/>
      <c r="M38" s="103"/>
      <c r="N38" s="103"/>
      <c r="O38" s="103"/>
      <c r="P38" s="101">
        <f t="shared" si="0"/>
        <v>0</v>
      </c>
      <c r="Q38" s="618"/>
      <c r="R38" s="619"/>
      <c r="S38" s="619"/>
      <c r="T38" s="619"/>
      <c r="U38" s="619"/>
      <c r="V38" s="619"/>
      <c r="W38" s="619"/>
      <c r="X38" s="619"/>
      <c r="Y38" s="619"/>
      <c r="Z38" s="619"/>
      <c r="AA38" s="619"/>
      <c r="AB38" s="620"/>
      <c r="AC38" s="97"/>
    </row>
    <row r="39" spans="1:29" ht="28.5" customHeight="1" thickBot="1" x14ac:dyDescent="0.25">
      <c r="A39" s="610"/>
      <c r="B39" s="469"/>
      <c r="C39" s="91" t="s">
        <v>63</v>
      </c>
      <c r="D39" s="105"/>
      <c r="E39" s="105"/>
      <c r="F39" s="105"/>
      <c r="G39" s="105"/>
      <c r="H39" s="105"/>
      <c r="I39" s="105"/>
      <c r="J39" s="105"/>
      <c r="K39" s="105"/>
      <c r="L39" s="106"/>
      <c r="M39" s="106"/>
      <c r="N39" s="106"/>
      <c r="O39" s="106"/>
      <c r="P39" s="107">
        <f t="shared" si="0"/>
        <v>0</v>
      </c>
      <c r="Q39" s="638"/>
      <c r="R39" s="639"/>
      <c r="S39" s="639"/>
      <c r="T39" s="639"/>
      <c r="U39" s="639"/>
      <c r="V39" s="639"/>
      <c r="W39" s="639"/>
      <c r="X39" s="639"/>
      <c r="Y39" s="639"/>
      <c r="Z39" s="639"/>
      <c r="AA39" s="639"/>
      <c r="AB39" s="640"/>
      <c r="AC39" s="97"/>
    </row>
    <row r="40" spans="1:29" x14ac:dyDescent="0.2">
      <c r="A40" s="50" t="s">
        <v>92</v>
      </c>
    </row>
  </sheetData>
  <mergeCells count="86">
    <mergeCell ref="A36:A37"/>
    <mergeCell ref="B32:B33"/>
    <mergeCell ref="B30:B31"/>
    <mergeCell ref="B34:B35"/>
    <mergeCell ref="B36:B37"/>
    <mergeCell ref="A32:A33"/>
    <mergeCell ref="A30:A31"/>
    <mergeCell ref="A34:A35"/>
    <mergeCell ref="Q17:S17"/>
    <mergeCell ref="A26:A27"/>
    <mergeCell ref="C26:C27"/>
    <mergeCell ref="A22:A23"/>
    <mergeCell ref="A28:A29"/>
    <mergeCell ref="A25:AB25"/>
    <mergeCell ref="D26:P26"/>
    <mergeCell ref="Q24:AB24"/>
    <mergeCell ref="B26:B27"/>
    <mergeCell ref="Q28:T29"/>
    <mergeCell ref="Q26:AB26"/>
    <mergeCell ref="B28:B29"/>
    <mergeCell ref="B24:C24"/>
    <mergeCell ref="B22:C23"/>
    <mergeCell ref="B38:B39"/>
    <mergeCell ref="C13:Q13"/>
    <mergeCell ref="Q22:AB23"/>
    <mergeCell ref="C7:K9"/>
    <mergeCell ref="Q38:AB39"/>
    <mergeCell ref="U27:X27"/>
    <mergeCell ref="Q36:AB37"/>
    <mergeCell ref="T19:V19"/>
    <mergeCell ref="Q27:T27"/>
    <mergeCell ref="C12:Z12"/>
    <mergeCell ref="W16:AB16"/>
    <mergeCell ref="T17:V17"/>
    <mergeCell ref="Y19:Z19"/>
    <mergeCell ref="Y17:Z17"/>
    <mergeCell ref="P22:P23"/>
    <mergeCell ref="Q19:S19"/>
    <mergeCell ref="A38:A39"/>
    <mergeCell ref="V13:Y13"/>
    <mergeCell ref="Q15:AB15"/>
    <mergeCell ref="AA13:AB13"/>
    <mergeCell ref="W19:X19"/>
    <mergeCell ref="Y27:AB27"/>
    <mergeCell ref="Q31:AB31"/>
    <mergeCell ref="Q34:AB35"/>
    <mergeCell ref="A21:AB21"/>
    <mergeCell ref="AA17:AB17"/>
    <mergeCell ref="C30:P30"/>
    <mergeCell ref="AA19:AB19"/>
    <mergeCell ref="U28:X29"/>
    <mergeCell ref="Y28:AB29"/>
    <mergeCell ref="T18:V18"/>
    <mergeCell ref="D22:O22"/>
    <mergeCell ref="B2:Y2"/>
    <mergeCell ref="B3:Y4"/>
    <mergeCell ref="Q32:AB33"/>
    <mergeCell ref="Q30:AB30"/>
    <mergeCell ref="C15:C16"/>
    <mergeCell ref="W11:X11"/>
    <mergeCell ref="A13:B13"/>
    <mergeCell ref="C11:K11"/>
    <mergeCell ref="S13:T13"/>
    <mergeCell ref="A1:A4"/>
    <mergeCell ref="Z2:AB2"/>
    <mergeCell ref="Z4:AB4"/>
    <mergeCell ref="R7:T9"/>
    <mergeCell ref="A15:B16"/>
    <mergeCell ref="A7:B9"/>
    <mergeCell ref="R11:V11"/>
    <mergeCell ref="Z1:AB1"/>
    <mergeCell ref="AA8:AB8"/>
    <mergeCell ref="AA9:AB9"/>
    <mergeCell ref="W17:X17"/>
    <mergeCell ref="B1:Y1"/>
    <mergeCell ref="AA7:AB7"/>
    <mergeCell ref="Y9:Z9"/>
    <mergeCell ref="Z3:AB3"/>
    <mergeCell ref="Y8:Z8"/>
    <mergeCell ref="Y7:Z7"/>
    <mergeCell ref="U7:V9"/>
    <mergeCell ref="W7:X9"/>
    <mergeCell ref="A11:B11"/>
    <mergeCell ref="Y11:AB11"/>
    <mergeCell ref="Q16:V16"/>
    <mergeCell ref="M11:Q11"/>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6"/>
  <sheetViews>
    <sheetView showGridLines="0" tabSelected="1" topLeftCell="C32" zoomScale="75" zoomScaleNormal="60" workbookViewId="0">
      <selection activeCell="K46" sqref="K46"/>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thickBot="1" x14ac:dyDescent="0.25">
      <c r="A1" s="313"/>
      <c r="B1" s="316" t="s">
        <v>0</v>
      </c>
      <c r="C1" s="317"/>
      <c r="D1" s="317"/>
      <c r="E1" s="317"/>
      <c r="F1" s="317"/>
      <c r="G1" s="317"/>
      <c r="H1" s="317"/>
      <c r="I1" s="317"/>
      <c r="J1" s="317"/>
      <c r="K1" s="317"/>
      <c r="L1" s="317"/>
      <c r="M1" s="317"/>
      <c r="N1" s="317"/>
      <c r="O1" s="317"/>
      <c r="P1" s="317"/>
      <c r="Q1" s="317"/>
      <c r="R1" s="317"/>
      <c r="S1" s="317"/>
      <c r="T1" s="317"/>
      <c r="U1" s="317"/>
      <c r="V1" s="317"/>
      <c r="W1" s="317"/>
      <c r="X1" s="317"/>
      <c r="Y1" s="317"/>
      <c r="Z1" s="317"/>
      <c r="AA1" s="318"/>
      <c r="AB1" s="327" t="s">
        <v>1</v>
      </c>
      <c r="AC1" s="328"/>
      <c r="AD1" s="329"/>
    </row>
    <row r="2" spans="1:30" ht="30.75" customHeight="1" thickBot="1" x14ac:dyDescent="0.25">
      <c r="A2" s="314"/>
      <c r="B2" s="316" t="s">
        <v>2</v>
      </c>
      <c r="C2" s="317"/>
      <c r="D2" s="317"/>
      <c r="E2" s="317"/>
      <c r="F2" s="317"/>
      <c r="G2" s="317"/>
      <c r="H2" s="317"/>
      <c r="I2" s="317"/>
      <c r="J2" s="317"/>
      <c r="K2" s="317"/>
      <c r="L2" s="317"/>
      <c r="M2" s="317"/>
      <c r="N2" s="317"/>
      <c r="O2" s="317"/>
      <c r="P2" s="317"/>
      <c r="Q2" s="317"/>
      <c r="R2" s="317"/>
      <c r="S2" s="317"/>
      <c r="T2" s="317"/>
      <c r="U2" s="317"/>
      <c r="V2" s="317"/>
      <c r="W2" s="317"/>
      <c r="X2" s="317"/>
      <c r="Y2" s="317"/>
      <c r="Z2" s="317"/>
      <c r="AA2" s="318"/>
      <c r="AB2" s="330" t="s">
        <v>3</v>
      </c>
      <c r="AC2" s="331"/>
      <c r="AD2" s="332"/>
    </row>
    <row r="3" spans="1:30" ht="24" customHeight="1" x14ac:dyDescent="0.2">
      <c r="A3" s="314"/>
      <c r="B3" s="333" t="s">
        <v>4</v>
      </c>
      <c r="C3" s="334"/>
      <c r="D3" s="334"/>
      <c r="E3" s="334"/>
      <c r="F3" s="334"/>
      <c r="G3" s="334"/>
      <c r="H3" s="334"/>
      <c r="I3" s="334"/>
      <c r="J3" s="334"/>
      <c r="K3" s="334"/>
      <c r="L3" s="334"/>
      <c r="M3" s="334"/>
      <c r="N3" s="334"/>
      <c r="O3" s="334"/>
      <c r="P3" s="334"/>
      <c r="Q3" s="334"/>
      <c r="R3" s="334"/>
      <c r="S3" s="334"/>
      <c r="T3" s="334"/>
      <c r="U3" s="334"/>
      <c r="V3" s="334"/>
      <c r="W3" s="334"/>
      <c r="X3" s="334"/>
      <c r="Y3" s="334"/>
      <c r="Z3" s="334"/>
      <c r="AA3" s="335"/>
      <c r="AB3" s="330" t="s">
        <v>5</v>
      </c>
      <c r="AC3" s="331"/>
      <c r="AD3" s="332"/>
    </row>
    <row r="4" spans="1:30" ht="22" customHeight="1" thickBot="1" x14ac:dyDescent="0.25">
      <c r="A4" s="315"/>
      <c r="B4" s="336"/>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339" t="s">
        <v>6</v>
      </c>
      <c r="AC4" s="340"/>
      <c r="AD4" s="341"/>
    </row>
    <row r="5" spans="1:30" ht="9" customHeight="1" thickBot="1" x14ac:dyDescent="0.25">
      <c r="A5" s="51"/>
      <c r="B5" s="204"/>
      <c r="C5" s="205"/>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53" t="s">
        <v>7</v>
      </c>
      <c r="B7" s="354"/>
      <c r="C7" s="661" t="s">
        <v>8</v>
      </c>
      <c r="D7" s="353" t="s">
        <v>9</v>
      </c>
      <c r="E7" s="359"/>
      <c r="F7" s="359"/>
      <c r="G7" s="359"/>
      <c r="H7" s="354"/>
      <c r="I7" s="347">
        <v>45174</v>
      </c>
      <c r="J7" s="348"/>
      <c r="K7" s="353" t="s">
        <v>10</v>
      </c>
      <c r="L7" s="354"/>
      <c r="M7" s="325" t="s">
        <v>11</v>
      </c>
      <c r="N7" s="326"/>
      <c r="O7" s="319"/>
      <c r="P7" s="320"/>
      <c r="Q7" s="54"/>
      <c r="R7" s="54"/>
      <c r="S7" s="54"/>
      <c r="T7" s="54"/>
      <c r="U7" s="54"/>
      <c r="V7" s="54"/>
      <c r="W7" s="54"/>
      <c r="X7" s="54"/>
      <c r="Y7" s="54"/>
      <c r="Z7" s="55"/>
      <c r="AA7" s="54"/>
      <c r="AB7" s="54"/>
      <c r="AC7" s="60"/>
      <c r="AD7" s="61"/>
    </row>
    <row r="8" spans="1:30" x14ac:dyDescent="0.2">
      <c r="A8" s="355"/>
      <c r="B8" s="356"/>
      <c r="C8" s="343"/>
      <c r="D8" s="355"/>
      <c r="E8" s="360"/>
      <c r="F8" s="360"/>
      <c r="G8" s="360"/>
      <c r="H8" s="356"/>
      <c r="I8" s="349"/>
      <c r="J8" s="350"/>
      <c r="K8" s="355"/>
      <c r="L8" s="356"/>
      <c r="M8" s="321" t="s">
        <v>12</v>
      </c>
      <c r="N8" s="322"/>
      <c r="O8" s="323"/>
      <c r="P8" s="324"/>
      <c r="Q8" s="54"/>
      <c r="R8" s="54"/>
      <c r="S8" s="54"/>
      <c r="T8" s="54"/>
      <c r="U8" s="54"/>
      <c r="V8" s="54"/>
      <c r="W8" s="54"/>
      <c r="X8" s="54"/>
      <c r="Y8" s="54"/>
      <c r="Z8" s="55"/>
      <c r="AA8" s="54"/>
      <c r="AB8" s="54"/>
      <c r="AC8" s="60"/>
      <c r="AD8" s="61"/>
    </row>
    <row r="9" spans="1:30" ht="16" thickBot="1" x14ac:dyDescent="0.25">
      <c r="A9" s="357"/>
      <c r="B9" s="358"/>
      <c r="C9" s="344"/>
      <c r="D9" s="357"/>
      <c r="E9" s="361"/>
      <c r="F9" s="361"/>
      <c r="G9" s="361"/>
      <c r="H9" s="358"/>
      <c r="I9" s="351"/>
      <c r="J9" s="352"/>
      <c r="K9" s="357"/>
      <c r="L9" s="358"/>
      <c r="M9" s="375" t="s">
        <v>13</v>
      </c>
      <c r="N9" s="376"/>
      <c r="O9" s="377" t="s">
        <v>14</v>
      </c>
      <c r="P9" s="378"/>
      <c r="Q9" s="54"/>
      <c r="R9" s="54"/>
      <c r="S9" s="54"/>
      <c r="T9" s="54"/>
      <c r="U9" s="54"/>
      <c r="V9" s="54"/>
      <c r="W9" s="54"/>
      <c r="X9" s="54"/>
      <c r="Y9" s="54"/>
      <c r="Z9" s="55"/>
      <c r="AA9" s="54"/>
      <c r="AB9" s="54"/>
      <c r="AC9" s="60"/>
      <c r="AD9" s="61"/>
    </row>
    <row r="10" spans="1:30" ht="15" customHeight="1" thickBot="1" x14ac:dyDescent="0.25">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
      <c r="A11" s="353" t="s">
        <v>15</v>
      </c>
      <c r="B11" s="354"/>
      <c r="C11" s="385" t="s">
        <v>16</v>
      </c>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7"/>
    </row>
    <row r="12" spans="1:30" ht="15" customHeight="1" x14ac:dyDescent="0.2">
      <c r="A12" s="355"/>
      <c r="B12" s="356"/>
      <c r="C12" s="388"/>
      <c r="D12" s="389"/>
      <c r="E12" s="389"/>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90"/>
    </row>
    <row r="13" spans="1:30" ht="15" customHeight="1" thickBot="1" x14ac:dyDescent="0.25">
      <c r="A13" s="357"/>
      <c r="B13" s="358"/>
      <c r="C13" s="391"/>
      <c r="D13" s="392"/>
      <c r="E13" s="392"/>
      <c r="F13" s="392"/>
      <c r="G13" s="392"/>
      <c r="H13" s="392"/>
      <c r="I13" s="392"/>
      <c r="J13" s="392"/>
      <c r="K13" s="392"/>
      <c r="L13" s="392"/>
      <c r="M13" s="392"/>
      <c r="N13" s="392"/>
      <c r="O13" s="392"/>
      <c r="P13" s="392"/>
      <c r="Q13" s="392"/>
      <c r="R13" s="392"/>
      <c r="S13" s="392"/>
      <c r="T13" s="392"/>
      <c r="U13" s="392"/>
      <c r="V13" s="392"/>
      <c r="W13" s="392"/>
      <c r="X13" s="392"/>
      <c r="Y13" s="392"/>
      <c r="Z13" s="392"/>
      <c r="AA13" s="392"/>
      <c r="AB13" s="392"/>
      <c r="AC13" s="392"/>
      <c r="AD13" s="393"/>
    </row>
    <row r="14" spans="1:30" ht="9" customHeight="1" thickBot="1" x14ac:dyDescent="0.2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25">
      <c r="A15" s="394" t="s">
        <v>17</v>
      </c>
      <c r="B15" s="395"/>
      <c r="C15" s="396" t="s">
        <v>18</v>
      </c>
      <c r="D15" s="397"/>
      <c r="E15" s="397"/>
      <c r="F15" s="397"/>
      <c r="G15" s="397"/>
      <c r="H15" s="397"/>
      <c r="I15" s="397"/>
      <c r="J15" s="397"/>
      <c r="K15" s="398"/>
      <c r="L15" s="362" t="s">
        <v>19</v>
      </c>
      <c r="M15" s="345"/>
      <c r="N15" s="345"/>
      <c r="O15" s="345"/>
      <c r="P15" s="345"/>
      <c r="Q15" s="346"/>
      <c r="R15" s="399" t="s">
        <v>20</v>
      </c>
      <c r="S15" s="400"/>
      <c r="T15" s="400"/>
      <c r="U15" s="400"/>
      <c r="V15" s="400"/>
      <c r="W15" s="400"/>
      <c r="X15" s="401"/>
      <c r="Y15" s="362" t="s">
        <v>21</v>
      </c>
      <c r="Z15" s="346"/>
      <c r="AA15" s="379" t="s">
        <v>22</v>
      </c>
      <c r="AB15" s="380"/>
      <c r="AC15" s="380"/>
      <c r="AD15" s="381"/>
    </row>
    <row r="16" spans="1:30" ht="9" customHeight="1" thickBot="1" x14ac:dyDescent="0.25">
      <c r="A16" s="59"/>
      <c r="B16" s="54"/>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73"/>
      <c r="AD16" s="74"/>
    </row>
    <row r="17" spans="1:41" s="76" customFormat="1" ht="37.5" customHeight="1" thickBot="1" x14ac:dyDescent="0.25">
      <c r="A17" s="394" t="s">
        <v>23</v>
      </c>
      <c r="B17" s="395"/>
      <c r="C17" s="402" t="s">
        <v>124</v>
      </c>
      <c r="D17" s="403"/>
      <c r="E17" s="403"/>
      <c r="F17" s="403"/>
      <c r="G17" s="403"/>
      <c r="H17" s="403"/>
      <c r="I17" s="403"/>
      <c r="J17" s="403"/>
      <c r="K17" s="403"/>
      <c r="L17" s="403"/>
      <c r="M17" s="403"/>
      <c r="N17" s="403"/>
      <c r="O17" s="403"/>
      <c r="P17" s="403"/>
      <c r="Q17" s="404"/>
      <c r="R17" s="362" t="s">
        <v>25</v>
      </c>
      <c r="S17" s="345"/>
      <c r="T17" s="345"/>
      <c r="U17" s="345"/>
      <c r="V17" s="346"/>
      <c r="W17" s="516">
        <v>1</v>
      </c>
      <c r="X17" s="517"/>
      <c r="Y17" s="345" t="s">
        <v>26</v>
      </c>
      <c r="Z17" s="345"/>
      <c r="AA17" s="345"/>
      <c r="AB17" s="346"/>
      <c r="AC17" s="383">
        <v>0.2</v>
      </c>
      <c r="AD17" s="384"/>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 customHeight="1" thickBot="1" x14ac:dyDescent="0.25">
      <c r="A19" s="362" t="s">
        <v>27</v>
      </c>
      <c r="B19" s="345"/>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6"/>
      <c r="AE19" s="83"/>
      <c r="AF19" s="83"/>
    </row>
    <row r="20" spans="1:41" ht="32" customHeight="1" thickBot="1" x14ac:dyDescent="0.25">
      <c r="A20" s="82"/>
      <c r="B20" s="60"/>
      <c r="C20" s="420" t="s">
        <v>28</v>
      </c>
      <c r="D20" s="421"/>
      <c r="E20" s="421"/>
      <c r="F20" s="421"/>
      <c r="G20" s="421"/>
      <c r="H20" s="421"/>
      <c r="I20" s="421"/>
      <c r="J20" s="421"/>
      <c r="K20" s="421"/>
      <c r="L20" s="421"/>
      <c r="M20" s="421"/>
      <c r="N20" s="421"/>
      <c r="O20" s="421"/>
      <c r="P20" s="422"/>
      <c r="Q20" s="423" t="s">
        <v>29</v>
      </c>
      <c r="R20" s="424"/>
      <c r="S20" s="424"/>
      <c r="T20" s="424"/>
      <c r="U20" s="424"/>
      <c r="V20" s="424"/>
      <c r="W20" s="424"/>
      <c r="X20" s="424"/>
      <c r="Y20" s="424"/>
      <c r="Z20" s="424"/>
      <c r="AA20" s="424"/>
      <c r="AB20" s="424"/>
      <c r="AC20" s="424"/>
      <c r="AD20" s="425"/>
      <c r="AE20" s="83"/>
      <c r="AF20" s="83"/>
    </row>
    <row r="21" spans="1:41" ht="32" customHeight="1" thickBot="1" x14ac:dyDescent="0.25">
      <c r="A21" s="59"/>
      <c r="B21" s="54"/>
      <c r="C21" s="160" t="s">
        <v>30</v>
      </c>
      <c r="D21" s="161" t="s">
        <v>31</v>
      </c>
      <c r="E21" s="161" t="s">
        <v>32</v>
      </c>
      <c r="F21" s="161" t="s">
        <v>33</v>
      </c>
      <c r="G21" s="161" t="s">
        <v>34</v>
      </c>
      <c r="H21" s="161" t="s">
        <v>35</v>
      </c>
      <c r="I21" s="161" t="s">
        <v>36</v>
      </c>
      <c r="J21" s="161" t="s">
        <v>8</v>
      </c>
      <c r="K21" s="161" t="s">
        <v>37</v>
      </c>
      <c r="L21" s="161" t="s">
        <v>38</v>
      </c>
      <c r="M21" s="161" t="s">
        <v>39</v>
      </c>
      <c r="N21" s="161" t="s">
        <v>40</v>
      </c>
      <c r="O21" s="161" t="s">
        <v>41</v>
      </c>
      <c r="P21" s="162" t="s">
        <v>42</v>
      </c>
      <c r="Q21" s="160" t="s">
        <v>30</v>
      </c>
      <c r="R21" s="161" t="s">
        <v>31</v>
      </c>
      <c r="S21" s="161" t="s">
        <v>32</v>
      </c>
      <c r="T21" s="161" t="s">
        <v>33</v>
      </c>
      <c r="U21" s="161" t="s">
        <v>34</v>
      </c>
      <c r="V21" s="161" t="s">
        <v>35</v>
      </c>
      <c r="W21" s="161" t="s">
        <v>36</v>
      </c>
      <c r="X21" s="161" t="s">
        <v>8</v>
      </c>
      <c r="Y21" s="161" t="s">
        <v>37</v>
      </c>
      <c r="Z21" s="161" t="s">
        <v>38</v>
      </c>
      <c r="AA21" s="161" t="s">
        <v>39</v>
      </c>
      <c r="AB21" s="161" t="s">
        <v>40</v>
      </c>
      <c r="AC21" s="161" t="s">
        <v>41</v>
      </c>
      <c r="AD21" s="162" t="s">
        <v>42</v>
      </c>
      <c r="AE21" s="3"/>
      <c r="AF21" s="3"/>
    </row>
    <row r="22" spans="1:41" ht="32" customHeight="1" x14ac:dyDescent="0.2">
      <c r="A22" s="426" t="s">
        <v>43</v>
      </c>
      <c r="B22" s="427"/>
      <c r="C22" s="182">
        <f>5704518-1287344</f>
        <v>4417174</v>
      </c>
      <c r="D22" s="180"/>
      <c r="E22" s="180"/>
      <c r="F22" s="180"/>
      <c r="G22" s="180"/>
      <c r="H22" s="180"/>
      <c r="I22" s="180"/>
      <c r="J22" s="180"/>
      <c r="K22" s="180"/>
      <c r="L22" s="180"/>
      <c r="M22" s="180"/>
      <c r="N22" s="180"/>
      <c r="O22" s="180">
        <f>SUM(C22:N22)</f>
        <v>4417174</v>
      </c>
      <c r="P22" s="183"/>
      <c r="Q22" s="182">
        <v>447476700</v>
      </c>
      <c r="R22" s="180">
        <v>81510000</v>
      </c>
      <c r="S22" s="180"/>
      <c r="T22" s="180"/>
      <c r="U22" s="180">
        <v>2672532</v>
      </c>
      <c r="V22" s="180"/>
      <c r="W22" s="180">
        <v>-439793</v>
      </c>
      <c r="X22" s="180"/>
      <c r="Y22" s="180"/>
      <c r="Z22" s="180"/>
      <c r="AA22" s="180"/>
      <c r="AB22" s="180"/>
      <c r="AC22" s="180">
        <f>SUM(Q22:AB22)</f>
        <v>531219439</v>
      </c>
      <c r="AD22" s="186"/>
      <c r="AE22" s="3"/>
      <c r="AF22" s="3"/>
    </row>
    <row r="23" spans="1:41" ht="32" customHeight="1" x14ac:dyDescent="0.2">
      <c r="A23" s="367" t="s">
        <v>44</v>
      </c>
      <c r="B23" s="411"/>
      <c r="C23" s="177"/>
      <c r="D23" s="176"/>
      <c r="E23" s="176"/>
      <c r="F23" s="176"/>
      <c r="G23" s="176"/>
      <c r="H23" s="176"/>
      <c r="I23" s="176"/>
      <c r="J23" s="176"/>
      <c r="K23" s="176"/>
      <c r="L23" s="176"/>
      <c r="M23" s="176"/>
      <c r="N23" s="176"/>
      <c r="O23" s="176">
        <f>SUM(C23:N23)</f>
        <v>0</v>
      </c>
      <c r="P23" s="194" t="str">
        <f>IFERROR(O23/(SUMIF(C23:N23,"&gt;0",C22:N22))," ")</f>
        <v xml:space="preserve"> </v>
      </c>
      <c r="Q23" s="177">
        <v>369956700</v>
      </c>
      <c r="R23" s="176">
        <v>159030000</v>
      </c>
      <c r="S23" s="176">
        <v>-5203670</v>
      </c>
      <c r="T23" s="176">
        <v>-9158000</v>
      </c>
      <c r="U23" s="176">
        <v>7210200</v>
      </c>
      <c r="V23" s="176"/>
      <c r="W23" s="176">
        <v>6000000</v>
      </c>
      <c r="X23" s="176"/>
      <c r="Y23" s="176"/>
      <c r="Z23" s="176"/>
      <c r="AA23" s="176"/>
      <c r="AB23" s="176"/>
      <c r="AC23" s="246">
        <f>SUM(Q23:AB23)</f>
        <v>527835230</v>
      </c>
      <c r="AD23" s="184">
        <f>IFERROR(AC23/(SUMIF(Q23:AB23,"&gt;0",Q22:AB22))," ")</f>
        <v>0.99362935775398087</v>
      </c>
      <c r="AE23" s="3"/>
      <c r="AF23" s="3"/>
    </row>
    <row r="24" spans="1:41" ht="32" customHeight="1" x14ac:dyDescent="0.2">
      <c r="A24" s="367" t="s">
        <v>45</v>
      </c>
      <c r="B24" s="411"/>
      <c r="C24" s="177">
        <v>812468</v>
      </c>
      <c r="D24" s="176">
        <f>1000000+104706</f>
        <v>1104706</v>
      </c>
      <c r="E24" s="176"/>
      <c r="F24" s="176">
        <v>2500000</v>
      </c>
      <c r="G24" s="176"/>
      <c r="H24" s="176"/>
      <c r="I24" s="176"/>
      <c r="J24" s="176"/>
      <c r="K24" s="176"/>
      <c r="L24" s="176"/>
      <c r="M24" s="176"/>
      <c r="N24" s="176"/>
      <c r="O24" s="246">
        <f>SUM(C24:N24)</f>
        <v>4417174</v>
      </c>
      <c r="P24" s="181"/>
      <c r="Q24" s="177"/>
      <c r="R24" s="176">
        <v>22394800</v>
      </c>
      <c r="S24" s="176">
        <f>38733300+7410000</f>
        <v>46143300</v>
      </c>
      <c r="T24" s="176">
        <f t="shared" ref="T24:AA24" si="0">38733300+7410000</f>
        <v>46143300</v>
      </c>
      <c r="U24" s="176">
        <f t="shared" si="0"/>
        <v>46143300</v>
      </c>
      <c r="V24" s="176">
        <f>38733300+7410000+2672532</f>
        <v>48815832</v>
      </c>
      <c r="W24" s="176">
        <f>38733300+7410000-439793</f>
        <v>45703507</v>
      </c>
      <c r="X24" s="176">
        <f t="shared" si="0"/>
        <v>46143300</v>
      </c>
      <c r="Y24" s="176">
        <f t="shared" si="0"/>
        <v>46143300</v>
      </c>
      <c r="Z24" s="176">
        <f t="shared" si="0"/>
        <v>46143300</v>
      </c>
      <c r="AA24" s="176">
        <f t="shared" si="0"/>
        <v>46143300</v>
      </c>
      <c r="AB24" s="176">
        <f>76482200+14820000</f>
        <v>91302200</v>
      </c>
      <c r="AC24" s="176">
        <f>SUM(Q24:AB24)</f>
        <v>531219439</v>
      </c>
      <c r="AD24" s="184"/>
      <c r="AE24" s="3"/>
      <c r="AF24" s="3"/>
    </row>
    <row r="25" spans="1:41" ht="32" customHeight="1" thickBot="1" x14ac:dyDescent="0.25">
      <c r="A25" s="414" t="s">
        <v>46</v>
      </c>
      <c r="B25" s="415"/>
      <c r="C25" s="178">
        <v>866628</v>
      </c>
      <c r="D25" s="179">
        <v>1000000</v>
      </c>
      <c r="E25" s="179">
        <v>50546</v>
      </c>
      <c r="F25" s="179">
        <v>2500000</v>
      </c>
      <c r="G25" s="179"/>
      <c r="H25" s="179"/>
      <c r="I25" s="179"/>
      <c r="J25" s="179"/>
      <c r="K25" s="179"/>
      <c r="L25" s="179"/>
      <c r="M25" s="179"/>
      <c r="N25" s="179"/>
      <c r="O25" s="179">
        <f>SUM(C25:N25)</f>
        <v>4417174</v>
      </c>
      <c r="P25" s="297">
        <f>+O25/O24</f>
        <v>1</v>
      </c>
      <c r="Q25" s="178"/>
      <c r="R25" s="179">
        <v>14911130</v>
      </c>
      <c r="S25" s="179">
        <v>39265300</v>
      </c>
      <c r="T25" s="179">
        <v>46143300</v>
      </c>
      <c r="U25" s="179">
        <v>46143300</v>
      </c>
      <c r="V25" s="179">
        <v>46143300</v>
      </c>
      <c r="W25" s="179">
        <v>53353500</v>
      </c>
      <c r="X25" s="179">
        <v>46143300</v>
      </c>
      <c r="Y25" s="179"/>
      <c r="Z25" s="179"/>
      <c r="AA25" s="179"/>
      <c r="AB25" s="179"/>
      <c r="AC25" s="179">
        <f>SUM(Q25:AB25)</f>
        <v>292103130</v>
      </c>
      <c r="AD25" s="185">
        <f>IFERROR(AC25/(SUMIF(Q25:AB25,"&gt;0",Q24:AB24))," ")</f>
        <v>0.96887362158846746</v>
      </c>
      <c r="AE25" s="3"/>
      <c r="AF25" s="3"/>
    </row>
    <row r="26" spans="1:41" ht="32"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4" customHeight="1" x14ac:dyDescent="0.2">
      <c r="A27" s="416" t="s">
        <v>47</v>
      </c>
      <c r="B27" s="417"/>
      <c r="C27" s="418"/>
      <c r="D27" s="418"/>
      <c r="E27" s="418"/>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9"/>
    </row>
    <row r="28" spans="1:41" ht="15" customHeight="1" x14ac:dyDescent="0.2">
      <c r="A28" s="407" t="s">
        <v>48</v>
      </c>
      <c r="B28" s="409" t="s">
        <v>49</v>
      </c>
      <c r="C28" s="410"/>
      <c r="D28" s="411" t="s">
        <v>50</v>
      </c>
      <c r="E28" s="412"/>
      <c r="F28" s="412"/>
      <c r="G28" s="412"/>
      <c r="H28" s="412"/>
      <c r="I28" s="412"/>
      <c r="J28" s="412"/>
      <c r="K28" s="412"/>
      <c r="L28" s="412"/>
      <c r="M28" s="412"/>
      <c r="N28" s="412"/>
      <c r="O28" s="413"/>
      <c r="P28" s="368" t="s">
        <v>41</v>
      </c>
      <c r="Q28" s="368" t="s">
        <v>51</v>
      </c>
      <c r="R28" s="368"/>
      <c r="S28" s="368"/>
      <c r="T28" s="368"/>
      <c r="U28" s="368"/>
      <c r="V28" s="368"/>
      <c r="W28" s="368"/>
      <c r="X28" s="368"/>
      <c r="Y28" s="368"/>
      <c r="Z28" s="368"/>
      <c r="AA28" s="368"/>
      <c r="AB28" s="368"/>
      <c r="AC28" s="368"/>
      <c r="AD28" s="370"/>
    </row>
    <row r="29" spans="1:41" ht="27" customHeight="1" x14ac:dyDescent="0.2">
      <c r="A29" s="408"/>
      <c r="B29" s="371"/>
      <c r="C29" s="373"/>
      <c r="D29" s="88" t="s">
        <v>30</v>
      </c>
      <c r="E29" s="88" t="s">
        <v>31</v>
      </c>
      <c r="F29" s="88" t="s">
        <v>32</v>
      </c>
      <c r="G29" s="88" t="s">
        <v>33</v>
      </c>
      <c r="H29" s="88" t="s">
        <v>34</v>
      </c>
      <c r="I29" s="88" t="s">
        <v>35</v>
      </c>
      <c r="J29" s="88" t="s">
        <v>36</v>
      </c>
      <c r="K29" s="88" t="s">
        <v>8</v>
      </c>
      <c r="L29" s="88" t="s">
        <v>37</v>
      </c>
      <c r="M29" s="88" t="s">
        <v>38</v>
      </c>
      <c r="N29" s="88" t="s">
        <v>39</v>
      </c>
      <c r="O29" s="88" t="s">
        <v>40</v>
      </c>
      <c r="P29" s="413"/>
      <c r="Q29" s="368"/>
      <c r="R29" s="368"/>
      <c r="S29" s="368"/>
      <c r="T29" s="368"/>
      <c r="U29" s="368"/>
      <c r="V29" s="368"/>
      <c r="W29" s="368"/>
      <c r="X29" s="368"/>
      <c r="Y29" s="368"/>
      <c r="Z29" s="368"/>
      <c r="AA29" s="368"/>
      <c r="AB29" s="368"/>
      <c r="AC29" s="368"/>
      <c r="AD29" s="370"/>
    </row>
    <row r="30" spans="1:41" ht="82.5" customHeight="1" thickBot="1" x14ac:dyDescent="0.25">
      <c r="A30" s="243" t="str">
        <f>C17</f>
        <v>6 - Acompañar el 100 por ciento  la implementación de las  Políticas Públicas de PPMYEG y PPASP y de los productos que la SDMujer es responsable</v>
      </c>
      <c r="B30" s="518"/>
      <c r="C30" s="519"/>
      <c r="D30" s="233"/>
      <c r="E30" s="233"/>
      <c r="F30" s="233"/>
      <c r="G30" s="233"/>
      <c r="H30" s="233"/>
      <c r="I30" s="233"/>
      <c r="J30" s="233"/>
      <c r="K30" s="233"/>
      <c r="L30" s="233"/>
      <c r="M30" s="233"/>
      <c r="N30" s="233"/>
      <c r="O30" s="233"/>
      <c r="P30" s="244">
        <f>SUM(D30:O30)</f>
        <v>0</v>
      </c>
      <c r="Q30" s="520"/>
      <c r="R30" s="520"/>
      <c r="S30" s="520"/>
      <c r="T30" s="520"/>
      <c r="U30" s="520"/>
      <c r="V30" s="520"/>
      <c r="W30" s="520"/>
      <c r="X30" s="520"/>
      <c r="Y30" s="520"/>
      <c r="Z30" s="520"/>
      <c r="AA30" s="520"/>
      <c r="AB30" s="520"/>
      <c r="AC30" s="520"/>
      <c r="AD30" s="521"/>
    </row>
    <row r="31" spans="1:41" ht="45" customHeight="1" x14ac:dyDescent="0.2">
      <c r="A31" s="522" t="s">
        <v>53</v>
      </c>
      <c r="B31" s="523"/>
      <c r="C31" s="523"/>
      <c r="D31" s="523"/>
      <c r="E31" s="523"/>
      <c r="F31" s="523"/>
      <c r="G31" s="523"/>
      <c r="H31" s="523"/>
      <c r="I31" s="523"/>
      <c r="J31" s="523"/>
      <c r="K31" s="523"/>
      <c r="L31" s="523"/>
      <c r="M31" s="523"/>
      <c r="N31" s="523"/>
      <c r="O31" s="523"/>
      <c r="P31" s="523"/>
      <c r="Q31" s="523"/>
      <c r="R31" s="523"/>
      <c r="S31" s="523"/>
      <c r="T31" s="523"/>
      <c r="U31" s="523"/>
      <c r="V31" s="523"/>
      <c r="W31" s="523"/>
      <c r="X31" s="523"/>
      <c r="Y31" s="523"/>
      <c r="Z31" s="523"/>
      <c r="AA31" s="523"/>
      <c r="AB31" s="523"/>
      <c r="AC31" s="523"/>
      <c r="AD31" s="524"/>
    </row>
    <row r="32" spans="1:41" ht="23" customHeight="1" x14ac:dyDescent="0.2">
      <c r="A32" s="508" t="s">
        <v>54</v>
      </c>
      <c r="B32" s="508" t="s">
        <v>55</v>
      </c>
      <c r="C32" s="508" t="s">
        <v>49</v>
      </c>
      <c r="D32" s="508" t="s">
        <v>56</v>
      </c>
      <c r="E32" s="508"/>
      <c r="F32" s="508"/>
      <c r="G32" s="508"/>
      <c r="H32" s="508"/>
      <c r="I32" s="508"/>
      <c r="J32" s="508"/>
      <c r="K32" s="508"/>
      <c r="L32" s="508"/>
      <c r="M32" s="508"/>
      <c r="N32" s="508"/>
      <c r="O32" s="508"/>
      <c r="P32" s="508"/>
      <c r="Q32" s="508" t="s">
        <v>57</v>
      </c>
      <c r="R32" s="508"/>
      <c r="S32" s="508"/>
      <c r="T32" s="508"/>
      <c r="U32" s="508"/>
      <c r="V32" s="508"/>
      <c r="W32" s="508"/>
      <c r="X32" s="508"/>
      <c r="Y32" s="508"/>
      <c r="Z32" s="508"/>
      <c r="AA32" s="508"/>
      <c r="AB32" s="508"/>
      <c r="AC32" s="508"/>
      <c r="AD32" s="508"/>
      <c r="AG32" s="87"/>
      <c r="AH32" s="87"/>
      <c r="AI32" s="87"/>
      <c r="AJ32" s="87"/>
      <c r="AK32" s="87"/>
      <c r="AL32" s="87"/>
      <c r="AM32" s="87"/>
      <c r="AN32" s="87"/>
      <c r="AO32" s="87"/>
    </row>
    <row r="33" spans="1:41" ht="27" customHeight="1" x14ac:dyDescent="0.2">
      <c r="A33" s="508"/>
      <c r="B33" s="508"/>
      <c r="C33" s="526"/>
      <c r="D33" s="236" t="s">
        <v>30</v>
      </c>
      <c r="E33" s="236" t="s">
        <v>31</v>
      </c>
      <c r="F33" s="236" t="s">
        <v>32</v>
      </c>
      <c r="G33" s="236" t="s">
        <v>33</v>
      </c>
      <c r="H33" s="236" t="s">
        <v>34</v>
      </c>
      <c r="I33" s="236" t="s">
        <v>35</v>
      </c>
      <c r="J33" s="236" t="s">
        <v>36</v>
      </c>
      <c r="K33" s="236" t="s">
        <v>8</v>
      </c>
      <c r="L33" s="236" t="s">
        <v>37</v>
      </c>
      <c r="M33" s="236" t="s">
        <v>38</v>
      </c>
      <c r="N33" s="236" t="s">
        <v>39</v>
      </c>
      <c r="O33" s="236" t="s">
        <v>40</v>
      </c>
      <c r="P33" s="236" t="s">
        <v>41</v>
      </c>
      <c r="Q33" s="508" t="s">
        <v>58</v>
      </c>
      <c r="R33" s="508"/>
      <c r="S33" s="508"/>
      <c r="T33" s="508" t="s">
        <v>59</v>
      </c>
      <c r="U33" s="508"/>
      <c r="V33" s="508"/>
      <c r="W33" s="508" t="s">
        <v>60</v>
      </c>
      <c r="X33" s="508"/>
      <c r="Y33" s="508"/>
      <c r="Z33" s="508"/>
      <c r="AA33" s="508" t="s">
        <v>61</v>
      </c>
      <c r="AB33" s="508"/>
      <c r="AC33" s="508"/>
      <c r="AD33" s="508"/>
      <c r="AG33" s="87"/>
      <c r="AH33" s="87"/>
      <c r="AI33" s="87"/>
      <c r="AJ33" s="87"/>
      <c r="AK33" s="87"/>
      <c r="AL33" s="87"/>
      <c r="AM33" s="87"/>
      <c r="AN33" s="87"/>
      <c r="AO33" s="87"/>
    </row>
    <row r="34" spans="1:41" ht="45" customHeight="1" x14ac:dyDescent="0.2">
      <c r="A34" s="510" t="str">
        <f>A30</f>
        <v>6 - Acompañar el 100 por ciento  la implementación de las  Políticas Públicas de PPMYEG y PPASP y de los productos que la SDMujer es responsable</v>
      </c>
      <c r="B34" s="509">
        <v>0.2</v>
      </c>
      <c r="C34" s="239" t="s">
        <v>62</v>
      </c>
      <c r="D34" s="305">
        <v>1</v>
      </c>
      <c r="E34" s="305">
        <v>1</v>
      </c>
      <c r="F34" s="305">
        <v>1</v>
      </c>
      <c r="G34" s="305">
        <v>1</v>
      </c>
      <c r="H34" s="305">
        <v>1</v>
      </c>
      <c r="I34" s="305">
        <v>1</v>
      </c>
      <c r="J34" s="305">
        <v>1</v>
      </c>
      <c r="K34" s="305">
        <v>1</v>
      </c>
      <c r="L34" s="305">
        <v>1</v>
      </c>
      <c r="M34" s="305">
        <v>1</v>
      </c>
      <c r="N34" s="305">
        <v>1</v>
      </c>
      <c r="O34" s="305">
        <v>1</v>
      </c>
      <c r="P34" s="305">
        <v>1</v>
      </c>
      <c r="Q34" s="511" t="s">
        <v>594</v>
      </c>
      <c r="R34" s="511"/>
      <c r="S34" s="511"/>
      <c r="T34" s="511" t="s">
        <v>573</v>
      </c>
      <c r="U34" s="511"/>
      <c r="V34" s="511"/>
      <c r="W34" s="511" t="s">
        <v>574</v>
      </c>
      <c r="X34" s="511"/>
      <c r="Y34" s="511"/>
      <c r="Z34" s="511"/>
      <c r="AA34" s="511"/>
      <c r="AB34" s="511"/>
      <c r="AC34" s="511"/>
      <c r="AD34" s="511"/>
      <c r="AG34" s="87"/>
      <c r="AH34" s="87"/>
      <c r="AI34" s="87"/>
      <c r="AJ34" s="87"/>
      <c r="AK34" s="87"/>
      <c r="AL34" s="87"/>
      <c r="AM34" s="87"/>
      <c r="AN34" s="87"/>
      <c r="AO34" s="87"/>
    </row>
    <row r="35" spans="1:41" ht="141" customHeight="1" x14ac:dyDescent="0.2">
      <c r="A35" s="510"/>
      <c r="B35" s="510"/>
      <c r="C35" s="237" t="s">
        <v>63</v>
      </c>
      <c r="D35" s="306">
        <v>1</v>
      </c>
      <c r="E35" s="306">
        <v>1</v>
      </c>
      <c r="F35" s="306">
        <v>1</v>
      </c>
      <c r="G35" s="307">
        <v>1</v>
      </c>
      <c r="H35" s="307">
        <v>1</v>
      </c>
      <c r="I35" s="307">
        <v>1</v>
      </c>
      <c r="J35" s="307">
        <v>1</v>
      </c>
      <c r="K35" s="308">
        <v>1</v>
      </c>
      <c r="L35" s="308"/>
      <c r="M35" s="308"/>
      <c r="N35" s="308"/>
      <c r="O35" s="303"/>
      <c r="P35" s="308">
        <v>1</v>
      </c>
      <c r="Q35" s="511"/>
      <c r="R35" s="511"/>
      <c r="S35" s="511"/>
      <c r="T35" s="511"/>
      <c r="U35" s="511"/>
      <c r="V35" s="511"/>
      <c r="W35" s="511"/>
      <c r="X35" s="511"/>
      <c r="Y35" s="511"/>
      <c r="Z35" s="511"/>
      <c r="AA35" s="511"/>
      <c r="AB35" s="511"/>
      <c r="AC35" s="511"/>
      <c r="AD35" s="511"/>
      <c r="AE35" s="49"/>
      <c r="AG35" s="87"/>
      <c r="AH35" s="87"/>
      <c r="AI35" s="87"/>
      <c r="AJ35" s="87"/>
      <c r="AK35" s="87"/>
      <c r="AL35" s="87"/>
      <c r="AM35" s="87"/>
      <c r="AN35" s="87"/>
      <c r="AO35" s="87"/>
    </row>
    <row r="36" spans="1:41" ht="26" customHeight="1" x14ac:dyDescent="0.2">
      <c r="A36" s="508" t="s">
        <v>64</v>
      </c>
      <c r="B36" s="508" t="s">
        <v>65</v>
      </c>
      <c r="C36" s="508" t="s">
        <v>66</v>
      </c>
      <c r="D36" s="508"/>
      <c r="E36" s="508"/>
      <c r="F36" s="508"/>
      <c r="G36" s="508"/>
      <c r="H36" s="508"/>
      <c r="I36" s="508"/>
      <c r="J36" s="508"/>
      <c r="K36" s="508"/>
      <c r="L36" s="508"/>
      <c r="M36" s="508"/>
      <c r="N36" s="508"/>
      <c r="O36" s="508"/>
      <c r="P36" s="508"/>
      <c r="Q36" s="508" t="s">
        <v>67</v>
      </c>
      <c r="R36" s="508"/>
      <c r="S36" s="508"/>
      <c r="T36" s="508"/>
      <c r="U36" s="508"/>
      <c r="V36" s="508"/>
      <c r="W36" s="508"/>
      <c r="X36" s="508"/>
      <c r="Y36" s="508"/>
      <c r="Z36" s="508"/>
      <c r="AA36" s="508"/>
      <c r="AB36" s="508"/>
      <c r="AC36" s="508"/>
      <c r="AD36" s="508"/>
      <c r="AG36" s="87"/>
      <c r="AH36" s="87"/>
      <c r="AI36" s="87"/>
      <c r="AJ36" s="87"/>
      <c r="AK36" s="87"/>
      <c r="AL36" s="87"/>
      <c r="AM36" s="87"/>
      <c r="AN36" s="87"/>
      <c r="AO36" s="87"/>
    </row>
    <row r="37" spans="1:41" ht="26" customHeight="1" x14ac:dyDescent="0.2">
      <c r="A37" s="508"/>
      <c r="B37" s="508"/>
      <c r="C37" s="236" t="s">
        <v>68</v>
      </c>
      <c r="D37" s="236" t="s">
        <v>69</v>
      </c>
      <c r="E37" s="236" t="s">
        <v>70</v>
      </c>
      <c r="F37" s="236" t="s">
        <v>71</v>
      </c>
      <c r="G37" s="236" t="s">
        <v>72</v>
      </c>
      <c r="H37" s="236" t="s">
        <v>73</v>
      </c>
      <c r="I37" s="236" t="s">
        <v>74</v>
      </c>
      <c r="J37" s="236" t="s">
        <v>75</v>
      </c>
      <c r="K37" s="236" t="s">
        <v>76</v>
      </c>
      <c r="L37" s="236" t="s">
        <v>77</v>
      </c>
      <c r="M37" s="236" t="s">
        <v>78</v>
      </c>
      <c r="N37" s="236" t="s">
        <v>79</v>
      </c>
      <c r="O37" s="236" t="s">
        <v>80</v>
      </c>
      <c r="P37" s="236" t="s">
        <v>81</v>
      </c>
      <c r="Q37" s="508" t="s">
        <v>82</v>
      </c>
      <c r="R37" s="508"/>
      <c r="S37" s="508"/>
      <c r="T37" s="508"/>
      <c r="U37" s="508"/>
      <c r="V37" s="508"/>
      <c r="W37" s="508"/>
      <c r="X37" s="508"/>
      <c r="Y37" s="508"/>
      <c r="Z37" s="508"/>
      <c r="AA37" s="508"/>
      <c r="AB37" s="508"/>
      <c r="AC37" s="508"/>
      <c r="AD37" s="508"/>
      <c r="AG37" s="94"/>
      <c r="AH37" s="94"/>
      <c r="AI37" s="94"/>
      <c r="AJ37" s="94"/>
      <c r="AK37" s="94"/>
      <c r="AL37" s="94"/>
      <c r="AM37" s="94"/>
      <c r="AN37" s="94"/>
      <c r="AO37" s="94"/>
    </row>
    <row r="38" spans="1:41" ht="79.5" customHeight="1" x14ac:dyDescent="0.2">
      <c r="A38" s="505" t="s">
        <v>125</v>
      </c>
      <c r="B38" s="507">
        <v>7</v>
      </c>
      <c r="C38" s="239" t="s">
        <v>62</v>
      </c>
      <c r="D38" s="309">
        <v>0.03</v>
      </c>
      <c r="E38" s="309">
        <v>0.09</v>
      </c>
      <c r="F38" s="309">
        <v>0.08</v>
      </c>
      <c r="G38" s="309">
        <v>0.09</v>
      </c>
      <c r="H38" s="309">
        <v>0.08</v>
      </c>
      <c r="I38" s="309">
        <v>0.08</v>
      </c>
      <c r="J38" s="309">
        <v>0.09</v>
      </c>
      <c r="K38" s="309">
        <v>0.08</v>
      </c>
      <c r="L38" s="309">
        <v>0.1</v>
      </c>
      <c r="M38" s="309">
        <v>0.09</v>
      </c>
      <c r="N38" s="309">
        <v>0.08</v>
      </c>
      <c r="O38" s="309">
        <v>0.11</v>
      </c>
      <c r="P38" s="288">
        <f t="shared" ref="P38:P43" si="1">SUM(D38:O38)</f>
        <v>0.99999999999999989</v>
      </c>
      <c r="Q38" s="660" t="s">
        <v>604</v>
      </c>
      <c r="R38" s="660"/>
      <c r="S38" s="660"/>
      <c r="T38" s="660"/>
      <c r="U38" s="660"/>
      <c r="V38" s="660"/>
      <c r="W38" s="660"/>
      <c r="X38" s="660"/>
      <c r="Y38" s="660"/>
      <c r="Z38" s="660"/>
      <c r="AA38" s="660"/>
      <c r="AB38" s="660"/>
      <c r="AC38" s="660"/>
      <c r="AD38" s="660"/>
      <c r="AE38" s="97"/>
      <c r="AG38" s="98"/>
      <c r="AH38" s="98"/>
      <c r="AI38" s="98"/>
      <c r="AJ38" s="98"/>
      <c r="AK38" s="98"/>
      <c r="AL38" s="98"/>
      <c r="AM38" s="98"/>
      <c r="AN38" s="98"/>
      <c r="AO38" s="98"/>
    </row>
    <row r="39" spans="1:41" ht="79.5" customHeight="1" x14ac:dyDescent="0.2">
      <c r="A39" s="505"/>
      <c r="B39" s="507"/>
      <c r="C39" s="237" t="s">
        <v>63</v>
      </c>
      <c r="D39" s="238">
        <v>0.03</v>
      </c>
      <c r="E39" s="238">
        <v>0.09</v>
      </c>
      <c r="F39" s="238">
        <v>0.08</v>
      </c>
      <c r="G39" s="238">
        <v>0.09</v>
      </c>
      <c r="H39" s="238">
        <v>0.08</v>
      </c>
      <c r="I39" s="238">
        <v>0.08</v>
      </c>
      <c r="J39" s="238">
        <v>0.09</v>
      </c>
      <c r="K39" s="238">
        <v>0.08</v>
      </c>
      <c r="L39" s="238"/>
      <c r="M39" s="238"/>
      <c r="N39" s="238"/>
      <c r="O39" s="238"/>
      <c r="P39" s="288">
        <f t="shared" si="1"/>
        <v>0.62</v>
      </c>
      <c r="Q39" s="656" t="s">
        <v>600</v>
      </c>
      <c r="R39" s="656"/>
      <c r="S39" s="656"/>
      <c r="T39" s="656"/>
      <c r="U39" s="656"/>
      <c r="V39" s="656"/>
      <c r="W39" s="656"/>
      <c r="X39" s="656"/>
      <c r="Y39" s="656"/>
      <c r="Z39" s="656"/>
      <c r="AA39" s="656"/>
      <c r="AB39" s="656"/>
      <c r="AC39" s="656"/>
      <c r="AD39" s="656"/>
      <c r="AE39" s="97"/>
    </row>
    <row r="40" spans="1:41" ht="79.5" customHeight="1" x14ac:dyDescent="0.2">
      <c r="A40" s="505" t="s">
        <v>126</v>
      </c>
      <c r="B40" s="507">
        <v>7</v>
      </c>
      <c r="C40" s="239" t="s">
        <v>62</v>
      </c>
      <c r="D40" s="309">
        <v>0.03</v>
      </c>
      <c r="E40" s="309">
        <v>0.09</v>
      </c>
      <c r="F40" s="309">
        <v>0.08</v>
      </c>
      <c r="G40" s="309">
        <v>0.09</v>
      </c>
      <c r="H40" s="309">
        <v>0.08</v>
      </c>
      <c r="I40" s="309">
        <v>0.08</v>
      </c>
      <c r="J40" s="309">
        <v>0.09</v>
      </c>
      <c r="K40" s="309">
        <v>0.08</v>
      </c>
      <c r="L40" s="309">
        <v>0.1</v>
      </c>
      <c r="M40" s="309">
        <v>0.09</v>
      </c>
      <c r="N40" s="309">
        <v>0.08</v>
      </c>
      <c r="O40" s="309">
        <v>0.11</v>
      </c>
      <c r="P40" s="288">
        <f t="shared" si="1"/>
        <v>0.99999999999999989</v>
      </c>
      <c r="Q40" s="657" t="s">
        <v>605</v>
      </c>
      <c r="R40" s="658"/>
      <c r="S40" s="658"/>
      <c r="T40" s="658"/>
      <c r="U40" s="658"/>
      <c r="V40" s="658"/>
      <c r="W40" s="658"/>
      <c r="X40" s="658"/>
      <c r="Y40" s="658"/>
      <c r="Z40" s="658"/>
      <c r="AA40" s="658"/>
      <c r="AB40" s="658"/>
      <c r="AC40" s="658"/>
      <c r="AD40" s="658"/>
      <c r="AE40" s="97"/>
    </row>
    <row r="41" spans="1:41" ht="79.5" customHeight="1" x14ac:dyDescent="0.2">
      <c r="A41" s="505"/>
      <c r="B41" s="507"/>
      <c r="C41" s="237" t="s">
        <v>63</v>
      </c>
      <c r="D41" s="238">
        <v>0.03</v>
      </c>
      <c r="E41" s="238">
        <v>0.09</v>
      </c>
      <c r="F41" s="238">
        <v>0.08</v>
      </c>
      <c r="G41" s="238">
        <v>0.09</v>
      </c>
      <c r="H41" s="238">
        <v>0.08</v>
      </c>
      <c r="I41" s="238">
        <v>0.08</v>
      </c>
      <c r="J41" s="238">
        <v>0.09</v>
      </c>
      <c r="K41" s="238">
        <v>0.08</v>
      </c>
      <c r="L41" s="238"/>
      <c r="M41" s="238"/>
      <c r="N41" s="238"/>
      <c r="O41" s="238"/>
      <c r="P41" s="288">
        <f t="shared" si="1"/>
        <v>0.62</v>
      </c>
      <c r="Q41" s="656" t="s">
        <v>607</v>
      </c>
      <c r="R41" s="659"/>
      <c r="S41" s="659"/>
      <c r="T41" s="659"/>
      <c r="U41" s="659"/>
      <c r="V41" s="659"/>
      <c r="W41" s="659"/>
      <c r="X41" s="659"/>
      <c r="Y41" s="659"/>
      <c r="Z41" s="659"/>
      <c r="AA41" s="659"/>
      <c r="AB41" s="659"/>
      <c r="AC41" s="659"/>
      <c r="AD41" s="659"/>
      <c r="AE41" s="97"/>
    </row>
    <row r="42" spans="1:41" ht="91.5" customHeight="1" x14ac:dyDescent="0.2">
      <c r="A42" s="505" t="s">
        <v>127</v>
      </c>
      <c r="B42" s="507">
        <v>6</v>
      </c>
      <c r="C42" s="239" t="s">
        <v>62</v>
      </c>
      <c r="D42" s="240">
        <v>0.03</v>
      </c>
      <c r="E42" s="240">
        <v>0.12</v>
      </c>
      <c r="F42" s="240">
        <v>7.0000000000000007E-2</v>
      </c>
      <c r="G42" s="240">
        <v>0.12</v>
      </c>
      <c r="H42" s="240">
        <v>7.0000000000000007E-2</v>
      </c>
      <c r="I42" s="240">
        <v>7.0000000000000007E-2</v>
      </c>
      <c r="J42" s="240">
        <v>0.12</v>
      </c>
      <c r="K42" s="240">
        <v>7.0000000000000007E-2</v>
      </c>
      <c r="L42" s="240">
        <v>7.0000000000000007E-2</v>
      </c>
      <c r="M42" s="240">
        <v>0.12</v>
      </c>
      <c r="N42" s="240">
        <v>7.0000000000000007E-2</v>
      </c>
      <c r="O42" s="240">
        <v>7.0000000000000007E-2</v>
      </c>
      <c r="P42" s="288">
        <f t="shared" si="1"/>
        <v>1</v>
      </c>
      <c r="Q42" s="655" t="s">
        <v>606</v>
      </c>
      <c r="R42" s="655"/>
      <c r="S42" s="655"/>
      <c r="T42" s="655"/>
      <c r="U42" s="655"/>
      <c r="V42" s="655"/>
      <c r="W42" s="655"/>
      <c r="X42" s="655"/>
      <c r="Y42" s="655"/>
      <c r="Z42" s="655"/>
      <c r="AA42" s="655"/>
      <c r="AB42" s="655"/>
      <c r="AC42" s="655"/>
      <c r="AD42" s="655"/>
      <c r="AE42" s="97"/>
    </row>
    <row r="43" spans="1:41" ht="79.5" customHeight="1" x14ac:dyDescent="0.2">
      <c r="A43" s="506"/>
      <c r="B43" s="507"/>
      <c r="C43" s="237" t="s">
        <v>63</v>
      </c>
      <c r="D43" s="238">
        <v>0.03</v>
      </c>
      <c r="E43" s="238">
        <v>0.12</v>
      </c>
      <c r="F43" s="238">
        <v>7.0000000000000007E-2</v>
      </c>
      <c r="G43" s="238">
        <v>0.12</v>
      </c>
      <c r="H43" s="238">
        <v>7.0000000000000007E-2</v>
      </c>
      <c r="I43" s="238">
        <v>7.0000000000000007E-2</v>
      </c>
      <c r="J43" s="238">
        <v>0.12</v>
      </c>
      <c r="K43" s="238">
        <v>7.0000000000000007E-2</v>
      </c>
      <c r="L43" s="238"/>
      <c r="M43" s="238"/>
      <c r="N43" s="238"/>
      <c r="O43" s="238"/>
      <c r="P43" s="288">
        <f t="shared" si="1"/>
        <v>0.66999999999999993</v>
      </c>
      <c r="Q43" s="654" t="s">
        <v>608</v>
      </c>
      <c r="R43" s="655"/>
      <c r="S43" s="655"/>
      <c r="T43" s="655"/>
      <c r="U43" s="655"/>
      <c r="V43" s="655"/>
      <c r="W43" s="655"/>
      <c r="X43" s="655"/>
      <c r="Y43" s="655"/>
      <c r="Z43" s="655"/>
      <c r="AA43" s="655"/>
      <c r="AB43" s="655"/>
      <c r="AC43" s="655"/>
      <c r="AD43" s="655"/>
      <c r="AE43" s="97"/>
    </row>
    <row r="44" spans="1:41" ht="60" customHeight="1" x14ac:dyDescent="0.2">
      <c r="A44" s="242" t="s">
        <v>92</v>
      </c>
      <c r="B44" s="242"/>
      <c r="C44" s="242"/>
      <c r="D44" s="242"/>
      <c r="E44" s="242"/>
      <c r="F44" s="242"/>
      <c r="G44" s="242"/>
      <c r="H44" s="242"/>
      <c r="I44" s="242"/>
      <c r="J44" s="242"/>
      <c r="K44" s="242"/>
      <c r="L44" s="242"/>
      <c r="M44" s="242"/>
      <c r="N44" s="242"/>
      <c r="O44" s="242"/>
      <c r="P44" s="242"/>
    </row>
    <row r="45" spans="1:41" x14ac:dyDescent="0.2">
      <c r="A45" s="242"/>
      <c r="B45" s="242"/>
      <c r="C45" s="242"/>
      <c r="D45" s="242"/>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row>
    <row r="46" spans="1:41" x14ac:dyDescent="0.2">
      <c r="A46" s="242"/>
      <c r="B46" s="242"/>
      <c r="C46" s="242"/>
      <c r="D46" s="242"/>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row>
  </sheetData>
  <mergeCells count="82">
    <mergeCell ref="A1:A4"/>
    <mergeCell ref="B1:AA1"/>
    <mergeCell ref="AB1:AD1"/>
    <mergeCell ref="M9:N9"/>
    <mergeCell ref="O9:P9"/>
    <mergeCell ref="M7:N7"/>
    <mergeCell ref="O7:P7"/>
    <mergeCell ref="M8:N8"/>
    <mergeCell ref="O8:P8"/>
    <mergeCell ref="A7:B9"/>
    <mergeCell ref="B2:AA2"/>
    <mergeCell ref="AB2:AD2"/>
    <mergeCell ref="B3:AA4"/>
    <mergeCell ref="AB3:AD3"/>
    <mergeCell ref="AB4:AD4"/>
    <mergeCell ref="A11:B13"/>
    <mergeCell ref="D7:H9"/>
    <mergeCell ref="I7:J9"/>
    <mergeCell ref="K7:L9"/>
    <mergeCell ref="C11:AD13"/>
    <mergeCell ref="C7:C9"/>
    <mergeCell ref="A19:AD19"/>
    <mergeCell ref="Q20:AD20"/>
    <mergeCell ref="C20:P20"/>
    <mergeCell ref="A22:B22"/>
    <mergeCell ref="AC17:AD17"/>
    <mergeCell ref="C16:AB16"/>
    <mergeCell ref="A17:B17"/>
    <mergeCell ref="C17:Q17"/>
    <mergeCell ref="R17:V17"/>
    <mergeCell ref="L15:Q15"/>
    <mergeCell ref="R15:X15"/>
    <mergeCell ref="C15:K15"/>
    <mergeCell ref="A23:B23"/>
    <mergeCell ref="A25:B25"/>
    <mergeCell ref="AA15:AD15"/>
    <mergeCell ref="Q28:AD29"/>
    <mergeCell ref="Q33:S33"/>
    <mergeCell ref="T33:V33"/>
    <mergeCell ref="A24:B24"/>
    <mergeCell ref="A28:A29"/>
    <mergeCell ref="B28:C29"/>
    <mergeCell ref="D28:O28"/>
    <mergeCell ref="P28:P29"/>
    <mergeCell ref="A27:AD27"/>
    <mergeCell ref="Y15:Z15"/>
    <mergeCell ref="W17:X17"/>
    <mergeCell ref="Y17:AB17"/>
    <mergeCell ref="A15:B15"/>
    <mergeCell ref="B30:C30"/>
    <mergeCell ref="Q30:AD30"/>
    <mergeCell ref="A31:AD31"/>
    <mergeCell ref="A32:A33"/>
    <mergeCell ref="B32:B33"/>
    <mergeCell ref="C32:C33"/>
    <mergeCell ref="D32:P32"/>
    <mergeCell ref="Q32:AD32"/>
    <mergeCell ref="W33:Z33"/>
    <mergeCell ref="AA33:AD33"/>
    <mergeCell ref="A34:A35"/>
    <mergeCell ref="B34:B35"/>
    <mergeCell ref="W34:Z35"/>
    <mergeCell ref="AA34:AD35"/>
    <mergeCell ref="A36:A37"/>
    <mergeCell ref="B36:B37"/>
    <mergeCell ref="C36:P36"/>
    <mergeCell ref="Q36:AD36"/>
    <mergeCell ref="Q37:AD37"/>
    <mergeCell ref="Q34:S35"/>
    <mergeCell ref="T34:V35"/>
    <mergeCell ref="Q39:AD39"/>
    <mergeCell ref="Q40:AD40"/>
    <mergeCell ref="Q42:AD42"/>
    <mergeCell ref="Q41:AD41"/>
    <mergeCell ref="A38:A39"/>
    <mergeCell ref="B38:B39"/>
    <mergeCell ref="Q38:AD38"/>
    <mergeCell ref="Q43:AD43"/>
    <mergeCell ref="A42:A43"/>
    <mergeCell ref="B42:B43"/>
    <mergeCell ref="A40:A41"/>
    <mergeCell ref="B40:B41"/>
  </mergeCells>
  <dataValidations count="3">
    <dataValidation type="textLength" operator="lessThanOrEqual" allowBlank="1" showInputMessage="1" showErrorMessage="1" errorTitle="Máximo 2.000 caracteres" error="Máximo 2.000 caracteres" sqref="AA34 Q34 W34 T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2"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BB23"/>
  <sheetViews>
    <sheetView topLeftCell="Q5" zoomScale="60" zoomScaleNormal="60" workbookViewId="0">
      <selection activeCell="AX5" sqref="AX5:AX12"/>
    </sheetView>
  </sheetViews>
  <sheetFormatPr baseColWidth="10" defaultColWidth="10.83203125" defaultRowHeight="14" x14ac:dyDescent="0.2"/>
  <cols>
    <col min="1" max="1" width="7.83203125" style="108" customWidth="1"/>
    <col min="2" max="2" width="10.1640625" style="108" customWidth="1"/>
    <col min="3" max="3" width="10" style="108" customWidth="1"/>
    <col min="4" max="4" width="17.33203125" style="108" customWidth="1"/>
    <col min="5" max="5" width="8.33203125" style="108" customWidth="1"/>
    <col min="6" max="6" width="9.83203125" style="108" customWidth="1"/>
    <col min="7" max="7" width="8.33203125" style="108" customWidth="1"/>
    <col min="8" max="9" width="14.6640625" style="108" customWidth="1"/>
    <col min="10" max="10" width="44.83203125" style="108" customWidth="1"/>
    <col min="11" max="11" width="29.33203125" style="108" customWidth="1"/>
    <col min="12" max="12" width="16.83203125" style="108" customWidth="1"/>
    <col min="13" max="14" width="15.33203125" style="108" customWidth="1"/>
    <col min="15" max="15" width="21.1640625" style="108" customWidth="1"/>
    <col min="16" max="20" width="8.6640625" style="123" customWidth="1"/>
    <col min="21" max="21" width="22.33203125" style="108" customWidth="1"/>
    <col min="22" max="22" width="17" style="108" customWidth="1"/>
    <col min="23" max="46" width="5.83203125" style="108" customWidth="1"/>
    <col min="47" max="47" width="17.1640625" style="108" customWidth="1"/>
    <col min="48" max="48" width="15.83203125" style="197" customWidth="1"/>
    <col min="49" max="49" width="77.6640625" style="230" customWidth="1"/>
    <col min="50" max="50" width="71.1640625" style="108" customWidth="1"/>
    <col min="51" max="52" width="24.5" style="108" customWidth="1"/>
    <col min="53" max="16384" width="10.83203125" style="108"/>
  </cols>
  <sheetData>
    <row r="1" spans="1:54" ht="16" customHeight="1" x14ac:dyDescent="0.2">
      <c r="B1" s="672" t="s">
        <v>0</v>
      </c>
      <c r="C1" s="673"/>
      <c r="D1" s="673"/>
      <c r="E1" s="673"/>
      <c r="F1" s="673"/>
      <c r="G1" s="673"/>
      <c r="H1" s="673"/>
      <c r="I1" s="673"/>
      <c r="J1" s="673"/>
      <c r="K1" s="673"/>
      <c r="L1" s="673"/>
      <c r="M1" s="673"/>
      <c r="N1" s="673"/>
      <c r="O1" s="673"/>
      <c r="P1" s="673"/>
      <c r="Q1" s="673"/>
      <c r="R1" s="673"/>
      <c r="S1" s="673"/>
      <c r="T1" s="673"/>
      <c r="U1" s="673"/>
      <c r="V1" s="673"/>
      <c r="W1" s="673"/>
      <c r="X1" s="673"/>
      <c r="Y1" s="673"/>
      <c r="Z1" s="673"/>
      <c r="AA1" s="673"/>
      <c r="AB1" s="673"/>
      <c r="AC1" s="673"/>
      <c r="AD1" s="673"/>
      <c r="AE1" s="673"/>
      <c r="AF1" s="673"/>
      <c r="AG1" s="673"/>
      <c r="AH1" s="673"/>
      <c r="AI1" s="673"/>
      <c r="AJ1" s="673"/>
      <c r="AK1" s="673"/>
      <c r="AL1" s="673"/>
      <c r="AM1" s="673"/>
      <c r="AN1" s="673"/>
      <c r="AO1" s="673"/>
      <c r="AP1" s="673"/>
      <c r="AQ1" s="673"/>
      <c r="AR1" s="673"/>
      <c r="AS1" s="673"/>
      <c r="AT1" s="673"/>
      <c r="AU1" s="673"/>
      <c r="AV1" s="673"/>
      <c r="AW1" s="673"/>
      <c r="AX1" s="674"/>
      <c r="AY1" s="573" t="s">
        <v>1</v>
      </c>
      <c r="AZ1" s="574"/>
    </row>
    <row r="2" spans="1:54" ht="16" customHeight="1" x14ac:dyDescent="0.2">
      <c r="B2" s="675" t="s">
        <v>2</v>
      </c>
      <c r="C2" s="676"/>
      <c r="D2" s="676"/>
      <c r="E2" s="676"/>
      <c r="F2" s="676"/>
      <c r="G2" s="676"/>
      <c r="H2" s="676"/>
      <c r="I2" s="676"/>
      <c r="J2" s="676"/>
      <c r="K2" s="676"/>
      <c r="L2" s="676"/>
      <c r="M2" s="676"/>
      <c r="N2" s="676"/>
      <c r="O2" s="676"/>
      <c r="P2" s="676"/>
      <c r="Q2" s="676"/>
      <c r="R2" s="676"/>
      <c r="S2" s="676"/>
      <c r="T2" s="676"/>
      <c r="U2" s="676"/>
      <c r="V2" s="676"/>
      <c r="W2" s="676"/>
      <c r="X2" s="676"/>
      <c r="Y2" s="676"/>
      <c r="Z2" s="676"/>
      <c r="AA2" s="676"/>
      <c r="AB2" s="676"/>
      <c r="AC2" s="676"/>
      <c r="AD2" s="676"/>
      <c r="AE2" s="676"/>
      <c r="AF2" s="676"/>
      <c r="AG2" s="676"/>
      <c r="AH2" s="676"/>
      <c r="AI2" s="676"/>
      <c r="AJ2" s="676"/>
      <c r="AK2" s="676"/>
      <c r="AL2" s="676"/>
      <c r="AM2" s="676"/>
      <c r="AN2" s="676"/>
      <c r="AO2" s="676"/>
      <c r="AP2" s="676"/>
      <c r="AQ2" s="676"/>
      <c r="AR2" s="676"/>
      <c r="AS2" s="676"/>
      <c r="AT2" s="676"/>
      <c r="AU2" s="676"/>
      <c r="AV2" s="676"/>
      <c r="AW2" s="676"/>
      <c r="AX2" s="677"/>
      <c r="AY2" s="669" t="s">
        <v>3</v>
      </c>
      <c r="AZ2" s="670"/>
    </row>
    <row r="3" spans="1:54" ht="15" customHeight="1" x14ac:dyDescent="0.2">
      <c r="B3" s="678" t="s">
        <v>128</v>
      </c>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79"/>
      <c r="AG3" s="679"/>
      <c r="AH3" s="679"/>
      <c r="AI3" s="679"/>
      <c r="AJ3" s="679"/>
      <c r="AK3" s="679"/>
      <c r="AL3" s="679"/>
      <c r="AM3" s="679"/>
      <c r="AN3" s="679"/>
      <c r="AO3" s="679"/>
      <c r="AP3" s="679"/>
      <c r="AQ3" s="679"/>
      <c r="AR3" s="679"/>
      <c r="AS3" s="679"/>
      <c r="AT3" s="679"/>
      <c r="AU3" s="679"/>
      <c r="AV3" s="679"/>
      <c r="AW3" s="679"/>
      <c r="AX3" s="680"/>
      <c r="AY3" s="669" t="s">
        <v>5</v>
      </c>
      <c r="AZ3" s="670"/>
    </row>
    <row r="4" spans="1:54" ht="16" customHeight="1" x14ac:dyDescent="0.2">
      <c r="B4" s="672"/>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c r="AF4" s="673"/>
      <c r="AG4" s="673"/>
      <c r="AH4" s="673"/>
      <c r="AI4" s="673"/>
      <c r="AJ4" s="673"/>
      <c r="AK4" s="673"/>
      <c r="AL4" s="673"/>
      <c r="AM4" s="673"/>
      <c r="AN4" s="673"/>
      <c r="AO4" s="673"/>
      <c r="AP4" s="673"/>
      <c r="AQ4" s="673"/>
      <c r="AR4" s="673"/>
      <c r="AS4" s="673"/>
      <c r="AT4" s="673"/>
      <c r="AU4" s="673"/>
      <c r="AV4" s="673"/>
      <c r="AW4" s="673"/>
      <c r="AX4" s="674"/>
      <c r="AY4" s="671" t="s">
        <v>129</v>
      </c>
      <c r="AZ4" s="671"/>
    </row>
    <row r="5" spans="1:54" ht="15" customHeight="1" x14ac:dyDescent="0.2">
      <c r="B5" s="697" t="s">
        <v>130</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c r="AF5" s="698"/>
      <c r="AG5" s="698"/>
      <c r="AH5" s="699"/>
      <c r="AI5" s="683" t="s">
        <v>13</v>
      </c>
      <c r="AJ5" s="684"/>
      <c r="AK5" s="684"/>
      <c r="AL5" s="684"/>
      <c r="AM5" s="684"/>
      <c r="AN5" s="684"/>
      <c r="AO5" s="684"/>
      <c r="AP5" s="684"/>
      <c r="AQ5" s="684"/>
      <c r="AR5" s="684"/>
      <c r="AS5" s="684"/>
      <c r="AT5" s="684"/>
      <c r="AU5" s="684"/>
      <c r="AV5" s="685"/>
      <c r="AW5" s="692" t="s">
        <v>131</v>
      </c>
      <c r="AX5" s="692" t="s">
        <v>132</v>
      </c>
      <c r="AY5" s="692" t="s">
        <v>133</v>
      </c>
      <c r="AZ5" s="692" t="s">
        <v>134</v>
      </c>
    </row>
    <row r="6" spans="1:54" ht="15" customHeight="1" x14ac:dyDescent="0.2">
      <c r="B6" s="681" t="s">
        <v>9</v>
      </c>
      <c r="C6" s="681"/>
      <c r="D6" s="681"/>
      <c r="E6" s="695">
        <v>45174</v>
      </c>
      <c r="F6" s="696"/>
      <c r="G6" s="683" t="s">
        <v>10</v>
      </c>
      <c r="H6" s="685"/>
      <c r="I6" s="682" t="s">
        <v>11</v>
      </c>
      <c r="J6" s="682"/>
      <c r="K6" s="116"/>
      <c r="L6" s="683"/>
      <c r="M6" s="684"/>
      <c r="N6" s="684"/>
      <c r="O6" s="684"/>
      <c r="P6" s="684"/>
      <c r="Q6" s="684"/>
      <c r="R6" s="684"/>
      <c r="S6" s="684"/>
      <c r="T6" s="684"/>
      <c r="U6" s="684"/>
      <c r="V6" s="684"/>
      <c r="W6" s="109"/>
      <c r="X6" s="109"/>
      <c r="Y6" s="109"/>
      <c r="Z6" s="109"/>
      <c r="AA6" s="109"/>
      <c r="AB6" s="109"/>
      <c r="AC6" s="109"/>
      <c r="AD6" s="109"/>
      <c r="AE6" s="109"/>
      <c r="AF6" s="109"/>
      <c r="AG6" s="109"/>
      <c r="AH6" s="110"/>
      <c r="AI6" s="686"/>
      <c r="AJ6" s="687"/>
      <c r="AK6" s="687"/>
      <c r="AL6" s="687"/>
      <c r="AM6" s="687"/>
      <c r="AN6" s="687"/>
      <c r="AO6" s="687"/>
      <c r="AP6" s="687"/>
      <c r="AQ6" s="687"/>
      <c r="AR6" s="687"/>
      <c r="AS6" s="687"/>
      <c r="AT6" s="687"/>
      <c r="AU6" s="687"/>
      <c r="AV6" s="688"/>
      <c r="AW6" s="693"/>
      <c r="AX6" s="693"/>
      <c r="AY6" s="693"/>
      <c r="AZ6" s="693"/>
    </row>
    <row r="7" spans="1:54" ht="15" customHeight="1" x14ac:dyDescent="0.2">
      <c r="B7" s="681"/>
      <c r="C7" s="681"/>
      <c r="D7" s="681"/>
      <c r="E7" s="696"/>
      <c r="F7" s="696"/>
      <c r="G7" s="686"/>
      <c r="H7" s="688"/>
      <c r="I7" s="682" t="s">
        <v>12</v>
      </c>
      <c r="J7" s="682"/>
      <c r="K7" s="116"/>
      <c r="L7" s="686"/>
      <c r="M7" s="687"/>
      <c r="N7" s="687"/>
      <c r="O7" s="687"/>
      <c r="P7" s="687"/>
      <c r="Q7" s="687"/>
      <c r="R7" s="687"/>
      <c r="S7" s="687"/>
      <c r="T7" s="687"/>
      <c r="U7" s="687"/>
      <c r="V7" s="687"/>
      <c r="W7" s="111"/>
      <c r="X7" s="111"/>
      <c r="Y7" s="111"/>
      <c r="Z7" s="111"/>
      <c r="AA7" s="111"/>
      <c r="AB7" s="111"/>
      <c r="AC7" s="111"/>
      <c r="AD7" s="111"/>
      <c r="AE7" s="111"/>
      <c r="AF7" s="111"/>
      <c r="AG7" s="111"/>
      <c r="AH7" s="112"/>
      <c r="AI7" s="686"/>
      <c r="AJ7" s="687"/>
      <c r="AK7" s="687"/>
      <c r="AL7" s="687"/>
      <c r="AM7" s="687"/>
      <c r="AN7" s="687"/>
      <c r="AO7" s="687"/>
      <c r="AP7" s="687"/>
      <c r="AQ7" s="687"/>
      <c r="AR7" s="687"/>
      <c r="AS7" s="687"/>
      <c r="AT7" s="687"/>
      <c r="AU7" s="687"/>
      <c r="AV7" s="688"/>
      <c r="AW7" s="693"/>
      <c r="AX7" s="693"/>
      <c r="AY7" s="693"/>
      <c r="AZ7" s="693"/>
    </row>
    <row r="8" spans="1:54" ht="15" customHeight="1" x14ac:dyDescent="0.2">
      <c r="B8" s="681"/>
      <c r="C8" s="681"/>
      <c r="D8" s="681"/>
      <c r="E8" s="696"/>
      <c r="F8" s="696"/>
      <c r="G8" s="689"/>
      <c r="H8" s="691"/>
      <c r="I8" s="682" t="s">
        <v>13</v>
      </c>
      <c r="J8" s="682"/>
      <c r="K8" s="116" t="s">
        <v>14</v>
      </c>
      <c r="L8" s="689"/>
      <c r="M8" s="690"/>
      <c r="N8" s="690"/>
      <c r="O8" s="690"/>
      <c r="P8" s="690"/>
      <c r="Q8" s="690"/>
      <c r="R8" s="690"/>
      <c r="S8" s="690"/>
      <c r="T8" s="690"/>
      <c r="U8" s="690"/>
      <c r="V8" s="690"/>
      <c r="W8" s="113"/>
      <c r="X8" s="113"/>
      <c r="Y8" s="113"/>
      <c r="Z8" s="113"/>
      <c r="AA8" s="113"/>
      <c r="AB8" s="113"/>
      <c r="AC8" s="113"/>
      <c r="AD8" s="113"/>
      <c r="AE8" s="113"/>
      <c r="AF8" s="113"/>
      <c r="AG8" s="113"/>
      <c r="AH8" s="114"/>
      <c r="AI8" s="686"/>
      <c r="AJ8" s="687"/>
      <c r="AK8" s="687"/>
      <c r="AL8" s="687"/>
      <c r="AM8" s="687"/>
      <c r="AN8" s="687"/>
      <c r="AO8" s="687"/>
      <c r="AP8" s="687"/>
      <c r="AQ8" s="687"/>
      <c r="AR8" s="687"/>
      <c r="AS8" s="687"/>
      <c r="AT8" s="687"/>
      <c r="AU8" s="687"/>
      <c r="AV8" s="688"/>
      <c r="AW8" s="693"/>
      <c r="AX8" s="693"/>
      <c r="AY8" s="693"/>
      <c r="AZ8" s="693"/>
    </row>
    <row r="9" spans="1:54" ht="15" customHeight="1" x14ac:dyDescent="0.2">
      <c r="B9" s="707" t="s">
        <v>135</v>
      </c>
      <c r="C9" s="708"/>
      <c r="D9" s="709"/>
      <c r="E9" s="665"/>
      <c r="F9" s="666"/>
      <c r="G9" s="666"/>
      <c r="H9" s="666"/>
      <c r="I9" s="666"/>
      <c r="J9" s="666"/>
      <c r="K9" s="666"/>
      <c r="L9" s="667"/>
      <c r="M9" s="667"/>
      <c r="N9" s="667"/>
      <c r="O9" s="667"/>
      <c r="P9" s="667"/>
      <c r="Q9" s="667"/>
      <c r="R9" s="667"/>
      <c r="S9" s="667"/>
      <c r="T9" s="667"/>
      <c r="U9" s="667"/>
      <c r="V9" s="667"/>
      <c r="W9" s="667"/>
      <c r="X9" s="667"/>
      <c r="Y9" s="667"/>
      <c r="Z9" s="667"/>
      <c r="AA9" s="667"/>
      <c r="AB9" s="667"/>
      <c r="AC9" s="667"/>
      <c r="AD9" s="667"/>
      <c r="AE9" s="667"/>
      <c r="AF9" s="667"/>
      <c r="AG9" s="667"/>
      <c r="AH9" s="668"/>
      <c r="AI9" s="686"/>
      <c r="AJ9" s="687"/>
      <c r="AK9" s="687"/>
      <c r="AL9" s="687"/>
      <c r="AM9" s="687"/>
      <c r="AN9" s="687"/>
      <c r="AO9" s="687"/>
      <c r="AP9" s="687"/>
      <c r="AQ9" s="687"/>
      <c r="AR9" s="687"/>
      <c r="AS9" s="687"/>
      <c r="AT9" s="687"/>
      <c r="AU9" s="687"/>
      <c r="AV9" s="688"/>
      <c r="AW9" s="693"/>
      <c r="AX9" s="693"/>
      <c r="AY9" s="693"/>
      <c r="AZ9" s="693"/>
    </row>
    <row r="10" spans="1:54" ht="15" customHeight="1" x14ac:dyDescent="0.2">
      <c r="B10" s="662" t="s">
        <v>136</v>
      </c>
      <c r="C10" s="663"/>
      <c r="D10" s="664"/>
      <c r="E10" s="703" t="s">
        <v>137</v>
      </c>
      <c r="F10" s="667"/>
      <c r="G10" s="667"/>
      <c r="H10" s="667"/>
      <c r="I10" s="667"/>
      <c r="J10" s="667"/>
      <c r="K10" s="667"/>
      <c r="L10" s="667"/>
      <c r="M10" s="667"/>
      <c r="N10" s="667"/>
      <c r="O10" s="667"/>
      <c r="P10" s="667"/>
      <c r="Q10" s="667"/>
      <c r="R10" s="667"/>
      <c r="S10" s="667"/>
      <c r="T10" s="667"/>
      <c r="U10" s="667"/>
      <c r="V10" s="667"/>
      <c r="W10" s="667"/>
      <c r="X10" s="667"/>
      <c r="Y10" s="667"/>
      <c r="Z10" s="667"/>
      <c r="AA10" s="667"/>
      <c r="AB10" s="667"/>
      <c r="AC10" s="667"/>
      <c r="AD10" s="667"/>
      <c r="AE10" s="667"/>
      <c r="AF10" s="667"/>
      <c r="AG10" s="667"/>
      <c r="AH10" s="668"/>
      <c r="AI10" s="689"/>
      <c r="AJ10" s="690"/>
      <c r="AK10" s="690"/>
      <c r="AL10" s="690"/>
      <c r="AM10" s="690"/>
      <c r="AN10" s="690"/>
      <c r="AO10" s="690"/>
      <c r="AP10" s="690"/>
      <c r="AQ10" s="690"/>
      <c r="AR10" s="690"/>
      <c r="AS10" s="690"/>
      <c r="AT10" s="690"/>
      <c r="AU10" s="690"/>
      <c r="AV10" s="691"/>
      <c r="AW10" s="693"/>
      <c r="AX10" s="693"/>
      <c r="AY10" s="693"/>
      <c r="AZ10" s="693"/>
    </row>
    <row r="11" spans="1:54" ht="39.75" customHeight="1" x14ac:dyDescent="0.2">
      <c r="B11" s="704" t="s">
        <v>138</v>
      </c>
      <c r="C11" s="705"/>
      <c r="D11" s="705"/>
      <c r="E11" s="705"/>
      <c r="F11" s="705"/>
      <c r="G11" s="706"/>
      <c r="H11" s="704" t="s">
        <v>139</v>
      </c>
      <c r="I11" s="706"/>
      <c r="J11" s="692" t="s">
        <v>140</v>
      </c>
      <c r="K11" s="692" t="s">
        <v>141</v>
      </c>
      <c r="L11" s="692" t="s">
        <v>142</v>
      </c>
      <c r="M11" s="692" t="s">
        <v>143</v>
      </c>
      <c r="N11" s="692" t="s">
        <v>144</v>
      </c>
      <c r="O11" s="692" t="s">
        <v>145</v>
      </c>
      <c r="P11" s="704" t="s">
        <v>146</v>
      </c>
      <c r="Q11" s="705"/>
      <c r="R11" s="705"/>
      <c r="S11" s="705"/>
      <c r="T11" s="706"/>
      <c r="U11" s="692" t="s">
        <v>147</v>
      </c>
      <c r="V11" s="692" t="s">
        <v>148</v>
      </c>
      <c r="W11" s="697" t="s">
        <v>149</v>
      </c>
      <c r="X11" s="698"/>
      <c r="Y11" s="698"/>
      <c r="Z11" s="698"/>
      <c r="AA11" s="698"/>
      <c r="AB11" s="698"/>
      <c r="AC11" s="698"/>
      <c r="AD11" s="698"/>
      <c r="AE11" s="698"/>
      <c r="AF11" s="698"/>
      <c r="AG11" s="698"/>
      <c r="AH11" s="699"/>
      <c r="AI11" s="697" t="s">
        <v>150</v>
      </c>
      <c r="AJ11" s="698"/>
      <c r="AK11" s="698"/>
      <c r="AL11" s="698"/>
      <c r="AM11" s="698"/>
      <c r="AN11" s="698"/>
      <c r="AO11" s="698"/>
      <c r="AP11" s="698"/>
      <c r="AQ11" s="698"/>
      <c r="AR11" s="698"/>
      <c r="AS11" s="698"/>
      <c r="AT11" s="699"/>
      <c r="AU11" s="704" t="s">
        <v>41</v>
      </c>
      <c r="AV11" s="706"/>
      <c r="AW11" s="693"/>
      <c r="AX11" s="693"/>
      <c r="AY11" s="693"/>
      <c r="AZ11" s="693"/>
    </row>
    <row r="12" spans="1:54" ht="30" x14ac:dyDescent="0.2">
      <c r="B12" s="115" t="s">
        <v>151</v>
      </c>
      <c r="C12" s="115" t="s">
        <v>152</v>
      </c>
      <c r="D12" s="115" t="s">
        <v>153</v>
      </c>
      <c r="E12" s="115" t="s">
        <v>154</v>
      </c>
      <c r="F12" s="115" t="s">
        <v>155</v>
      </c>
      <c r="G12" s="115" t="s">
        <v>156</v>
      </c>
      <c r="H12" s="115" t="s">
        <v>157</v>
      </c>
      <c r="I12" s="115" t="s">
        <v>158</v>
      </c>
      <c r="J12" s="694"/>
      <c r="K12" s="694"/>
      <c r="L12" s="694"/>
      <c r="M12" s="694"/>
      <c r="N12" s="694"/>
      <c r="O12" s="694"/>
      <c r="P12" s="115">
        <v>2020</v>
      </c>
      <c r="Q12" s="115">
        <v>2021</v>
      </c>
      <c r="R12" s="115">
        <v>2022</v>
      </c>
      <c r="S12" s="115">
        <v>2023</v>
      </c>
      <c r="T12" s="115">
        <v>2024</v>
      </c>
      <c r="U12" s="694"/>
      <c r="V12" s="694"/>
      <c r="W12" s="121" t="s">
        <v>30</v>
      </c>
      <c r="X12" s="121" t="s">
        <v>31</v>
      </c>
      <c r="Y12" s="121" t="s">
        <v>32</v>
      </c>
      <c r="Z12" s="121" t="s">
        <v>33</v>
      </c>
      <c r="AA12" s="121" t="s">
        <v>34</v>
      </c>
      <c r="AB12" s="121" t="s">
        <v>35</v>
      </c>
      <c r="AC12" s="121" t="s">
        <v>36</v>
      </c>
      <c r="AD12" s="121" t="s">
        <v>8</v>
      </c>
      <c r="AE12" s="121" t="s">
        <v>37</v>
      </c>
      <c r="AF12" s="121" t="s">
        <v>38</v>
      </c>
      <c r="AG12" s="121" t="s">
        <v>39</v>
      </c>
      <c r="AH12" s="121" t="s">
        <v>40</v>
      </c>
      <c r="AI12" s="274" t="s">
        <v>30</v>
      </c>
      <c r="AJ12" s="274" t="s">
        <v>31</v>
      </c>
      <c r="AK12" s="274" t="s">
        <v>32</v>
      </c>
      <c r="AL12" s="274" t="s">
        <v>33</v>
      </c>
      <c r="AM12" s="274" t="s">
        <v>34</v>
      </c>
      <c r="AN12" s="274" t="s">
        <v>35</v>
      </c>
      <c r="AO12" s="274" t="s">
        <v>36</v>
      </c>
      <c r="AP12" s="274" t="s">
        <v>8</v>
      </c>
      <c r="AQ12" s="274" t="s">
        <v>37</v>
      </c>
      <c r="AR12" s="274" t="s">
        <v>38</v>
      </c>
      <c r="AS12" s="274" t="s">
        <v>39</v>
      </c>
      <c r="AT12" s="274" t="s">
        <v>40</v>
      </c>
      <c r="AU12" s="115" t="s">
        <v>159</v>
      </c>
      <c r="AV12" s="196" t="s">
        <v>160</v>
      </c>
      <c r="AW12" s="694"/>
      <c r="AX12" s="694"/>
      <c r="AY12" s="694"/>
      <c r="AZ12" s="694"/>
    </row>
    <row r="13" spans="1:54" ht="60.75" customHeight="1" x14ac:dyDescent="0.2">
      <c r="A13" s="223">
        <v>1</v>
      </c>
      <c r="B13" s="224">
        <v>38</v>
      </c>
      <c r="C13" s="117"/>
      <c r="D13" s="117"/>
      <c r="E13" s="117"/>
      <c r="F13" s="117"/>
      <c r="G13" s="117"/>
      <c r="H13" s="117"/>
      <c r="I13" s="117" t="s">
        <v>52</v>
      </c>
      <c r="J13" s="138" t="s">
        <v>161</v>
      </c>
      <c r="K13" s="138" t="s">
        <v>162</v>
      </c>
      <c r="L13" s="117" t="s">
        <v>163</v>
      </c>
      <c r="M13" s="117">
        <v>1</v>
      </c>
      <c r="N13" s="117" t="s">
        <v>164</v>
      </c>
      <c r="O13" s="117" t="s">
        <v>165</v>
      </c>
      <c r="P13" s="207">
        <v>1</v>
      </c>
      <c r="Q13" s="207">
        <v>1</v>
      </c>
      <c r="R13" s="207">
        <v>1</v>
      </c>
      <c r="S13" s="207">
        <v>1</v>
      </c>
      <c r="T13" s="207">
        <v>1</v>
      </c>
      <c r="U13" s="207" t="s">
        <v>166</v>
      </c>
      <c r="V13" s="208" t="s">
        <v>167</v>
      </c>
      <c r="W13" s="210">
        <v>0.05</v>
      </c>
      <c r="X13" s="210">
        <v>0.05</v>
      </c>
      <c r="Y13" s="210">
        <v>0.1</v>
      </c>
      <c r="Z13" s="210">
        <v>0.1</v>
      </c>
      <c r="AA13" s="210">
        <v>0.05</v>
      </c>
      <c r="AB13" s="210">
        <v>0.05</v>
      </c>
      <c r="AC13" s="210">
        <v>0.1</v>
      </c>
      <c r="AD13" s="210">
        <v>0.1</v>
      </c>
      <c r="AE13" s="117">
        <v>0.1</v>
      </c>
      <c r="AF13" s="117">
        <v>0.1</v>
      </c>
      <c r="AG13" s="117">
        <v>0.1</v>
      </c>
      <c r="AH13" s="117">
        <v>0.1</v>
      </c>
      <c r="AI13" s="118">
        <v>0.05</v>
      </c>
      <c r="AJ13" s="263">
        <v>0.05</v>
      </c>
      <c r="AK13" s="118">
        <v>0.1</v>
      </c>
      <c r="AL13" s="118">
        <v>0.1</v>
      </c>
      <c r="AM13" s="118">
        <v>0.05</v>
      </c>
      <c r="AN13" s="118">
        <v>0.05</v>
      </c>
      <c r="AO13" s="118">
        <v>0.1</v>
      </c>
      <c r="AP13" s="118">
        <v>0.1</v>
      </c>
      <c r="AQ13" s="118"/>
      <c r="AR13" s="118"/>
      <c r="AS13" s="118"/>
      <c r="AT13" s="118"/>
      <c r="AU13" s="263">
        <f>SUM(AI13:AT13)</f>
        <v>0.6</v>
      </c>
      <c r="AV13" s="264">
        <f>+AU13/S13</f>
        <v>0.6</v>
      </c>
      <c r="AW13" s="285" t="s">
        <v>575</v>
      </c>
      <c r="AX13" s="285" t="s">
        <v>576</v>
      </c>
      <c r="AY13" s="119" t="s">
        <v>52</v>
      </c>
      <c r="AZ13" s="227" t="s">
        <v>52</v>
      </c>
    </row>
    <row r="14" spans="1:54" ht="60.75" customHeight="1" x14ac:dyDescent="0.2">
      <c r="A14" s="255">
        <v>2</v>
      </c>
      <c r="B14" s="256">
        <v>39</v>
      </c>
      <c r="C14" s="214"/>
      <c r="D14" s="214"/>
      <c r="E14" s="214"/>
      <c r="F14" s="214"/>
      <c r="G14" s="214"/>
      <c r="H14" s="214"/>
      <c r="I14" s="214" t="s">
        <v>52</v>
      </c>
      <c r="J14" s="257" t="s">
        <v>168</v>
      </c>
      <c r="K14" s="257" t="s">
        <v>169</v>
      </c>
      <c r="L14" s="214" t="s">
        <v>163</v>
      </c>
      <c r="M14" s="214">
        <v>1</v>
      </c>
      <c r="N14" s="214" t="s">
        <v>170</v>
      </c>
      <c r="O14" s="214" t="s">
        <v>171</v>
      </c>
      <c r="P14" s="258">
        <v>1</v>
      </c>
      <c r="Q14" s="258">
        <v>1</v>
      </c>
      <c r="R14" s="258">
        <v>1</v>
      </c>
      <c r="S14" s="258">
        <v>1</v>
      </c>
      <c r="T14" s="258">
        <v>1</v>
      </c>
      <c r="U14" s="214" t="s">
        <v>166</v>
      </c>
      <c r="V14" s="214" t="s">
        <v>172</v>
      </c>
      <c r="W14" s="257">
        <v>0.05</v>
      </c>
      <c r="X14" s="262">
        <v>0.05</v>
      </c>
      <c r="Y14" s="257">
        <v>0.05</v>
      </c>
      <c r="Z14" s="257">
        <v>0.1</v>
      </c>
      <c r="AA14" s="257">
        <v>0.1</v>
      </c>
      <c r="AB14" s="257">
        <v>0.1</v>
      </c>
      <c r="AC14" s="257">
        <v>0.1</v>
      </c>
      <c r="AD14" s="257">
        <v>0.1</v>
      </c>
      <c r="AE14" s="257">
        <v>0.1</v>
      </c>
      <c r="AF14" s="257">
        <v>0.1</v>
      </c>
      <c r="AG14" s="257">
        <v>0.1</v>
      </c>
      <c r="AH14" s="257">
        <v>0.05</v>
      </c>
      <c r="AI14" s="212">
        <v>0.05</v>
      </c>
      <c r="AJ14" s="212">
        <v>0.05</v>
      </c>
      <c r="AK14" s="212">
        <v>0.05</v>
      </c>
      <c r="AL14" s="212">
        <v>0.1</v>
      </c>
      <c r="AM14" s="212">
        <v>0.1</v>
      </c>
      <c r="AN14" s="212">
        <v>0.1</v>
      </c>
      <c r="AO14" s="212">
        <v>0.1</v>
      </c>
      <c r="AP14" s="212">
        <v>0.1</v>
      </c>
      <c r="AQ14" s="212"/>
      <c r="AR14" s="212"/>
      <c r="AS14" s="212"/>
      <c r="AT14" s="212"/>
      <c r="AU14" s="261">
        <f t="shared" ref="AU14:AU19" si="0">SUM(AI14:AT14)</f>
        <v>0.64999999999999991</v>
      </c>
      <c r="AV14" s="259">
        <f t="shared" ref="AV14:AV19" si="1">+AU14/S14</f>
        <v>0.64999999999999991</v>
      </c>
      <c r="AW14" s="296" t="s">
        <v>571</v>
      </c>
      <c r="AX14" s="295" t="s">
        <v>173</v>
      </c>
      <c r="AY14" s="259" t="s">
        <v>52</v>
      </c>
      <c r="AZ14" s="212" t="s">
        <v>52</v>
      </c>
      <c r="BA14" s="260"/>
      <c r="BB14" s="260"/>
    </row>
    <row r="15" spans="1:54" ht="60.75" customHeight="1" x14ac:dyDescent="0.2">
      <c r="A15" s="223">
        <v>3</v>
      </c>
      <c r="B15" s="225"/>
      <c r="C15" s="209"/>
      <c r="D15" s="209"/>
      <c r="E15" s="209"/>
      <c r="F15" s="209"/>
      <c r="G15" s="209"/>
      <c r="H15" s="210" t="s">
        <v>174</v>
      </c>
      <c r="I15" s="117" t="s">
        <v>52</v>
      </c>
      <c r="J15" s="211" t="s">
        <v>175</v>
      </c>
      <c r="K15" s="211" t="s">
        <v>176</v>
      </c>
      <c r="L15" s="210" t="s">
        <v>177</v>
      </c>
      <c r="M15" s="210">
        <v>1</v>
      </c>
      <c r="N15" s="210" t="s">
        <v>178</v>
      </c>
      <c r="O15" s="210" t="s">
        <v>179</v>
      </c>
      <c r="P15" s="209">
        <v>0</v>
      </c>
      <c r="Q15" s="209">
        <v>0</v>
      </c>
      <c r="R15" s="209">
        <v>0</v>
      </c>
      <c r="S15" s="209">
        <v>1</v>
      </c>
      <c r="T15" s="209">
        <v>0</v>
      </c>
      <c r="U15" s="209" t="s">
        <v>180</v>
      </c>
      <c r="V15" s="210" t="s">
        <v>181</v>
      </c>
      <c r="W15" s="209">
        <v>0</v>
      </c>
      <c r="X15" s="209">
        <v>0</v>
      </c>
      <c r="Y15" s="209">
        <v>0</v>
      </c>
      <c r="Z15" s="209">
        <v>0</v>
      </c>
      <c r="AA15" s="209">
        <v>0</v>
      </c>
      <c r="AB15" s="209">
        <v>0</v>
      </c>
      <c r="AC15" s="209">
        <v>0</v>
      </c>
      <c r="AD15" s="209">
        <v>1</v>
      </c>
      <c r="AE15" s="209">
        <v>0</v>
      </c>
      <c r="AF15" s="209">
        <v>0</v>
      </c>
      <c r="AG15" s="209">
        <v>0</v>
      </c>
      <c r="AH15" s="209">
        <v>0</v>
      </c>
      <c r="AI15" s="118">
        <v>0</v>
      </c>
      <c r="AJ15" s="118">
        <v>0</v>
      </c>
      <c r="AK15" s="118">
        <v>0</v>
      </c>
      <c r="AL15" s="118">
        <v>0</v>
      </c>
      <c r="AM15" s="118">
        <v>0</v>
      </c>
      <c r="AN15" s="118">
        <v>0</v>
      </c>
      <c r="AO15" s="118">
        <v>0</v>
      </c>
      <c r="AP15" s="118">
        <v>0.5</v>
      </c>
      <c r="AQ15" s="118"/>
      <c r="AR15" s="118"/>
      <c r="AS15" s="118"/>
      <c r="AT15" s="118"/>
      <c r="AU15" s="118">
        <f>SUM(AI15:AT15)</f>
        <v>0.5</v>
      </c>
      <c r="AV15" s="310">
        <f t="shared" si="1"/>
        <v>0.5</v>
      </c>
      <c r="AW15" s="311" t="s">
        <v>182</v>
      </c>
      <c r="AX15" s="229" t="s">
        <v>182</v>
      </c>
      <c r="AY15" s="229" t="s">
        <v>183</v>
      </c>
      <c r="AZ15" s="139" t="s">
        <v>184</v>
      </c>
    </row>
    <row r="16" spans="1:54" ht="60.75" customHeight="1" x14ac:dyDescent="0.2">
      <c r="A16" s="223">
        <v>4</v>
      </c>
      <c r="B16" s="221"/>
      <c r="C16" s="116"/>
      <c r="D16" s="116"/>
      <c r="E16" s="116"/>
      <c r="F16" s="116"/>
      <c r="G16" s="116"/>
      <c r="H16" s="210" t="s">
        <v>185</v>
      </c>
      <c r="I16" s="117" t="s">
        <v>52</v>
      </c>
      <c r="J16" s="211" t="s">
        <v>186</v>
      </c>
      <c r="K16" s="211" t="s">
        <v>187</v>
      </c>
      <c r="L16" s="210" t="s">
        <v>177</v>
      </c>
      <c r="M16" s="210" t="s">
        <v>52</v>
      </c>
      <c r="N16" s="210" t="s">
        <v>188</v>
      </c>
      <c r="O16" s="210" t="s">
        <v>189</v>
      </c>
      <c r="P16" s="206">
        <v>0</v>
      </c>
      <c r="Q16" s="206">
        <v>0</v>
      </c>
      <c r="R16" s="206">
        <v>0</v>
      </c>
      <c r="S16" s="206">
        <v>1</v>
      </c>
      <c r="T16" s="281">
        <v>0</v>
      </c>
      <c r="U16" s="210" t="s">
        <v>190</v>
      </c>
      <c r="V16" s="211" t="s">
        <v>191</v>
      </c>
      <c r="W16" s="206">
        <v>0</v>
      </c>
      <c r="X16" s="206">
        <v>0</v>
      </c>
      <c r="Y16" s="206">
        <v>0.25</v>
      </c>
      <c r="Z16" s="206">
        <v>0</v>
      </c>
      <c r="AA16" s="206">
        <v>0</v>
      </c>
      <c r="AB16" s="206">
        <v>0.25</v>
      </c>
      <c r="AC16" s="206">
        <v>0</v>
      </c>
      <c r="AD16" s="206">
        <v>0</v>
      </c>
      <c r="AE16" s="206">
        <v>0.25</v>
      </c>
      <c r="AF16" s="206">
        <v>0</v>
      </c>
      <c r="AG16" s="206">
        <v>0</v>
      </c>
      <c r="AH16" s="206">
        <v>0.25</v>
      </c>
      <c r="AI16" s="226">
        <v>0</v>
      </c>
      <c r="AJ16" s="226">
        <v>0</v>
      </c>
      <c r="AK16" s="241">
        <v>0.25</v>
      </c>
      <c r="AL16" s="226">
        <v>0</v>
      </c>
      <c r="AM16" s="226">
        <v>0</v>
      </c>
      <c r="AN16" s="206">
        <v>0.25</v>
      </c>
      <c r="AO16" s="226">
        <v>0</v>
      </c>
      <c r="AP16" s="226">
        <v>0</v>
      </c>
      <c r="AQ16" s="118"/>
      <c r="AR16" s="118"/>
      <c r="AS16" s="118"/>
      <c r="AT16" s="118"/>
      <c r="AU16" s="120">
        <f t="shared" si="0"/>
        <v>0.5</v>
      </c>
      <c r="AV16" s="120">
        <f t="shared" si="1"/>
        <v>0.5</v>
      </c>
      <c r="AW16" s="283" t="s">
        <v>192</v>
      </c>
      <c r="AX16" s="227" t="s">
        <v>193</v>
      </c>
      <c r="AY16" s="228" t="s">
        <v>52</v>
      </c>
      <c r="AZ16" s="228" t="s">
        <v>52</v>
      </c>
    </row>
    <row r="17" spans="1:52" ht="60.75" customHeight="1" x14ac:dyDescent="0.2">
      <c r="A17" s="223">
        <v>5</v>
      </c>
      <c r="B17" s="221"/>
      <c r="C17" s="116"/>
      <c r="D17" s="116"/>
      <c r="E17" s="116"/>
      <c r="F17" s="116"/>
      <c r="G17" s="116"/>
      <c r="H17" s="210" t="s">
        <v>185</v>
      </c>
      <c r="I17" s="117" t="s">
        <v>52</v>
      </c>
      <c r="J17" s="211" t="s">
        <v>194</v>
      </c>
      <c r="K17" s="211" t="s">
        <v>195</v>
      </c>
      <c r="L17" s="116" t="s">
        <v>196</v>
      </c>
      <c r="M17" s="210" t="s">
        <v>52</v>
      </c>
      <c r="N17" s="210" t="s">
        <v>188</v>
      </c>
      <c r="O17" s="210" t="s">
        <v>197</v>
      </c>
      <c r="P17" s="282">
        <v>0</v>
      </c>
      <c r="Q17" s="282">
        <v>0</v>
      </c>
      <c r="R17" s="213">
        <v>1</v>
      </c>
      <c r="S17" s="213">
        <v>1</v>
      </c>
      <c r="T17" s="213">
        <v>1</v>
      </c>
      <c r="U17" s="116" t="s">
        <v>190</v>
      </c>
      <c r="V17" s="211" t="s">
        <v>198</v>
      </c>
      <c r="W17" s="213">
        <v>0</v>
      </c>
      <c r="X17" s="213">
        <v>0</v>
      </c>
      <c r="Y17" s="213">
        <v>0.25</v>
      </c>
      <c r="Z17" s="213">
        <v>0</v>
      </c>
      <c r="AA17" s="213">
        <v>0</v>
      </c>
      <c r="AB17" s="213">
        <v>0.25</v>
      </c>
      <c r="AC17" s="213">
        <v>0</v>
      </c>
      <c r="AD17" s="213">
        <v>0</v>
      </c>
      <c r="AE17" s="213">
        <v>0.25</v>
      </c>
      <c r="AF17" s="213">
        <v>0</v>
      </c>
      <c r="AG17" s="213">
        <v>0</v>
      </c>
      <c r="AH17" s="213">
        <v>0.25</v>
      </c>
      <c r="AI17" s="213">
        <v>0</v>
      </c>
      <c r="AJ17" s="226">
        <v>0</v>
      </c>
      <c r="AK17" s="241">
        <v>0.25</v>
      </c>
      <c r="AL17" s="226">
        <v>0</v>
      </c>
      <c r="AM17" s="226">
        <v>0</v>
      </c>
      <c r="AN17" s="226">
        <v>0.25</v>
      </c>
      <c r="AO17" s="226">
        <v>0</v>
      </c>
      <c r="AP17" s="226">
        <v>0</v>
      </c>
      <c r="AQ17" s="118"/>
      <c r="AR17" s="118"/>
      <c r="AS17" s="118"/>
      <c r="AT17" s="118"/>
      <c r="AU17" s="264">
        <f t="shared" si="0"/>
        <v>0.5</v>
      </c>
      <c r="AV17" s="120">
        <f t="shared" si="1"/>
        <v>0.5</v>
      </c>
      <c r="AW17" s="283" t="s">
        <v>192</v>
      </c>
      <c r="AX17" s="276" t="s">
        <v>199</v>
      </c>
      <c r="AY17" s="228" t="s">
        <v>52</v>
      </c>
      <c r="AZ17" s="228" t="s">
        <v>52</v>
      </c>
    </row>
    <row r="18" spans="1:52" ht="60.75" customHeight="1" x14ac:dyDescent="0.2">
      <c r="A18" s="223">
        <v>6</v>
      </c>
      <c r="B18" s="221"/>
      <c r="C18" s="116"/>
      <c r="D18" s="116"/>
      <c r="E18" s="116"/>
      <c r="F18" s="116"/>
      <c r="G18" s="116"/>
      <c r="H18" s="210" t="s">
        <v>185</v>
      </c>
      <c r="I18" s="117" t="s">
        <v>52</v>
      </c>
      <c r="J18" s="279" t="s">
        <v>200</v>
      </c>
      <c r="K18" s="211" t="s">
        <v>201</v>
      </c>
      <c r="L18" s="116" t="s">
        <v>196</v>
      </c>
      <c r="M18" s="210" t="s">
        <v>52</v>
      </c>
      <c r="N18" s="116" t="s">
        <v>202</v>
      </c>
      <c r="O18" s="210" t="s">
        <v>203</v>
      </c>
      <c r="P18" s="116">
        <v>0</v>
      </c>
      <c r="Q18" s="116">
        <v>0</v>
      </c>
      <c r="R18" s="116">
        <v>3</v>
      </c>
      <c r="S18" s="116">
        <v>3</v>
      </c>
      <c r="T18" s="116">
        <v>3</v>
      </c>
      <c r="U18" s="210" t="s">
        <v>204</v>
      </c>
      <c r="V18" s="211" t="s">
        <v>205</v>
      </c>
      <c r="W18" s="116">
        <v>0</v>
      </c>
      <c r="X18" s="116">
        <v>0</v>
      </c>
      <c r="Y18" s="116">
        <v>0</v>
      </c>
      <c r="Z18" s="116">
        <v>1</v>
      </c>
      <c r="AA18" s="116">
        <v>0</v>
      </c>
      <c r="AB18" s="116">
        <v>0</v>
      </c>
      <c r="AC18" s="116">
        <v>1</v>
      </c>
      <c r="AD18" s="116">
        <v>0</v>
      </c>
      <c r="AE18" s="116">
        <v>0</v>
      </c>
      <c r="AF18" s="116">
        <v>0</v>
      </c>
      <c r="AG18" s="116">
        <v>0</v>
      </c>
      <c r="AH18" s="116">
        <v>1</v>
      </c>
      <c r="AI18" s="116">
        <v>0</v>
      </c>
      <c r="AJ18" s="118">
        <v>0</v>
      </c>
      <c r="AK18" s="118">
        <v>0</v>
      </c>
      <c r="AL18" s="118">
        <v>1</v>
      </c>
      <c r="AM18" s="118">
        <v>0</v>
      </c>
      <c r="AN18" s="118">
        <v>0</v>
      </c>
      <c r="AO18" s="118">
        <v>1</v>
      </c>
      <c r="AP18" s="118">
        <v>0</v>
      </c>
      <c r="AQ18" s="118"/>
      <c r="AR18" s="118"/>
      <c r="AS18" s="118"/>
      <c r="AT18" s="118"/>
      <c r="AU18" s="118">
        <f t="shared" si="0"/>
        <v>2</v>
      </c>
      <c r="AV18" s="120">
        <f t="shared" si="1"/>
        <v>0.66666666666666663</v>
      </c>
      <c r="AW18" s="283" t="s">
        <v>192</v>
      </c>
      <c r="AX18" s="229" t="s">
        <v>601</v>
      </c>
      <c r="AY18" s="228" t="s">
        <v>52</v>
      </c>
      <c r="AZ18" s="118" t="s">
        <v>52</v>
      </c>
    </row>
    <row r="19" spans="1:52" ht="60.75" customHeight="1" x14ac:dyDescent="0.2">
      <c r="A19" s="223">
        <v>7</v>
      </c>
      <c r="B19" s="221"/>
      <c r="C19" s="116"/>
      <c r="D19" s="116"/>
      <c r="E19" s="116"/>
      <c r="F19" s="116"/>
      <c r="G19" s="116"/>
      <c r="H19" s="210" t="s">
        <v>185</v>
      </c>
      <c r="I19" s="117" t="s">
        <v>52</v>
      </c>
      <c r="J19" s="211" t="s">
        <v>206</v>
      </c>
      <c r="K19" s="211" t="s">
        <v>207</v>
      </c>
      <c r="L19" s="116" t="s">
        <v>177</v>
      </c>
      <c r="M19" s="210" t="s">
        <v>52</v>
      </c>
      <c r="N19" s="116" t="s">
        <v>202</v>
      </c>
      <c r="O19" s="210" t="s">
        <v>208</v>
      </c>
      <c r="P19" s="116">
        <v>0</v>
      </c>
      <c r="Q19" s="116">
        <v>0</v>
      </c>
      <c r="R19" s="116">
        <v>12</v>
      </c>
      <c r="S19" s="116">
        <v>12</v>
      </c>
      <c r="T19" s="116">
        <v>12</v>
      </c>
      <c r="U19" s="116" t="s">
        <v>166</v>
      </c>
      <c r="V19" s="211" t="s">
        <v>209</v>
      </c>
      <c r="W19" s="116">
        <v>1</v>
      </c>
      <c r="X19" s="116">
        <v>1</v>
      </c>
      <c r="Y19" s="116">
        <v>1</v>
      </c>
      <c r="Z19" s="116">
        <v>1</v>
      </c>
      <c r="AA19" s="116">
        <v>1</v>
      </c>
      <c r="AB19" s="116">
        <v>1</v>
      </c>
      <c r="AC19" s="116">
        <v>1</v>
      </c>
      <c r="AD19" s="116">
        <v>1</v>
      </c>
      <c r="AE19" s="116">
        <v>1</v>
      </c>
      <c r="AF19" s="116">
        <v>1</v>
      </c>
      <c r="AG19" s="116">
        <v>1</v>
      </c>
      <c r="AH19" s="116">
        <v>1</v>
      </c>
      <c r="AI19" s="116">
        <v>1</v>
      </c>
      <c r="AJ19" s="118">
        <v>1</v>
      </c>
      <c r="AK19" s="118">
        <v>1</v>
      </c>
      <c r="AL19" s="118">
        <v>1</v>
      </c>
      <c r="AM19" s="118">
        <v>1</v>
      </c>
      <c r="AN19" s="118">
        <v>1</v>
      </c>
      <c r="AO19" s="118">
        <v>1</v>
      </c>
      <c r="AP19" s="118">
        <v>1</v>
      </c>
      <c r="AQ19" s="118"/>
      <c r="AR19" s="118"/>
      <c r="AS19" s="118"/>
      <c r="AT19" s="118"/>
      <c r="AU19" s="263">
        <f t="shared" si="0"/>
        <v>8</v>
      </c>
      <c r="AV19" s="264">
        <f t="shared" si="1"/>
        <v>0.66666666666666663</v>
      </c>
      <c r="AW19" s="229" t="s">
        <v>572</v>
      </c>
      <c r="AX19" s="284" t="s">
        <v>210</v>
      </c>
      <c r="AY19" s="228" t="s">
        <v>52</v>
      </c>
      <c r="AZ19" s="118" t="s">
        <v>52</v>
      </c>
    </row>
    <row r="20" spans="1:52" x14ac:dyDescent="0.2">
      <c r="B20" s="700" t="s">
        <v>92</v>
      </c>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701"/>
      <c r="AK20" s="701"/>
      <c r="AL20" s="701"/>
      <c r="AM20" s="701"/>
      <c r="AN20" s="701"/>
      <c r="AO20" s="701"/>
      <c r="AP20" s="701"/>
      <c r="AQ20" s="701"/>
      <c r="AR20" s="701"/>
      <c r="AS20" s="701"/>
      <c r="AT20" s="701"/>
      <c r="AU20" s="701"/>
      <c r="AV20" s="701"/>
      <c r="AW20" s="701"/>
      <c r="AX20" s="701"/>
      <c r="AY20" s="701"/>
      <c r="AZ20" s="702"/>
    </row>
    <row r="21" spans="1:52" x14ac:dyDescent="0.2">
      <c r="B21" s="712" t="s">
        <v>211</v>
      </c>
      <c r="C21" s="712"/>
      <c r="D21" s="712"/>
      <c r="E21" s="710" t="s">
        <v>212</v>
      </c>
      <c r="F21" s="710"/>
      <c r="G21" s="710"/>
      <c r="H21" s="710"/>
      <c r="I21" s="710"/>
      <c r="J21" s="710"/>
      <c r="K21" s="711" t="s">
        <v>213</v>
      </c>
      <c r="L21" s="711"/>
      <c r="M21" s="711"/>
      <c r="N21" s="711"/>
      <c r="O21" s="711"/>
      <c r="P21" s="711"/>
      <c r="Q21" s="710" t="s">
        <v>214</v>
      </c>
      <c r="R21" s="710"/>
      <c r="S21" s="710"/>
      <c r="T21" s="710"/>
      <c r="U21" s="710"/>
      <c r="V21" s="710"/>
      <c r="W21" s="710" t="s">
        <v>214</v>
      </c>
      <c r="X21" s="710"/>
      <c r="Y21" s="710"/>
      <c r="Z21" s="710"/>
      <c r="AA21" s="710"/>
      <c r="AB21" s="710"/>
      <c r="AC21" s="710"/>
      <c r="AD21" s="710"/>
      <c r="AE21" s="710" t="s">
        <v>214</v>
      </c>
      <c r="AF21" s="710"/>
      <c r="AG21" s="710"/>
      <c r="AH21" s="710"/>
      <c r="AI21" s="710"/>
      <c r="AJ21" s="710"/>
      <c r="AK21" s="710"/>
      <c r="AL21" s="710"/>
      <c r="AM21" s="710"/>
      <c r="AN21" s="710"/>
      <c r="AO21" s="710"/>
      <c r="AP21" s="710"/>
      <c r="AQ21" s="711" t="s">
        <v>215</v>
      </c>
      <c r="AR21" s="711"/>
      <c r="AS21" s="711"/>
      <c r="AT21" s="711"/>
      <c r="AU21" s="710" t="s">
        <v>216</v>
      </c>
      <c r="AV21" s="710"/>
      <c r="AW21" s="710"/>
      <c r="AX21" s="710"/>
      <c r="AY21" s="710"/>
      <c r="AZ21" s="710"/>
    </row>
    <row r="22" spans="1:52" ht="18.75" customHeight="1" x14ac:dyDescent="0.2">
      <c r="B22" s="712"/>
      <c r="C22" s="712"/>
      <c r="D22" s="712"/>
      <c r="E22" s="710" t="s">
        <v>217</v>
      </c>
      <c r="F22" s="710"/>
      <c r="G22" s="710"/>
      <c r="H22" s="710"/>
      <c r="I22" s="710"/>
      <c r="J22" s="710"/>
      <c r="K22" s="711"/>
      <c r="L22" s="711"/>
      <c r="M22" s="711"/>
      <c r="N22" s="711"/>
      <c r="O22" s="711"/>
      <c r="P22" s="711"/>
      <c r="Q22" s="710" t="s">
        <v>218</v>
      </c>
      <c r="R22" s="710"/>
      <c r="S22" s="710"/>
      <c r="T22" s="710"/>
      <c r="U22" s="710"/>
      <c r="V22" s="710"/>
      <c r="W22" s="710" t="s">
        <v>603</v>
      </c>
      <c r="X22" s="710"/>
      <c r="Y22" s="710"/>
      <c r="Z22" s="710"/>
      <c r="AA22" s="710"/>
      <c r="AB22" s="710"/>
      <c r="AC22" s="710"/>
      <c r="AD22" s="710"/>
      <c r="AE22" s="710" t="s">
        <v>219</v>
      </c>
      <c r="AF22" s="710"/>
      <c r="AG22" s="710"/>
      <c r="AH22" s="710"/>
      <c r="AI22" s="710"/>
      <c r="AJ22" s="710"/>
      <c r="AK22" s="710"/>
      <c r="AL22" s="710"/>
      <c r="AM22" s="710"/>
      <c r="AN22" s="710"/>
      <c r="AO22" s="710"/>
      <c r="AP22" s="710"/>
      <c r="AQ22" s="711"/>
      <c r="AR22" s="711"/>
      <c r="AS22" s="711"/>
      <c r="AT22" s="711"/>
      <c r="AU22" s="710" t="s">
        <v>220</v>
      </c>
      <c r="AV22" s="710"/>
      <c r="AW22" s="710"/>
      <c r="AX22" s="710"/>
      <c r="AY22" s="710"/>
      <c r="AZ22" s="710"/>
    </row>
    <row r="23" spans="1:52" ht="41.25" customHeight="1" x14ac:dyDescent="0.2">
      <c r="B23" s="712"/>
      <c r="C23" s="712"/>
      <c r="D23" s="712"/>
      <c r="E23" s="710" t="s">
        <v>221</v>
      </c>
      <c r="F23" s="710"/>
      <c r="G23" s="710"/>
      <c r="H23" s="710"/>
      <c r="I23" s="710"/>
      <c r="J23" s="710"/>
      <c r="K23" s="711"/>
      <c r="L23" s="711"/>
      <c r="M23" s="711"/>
      <c r="N23" s="711"/>
      <c r="O23" s="711"/>
      <c r="P23" s="711"/>
      <c r="Q23" s="710" t="s">
        <v>222</v>
      </c>
      <c r="R23" s="710"/>
      <c r="S23" s="710"/>
      <c r="T23" s="710"/>
      <c r="U23" s="710"/>
      <c r="V23" s="710"/>
      <c r="W23" s="710" t="s">
        <v>602</v>
      </c>
      <c r="X23" s="710"/>
      <c r="Y23" s="710"/>
      <c r="Z23" s="710"/>
      <c r="AA23" s="710"/>
      <c r="AB23" s="710"/>
      <c r="AC23" s="710"/>
      <c r="AD23" s="710"/>
      <c r="AE23" s="710" t="s">
        <v>223</v>
      </c>
      <c r="AF23" s="710"/>
      <c r="AG23" s="710"/>
      <c r="AH23" s="710"/>
      <c r="AI23" s="710"/>
      <c r="AJ23" s="710"/>
      <c r="AK23" s="710"/>
      <c r="AL23" s="710"/>
      <c r="AM23" s="710"/>
      <c r="AN23" s="710"/>
      <c r="AO23" s="710"/>
      <c r="AP23" s="710"/>
      <c r="AQ23" s="711"/>
      <c r="AR23" s="711"/>
      <c r="AS23" s="711"/>
      <c r="AT23" s="711"/>
      <c r="AU23" s="710" t="s">
        <v>224</v>
      </c>
      <c r="AV23" s="710"/>
      <c r="AW23" s="710"/>
      <c r="AX23" s="710"/>
      <c r="AY23" s="710"/>
      <c r="AZ23" s="710"/>
    </row>
  </sheetData>
  <mergeCells count="57">
    <mergeCell ref="J11:J12"/>
    <mergeCell ref="K11:K12"/>
    <mergeCell ref="L11:L12"/>
    <mergeCell ref="AU11:AV11"/>
    <mergeCell ref="B21:D23"/>
    <mergeCell ref="K21:P23"/>
    <mergeCell ref="Q22:V22"/>
    <mergeCell ref="Q23:V23"/>
    <mergeCell ref="AI11:AT11"/>
    <mergeCell ref="P11:T11"/>
    <mergeCell ref="W21:AD21"/>
    <mergeCell ref="E22:J22"/>
    <mergeCell ref="E23:J23"/>
    <mergeCell ref="E21:J21"/>
    <mergeCell ref="V11:V12"/>
    <mergeCell ref="AU22:AZ22"/>
    <mergeCell ref="AU21:AZ21"/>
    <mergeCell ref="AE23:AP23"/>
    <mergeCell ref="Q21:V21"/>
    <mergeCell ref="AE22:AP22"/>
    <mergeCell ref="W22:AD22"/>
    <mergeCell ref="AU23:AZ23"/>
    <mergeCell ref="AQ21:AT23"/>
    <mergeCell ref="W23:AD23"/>
    <mergeCell ref="AE21:AP21"/>
    <mergeCell ref="B20:AZ20"/>
    <mergeCell ref="W11:AH11"/>
    <mergeCell ref="E10:AH10"/>
    <mergeCell ref="M11:M12"/>
    <mergeCell ref="AY5:AY12"/>
    <mergeCell ref="AZ5:AZ12"/>
    <mergeCell ref="I7:J7"/>
    <mergeCell ref="I8:J8"/>
    <mergeCell ref="B11:G11"/>
    <mergeCell ref="B9:D9"/>
    <mergeCell ref="U11:U12"/>
    <mergeCell ref="O11:O12"/>
    <mergeCell ref="N11:N12"/>
    <mergeCell ref="AX5:AX12"/>
    <mergeCell ref="G6:H8"/>
    <mergeCell ref="H11:I11"/>
    <mergeCell ref="B10:D10"/>
    <mergeCell ref="E9:AH9"/>
    <mergeCell ref="AY1:AZ1"/>
    <mergeCell ref="AY2:AZ2"/>
    <mergeCell ref="AY3:AZ3"/>
    <mergeCell ref="AY4:AZ4"/>
    <mergeCell ref="B1:AX1"/>
    <mergeCell ref="B2:AX2"/>
    <mergeCell ref="B3:AX4"/>
    <mergeCell ref="B6:D8"/>
    <mergeCell ref="I6:J6"/>
    <mergeCell ref="AI5:AV10"/>
    <mergeCell ref="L6:V8"/>
    <mergeCell ref="AW5:AW12"/>
    <mergeCell ref="E6:F8"/>
    <mergeCell ref="B5:AH5"/>
  </mergeCells>
  <pageMargins left="0.7" right="0.7" top="0.75" bottom="0.75" header="0.3" footer="0.3"/>
  <pageSetup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5811" r:id="rId4" name=" 35">
              <controlPr defaultSize="0" print="0" uiObject="1" autoLine="0" autoPict="0">
                <anchor moveWithCells="1" sizeWithCells="1">
                  <from>
                    <xdr:col>50</xdr:col>
                    <xdr:colOff>0</xdr:colOff>
                    <xdr:row>12</xdr:row>
                    <xdr:rowOff>0</xdr:rowOff>
                  </from>
                  <to>
                    <xdr:col>51</xdr:col>
                    <xdr:colOff>0</xdr:colOff>
                    <xdr:row>13</xdr:row>
                    <xdr:rowOff>0</xdr:rowOff>
                  </to>
                </anchor>
              </controlPr>
            </control>
          </mc:Choice>
        </mc:AlternateContent>
        <mc:AlternateContent xmlns:mc="http://schemas.openxmlformats.org/markup-compatibility/2006">
          <mc:Choice Requires="x14">
            <control shapeId="75812" r:id="rId5" name=" 36">
              <controlPr defaultSize="0" print="0" uiObject="1" autoLine="0" autoPict="0">
                <anchor moveWithCells="1" sizeWithCells="1">
                  <from>
                    <xdr:col>45</xdr:col>
                    <xdr:colOff>0</xdr:colOff>
                    <xdr:row>2</xdr:row>
                    <xdr:rowOff>0</xdr:rowOff>
                  </from>
                  <to>
                    <xdr:col>51</xdr:col>
                    <xdr:colOff>0</xdr:colOff>
                    <xdr:row>3</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8"/>
  <sheetViews>
    <sheetView workbookViewId="0">
      <selection activeCell="B6" sqref="B6"/>
    </sheetView>
  </sheetViews>
  <sheetFormatPr baseColWidth="10" defaultColWidth="9.1640625" defaultRowHeight="15" x14ac:dyDescent="0.2"/>
  <cols>
    <col min="2" max="2" width="56.6640625" customWidth="1"/>
  </cols>
  <sheetData>
    <row r="1" spans="1:2" x14ac:dyDescent="0.2">
      <c r="A1" s="277" t="s">
        <v>225</v>
      </c>
      <c r="B1" s="277" t="s">
        <v>226</v>
      </c>
    </row>
    <row r="2" spans="1:2" x14ac:dyDescent="0.2">
      <c r="A2" s="278" t="s">
        <v>227</v>
      </c>
      <c r="B2" s="278" t="s">
        <v>228</v>
      </c>
    </row>
    <row r="3" spans="1:2" x14ac:dyDescent="0.2">
      <c r="A3" s="280" t="s">
        <v>229</v>
      </c>
      <c r="B3" s="280" t="s">
        <v>230</v>
      </c>
    </row>
    <row r="4" spans="1:2" x14ac:dyDescent="0.2">
      <c r="A4" s="278" t="s">
        <v>231</v>
      </c>
      <c r="B4" s="278" t="s">
        <v>232</v>
      </c>
    </row>
    <row r="5" spans="1:2" x14ac:dyDescent="0.2">
      <c r="A5" s="278" t="s">
        <v>233</v>
      </c>
      <c r="B5" s="278" t="s">
        <v>234</v>
      </c>
    </row>
    <row r="6" spans="1:2" x14ac:dyDescent="0.2">
      <c r="A6" s="278" t="s">
        <v>235</v>
      </c>
      <c r="B6" s="278" t="s">
        <v>236</v>
      </c>
    </row>
    <row r="7" spans="1:2" x14ac:dyDescent="0.2">
      <c r="A7" s="278" t="s">
        <v>237</v>
      </c>
      <c r="B7" s="278" t="s">
        <v>238</v>
      </c>
    </row>
    <row r="8" spans="1:2" x14ac:dyDescent="0.2">
      <c r="A8" s="278" t="s">
        <v>239</v>
      </c>
      <c r="B8" s="278" t="s">
        <v>240</v>
      </c>
    </row>
    <row r="9" spans="1:2" x14ac:dyDescent="0.2">
      <c r="A9" s="278" t="s">
        <v>241</v>
      </c>
      <c r="B9" s="278" t="s">
        <v>242</v>
      </c>
    </row>
    <row r="10" spans="1:2" x14ac:dyDescent="0.2">
      <c r="A10" s="278" t="s">
        <v>243</v>
      </c>
      <c r="B10" s="278" t="s">
        <v>244</v>
      </c>
    </row>
    <row r="11" spans="1:2" x14ac:dyDescent="0.2">
      <c r="A11" s="278" t="s">
        <v>245</v>
      </c>
      <c r="B11" s="278" t="s">
        <v>246</v>
      </c>
    </row>
    <row r="12" spans="1:2" x14ac:dyDescent="0.2">
      <c r="A12" s="278" t="s">
        <v>247</v>
      </c>
      <c r="B12" s="278" t="s">
        <v>248</v>
      </c>
    </row>
    <row r="13" spans="1:2" x14ac:dyDescent="0.2">
      <c r="A13" s="278" t="s">
        <v>249</v>
      </c>
      <c r="B13" s="278" t="s">
        <v>250</v>
      </c>
    </row>
    <row r="14" spans="1:2" x14ac:dyDescent="0.2">
      <c r="A14" s="278" t="s">
        <v>251</v>
      </c>
      <c r="B14" s="278" t="s">
        <v>252</v>
      </c>
    </row>
    <row r="15" spans="1:2" x14ac:dyDescent="0.2">
      <c r="A15" s="278" t="s">
        <v>253</v>
      </c>
      <c r="B15" s="278" t="s">
        <v>254</v>
      </c>
    </row>
    <row r="16" spans="1:2" x14ac:dyDescent="0.2">
      <c r="A16" s="278" t="s">
        <v>164</v>
      </c>
      <c r="B16" s="278" t="s">
        <v>255</v>
      </c>
    </row>
    <row r="17" spans="1:2" x14ac:dyDescent="0.2">
      <c r="A17" s="278" t="s">
        <v>256</v>
      </c>
      <c r="B17" s="278" t="s">
        <v>257</v>
      </c>
    </row>
    <row r="18" spans="1:2" x14ac:dyDescent="0.2">
      <c r="A18" s="278" t="s">
        <v>258</v>
      </c>
      <c r="B18" s="278" t="s">
        <v>259</v>
      </c>
    </row>
    <row r="19" spans="1:2" x14ac:dyDescent="0.2">
      <c r="A19" s="278" t="s">
        <v>260</v>
      </c>
      <c r="B19" s="278" t="s">
        <v>261</v>
      </c>
    </row>
    <row r="20" spans="1:2" x14ac:dyDescent="0.2">
      <c r="A20" s="278" t="s">
        <v>262</v>
      </c>
      <c r="B20" s="278" t="s">
        <v>263</v>
      </c>
    </row>
    <row r="21" spans="1:2" x14ac:dyDescent="0.2">
      <c r="A21" s="278" t="s">
        <v>264</v>
      </c>
      <c r="B21" s="278" t="s">
        <v>265</v>
      </c>
    </row>
    <row r="22" spans="1:2" x14ac:dyDescent="0.2">
      <c r="A22" s="278" t="s">
        <v>266</v>
      </c>
      <c r="B22" s="278" t="s">
        <v>267</v>
      </c>
    </row>
    <row r="23" spans="1:2" x14ac:dyDescent="0.2">
      <c r="A23" s="278" t="s">
        <v>268</v>
      </c>
      <c r="B23" s="278" t="s">
        <v>269</v>
      </c>
    </row>
    <row r="24" spans="1:2" x14ac:dyDescent="0.2">
      <c r="A24" s="278" t="s">
        <v>270</v>
      </c>
      <c r="B24" s="278" t="s">
        <v>271</v>
      </c>
    </row>
    <row r="25" spans="1:2" x14ac:dyDescent="0.2">
      <c r="A25" s="280" t="s">
        <v>272</v>
      </c>
      <c r="B25" s="280" t="s">
        <v>273</v>
      </c>
    </row>
    <row r="26" spans="1:2" x14ac:dyDescent="0.2">
      <c r="A26" s="298" t="s">
        <v>274</v>
      </c>
      <c r="B26" s="298" t="s">
        <v>275</v>
      </c>
    </row>
    <row r="27" spans="1:2" x14ac:dyDescent="0.2">
      <c r="A27" s="298" t="s">
        <v>276</v>
      </c>
      <c r="B27" s="298" t="s">
        <v>277</v>
      </c>
    </row>
    <row r="28" spans="1:2" x14ac:dyDescent="0.2">
      <c r="A28" s="298" t="s">
        <v>278</v>
      </c>
      <c r="B28" s="298" t="s">
        <v>279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K58"/>
  <sheetViews>
    <sheetView topLeftCell="U1" zoomScale="60" zoomScaleNormal="60" workbookViewId="0">
      <selection activeCell="AN31" sqref="AN31"/>
    </sheetView>
  </sheetViews>
  <sheetFormatPr baseColWidth="10" defaultColWidth="19.5" defaultRowHeight="14" x14ac:dyDescent="0.2"/>
  <cols>
    <col min="1" max="1" width="29.5" style="108" bestFit="1" customWidth="1"/>
    <col min="2" max="17" width="11" style="108" customWidth="1"/>
    <col min="18" max="19" width="12.1640625" style="108" customWidth="1"/>
    <col min="20" max="23" width="8.1640625" style="108" customWidth="1"/>
    <col min="24" max="24" width="9.5" style="108" customWidth="1"/>
    <col min="25" max="25" width="8.1640625" style="108" customWidth="1"/>
    <col min="26" max="30" width="7.83203125" style="108" customWidth="1"/>
    <col min="31" max="31" width="11.33203125" style="108" customWidth="1"/>
    <col min="32" max="32" width="2.33203125" style="108" customWidth="1"/>
    <col min="33" max="33" width="19.5" style="108" customWidth="1"/>
    <col min="34" max="51" width="11.33203125" style="108" customWidth="1"/>
    <col min="52" max="63" width="8.83203125" style="108" customWidth="1"/>
    <col min="64" max="16384" width="19.5" style="108"/>
  </cols>
  <sheetData>
    <row r="1" spans="1:63" ht="16" customHeight="1" x14ac:dyDescent="0.2">
      <c r="A1" s="714" t="s">
        <v>0</v>
      </c>
      <c r="B1" s="714"/>
      <c r="C1" s="714"/>
      <c r="D1" s="714"/>
      <c r="E1" s="714"/>
      <c r="F1" s="714"/>
      <c r="G1" s="714"/>
      <c r="H1" s="714"/>
      <c r="I1" s="714"/>
      <c r="J1" s="714"/>
      <c r="K1" s="714"/>
      <c r="L1" s="714"/>
      <c r="M1" s="714"/>
      <c r="N1" s="714"/>
      <c r="O1" s="714"/>
      <c r="P1" s="714"/>
      <c r="Q1" s="714"/>
      <c r="R1" s="714"/>
      <c r="S1" s="714"/>
      <c r="T1" s="714"/>
      <c r="U1" s="714"/>
      <c r="V1" s="714"/>
      <c r="W1" s="714"/>
      <c r="X1" s="714"/>
      <c r="Y1" s="714"/>
      <c r="Z1" s="714"/>
      <c r="AA1" s="714"/>
      <c r="AB1" s="714"/>
      <c r="AC1" s="714"/>
      <c r="AD1" s="714"/>
      <c r="AE1" s="714"/>
      <c r="AF1" s="714"/>
      <c r="AG1" s="714"/>
      <c r="AH1" s="714"/>
      <c r="AI1" s="714"/>
      <c r="AJ1" s="714"/>
      <c r="AK1" s="714"/>
      <c r="AL1" s="714"/>
      <c r="AM1" s="714"/>
      <c r="AN1" s="714"/>
      <c r="AO1" s="714"/>
      <c r="AP1" s="714"/>
      <c r="AQ1" s="714"/>
      <c r="AR1" s="714"/>
      <c r="AS1" s="714"/>
      <c r="AT1" s="714"/>
      <c r="AU1" s="714"/>
      <c r="AV1" s="714"/>
      <c r="AW1" s="714"/>
      <c r="AX1" s="714"/>
      <c r="AY1" s="714"/>
      <c r="AZ1" s="714"/>
      <c r="BA1" s="714"/>
      <c r="BB1" s="714"/>
      <c r="BC1" s="714"/>
      <c r="BD1" s="714"/>
      <c r="BE1" s="714"/>
      <c r="BF1" s="714"/>
      <c r="BG1" s="714"/>
      <c r="BH1" s="714"/>
      <c r="BI1" s="713" t="s">
        <v>105</v>
      </c>
      <c r="BJ1" s="713"/>
      <c r="BK1" s="713"/>
    </row>
    <row r="2" spans="1:63" ht="16" customHeight="1" x14ac:dyDescent="0.2">
      <c r="A2" s="714" t="s">
        <v>2</v>
      </c>
      <c r="B2" s="714"/>
      <c r="C2" s="714"/>
      <c r="D2" s="714"/>
      <c r="E2" s="714"/>
      <c r="F2" s="714"/>
      <c r="G2" s="714"/>
      <c r="H2" s="714"/>
      <c r="I2" s="714"/>
      <c r="J2" s="714"/>
      <c r="K2" s="714"/>
      <c r="L2" s="714"/>
      <c r="M2" s="714"/>
      <c r="N2" s="714"/>
      <c r="O2" s="714"/>
      <c r="P2" s="714"/>
      <c r="Q2" s="714"/>
      <c r="R2" s="714"/>
      <c r="S2" s="714"/>
      <c r="T2" s="714"/>
      <c r="U2" s="714"/>
      <c r="V2" s="714"/>
      <c r="W2" s="714"/>
      <c r="X2" s="714"/>
      <c r="Y2" s="714"/>
      <c r="Z2" s="714"/>
      <c r="AA2" s="714"/>
      <c r="AB2" s="714"/>
      <c r="AC2" s="714"/>
      <c r="AD2" s="714"/>
      <c r="AE2" s="714"/>
      <c r="AF2" s="714"/>
      <c r="AG2" s="714"/>
      <c r="AH2" s="714"/>
      <c r="AI2" s="714"/>
      <c r="AJ2" s="714"/>
      <c r="AK2" s="714"/>
      <c r="AL2" s="714"/>
      <c r="AM2" s="714"/>
      <c r="AN2" s="714"/>
      <c r="AO2" s="714"/>
      <c r="AP2" s="714"/>
      <c r="AQ2" s="714"/>
      <c r="AR2" s="714"/>
      <c r="AS2" s="714"/>
      <c r="AT2" s="714"/>
      <c r="AU2" s="714"/>
      <c r="AV2" s="714"/>
      <c r="AW2" s="714"/>
      <c r="AX2" s="714"/>
      <c r="AY2" s="714"/>
      <c r="AZ2" s="714"/>
      <c r="BA2" s="714"/>
      <c r="BB2" s="714"/>
      <c r="BC2" s="714"/>
      <c r="BD2" s="714"/>
      <c r="BE2" s="714"/>
      <c r="BF2" s="714"/>
      <c r="BG2" s="714"/>
      <c r="BH2" s="714"/>
      <c r="BI2" s="713" t="s">
        <v>3</v>
      </c>
      <c r="BJ2" s="713"/>
      <c r="BK2" s="713"/>
    </row>
    <row r="3" spans="1:63" ht="26" customHeight="1" x14ac:dyDescent="0.2">
      <c r="A3" s="714" t="s">
        <v>280</v>
      </c>
      <c r="B3" s="714"/>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714"/>
      <c r="AH3" s="714"/>
      <c r="AI3" s="714"/>
      <c r="AJ3" s="714"/>
      <c r="AK3" s="714"/>
      <c r="AL3" s="714"/>
      <c r="AM3" s="714"/>
      <c r="AN3" s="714"/>
      <c r="AO3" s="714"/>
      <c r="AP3" s="714"/>
      <c r="AQ3" s="714"/>
      <c r="AR3" s="714"/>
      <c r="AS3" s="714"/>
      <c r="AT3" s="714"/>
      <c r="AU3" s="714"/>
      <c r="AV3" s="714"/>
      <c r="AW3" s="714"/>
      <c r="AX3" s="714"/>
      <c r="AY3" s="714"/>
      <c r="AZ3" s="714"/>
      <c r="BA3" s="714"/>
      <c r="BB3" s="714"/>
      <c r="BC3" s="714"/>
      <c r="BD3" s="714"/>
      <c r="BE3" s="714"/>
      <c r="BF3" s="714"/>
      <c r="BG3" s="714"/>
      <c r="BH3" s="714"/>
      <c r="BI3" s="713" t="s">
        <v>5</v>
      </c>
      <c r="BJ3" s="713"/>
      <c r="BK3" s="713"/>
    </row>
    <row r="4" spans="1:63" ht="16" customHeight="1" x14ac:dyDescent="0.2">
      <c r="A4" s="714" t="s">
        <v>281</v>
      </c>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c r="AB4" s="714"/>
      <c r="AC4" s="714"/>
      <c r="AD4" s="714"/>
      <c r="AE4" s="714"/>
      <c r="AF4" s="714"/>
      <c r="AG4" s="714"/>
      <c r="AH4" s="714"/>
      <c r="AI4" s="714"/>
      <c r="AJ4" s="714"/>
      <c r="AK4" s="714"/>
      <c r="AL4" s="714"/>
      <c r="AM4" s="714"/>
      <c r="AN4" s="714"/>
      <c r="AO4" s="714"/>
      <c r="AP4" s="714"/>
      <c r="AQ4" s="714"/>
      <c r="AR4" s="714"/>
      <c r="AS4" s="714"/>
      <c r="AT4" s="714"/>
      <c r="AU4" s="714"/>
      <c r="AV4" s="714"/>
      <c r="AW4" s="714"/>
      <c r="AX4" s="714"/>
      <c r="AY4" s="714"/>
      <c r="AZ4" s="714"/>
      <c r="BA4" s="714"/>
      <c r="BB4" s="714"/>
      <c r="BC4" s="714"/>
      <c r="BD4" s="714"/>
      <c r="BE4" s="714"/>
      <c r="BF4" s="714"/>
      <c r="BG4" s="714"/>
      <c r="BH4" s="714"/>
      <c r="BI4" s="715" t="s">
        <v>282</v>
      </c>
      <c r="BJ4" s="716"/>
      <c r="BK4" s="717"/>
    </row>
    <row r="5" spans="1:63" ht="26" customHeight="1" x14ac:dyDescent="0.2">
      <c r="A5" s="718" t="s">
        <v>283</v>
      </c>
      <c r="B5" s="718"/>
      <c r="C5" s="718"/>
      <c r="D5" s="718"/>
      <c r="E5" s="718"/>
      <c r="F5" s="718"/>
      <c r="G5" s="718"/>
      <c r="H5" s="718"/>
      <c r="I5" s="718"/>
      <c r="J5" s="718"/>
      <c r="K5" s="718"/>
      <c r="L5" s="718"/>
      <c r="M5" s="718"/>
      <c r="N5" s="718"/>
      <c r="O5" s="718"/>
      <c r="P5" s="718"/>
      <c r="Q5" s="718"/>
      <c r="R5" s="718"/>
      <c r="S5" s="718"/>
      <c r="T5" s="718"/>
      <c r="U5" s="718"/>
      <c r="V5" s="718"/>
      <c r="W5" s="718"/>
      <c r="X5" s="718"/>
      <c r="Y5" s="718"/>
      <c r="Z5" s="718"/>
      <c r="AA5" s="718"/>
      <c r="AB5" s="718"/>
      <c r="AC5" s="718"/>
      <c r="AD5" s="718"/>
      <c r="AE5" s="718"/>
      <c r="AG5" s="718" t="s">
        <v>284</v>
      </c>
      <c r="AH5" s="718"/>
      <c r="AI5" s="718"/>
      <c r="AJ5" s="718"/>
      <c r="AK5" s="718"/>
      <c r="AL5" s="718"/>
      <c r="AM5" s="718"/>
      <c r="AN5" s="718"/>
      <c r="AO5" s="718"/>
      <c r="AP5" s="718"/>
      <c r="AQ5" s="718"/>
      <c r="AR5" s="718"/>
      <c r="AS5" s="718"/>
      <c r="AT5" s="718"/>
      <c r="AU5" s="718"/>
      <c r="AV5" s="718"/>
      <c r="AW5" s="718"/>
      <c r="AX5" s="718"/>
      <c r="AY5" s="718"/>
      <c r="AZ5" s="718"/>
      <c r="BA5" s="718"/>
      <c r="BB5" s="718"/>
      <c r="BC5" s="718"/>
      <c r="BD5" s="718"/>
      <c r="BE5" s="718"/>
      <c r="BF5" s="718"/>
      <c r="BG5" s="718"/>
      <c r="BH5" s="718"/>
      <c r="BI5" s="719"/>
      <c r="BJ5" s="719"/>
      <c r="BK5" s="719"/>
    </row>
    <row r="6" spans="1:63" ht="31.5" customHeight="1" x14ac:dyDescent="0.2">
      <c r="A6" s="156" t="s">
        <v>285</v>
      </c>
      <c r="B6" s="724"/>
      <c r="C6" s="724"/>
      <c r="D6" s="724"/>
      <c r="E6" s="724"/>
      <c r="F6" s="724"/>
      <c r="G6" s="724"/>
      <c r="H6" s="724"/>
      <c r="I6" s="724"/>
      <c r="J6" s="724"/>
      <c r="K6" s="724"/>
      <c r="L6" s="724"/>
      <c r="M6" s="724"/>
      <c r="N6" s="724"/>
      <c r="O6" s="724"/>
      <c r="P6" s="724"/>
      <c r="Q6" s="724"/>
      <c r="R6" s="724"/>
      <c r="S6" s="724"/>
      <c r="T6" s="724"/>
      <c r="U6" s="724"/>
      <c r="V6" s="724"/>
      <c r="W6" s="724"/>
      <c r="X6" s="724"/>
      <c r="Y6" s="724"/>
      <c r="Z6" s="724"/>
      <c r="AA6" s="724"/>
      <c r="AB6" s="724"/>
      <c r="AC6" s="724"/>
      <c r="AD6" s="724"/>
      <c r="AE6" s="724"/>
      <c r="AF6" s="724"/>
      <c r="AG6" s="724"/>
      <c r="AH6" s="724"/>
      <c r="AI6" s="724"/>
      <c r="AJ6" s="724"/>
      <c r="AK6" s="724"/>
      <c r="AL6" s="724"/>
      <c r="AM6" s="724"/>
      <c r="AN6" s="724"/>
      <c r="AO6" s="724"/>
      <c r="AP6" s="724"/>
      <c r="AQ6" s="724"/>
      <c r="AR6" s="724"/>
      <c r="AS6" s="724"/>
      <c r="AT6" s="724"/>
      <c r="AU6" s="724"/>
      <c r="AV6" s="724"/>
      <c r="AW6" s="724"/>
      <c r="AX6" s="724"/>
      <c r="AY6" s="724"/>
      <c r="AZ6" s="724"/>
      <c r="BA6" s="724"/>
      <c r="BB6" s="724"/>
      <c r="BC6" s="724"/>
      <c r="BD6" s="724"/>
      <c r="BE6" s="724"/>
      <c r="BF6" s="724"/>
      <c r="BG6" s="724"/>
      <c r="BH6" s="724"/>
      <c r="BI6" s="724"/>
      <c r="BJ6" s="724"/>
      <c r="BK6" s="724"/>
    </row>
    <row r="7" spans="1:63" ht="31.5" customHeight="1" x14ac:dyDescent="0.2">
      <c r="A7" s="157" t="s">
        <v>286</v>
      </c>
      <c r="B7" s="722"/>
      <c r="C7" s="725"/>
      <c r="D7" s="725"/>
      <c r="E7" s="725"/>
      <c r="F7" s="725"/>
      <c r="G7" s="725"/>
      <c r="H7" s="725"/>
      <c r="I7" s="725"/>
      <c r="J7" s="725"/>
      <c r="K7" s="725"/>
      <c r="L7" s="725"/>
      <c r="M7" s="725"/>
      <c r="N7" s="725"/>
      <c r="O7" s="725"/>
      <c r="P7" s="725"/>
      <c r="Q7" s="725"/>
      <c r="R7" s="725"/>
      <c r="S7" s="725"/>
      <c r="T7" s="725"/>
      <c r="U7" s="725"/>
      <c r="V7" s="725"/>
      <c r="W7" s="725"/>
      <c r="X7" s="725"/>
      <c r="Y7" s="725"/>
      <c r="Z7" s="725"/>
      <c r="AA7" s="725"/>
      <c r="AB7" s="725"/>
      <c r="AC7" s="725"/>
      <c r="AD7" s="725"/>
      <c r="AE7" s="725"/>
      <c r="AF7" s="725"/>
      <c r="AG7" s="725"/>
      <c r="AH7" s="725"/>
      <c r="AI7" s="725"/>
      <c r="AJ7" s="725"/>
      <c r="AK7" s="725"/>
      <c r="AL7" s="725"/>
      <c r="AM7" s="725"/>
      <c r="AN7" s="725"/>
      <c r="AO7" s="725"/>
      <c r="AP7" s="725"/>
      <c r="AQ7" s="725"/>
      <c r="AR7" s="725"/>
      <c r="AS7" s="725"/>
      <c r="AT7" s="725"/>
      <c r="AU7" s="725"/>
      <c r="AV7" s="725"/>
      <c r="AW7" s="725"/>
      <c r="AX7" s="725"/>
      <c r="AY7" s="725"/>
      <c r="AZ7" s="725"/>
      <c r="BA7" s="725"/>
      <c r="BB7" s="725"/>
      <c r="BC7" s="725"/>
      <c r="BD7" s="725"/>
      <c r="BE7" s="725"/>
      <c r="BF7" s="725"/>
      <c r="BG7" s="725"/>
      <c r="BH7" s="725"/>
      <c r="BI7" s="725"/>
      <c r="BJ7" s="725"/>
      <c r="BK7" s="723"/>
    </row>
    <row r="8" spans="1:63" ht="18.75" customHeight="1" x14ac:dyDescent="0.2">
      <c r="A8" s="148"/>
      <c r="B8" s="148"/>
      <c r="C8" s="148"/>
      <c r="D8" s="148"/>
      <c r="E8" s="148"/>
      <c r="F8" s="148"/>
      <c r="G8" s="148"/>
      <c r="H8" s="148"/>
      <c r="I8" s="148"/>
      <c r="J8" s="148"/>
      <c r="K8" s="149"/>
      <c r="L8" s="149"/>
      <c r="M8" s="149"/>
      <c r="N8" s="149"/>
      <c r="O8" s="149"/>
      <c r="P8" s="149"/>
      <c r="Q8" s="149"/>
      <c r="R8" s="149"/>
      <c r="S8" s="149"/>
      <c r="T8" s="149"/>
      <c r="U8" s="149"/>
      <c r="V8" s="149"/>
      <c r="W8" s="149"/>
      <c r="X8" s="149"/>
      <c r="Y8" s="149"/>
      <c r="Z8" s="149"/>
      <c r="AA8" s="149"/>
      <c r="AB8" s="149"/>
      <c r="AC8" s="149"/>
      <c r="AD8" s="149"/>
      <c r="AE8" s="149"/>
      <c r="AG8" s="148"/>
      <c r="AH8" s="149"/>
      <c r="AI8" s="149"/>
      <c r="AJ8" s="149"/>
      <c r="AK8" s="149"/>
      <c r="AL8" s="149"/>
      <c r="AM8" s="149"/>
      <c r="AN8" s="149"/>
      <c r="AO8" s="149"/>
    </row>
    <row r="9" spans="1:63" ht="30" customHeight="1" x14ac:dyDescent="0.2">
      <c r="A9" s="720" t="s">
        <v>287</v>
      </c>
      <c r="B9" s="195" t="s">
        <v>30</v>
      </c>
      <c r="C9" s="195" t="s">
        <v>31</v>
      </c>
      <c r="D9" s="722" t="s">
        <v>32</v>
      </c>
      <c r="E9" s="723"/>
      <c r="F9" s="195" t="s">
        <v>33</v>
      </c>
      <c r="G9" s="195" t="s">
        <v>34</v>
      </c>
      <c r="H9" s="722" t="s">
        <v>35</v>
      </c>
      <c r="I9" s="723"/>
      <c r="J9" s="195" t="s">
        <v>36</v>
      </c>
      <c r="K9" s="195" t="s">
        <v>8</v>
      </c>
      <c r="L9" s="722" t="s">
        <v>37</v>
      </c>
      <c r="M9" s="723"/>
      <c r="N9" s="195" t="s">
        <v>38</v>
      </c>
      <c r="O9" s="195" t="s">
        <v>39</v>
      </c>
      <c r="P9" s="722" t="s">
        <v>40</v>
      </c>
      <c r="Q9" s="723"/>
      <c r="R9" s="722" t="s">
        <v>288</v>
      </c>
      <c r="S9" s="723"/>
      <c r="T9" s="722" t="s">
        <v>289</v>
      </c>
      <c r="U9" s="725"/>
      <c r="V9" s="725"/>
      <c r="W9" s="725"/>
      <c r="X9" s="725"/>
      <c r="Y9" s="723"/>
      <c r="Z9" s="722" t="s">
        <v>290</v>
      </c>
      <c r="AA9" s="725"/>
      <c r="AB9" s="725"/>
      <c r="AC9" s="725"/>
      <c r="AD9" s="725"/>
      <c r="AE9" s="723"/>
      <c r="AG9" s="720" t="s">
        <v>287</v>
      </c>
      <c r="AH9" s="195" t="s">
        <v>30</v>
      </c>
      <c r="AI9" s="195" t="s">
        <v>31</v>
      </c>
      <c r="AJ9" s="722" t="s">
        <v>32</v>
      </c>
      <c r="AK9" s="723"/>
      <c r="AL9" s="195" t="s">
        <v>33</v>
      </c>
      <c r="AM9" s="195" t="s">
        <v>34</v>
      </c>
      <c r="AN9" s="722" t="s">
        <v>35</v>
      </c>
      <c r="AO9" s="723"/>
      <c r="AP9" s="195" t="s">
        <v>36</v>
      </c>
      <c r="AQ9" s="195" t="s">
        <v>8</v>
      </c>
      <c r="AR9" s="722" t="s">
        <v>37</v>
      </c>
      <c r="AS9" s="723"/>
      <c r="AT9" s="195" t="s">
        <v>38</v>
      </c>
      <c r="AU9" s="195" t="s">
        <v>39</v>
      </c>
      <c r="AV9" s="722" t="s">
        <v>40</v>
      </c>
      <c r="AW9" s="723"/>
      <c r="AX9" s="722" t="s">
        <v>288</v>
      </c>
      <c r="AY9" s="723"/>
      <c r="AZ9" s="722" t="s">
        <v>289</v>
      </c>
      <c r="BA9" s="725"/>
      <c r="BB9" s="725"/>
      <c r="BC9" s="725"/>
      <c r="BD9" s="725"/>
      <c r="BE9" s="723"/>
      <c r="BF9" s="722" t="s">
        <v>290</v>
      </c>
      <c r="BG9" s="725"/>
      <c r="BH9" s="725"/>
      <c r="BI9" s="725"/>
      <c r="BJ9" s="725"/>
      <c r="BK9" s="723"/>
    </row>
    <row r="10" spans="1:63" ht="36" customHeight="1" x14ac:dyDescent="0.2">
      <c r="A10" s="721"/>
      <c r="B10" s="121" t="s">
        <v>291</v>
      </c>
      <c r="C10" s="121" t="s">
        <v>291</v>
      </c>
      <c r="D10" s="121" t="s">
        <v>291</v>
      </c>
      <c r="E10" s="121" t="s">
        <v>292</v>
      </c>
      <c r="F10" s="121" t="s">
        <v>291</v>
      </c>
      <c r="G10" s="121" t="s">
        <v>291</v>
      </c>
      <c r="H10" s="121" t="s">
        <v>291</v>
      </c>
      <c r="I10" s="121" t="s">
        <v>292</v>
      </c>
      <c r="J10" s="121" t="s">
        <v>291</v>
      </c>
      <c r="K10" s="121" t="s">
        <v>291</v>
      </c>
      <c r="L10" s="121" t="s">
        <v>291</v>
      </c>
      <c r="M10" s="121" t="s">
        <v>292</v>
      </c>
      <c r="N10" s="121" t="s">
        <v>291</v>
      </c>
      <c r="O10" s="121" t="s">
        <v>291</v>
      </c>
      <c r="P10" s="121" t="s">
        <v>291</v>
      </c>
      <c r="Q10" s="121" t="s">
        <v>292</v>
      </c>
      <c r="R10" s="121" t="s">
        <v>291</v>
      </c>
      <c r="S10" s="121" t="s">
        <v>292</v>
      </c>
      <c r="T10" s="189" t="s">
        <v>293</v>
      </c>
      <c r="U10" s="189" t="s">
        <v>294</v>
      </c>
      <c r="V10" s="189" t="s">
        <v>295</v>
      </c>
      <c r="W10" s="189" t="s">
        <v>296</v>
      </c>
      <c r="X10" s="190" t="s">
        <v>297</v>
      </c>
      <c r="Y10" s="189" t="s">
        <v>298</v>
      </c>
      <c r="Z10" s="121" t="s">
        <v>299</v>
      </c>
      <c r="AA10" s="150" t="s">
        <v>300</v>
      </c>
      <c r="AB10" s="121" t="s">
        <v>301</v>
      </c>
      <c r="AC10" s="121" t="s">
        <v>302</v>
      </c>
      <c r="AD10" s="121" t="s">
        <v>303</v>
      </c>
      <c r="AE10" s="121" t="s">
        <v>304</v>
      </c>
      <c r="AG10" s="721"/>
      <c r="AH10" s="121" t="s">
        <v>291</v>
      </c>
      <c r="AI10" s="121" t="s">
        <v>291</v>
      </c>
      <c r="AJ10" s="121" t="s">
        <v>291</v>
      </c>
      <c r="AK10" s="121" t="s">
        <v>292</v>
      </c>
      <c r="AL10" s="121" t="s">
        <v>291</v>
      </c>
      <c r="AM10" s="121" t="s">
        <v>291</v>
      </c>
      <c r="AN10" s="121" t="s">
        <v>291</v>
      </c>
      <c r="AO10" s="121" t="s">
        <v>292</v>
      </c>
      <c r="AP10" s="121" t="s">
        <v>291</v>
      </c>
      <c r="AQ10" s="121" t="s">
        <v>291</v>
      </c>
      <c r="AR10" s="121" t="s">
        <v>291</v>
      </c>
      <c r="AS10" s="121" t="s">
        <v>292</v>
      </c>
      <c r="AT10" s="121" t="s">
        <v>291</v>
      </c>
      <c r="AU10" s="121" t="s">
        <v>291</v>
      </c>
      <c r="AV10" s="121" t="s">
        <v>291</v>
      </c>
      <c r="AW10" s="121" t="s">
        <v>292</v>
      </c>
      <c r="AX10" s="121" t="s">
        <v>291</v>
      </c>
      <c r="AY10" s="121" t="s">
        <v>292</v>
      </c>
      <c r="AZ10" s="189" t="s">
        <v>293</v>
      </c>
      <c r="BA10" s="189" t="s">
        <v>294</v>
      </c>
      <c r="BB10" s="189" t="s">
        <v>295</v>
      </c>
      <c r="BC10" s="189" t="s">
        <v>296</v>
      </c>
      <c r="BD10" s="190" t="s">
        <v>297</v>
      </c>
      <c r="BE10" s="189" t="s">
        <v>298</v>
      </c>
      <c r="BF10" s="187" t="s">
        <v>299</v>
      </c>
      <c r="BG10" s="188" t="s">
        <v>300</v>
      </c>
      <c r="BH10" s="187" t="s">
        <v>301</v>
      </c>
      <c r="BI10" s="187" t="s">
        <v>302</v>
      </c>
      <c r="BJ10" s="187" t="s">
        <v>303</v>
      </c>
      <c r="BK10" s="187" t="s">
        <v>304</v>
      </c>
    </row>
    <row r="11" spans="1:63" x14ac:dyDescent="0.2">
      <c r="A11" s="151" t="s">
        <v>305</v>
      </c>
      <c r="B11" s="151"/>
      <c r="C11" s="151"/>
      <c r="D11" s="151"/>
      <c r="E11" s="201"/>
      <c r="F11" s="151"/>
      <c r="G11" s="151"/>
      <c r="H11" s="151"/>
      <c r="I11" s="201"/>
      <c r="J11" s="151"/>
      <c r="K11" s="151"/>
      <c r="L11" s="151"/>
      <c r="M11" s="201"/>
      <c r="N11" s="151"/>
      <c r="O11" s="151"/>
      <c r="P11" s="151"/>
      <c r="Q11" s="201"/>
      <c r="R11" s="192">
        <f t="shared" ref="R11:R31" si="0">B11+C11+D11+F11+G11+H11+J11+K11+L11+N11+O11+P11</f>
        <v>0</v>
      </c>
      <c r="S11" s="158">
        <f>+E11+I11+M11+Q11</f>
        <v>0</v>
      </c>
      <c r="T11" s="191"/>
      <c r="U11" s="191"/>
      <c r="V11" s="191"/>
      <c r="W11" s="191"/>
      <c r="X11" s="191"/>
      <c r="Y11" s="153"/>
      <c r="Z11" s="153"/>
      <c r="AA11" s="153"/>
      <c r="AB11" s="153"/>
      <c r="AC11" s="153"/>
      <c r="AD11" s="153"/>
      <c r="AE11" s="154"/>
      <c r="AG11" s="151" t="s">
        <v>305</v>
      </c>
      <c r="AH11" s="151"/>
      <c r="AI11" s="151"/>
      <c r="AJ11" s="151"/>
      <c r="AK11" s="201"/>
      <c r="AL11" s="151"/>
      <c r="AM11" s="151"/>
      <c r="AN11" s="151"/>
      <c r="AO11" s="201"/>
      <c r="AP11" s="151"/>
      <c r="AQ11" s="151"/>
      <c r="AR11" s="151"/>
      <c r="AS11" s="201"/>
      <c r="AT11" s="151"/>
      <c r="AU11" s="151"/>
      <c r="AV11" s="151"/>
      <c r="AW11" s="201"/>
      <c r="AX11" s="192">
        <f t="shared" ref="AX11:AX31" si="1">AH11+AI11+AJ11+AL11+AM11+AN11+AP11+AQ11+AR11+AT11+AU11+AV11</f>
        <v>0</v>
      </c>
      <c r="AY11" s="158">
        <f>+AK11+AO11+AS11+AW11</f>
        <v>0</v>
      </c>
      <c r="AZ11" s="153"/>
      <c r="BA11" s="153"/>
      <c r="BB11" s="153"/>
      <c r="BC11" s="153"/>
      <c r="BD11" s="153"/>
      <c r="BE11" s="153"/>
      <c r="BF11" s="153"/>
      <c r="BG11" s="153"/>
      <c r="BH11" s="153"/>
      <c r="BI11" s="153"/>
      <c r="BJ11" s="153"/>
      <c r="BK11" s="154"/>
    </row>
    <row r="12" spans="1:63" x14ac:dyDescent="0.2">
      <c r="A12" s="151" t="s">
        <v>306</v>
      </c>
      <c r="B12" s="151"/>
      <c r="C12" s="151"/>
      <c r="D12" s="151"/>
      <c r="E12" s="201"/>
      <c r="F12" s="151"/>
      <c r="G12" s="151"/>
      <c r="H12" s="151"/>
      <c r="I12" s="201"/>
      <c r="J12" s="151"/>
      <c r="K12" s="151"/>
      <c r="L12" s="151"/>
      <c r="M12" s="201"/>
      <c r="N12" s="151"/>
      <c r="O12" s="151"/>
      <c r="P12" s="151"/>
      <c r="Q12" s="201"/>
      <c r="R12" s="192">
        <f t="shared" si="0"/>
        <v>0</v>
      </c>
      <c r="S12" s="158">
        <f t="shared" ref="S12:S31" si="2">+E12+I12+M12+Q12</f>
        <v>0</v>
      </c>
      <c r="T12" s="191"/>
      <c r="U12" s="191"/>
      <c r="V12" s="191"/>
      <c r="W12" s="191"/>
      <c r="X12" s="191"/>
      <c r="Y12" s="153"/>
      <c r="Z12" s="153"/>
      <c r="AA12" s="153"/>
      <c r="AB12" s="153"/>
      <c r="AC12" s="153"/>
      <c r="AD12" s="153"/>
      <c r="AE12" s="153"/>
      <c r="AG12" s="151" t="s">
        <v>306</v>
      </c>
      <c r="AH12" s="151"/>
      <c r="AI12" s="151"/>
      <c r="AJ12" s="151"/>
      <c r="AK12" s="201"/>
      <c r="AL12" s="151"/>
      <c r="AM12" s="151"/>
      <c r="AN12" s="151"/>
      <c r="AO12" s="201"/>
      <c r="AP12" s="151"/>
      <c r="AQ12" s="151"/>
      <c r="AR12" s="151"/>
      <c r="AS12" s="201"/>
      <c r="AT12" s="151"/>
      <c r="AU12" s="151"/>
      <c r="AV12" s="151"/>
      <c r="AW12" s="201"/>
      <c r="AX12" s="192">
        <f t="shared" si="1"/>
        <v>0</v>
      </c>
      <c r="AY12" s="158">
        <f t="shared" ref="AY12:AY31" si="3">+AK12+AO12+AS12+AW12</f>
        <v>0</v>
      </c>
      <c r="AZ12" s="153"/>
      <c r="BA12" s="153"/>
      <c r="BB12" s="153"/>
      <c r="BC12" s="153"/>
      <c r="BD12" s="153"/>
      <c r="BE12" s="153"/>
      <c r="BF12" s="153"/>
      <c r="BG12" s="153"/>
      <c r="BH12" s="153"/>
      <c r="BI12" s="153"/>
      <c r="BJ12" s="153"/>
      <c r="BK12" s="153"/>
    </row>
    <row r="13" spans="1:63" x14ac:dyDescent="0.2">
      <c r="A13" s="151" t="s">
        <v>307</v>
      </c>
      <c r="B13" s="151"/>
      <c r="C13" s="151"/>
      <c r="D13" s="151"/>
      <c r="E13" s="201"/>
      <c r="F13" s="151"/>
      <c r="G13" s="151"/>
      <c r="H13" s="151"/>
      <c r="I13" s="201"/>
      <c r="J13" s="151"/>
      <c r="K13" s="151"/>
      <c r="L13" s="151"/>
      <c r="M13" s="201"/>
      <c r="N13" s="151"/>
      <c r="O13" s="151"/>
      <c r="P13" s="151"/>
      <c r="Q13" s="201"/>
      <c r="R13" s="192">
        <f t="shared" si="0"/>
        <v>0</v>
      </c>
      <c r="S13" s="158">
        <f t="shared" si="2"/>
        <v>0</v>
      </c>
      <c r="T13" s="191"/>
      <c r="U13" s="191"/>
      <c r="V13" s="191"/>
      <c r="W13" s="191"/>
      <c r="X13" s="191"/>
      <c r="Y13" s="153"/>
      <c r="Z13" s="153"/>
      <c r="AA13" s="153"/>
      <c r="AB13" s="153"/>
      <c r="AC13" s="153"/>
      <c r="AD13" s="153"/>
      <c r="AE13" s="153"/>
      <c r="AG13" s="151" t="s">
        <v>307</v>
      </c>
      <c r="AH13" s="151"/>
      <c r="AI13" s="151"/>
      <c r="AJ13" s="151"/>
      <c r="AK13" s="201"/>
      <c r="AL13" s="151"/>
      <c r="AM13" s="151"/>
      <c r="AN13" s="151"/>
      <c r="AO13" s="201"/>
      <c r="AP13" s="151"/>
      <c r="AQ13" s="151"/>
      <c r="AR13" s="151"/>
      <c r="AS13" s="201"/>
      <c r="AT13" s="151"/>
      <c r="AU13" s="151"/>
      <c r="AV13" s="151"/>
      <c r="AW13" s="201"/>
      <c r="AX13" s="192">
        <f t="shared" si="1"/>
        <v>0</v>
      </c>
      <c r="AY13" s="158">
        <f t="shared" si="3"/>
        <v>0</v>
      </c>
      <c r="AZ13" s="153"/>
      <c r="BA13" s="153"/>
      <c r="BB13" s="153"/>
      <c r="BC13" s="153"/>
      <c r="BD13" s="153"/>
      <c r="BE13" s="153"/>
      <c r="BF13" s="153"/>
      <c r="BG13" s="153"/>
      <c r="BH13" s="153"/>
      <c r="BI13" s="153"/>
      <c r="BJ13" s="153"/>
      <c r="BK13" s="153"/>
    </row>
    <row r="14" spans="1:63" x14ac:dyDescent="0.2">
      <c r="A14" s="151" t="s">
        <v>308</v>
      </c>
      <c r="B14" s="151"/>
      <c r="C14" s="151"/>
      <c r="D14" s="151"/>
      <c r="E14" s="201"/>
      <c r="F14" s="151"/>
      <c r="G14" s="151"/>
      <c r="H14" s="151"/>
      <c r="I14" s="201"/>
      <c r="J14" s="151"/>
      <c r="K14" s="151"/>
      <c r="L14" s="151"/>
      <c r="M14" s="201"/>
      <c r="N14" s="151"/>
      <c r="O14" s="151"/>
      <c r="P14" s="151"/>
      <c r="Q14" s="201"/>
      <c r="R14" s="192">
        <f t="shared" si="0"/>
        <v>0</v>
      </c>
      <c r="S14" s="158">
        <f t="shared" si="2"/>
        <v>0</v>
      </c>
      <c r="T14" s="191"/>
      <c r="U14" s="191"/>
      <c r="V14" s="191"/>
      <c r="W14" s="191"/>
      <c r="X14" s="191"/>
      <c r="Y14" s="153"/>
      <c r="Z14" s="153"/>
      <c r="AA14" s="153"/>
      <c r="AB14" s="153"/>
      <c r="AC14" s="153"/>
      <c r="AD14" s="153"/>
      <c r="AE14" s="153"/>
      <c r="AG14" s="151" t="s">
        <v>308</v>
      </c>
      <c r="AH14" s="151"/>
      <c r="AI14" s="151"/>
      <c r="AJ14" s="151"/>
      <c r="AK14" s="201"/>
      <c r="AL14" s="151"/>
      <c r="AM14" s="151"/>
      <c r="AN14" s="151"/>
      <c r="AO14" s="201"/>
      <c r="AP14" s="151"/>
      <c r="AQ14" s="151"/>
      <c r="AR14" s="151"/>
      <c r="AS14" s="201"/>
      <c r="AT14" s="151"/>
      <c r="AU14" s="151"/>
      <c r="AV14" s="151"/>
      <c r="AW14" s="201"/>
      <c r="AX14" s="192">
        <f t="shared" si="1"/>
        <v>0</v>
      </c>
      <c r="AY14" s="158">
        <f t="shared" si="3"/>
        <v>0</v>
      </c>
      <c r="AZ14" s="153"/>
      <c r="BA14" s="153"/>
      <c r="BB14" s="153"/>
      <c r="BC14" s="153"/>
      <c r="BD14" s="153"/>
      <c r="BE14" s="153"/>
      <c r="BF14" s="153"/>
      <c r="BG14" s="153"/>
      <c r="BH14" s="153"/>
      <c r="BI14" s="153"/>
      <c r="BJ14" s="153"/>
      <c r="BK14" s="153"/>
    </row>
    <row r="15" spans="1:63" x14ac:dyDescent="0.2">
      <c r="A15" s="151" t="s">
        <v>309</v>
      </c>
      <c r="B15" s="151"/>
      <c r="C15" s="151"/>
      <c r="D15" s="151"/>
      <c r="E15" s="201"/>
      <c r="F15" s="151"/>
      <c r="G15" s="151"/>
      <c r="H15" s="151"/>
      <c r="I15" s="201"/>
      <c r="J15" s="151"/>
      <c r="K15" s="151"/>
      <c r="L15" s="151"/>
      <c r="M15" s="201"/>
      <c r="N15" s="151"/>
      <c r="O15" s="151"/>
      <c r="P15" s="151"/>
      <c r="Q15" s="201"/>
      <c r="R15" s="192">
        <f t="shared" si="0"/>
        <v>0</v>
      </c>
      <c r="S15" s="158">
        <f t="shared" si="2"/>
        <v>0</v>
      </c>
      <c r="T15" s="191"/>
      <c r="U15" s="191"/>
      <c r="V15" s="191"/>
      <c r="W15" s="191"/>
      <c r="X15" s="191"/>
      <c r="Y15" s="153"/>
      <c r="Z15" s="153"/>
      <c r="AA15" s="153"/>
      <c r="AB15" s="153"/>
      <c r="AC15" s="153"/>
      <c r="AD15" s="153"/>
      <c r="AE15" s="153"/>
      <c r="AG15" s="151" t="s">
        <v>309</v>
      </c>
      <c r="AH15" s="151"/>
      <c r="AI15" s="151"/>
      <c r="AJ15" s="151"/>
      <c r="AK15" s="201"/>
      <c r="AL15" s="151"/>
      <c r="AM15" s="151"/>
      <c r="AN15" s="151"/>
      <c r="AO15" s="201"/>
      <c r="AP15" s="151"/>
      <c r="AQ15" s="151"/>
      <c r="AR15" s="151"/>
      <c r="AS15" s="201"/>
      <c r="AT15" s="151"/>
      <c r="AU15" s="151"/>
      <c r="AV15" s="151"/>
      <c r="AW15" s="201"/>
      <c r="AX15" s="192">
        <f t="shared" si="1"/>
        <v>0</v>
      </c>
      <c r="AY15" s="158">
        <f t="shared" si="3"/>
        <v>0</v>
      </c>
      <c r="AZ15" s="153"/>
      <c r="BA15" s="153"/>
      <c r="BB15" s="153"/>
      <c r="BC15" s="153"/>
      <c r="BD15" s="153"/>
      <c r="BE15" s="153"/>
      <c r="BF15" s="153"/>
      <c r="BG15" s="153"/>
      <c r="BH15" s="153"/>
      <c r="BI15" s="153"/>
      <c r="BJ15" s="153"/>
      <c r="BK15" s="153"/>
    </row>
    <row r="16" spans="1:63" x14ac:dyDescent="0.2">
      <c r="A16" s="151" t="s">
        <v>310</v>
      </c>
      <c r="B16" s="151"/>
      <c r="C16" s="151"/>
      <c r="D16" s="151"/>
      <c r="E16" s="201"/>
      <c r="F16" s="151"/>
      <c r="G16" s="151"/>
      <c r="H16" s="151"/>
      <c r="I16" s="201"/>
      <c r="J16" s="151"/>
      <c r="K16" s="151"/>
      <c r="L16" s="151"/>
      <c r="M16" s="201"/>
      <c r="N16" s="151"/>
      <c r="O16" s="151"/>
      <c r="P16" s="151"/>
      <c r="Q16" s="201"/>
      <c r="R16" s="192">
        <f t="shared" si="0"/>
        <v>0</v>
      </c>
      <c r="S16" s="158">
        <f t="shared" si="2"/>
        <v>0</v>
      </c>
      <c r="T16" s="191"/>
      <c r="U16" s="191"/>
      <c r="V16" s="191"/>
      <c r="W16" s="191"/>
      <c r="X16" s="191"/>
      <c r="Y16" s="153"/>
      <c r="Z16" s="153"/>
      <c r="AA16" s="153"/>
      <c r="AB16" s="153"/>
      <c r="AC16" s="153"/>
      <c r="AD16" s="153"/>
      <c r="AE16" s="153"/>
      <c r="AG16" s="151" t="s">
        <v>310</v>
      </c>
      <c r="AH16" s="151"/>
      <c r="AI16" s="151"/>
      <c r="AJ16" s="151"/>
      <c r="AK16" s="201"/>
      <c r="AL16" s="151"/>
      <c r="AM16" s="151"/>
      <c r="AN16" s="151"/>
      <c r="AO16" s="201"/>
      <c r="AP16" s="151"/>
      <c r="AQ16" s="151"/>
      <c r="AR16" s="151"/>
      <c r="AS16" s="201"/>
      <c r="AT16" s="151"/>
      <c r="AU16" s="151"/>
      <c r="AV16" s="151"/>
      <c r="AW16" s="201"/>
      <c r="AX16" s="192">
        <f t="shared" si="1"/>
        <v>0</v>
      </c>
      <c r="AY16" s="158">
        <f t="shared" si="3"/>
        <v>0</v>
      </c>
      <c r="AZ16" s="153"/>
      <c r="BA16" s="153"/>
      <c r="BB16" s="153"/>
      <c r="BC16" s="153"/>
      <c r="BD16" s="153"/>
      <c r="BE16" s="153"/>
      <c r="BF16" s="153"/>
      <c r="BG16" s="153"/>
      <c r="BH16" s="153"/>
      <c r="BI16" s="153"/>
      <c r="BJ16" s="153"/>
      <c r="BK16" s="153"/>
    </row>
    <row r="17" spans="1:63" x14ac:dyDescent="0.2">
      <c r="A17" s="151" t="s">
        <v>311</v>
      </c>
      <c r="B17" s="151"/>
      <c r="C17" s="151"/>
      <c r="D17" s="151"/>
      <c r="E17" s="201"/>
      <c r="F17" s="151"/>
      <c r="G17" s="151"/>
      <c r="H17" s="151"/>
      <c r="I17" s="201"/>
      <c r="J17" s="151"/>
      <c r="K17" s="151"/>
      <c r="L17" s="151"/>
      <c r="M17" s="201"/>
      <c r="N17" s="151"/>
      <c r="O17" s="151"/>
      <c r="P17" s="151"/>
      <c r="Q17" s="201"/>
      <c r="R17" s="192">
        <f t="shared" si="0"/>
        <v>0</v>
      </c>
      <c r="S17" s="158">
        <f t="shared" si="2"/>
        <v>0</v>
      </c>
      <c r="T17" s="191"/>
      <c r="U17" s="191"/>
      <c r="V17" s="191"/>
      <c r="W17" s="191"/>
      <c r="X17" s="191"/>
      <c r="Y17" s="153"/>
      <c r="Z17" s="153"/>
      <c r="AA17" s="153"/>
      <c r="AB17" s="153"/>
      <c r="AC17" s="153"/>
      <c r="AD17" s="153"/>
      <c r="AE17" s="153"/>
      <c r="AG17" s="151" t="s">
        <v>311</v>
      </c>
      <c r="AH17" s="151"/>
      <c r="AI17" s="151"/>
      <c r="AJ17" s="151"/>
      <c r="AK17" s="201"/>
      <c r="AL17" s="151"/>
      <c r="AM17" s="151"/>
      <c r="AN17" s="151"/>
      <c r="AO17" s="201"/>
      <c r="AP17" s="151"/>
      <c r="AQ17" s="151"/>
      <c r="AR17" s="151"/>
      <c r="AS17" s="201"/>
      <c r="AT17" s="151"/>
      <c r="AU17" s="151"/>
      <c r="AV17" s="151"/>
      <c r="AW17" s="201"/>
      <c r="AX17" s="192">
        <f t="shared" si="1"/>
        <v>0</v>
      </c>
      <c r="AY17" s="158">
        <f t="shared" si="3"/>
        <v>0</v>
      </c>
      <c r="AZ17" s="153"/>
      <c r="BA17" s="153"/>
      <c r="BB17" s="153"/>
      <c r="BC17" s="153"/>
      <c r="BD17" s="153"/>
      <c r="BE17" s="153"/>
      <c r="BF17" s="153"/>
      <c r="BG17" s="153"/>
      <c r="BH17" s="153"/>
      <c r="BI17" s="153"/>
      <c r="BJ17" s="153"/>
      <c r="BK17" s="153"/>
    </row>
    <row r="18" spans="1:63" x14ac:dyDescent="0.2">
      <c r="A18" s="151" t="s">
        <v>312</v>
      </c>
      <c r="B18" s="151"/>
      <c r="C18" s="151"/>
      <c r="D18" s="151"/>
      <c r="E18" s="201"/>
      <c r="F18" s="151"/>
      <c r="G18" s="151"/>
      <c r="H18" s="151"/>
      <c r="I18" s="201"/>
      <c r="J18" s="151"/>
      <c r="K18" s="151"/>
      <c r="L18" s="151"/>
      <c r="M18" s="201"/>
      <c r="N18" s="151"/>
      <c r="O18" s="151"/>
      <c r="P18" s="151"/>
      <c r="Q18" s="201"/>
      <c r="R18" s="192">
        <f t="shared" si="0"/>
        <v>0</v>
      </c>
      <c r="S18" s="158">
        <f t="shared" si="2"/>
        <v>0</v>
      </c>
      <c r="T18" s="191"/>
      <c r="U18" s="191"/>
      <c r="V18" s="191"/>
      <c r="W18" s="191"/>
      <c r="X18" s="191"/>
      <c r="Y18" s="153"/>
      <c r="Z18" s="153"/>
      <c r="AA18" s="153"/>
      <c r="AB18" s="153"/>
      <c r="AC18" s="153"/>
      <c r="AD18" s="153"/>
      <c r="AE18" s="153"/>
      <c r="AG18" s="151" t="s">
        <v>312</v>
      </c>
      <c r="AH18" s="151"/>
      <c r="AI18" s="151"/>
      <c r="AJ18" s="151"/>
      <c r="AK18" s="201"/>
      <c r="AL18" s="151"/>
      <c r="AM18" s="151"/>
      <c r="AN18" s="151"/>
      <c r="AO18" s="201"/>
      <c r="AP18" s="151"/>
      <c r="AQ18" s="151"/>
      <c r="AR18" s="151"/>
      <c r="AS18" s="201"/>
      <c r="AT18" s="151"/>
      <c r="AU18" s="151"/>
      <c r="AV18" s="151"/>
      <c r="AW18" s="201"/>
      <c r="AX18" s="192">
        <f t="shared" si="1"/>
        <v>0</v>
      </c>
      <c r="AY18" s="158">
        <f t="shared" si="3"/>
        <v>0</v>
      </c>
      <c r="AZ18" s="153"/>
      <c r="BA18" s="153"/>
      <c r="BB18" s="153"/>
      <c r="BC18" s="153"/>
      <c r="BD18" s="153"/>
      <c r="BE18" s="153"/>
      <c r="BF18" s="153"/>
      <c r="BG18" s="153"/>
      <c r="BH18" s="153"/>
      <c r="BI18" s="153"/>
      <c r="BJ18" s="153"/>
      <c r="BK18" s="153"/>
    </row>
    <row r="19" spans="1:63" x14ac:dyDescent="0.2">
      <c r="A19" s="151" t="s">
        <v>313</v>
      </c>
      <c r="B19" s="151"/>
      <c r="C19" s="151"/>
      <c r="D19" s="151"/>
      <c r="E19" s="201"/>
      <c r="F19" s="151"/>
      <c r="G19" s="151"/>
      <c r="H19" s="151"/>
      <c r="I19" s="201"/>
      <c r="J19" s="151"/>
      <c r="K19" s="151"/>
      <c r="L19" s="151"/>
      <c r="M19" s="201"/>
      <c r="N19" s="151"/>
      <c r="O19" s="151"/>
      <c r="P19" s="151"/>
      <c r="Q19" s="201"/>
      <c r="R19" s="192">
        <f t="shared" si="0"/>
        <v>0</v>
      </c>
      <c r="S19" s="158">
        <f t="shared" si="2"/>
        <v>0</v>
      </c>
      <c r="T19" s="191"/>
      <c r="U19" s="191"/>
      <c r="V19" s="191"/>
      <c r="W19" s="191"/>
      <c r="X19" s="191"/>
      <c r="Y19" s="153"/>
      <c r="Z19" s="153"/>
      <c r="AA19" s="153"/>
      <c r="AB19" s="153"/>
      <c r="AC19" s="153"/>
      <c r="AD19" s="153"/>
      <c r="AE19" s="153"/>
      <c r="AG19" s="151" t="s">
        <v>313</v>
      </c>
      <c r="AH19" s="151"/>
      <c r="AI19" s="151"/>
      <c r="AJ19" s="151"/>
      <c r="AK19" s="201"/>
      <c r="AL19" s="151"/>
      <c r="AM19" s="151"/>
      <c r="AN19" s="151"/>
      <c r="AO19" s="201"/>
      <c r="AP19" s="151"/>
      <c r="AQ19" s="151"/>
      <c r="AR19" s="151"/>
      <c r="AS19" s="201"/>
      <c r="AT19" s="151"/>
      <c r="AU19" s="151"/>
      <c r="AV19" s="151"/>
      <c r="AW19" s="201"/>
      <c r="AX19" s="192">
        <f t="shared" si="1"/>
        <v>0</v>
      </c>
      <c r="AY19" s="158">
        <f t="shared" si="3"/>
        <v>0</v>
      </c>
      <c r="AZ19" s="153"/>
      <c r="BA19" s="153"/>
      <c r="BB19" s="153"/>
      <c r="BC19" s="153"/>
      <c r="BD19" s="153"/>
      <c r="BE19" s="153"/>
      <c r="BF19" s="153"/>
      <c r="BG19" s="153"/>
      <c r="BH19" s="153"/>
      <c r="BI19" s="151"/>
      <c r="BJ19" s="151"/>
      <c r="BK19" s="151"/>
    </row>
    <row r="20" spans="1:63" x14ac:dyDescent="0.2">
      <c r="A20" s="151" t="s">
        <v>314</v>
      </c>
      <c r="B20" s="151"/>
      <c r="C20" s="151"/>
      <c r="D20" s="151"/>
      <c r="E20" s="201"/>
      <c r="F20" s="151"/>
      <c r="G20" s="151"/>
      <c r="H20" s="151"/>
      <c r="I20" s="201"/>
      <c r="J20" s="151"/>
      <c r="K20" s="151"/>
      <c r="L20" s="151"/>
      <c r="M20" s="201"/>
      <c r="N20" s="151"/>
      <c r="O20" s="151"/>
      <c r="P20" s="151"/>
      <c r="Q20" s="201"/>
      <c r="R20" s="192">
        <f t="shared" si="0"/>
        <v>0</v>
      </c>
      <c r="S20" s="158">
        <f t="shared" si="2"/>
        <v>0</v>
      </c>
      <c r="T20" s="191"/>
      <c r="U20" s="191"/>
      <c r="V20" s="191"/>
      <c r="W20" s="191"/>
      <c r="X20" s="191"/>
      <c r="Y20" s="153"/>
      <c r="Z20" s="153"/>
      <c r="AA20" s="153"/>
      <c r="AB20" s="153"/>
      <c r="AC20" s="153"/>
      <c r="AD20" s="153"/>
      <c r="AE20" s="153"/>
      <c r="AG20" s="151" t="s">
        <v>314</v>
      </c>
      <c r="AH20" s="151"/>
      <c r="AI20" s="151"/>
      <c r="AJ20" s="151"/>
      <c r="AK20" s="201"/>
      <c r="AL20" s="151"/>
      <c r="AM20" s="151"/>
      <c r="AN20" s="151"/>
      <c r="AO20" s="201"/>
      <c r="AP20" s="151"/>
      <c r="AQ20" s="151"/>
      <c r="AR20" s="151"/>
      <c r="AS20" s="201"/>
      <c r="AT20" s="151"/>
      <c r="AU20" s="151"/>
      <c r="AV20" s="151"/>
      <c r="AW20" s="201"/>
      <c r="AX20" s="192">
        <f t="shared" si="1"/>
        <v>0</v>
      </c>
      <c r="AY20" s="158">
        <f t="shared" si="3"/>
        <v>0</v>
      </c>
      <c r="AZ20" s="153"/>
      <c r="BA20" s="153"/>
      <c r="BB20" s="153"/>
      <c r="BC20" s="153"/>
      <c r="BD20" s="153"/>
      <c r="BE20" s="153"/>
      <c r="BF20" s="153"/>
      <c r="BG20" s="153"/>
      <c r="BH20" s="153"/>
      <c r="BI20" s="151"/>
      <c r="BJ20" s="151"/>
      <c r="BK20" s="151"/>
    </row>
    <row r="21" spans="1:63" x14ac:dyDescent="0.2">
      <c r="A21" s="151" t="s">
        <v>315</v>
      </c>
      <c r="B21" s="151"/>
      <c r="C21" s="151"/>
      <c r="D21" s="151"/>
      <c r="E21" s="201"/>
      <c r="F21" s="151"/>
      <c r="G21" s="151"/>
      <c r="H21" s="151"/>
      <c r="I21" s="201"/>
      <c r="J21" s="151"/>
      <c r="K21" s="151"/>
      <c r="L21" s="151"/>
      <c r="M21" s="201"/>
      <c r="N21" s="151"/>
      <c r="O21" s="151"/>
      <c r="P21" s="151"/>
      <c r="Q21" s="201"/>
      <c r="R21" s="192">
        <f t="shared" si="0"/>
        <v>0</v>
      </c>
      <c r="S21" s="158">
        <f t="shared" si="2"/>
        <v>0</v>
      </c>
      <c r="T21" s="191"/>
      <c r="U21" s="191"/>
      <c r="V21" s="191"/>
      <c r="W21" s="191"/>
      <c r="X21" s="191"/>
      <c r="Y21" s="153"/>
      <c r="Z21" s="153"/>
      <c r="AA21" s="153"/>
      <c r="AB21" s="153"/>
      <c r="AC21" s="153"/>
      <c r="AD21" s="153"/>
      <c r="AE21" s="153"/>
      <c r="AG21" s="151" t="s">
        <v>315</v>
      </c>
      <c r="AH21" s="151"/>
      <c r="AI21" s="151"/>
      <c r="AJ21" s="151"/>
      <c r="AK21" s="201"/>
      <c r="AL21" s="151"/>
      <c r="AM21" s="151"/>
      <c r="AN21" s="151"/>
      <c r="AO21" s="201"/>
      <c r="AP21" s="151"/>
      <c r="AQ21" s="151"/>
      <c r="AR21" s="151"/>
      <c r="AS21" s="201"/>
      <c r="AT21" s="151"/>
      <c r="AU21" s="151"/>
      <c r="AV21" s="151"/>
      <c r="AW21" s="201"/>
      <c r="AX21" s="192">
        <f t="shared" si="1"/>
        <v>0</v>
      </c>
      <c r="AY21" s="158">
        <f t="shared" si="3"/>
        <v>0</v>
      </c>
      <c r="AZ21" s="153"/>
      <c r="BA21" s="153"/>
      <c r="BB21" s="153"/>
      <c r="BC21" s="153"/>
      <c r="BD21" s="153"/>
      <c r="BE21" s="153"/>
      <c r="BF21" s="153"/>
      <c r="BG21" s="153"/>
      <c r="BH21" s="153"/>
      <c r="BI21" s="151"/>
      <c r="BJ21" s="151"/>
      <c r="BK21" s="151"/>
    </row>
    <row r="22" spans="1:63" x14ac:dyDescent="0.2">
      <c r="A22" s="151" t="s">
        <v>316</v>
      </c>
      <c r="B22" s="151"/>
      <c r="C22" s="151"/>
      <c r="D22" s="151"/>
      <c r="E22" s="201"/>
      <c r="F22" s="151"/>
      <c r="G22" s="151"/>
      <c r="H22" s="151"/>
      <c r="I22" s="201"/>
      <c r="J22" s="151"/>
      <c r="K22" s="151"/>
      <c r="L22" s="151"/>
      <c r="M22" s="201"/>
      <c r="N22" s="151"/>
      <c r="O22" s="151"/>
      <c r="P22" s="151"/>
      <c r="Q22" s="201"/>
      <c r="R22" s="192">
        <f t="shared" si="0"/>
        <v>0</v>
      </c>
      <c r="S22" s="158">
        <f t="shared" si="2"/>
        <v>0</v>
      </c>
      <c r="T22" s="191"/>
      <c r="U22" s="191"/>
      <c r="V22" s="191"/>
      <c r="W22" s="191"/>
      <c r="X22" s="191"/>
      <c r="Y22" s="153"/>
      <c r="Z22" s="153"/>
      <c r="AA22" s="153"/>
      <c r="AB22" s="153"/>
      <c r="AC22" s="153"/>
      <c r="AD22" s="153"/>
      <c r="AE22" s="153"/>
      <c r="AG22" s="151" t="s">
        <v>316</v>
      </c>
      <c r="AH22" s="151"/>
      <c r="AI22" s="151"/>
      <c r="AJ22" s="151"/>
      <c r="AK22" s="201"/>
      <c r="AL22" s="151"/>
      <c r="AM22" s="151"/>
      <c r="AN22" s="151"/>
      <c r="AO22" s="201"/>
      <c r="AP22" s="151"/>
      <c r="AQ22" s="151"/>
      <c r="AR22" s="151"/>
      <c r="AS22" s="201"/>
      <c r="AT22" s="151"/>
      <c r="AU22" s="151"/>
      <c r="AV22" s="151"/>
      <c r="AW22" s="201"/>
      <c r="AX22" s="192">
        <f t="shared" si="1"/>
        <v>0</v>
      </c>
      <c r="AY22" s="158">
        <f t="shared" si="3"/>
        <v>0</v>
      </c>
      <c r="AZ22" s="153"/>
      <c r="BA22" s="153"/>
      <c r="BB22" s="153"/>
      <c r="BC22" s="153"/>
      <c r="BD22" s="153"/>
      <c r="BE22" s="153"/>
      <c r="BF22" s="153"/>
      <c r="BG22" s="153"/>
      <c r="BH22" s="153"/>
      <c r="BI22" s="153"/>
      <c r="BJ22" s="153"/>
      <c r="BK22" s="153"/>
    </row>
    <row r="23" spans="1:63" x14ac:dyDescent="0.2">
      <c r="A23" s="151" t="s">
        <v>317</v>
      </c>
      <c r="B23" s="151"/>
      <c r="C23" s="151"/>
      <c r="D23" s="151"/>
      <c r="E23" s="201"/>
      <c r="F23" s="151"/>
      <c r="G23" s="151"/>
      <c r="H23" s="151"/>
      <c r="I23" s="201"/>
      <c r="J23" s="151"/>
      <c r="K23" s="151"/>
      <c r="L23" s="151"/>
      <c r="M23" s="201"/>
      <c r="N23" s="151"/>
      <c r="O23" s="151"/>
      <c r="P23" s="151"/>
      <c r="Q23" s="201"/>
      <c r="R23" s="192">
        <f t="shared" si="0"/>
        <v>0</v>
      </c>
      <c r="S23" s="158">
        <f t="shared" si="2"/>
        <v>0</v>
      </c>
      <c r="T23" s="191"/>
      <c r="U23" s="191"/>
      <c r="V23" s="191"/>
      <c r="W23" s="191"/>
      <c r="X23" s="191"/>
      <c r="Y23" s="153"/>
      <c r="Z23" s="153"/>
      <c r="AA23" s="153"/>
      <c r="AB23" s="153"/>
      <c r="AC23" s="153"/>
      <c r="AD23" s="153"/>
      <c r="AE23" s="153"/>
      <c r="AG23" s="151" t="s">
        <v>317</v>
      </c>
      <c r="AH23" s="151"/>
      <c r="AI23" s="151"/>
      <c r="AJ23" s="151"/>
      <c r="AK23" s="201"/>
      <c r="AL23" s="151"/>
      <c r="AM23" s="151"/>
      <c r="AN23" s="151"/>
      <c r="AO23" s="201"/>
      <c r="AP23" s="151"/>
      <c r="AQ23" s="151"/>
      <c r="AR23" s="151"/>
      <c r="AS23" s="201"/>
      <c r="AT23" s="151"/>
      <c r="AU23" s="151"/>
      <c r="AV23" s="151"/>
      <c r="AW23" s="201"/>
      <c r="AX23" s="192">
        <f t="shared" si="1"/>
        <v>0</v>
      </c>
      <c r="AY23" s="158">
        <f t="shared" si="3"/>
        <v>0</v>
      </c>
      <c r="AZ23" s="153"/>
      <c r="BA23" s="153"/>
      <c r="BB23" s="153"/>
      <c r="BC23" s="153"/>
      <c r="BD23" s="153"/>
      <c r="BE23" s="153"/>
      <c r="BF23" s="153"/>
      <c r="BG23" s="153"/>
      <c r="BH23" s="153"/>
      <c r="BI23" s="153"/>
      <c r="BJ23" s="153"/>
      <c r="BK23" s="153"/>
    </row>
    <row r="24" spans="1:63" x14ac:dyDescent="0.2">
      <c r="A24" s="151" t="s">
        <v>318</v>
      </c>
      <c r="B24" s="151"/>
      <c r="C24" s="151"/>
      <c r="D24" s="151"/>
      <c r="E24" s="201"/>
      <c r="F24" s="151"/>
      <c r="G24" s="151"/>
      <c r="H24" s="151"/>
      <c r="I24" s="201"/>
      <c r="J24" s="151"/>
      <c r="K24" s="151"/>
      <c r="L24" s="151"/>
      <c r="M24" s="201"/>
      <c r="N24" s="151"/>
      <c r="O24" s="151"/>
      <c r="P24" s="151"/>
      <c r="Q24" s="201"/>
      <c r="R24" s="192">
        <f t="shared" si="0"/>
        <v>0</v>
      </c>
      <c r="S24" s="158">
        <f t="shared" si="2"/>
        <v>0</v>
      </c>
      <c r="T24" s="191"/>
      <c r="U24" s="191"/>
      <c r="V24" s="191"/>
      <c r="W24" s="191"/>
      <c r="X24" s="191"/>
      <c r="Y24" s="153"/>
      <c r="Z24" s="153"/>
      <c r="AA24" s="153"/>
      <c r="AB24" s="153"/>
      <c r="AC24" s="153"/>
      <c r="AD24" s="153"/>
      <c r="AE24" s="153"/>
      <c r="AG24" s="151" t="s">
        <v>318</v>
      </c>
      <c r="AH24" s="151"/>
      <c r="AI24" s="151"/>
      <c r="AJ24" s="151"/>
      <c r="AK24" s="201"/>
      <c r="AL24" s="151"/>
      <c r="AM24" s="151"/>
      <c r="AN24" s="151"/>
      <c r="AO24" s="201"/>
      <c r="AP24" s="151"/>
      <c r="AQ24" s="151"/>
      <c r="AR24" s="151"/>
      <c r="AS24" s="201"/>
      <c r="AT24" s="151"/>
      <c r="AU24" s="151"/>
      <c r="AV24" s="151"/>
      <c r="AW24" s="201"/>
      <c r="AX24" s="192">
        <f t="shared" si="1"/>
        <v>0</v>
      </c>
      <c r="AY24" s="158">
        <f t="shared" si="3"/>
        <v>0</v>
      </c>
      <c r="AZ24" s="153"/>
      <c r="BA24" s="153"/>
      <c r="BB24" s="153"/>
      <c r="BC24" s="153"/>
      <c r="BD24" s="153"/>
      <c r="BE24" s="153"/>
      <c r="BF24" s="153"/>
      <c r="BG24" s="153"/>
      <c r="BH24" s="153"/>
      <c r="BI24" s="153"/>
      <c r="BJ24" s="153"/>
      <c r="BK24" s="153"/>
    </row>
    <row r="25" spans="1:63" x14ac:dyDescent="0.2">
      <c r="A25" s="151" t="s">
        <v>319</v>
      </c>
      <c r="B25" s="151"/>
      <c r="C25" s="151"/>
      <c r="D25" s="151"/>
      <c r="E25" s="201"/>
      <c r="F25" s="151"/>
      <c r="G25" s="151"/>
      <c r="H25" s="151"/>
      <c r="I25" s="201"/>
      <c r="J25" s="151"/>
      <c r="K25" s="151"/>
      <c r="L25" s="151"/>
      <c r="M25" s="201"/>
      <c r="N25" s="151"/>
      <c r="O25" s="151"/>
      <c r="P25" s="151"/>
      <c r="Q25" s="201"/>
      <c r="R25" s="192">
        <f t="shared" si="0"/>
        <v>0</v>
      </c>
      <c r="S25" s="158">
        <f t="shared" si="2"/>
        <v>0</v>
      </c>
      <c r="T25" s="191"/>
      <c r="U25" s="191"/>
      <c r="V25" s="191"/>
      <c r="W25" s="191"/>
      <c r="X25" s="191"/>
      <c r="Y25" s="153"/>
      <c r="Z25" s="153"/>
      <c r="AA25" s="153"/>
      <c r="AB25" s="153"/>
      <c r="AC25" s="153"/>
      <c r="AD25" s="153"/>
      <c r="AE25" s="153"/>
      <c r="AG25" s="151" t="s">
        <v>319</v>
      </c>
      <c r="AH25" s="151"/>
      <c r="AI25" s="151"/>
      <c r="AJ25" s="151"/>
      <c r="AK25" s="201"/>
      <c r="AL25" s="151"/>
      <c r="AM25" s="151"/>
      <c r="AN25" s="151"/>
      <c r="AO25" s="201"/>
      <c r="AP25" s="151"/>
      <c r="AQ25" s="151"/>
      <c r="AR25" s="151"/>
      <c r="AS25" s="201"/>
      <c r="AT25" s="151"/>
      <c r="AU25" s="151"/>
      <c r="AV25" s="151"/>
      <c r="AW25" s="201"/>
      <c r="AX25" s="192">
        <f t="shared" si="1"/>
        <v>0</v>
      </c>
      <c r="AY25" s="158">
        <f t="shared" si="3"/>
        <v>0</v>
      </c>
      <c r="AZ25" s="153"/>
      <c r="BA25" s="153"/>
      <c r="BB25" s="153"/>
      <c r="BC25" s="153"/>
      <c r="BD25" s="153"/>
      <c r="BE25" s="153"/>
      <c r="BF25" s="153"/>
      <c r="BG25" s="153"/>
      <c r="BH25" s="153"/>
      <c r="BI25" s="153"/>
      <c r="BJ25" s="153"/>
      <c r="BK25" s="153"/>
    </row>
    <row r="26" spans="1:63" x14ac:dyDescent="0.2">
      <c r="A26" s="151" t="s">
        <v>320</v>
      </c>
      <c r="B26" s="151"/>
      <c r="C26" s="151"/>
      <c r="D26" s="151"/>
      <c r="E26" s="201"/>
      <c r="F26" s="151"/>
      <c r="G26" s="151"/>
      <c r="H26" s="151"/>
      <c r="I26" s="201"/>
      <c r="J26" s="151"/>
      <c r="K26" s="151"/>
      <c r="L26" s="151"/>
      <c r="M26" s="201"/>
      <c r="N26" s="151"/>
      <c r="O26" s="151"/>
      <c r="P26" s="151"/>
      <c r="Q26" s="201"/>
      <c r="R26" s="192">
        <f t="shared" si="0"/>
        <v>0</v>
      </c>
      <c r="S26" s="158">
        <f t="shared" si="2"/>
        <v>0</v>
      </c>
      <c r="T26" s="191"/>
      <c r="U26" s="191"/>
      <c r="V26" s="191"/>
      <c r="W26" s="191"/>
      <c r="X26" s="191"/>
      <c r="Y26" s="153"/>
      <c r="Z26" s="153"/>
      <c r="AA26" s="153"/>
      <c r="AB26" s="153"/>
      <c r="AC26" s="153"/>
      <c r="AD26" s="153"/>
      <c r="AE26" s="153"/>
      <c r="AG26" s="151" t="s">
        <v>320</v>
      </c>
      <c r="AH26" s="151"/>
      <c r="AI26" s="151"/>
      <c r="AJ26" s="151"/>
      <c r="AK26" s="201"/>
      <c r="AL26" s="151"/>
      <c r="AM26" s="151"/>
      <c r="AN26" s="151"/>
      <c r="AO26" s="201"/>
      <c r="AP26" s="151"/>
      <c r="AQ26" s="151"/>
      <c r="AR26" s="151"/>
      <c r="AS26" s="201"/>
      <c r="AT26" s="151"/>
      <c r="AU26" s="151"/>
      <c r="AV26" s="151"/>
      <c r="AW26" s="201"/>
      <c r="AX26" s="192">
        <f t="shared" si="1"/>
        <v>0</v>
      </c>
      <c r="AY26" s="158">
        <f t="shared" si="3"/>
        <v>0</v>
      </c>
      <c r="AZ26" s="153"/>
      <c r="BA26" s="153"/>
      <c r="BB26" s="153"/>
      <c r="BC26" s="153"/>
      <c r="BD26" s="153"/>
      <c r="BE26" s="153"/>
      <c r="BF26" s="153"/>
      <c r="BG26" s="153"/>
      <c r="BH26" s="153"/>
      <c r="BI26" s="153"/>
      <c r="BJ26" s="153"/>
      <c r="BK26" s="153"/>
    </row>
    <row r="27" spans="1:63" x14ac:dyDescent="0.2">
      <c r="A27" s="151" t="s">
        <v>321</v>
      </c>
      <c r="B27" s="151"/>
      <c r="C27" s="151"/>
      <c r="D27" s="151"/>
      <c r="E27" s="201"/>
      <c r="F27" s="151"/>
      <c r="G27" s="151"/>
      <c r="H27" s="151"/>
      <c r="I27" s="201"/>
      <c r="J27" s="151"/>
      <c r="K27" s="151"/>
      <c r="L27" s="151"/>
      <c r="M27" s="201"/>
      <c r="N27" s="151"/>
      <c r="O27" s="151"/>
      <c r="P27" s="151"/>
      <c r="Q27" s="201"/>
      <c r="R27" s="192">
        <f t="shared" si="0"/>
        <v>0</v>
      </c>
      <c r="S27" s="158">
        <f t="shared" si="2"/>
        <v>0</v>
      </c>
      <c r="T27" s="191"/>
      <c r="U27" s="191"/>
      <c r="V27" s="191"/>
      <c r="W27" s="191"/>
      <c r="X27" s="191"/>
      <c r="Y27" s="153"/>
      <c r="Z27" s="153"/>
      <c r="AA27" s="153"/>
      <c r="AB27" s="153"/>
      <c r="AC27" s="153"/>
      <c r="AD27" s="153"/>
      <c r="AE27" s="153"/>
      <c r="AG27" s="151" t="s">
        <v>321</v>
      </c>
      <c r="AH27" s="151"/>
      <c r="AI27" s="151"/>
      <c r="AJ27" s="151"/>
      <c r="AK27" s="201"/>
      <c r="AL27" s="151"/>
      <c r="AM27" s="151"/>
      <c r="AN27" s="151"/>
      <c r="AO27" s="201"/>
      <c r="AP27" s="151"/>
      <c r="AQ27" s="151"/>
      <c r="AR27" s="151"/>
      <c r="AS27" s="201"/>
      <c r="AT27" s="151"/>
      <c r="AU27" s="151"/>
      <c r="AV27" s="151"/>
      <c r="AW27" s="201"/>
      <c r="AX27" s="192">
        <f t="shared" si="1"/>
        <v>0</v>
      </c>
      <c r="AY27" s="158">
        <f t="shared" si="3"/>
        <v>0</v>
      </c>
      <c r="AZ27" s="153"/>
      <c r="BA27" s="153"/>
      <c r="BB27" s="153"/>
      <c r="BC27" s="153"/>
      <c r="BD27" s="153"/>
      <c r="BE27" s="153"/>
      <c r="BF27" s="153"/>
      <c r="BG27" s="153"/>
      <c r="BH27" s="153"/>
      <c r="BI27" s="153"/>
      <c r="BJ27" s="153"/>
      <c r="BK27" s="153"/>
    </row>
    <row r="28" spans="1:63" x14ac:dyDescent="0.2">
      <c r="A28" s="151" t="s">
        <v>322</v>
      </c>
      <c r="B28" s="151"/>
      <c r="C28" s="151"/>
      <c r="D28" s="151"/>
      <c r="E28" s="201"/>
      <c r="F28" s="151"/>
      <c r="G28" s="151"/>
      <c r="H28" s="151"/>
      <c r="I28" s="201"/>
      <c r="J28" s="151"/>
      <c r="K28" s="151"/>
      <c r="L28" s="151"/>
      <c r="M28" s="201"/>
      <c r="N28" s="151"/>
      <c r="O28" s="151"/>
      <c r="P28" s="151"/>
      <c r="Q28" s="201"/>
      <c r="R28" s="192">
        <f t="shared" si="0"/>
        <v>0</v>
      </c>
      <c r="S28" s="158">
        <f t="shared" si="2"/>
        <v>0</v>
      </c>
      <c r="T28" s="191"/>
      <c r="U28" s="191"/>
      <c r="V28" s="191"/>
      <c r="W28" s="191"/>
      <c r="X28" s="191"/>
      <c r="Y28" s="153"/>
      <c r="Z28" s="153"/>
      <c r="AA28" s="153"/>
      <c r="AB28" s="153"/>
      <c r="AC28" s="153"/>
      <c r="AD28" s="153"/>
      <c r="AE28" s="153"/>
      <c r="AG28" s="151" t="s">
        <v>322</v>
      </c>
      <c r="AH28" s="151"/>
      <c r="AI28" s="151"/>
      <c r="AJ28" s="151"/>
      <c r="AK28" s="201"/>
      <c r="AL28" s="151"/>
      <c r="AM28" s="151"/>
      <c r="AN28" s="151"/>
      <c r="AO28" s="201"/>
      <c r="AP28" s="151"/>
      <c r="AQ28" s="151"/>
      <c r="AR28" s="151"/>
      <c r="AS28" s="201"/>
      <c r="AT28" s="151"/>
      <c r="AU28" s="151"/>
      <c r="AV28" s="151"/>
      <c r="AW28" s="201"/>
      <c r="AX28" s="192">
        <f t="shared" si="1"/>
        <v>0</v>
      </c>
      <c r="AY28" s="158">
        <f t="shared" si="3"/>
        <v>0</v>
      </c>
      <c r="AZ28" s="153"/>
      <c r="BA28" s="153"/>
      <c r="BB28" s="153"/>
      <c r="BC28" s="153"/>
      <c r="BD28" s="153"/>
      <c r="BE28" s="153"/>
      <c r="BF28" s="153"/>
      <c r="BG28" s="153"/>
      <c r="BH28" s="153"/>
      <c r="BI28" s="153"/>
      <c r="BJ28" s="153"/>
      <c r="BK28" s="153"/>
    </row>
    <row r="29" spans="1:63" x14ac:dyDescent="0.2">
      <c r="A29" s="151" t="s">
        <v>323</v>
      </c>
      <c r="B29" s="151"/>
      <c r="C29" s="151"/>
      <c r="D29" s="151"/>
      <c r="E29" s="201"/>
      <c r="F29" s="151"/>
      <c r="G29" s="151"/>
      <c r="H29" s="151"/>
      <c r="I29" s="201"/>
      <c r="J29" s="151"/>
      <c r="K29" s="151"/>
      <c r="L29" s="151"/>
      <c r="M29" s="201"/>
      <c r="N29" s="151"/>
      <c r="O29" s="151"/>
      <c r="P29" s="151"/>
      <c r="Q29" s="201"/>
      <c r="R29" s="192">
        <f t="shared" si="0"/>
        <v>0</v>
      </c>
      <c r="S29" s="158">
        <f t="shared" si="2"/>
        <v>0</v>
      </c>
      <c r="T29" s="191"/>
      <c r="U29" s="191"/>
      <c r="V29" s="191"/>
      <c r="W29" s="191"/>
      <c r="X29" s="191"/>
      <c r="Y29" s="153"/>
      <c r="Z29" s="153"/>
      <c r="AA29" s="153"/>
      <c r="AB29" s="153"/>
      <c r="AC29" s="153"/>
      <c r="AD29" s="153"/>
      <c r="AE29" s="153"/>
      <c r="AG29" s="151" t="s">
        <v>323</v>
      </c>
      <c r="AH29" s="151"/>
      <c r="AI29" s="151"/>
      <c r="AJ29" s="151"/>
      <c r="AK29" s="201"/>
      <c r="AL29" s="151"/>
      <c r="AM29" s="151"/>
      <c r="AN29" s="151"/>
      <c r="AO29" s="201"/>
      <c r="AP29" s="151"/>
      <c r="AQ29" s="151"/>
      <c r="AR29" s="151"/>
      <c r="AS29" s="201"/>
      <c r="AT29" s="151"/>
      <c r="AU29" s="151"/>
      <c r="AV29" s="151"/>
      <c r="AW29" s="201"/>
      <c r="AX29" s="192">
        <f t="shared" si="1"/>
        <v>0</v>
      </c>
      <c r="AY29" s="158">
        <f t="shared" si="3"/>
        <v>0</v>
      </c>
      <c r="AZ29" s="153"/>
      <c r="BA29" s="153"/>
      <c r="BB29" s="153"/>
      <c r="BC29" s="153"/>
      <c r="BD29" s="153"/>
      <c r="BE29" s="153"/>
      <c r="BF29" s="153"/>
      <c r="BG29" s="153"/>
      <c r="BH29" s="153"/>
      <c r="BI29" s="153"/>
      <c r="BJ29" s="153"/>
      <c r="BK29" s="153"/>
    </row>
    <row r="30" spans="1:63" x14ac:dyDescent="0.2">
      <c r="A30" s="151" t="s">
        <v>324</v>
      </c>
      <c r="B30" s="151"/>
      <c r="C30" s="151"/>
      <c r="D30" s="151"/>
      <c r="E30" s="201"/>
      <c r="F30" s="151"/>
      <c r="G30" s="151"/>
      <c r="H30" s="151"/>
      <c r="I30" s="201"/>
      <c r="J30" s="151"/>
      <c r="K30" s="151"/>
      <c r="L30" s="151"/>
      <c r="M30" s="201"/>
      <c r="N30" s="151"/>
      <c r="O30" s="151"/>
      <c r="P30" s="151"/>
      <c r="Q30" s="201"/>
      <c r="R30" s="192">
        <f t="shared" si="0"/>
        <v>0</v>
      </c>
      <c r="S30" s="158">
        <f t="shared" si="2"/>
        <v>0</v>
      </c>
      <c r="T30" s="191"/>
      <c r="U30" s="191"/>
      <c r="V30" s="191"/>
      <c r="W30" s="191"/>
      <c r="X30" s="191"/>
      <c r="Y30" s="153"/>
      <c r="Z30" s="153"/>
      <c r="AA30" s="153"/>
      <c r="AB30" s="153"/>
      <c r="AC30" s="153"/>
      <c r="AD30" s="153"/>
      <c r="AE30" s="153"/>
      <c r="AG30" s="151" t="s">
        <v>324</v>
      </c>
      <c r="AH30" s="151"/>
      <c r="AI30" s="151"/>
      <c r="AJ30" s="151"/>
      <c r="AK30" s="201"/>
      <c r="AL30" s="151"/>
      <c r="AM30" s="151"/>
      <c r="AN30" s="151"/>
      <c r="AO30" s="201"/>
      <c r="AP30" s="151"/>
      <c r="AQ30" s="151"/>
      <c r="AR30" s="151"/>
      <c r="AS30" s="201"/>
      <c r="AT30" s="151"/>
      <c r="AU30" s="151"/>
      <c r="AV30" s="151"/>
      <c r="AW30" s="201"/>
      <c r="AX30" s="192">
        <f t="shared" si="1"/>
        <v>0</v>
      </c>
      <c r="AY30" s="158">
        <f t="shared" si="3"/>
        <v>0</v>
      </c>
      <c r="AZ30" s="153"/>
      <c r="BA30" s="153"/>
      <c r="BB30" s="153"/>
      <c r="BC30" s="153"/>
      <c r="BD30" s="153"/>
      <c r="BE30" s="153"/>
      <c r="BF30" s="153"/>
      <c r="BG30" s="153"/>
      <c r="BH30" s="153"/>
      <c r="BI30" s="153"/>
      <c r="BJ30" s="153"/>
      <c r="BK30" s="153"/>
    </row>
    <row r="31" spans="1:63" x14ac:dyDescent="0.2">
      <c r="A31" s="151" t="s">
        <v>325</v>
      </c>
      <c r="B31" s="151"/>
      <c r="C31" s="151"/>
      <c r="D31" s="151"/>
      <c r="E31" s="201"/>
      <c r="F31" s="151"/>
      <c r="G31" s="151"/>
      <c r="H31" s="151"/>
      <c r="I31" s="201"/>
      <c r="J31" s="151"/>
      <c r="K31" s="151"/>
      <c r="L31" s="151"/>
      <c r="M31" s="201"/>
      <c r="N31" s="151"/>
      <c r="O31" s="151"/>
      <c r="P31" s="151"/>
      <c r="Q31" s="201"/>
      <c r="R31" s="192">
        <f t="shared" si="0"/>
        <v>0</v>
      </c>
      <c r="S31" s="158">
        <f t="shared" si="2"/>
        <v>0</v>
      </c>
      <c r="T31" s="191"/>
      <c r="U31" s="191"/>
      <c r="V31" s="191"/>
      <c r="W31" s="191"/>
      <c r="X31" s="191"/>
      <c r="Y31" s="153"/>
      <c r="Z31" s="153"/>
      <c r="AA31" s="153"/>
      <c r="AB31" s="153"/>
      <c r="AC31" s="153"/>
      <c r="AD31" s="153"/>
      <c r="AE31" s="153"/>
      <c r="AG31" s="151" t="s">
        <v>325</v>
      </c>
      <c r="AH31" s="151"/>
      <c r="AI31" s="151"/>
      <c r="AJ31" s="151"/>
      <c r="AK31" s="201"/>
      <c r="AL31" s="151"/>
      <c r="AM31" s="151"/>
      <c r="AN31" s="151"/>
      <c r="AO31" s="201"/>
      <c r="AP31" s="151"/>
      <c r="AQ31" s="151"/>
      <c r="AR31" s="151"/>
      <c r="AS31" s="201"/>
      <c r="AT31" s="151"/>
      <c r="AU31" s="151"/>
      <c r="AV31" s="151"/>
      <c r="AW31" s="201"/>
      <c r="AX31" s="192">
        <f t="shared" si="1"/>
        <v>0</v>
      </c>
      <c r="AY31" s="158">
        <f t="shared" si="3"/>
        <v>0</v>
      </c>
      <c r="AZ31" s="153"/>
      <c r="BA31" s="153"/>
      <c r="BB31" s="153"/>
      <c r="BC31" s="153"/>
      <c r="BD31" s="153"/>
      <c r="BE31" s="153"/>
      <c r="BF31" s="153"/>
      <c r="BG31" s="153"/>
      <c r="BH31" s="153"/>
      <c r="BI31" s="153"/>
      <c r="BJ31" s="153"/>
      <c r="BK31" s="153"/>
    </row>
    <row r="32" spans="1:63" x14ac:dyDescent="0.2">
      <c r="A32" s="155" t="s">
        <v>326</v>
      </c>
      <c r="B32" s="152">
        <f>SUM(B11:B31)</f>
        <v>0</v>
      </c>
      <c r="C32" s="152">
        <f t="shared" ref="C32:AE32" si="4">SUM(C11:C31)</f>
        <v>0</v>
      </c>
      <c r="D32" s="152">
        <f t="shared" si="4"/>
        <v>0</v>
      </c>
      <c r="E32" s="202">
        <f>SUM(E11:E31)</f>
        <v>0</v>
      </c>
      <c r="F32" s="152">
        <f t="shared" si="4"/>
        <v>0</v>
      </c>
      <c r="G32" s="152">
        <f t="shared" si="4"/>
        <v>0</v>
      </c>
      <c r="H32" s="152">
        <f t="shared" si="4"/>
        <v>0</v>
      </c>
      <c r="I32" s="202">
        <f>SUM(I11:I31)</f>
        <v>0</v>
      </c>
      <c r="J32" s="152">
        <f t="shared" si="4"/>
        <v>0</v>
      </c>
      <c r="K32" s="152">
        <f t="shared" si="4"/>
        <v>0</v>
      </c>
      <c r="L32" s="152">
        <f t="shared" si="4"/>
        <v>0</v>
      </c>
      <c r="M32" s="202">
        <f>SUM(M11:M31)</f>
        <v>0</v>
      </c>
      <c r="N32" s="152">
        <f t="shared" si="4"/>
        <v>0</v>
      </c>
      <c r="O32" s="152">
        <f t="shared" si="4"/>
        <v>0</v>
      </c>
      <c r="P32" s="152">
        <f t="shared" si="4"/>
        <v>0</v>
      </c>
      <c r="Q32" s="202">
        <f>SUM(Q11:Q31)</f>
        <v>0</v>
      </c>
      <c r="R32" s="152">
        <f t="shared" si="4"/>
        <v>0</v>
      </c>
      <c r="S32" s="158">
        <f t="shared" si="4"/>
        <v>0</v>
      </c>
      <c r="T32" s="152">
        <f t="shared" si="4"/>
        <v>0</v>
      </c>
      <c r="U32" s="152">
        <f t="shared" si="4"/>
        <v>0</v>
      </c>
      <c r="V32" s="152">
        <f t="shared" si="4"/>
        <v>0</v>
      </c>
      <c r="W32" s="152">
        <f t="shared" si="4"/>
        <v>0</v>
      </c>
      <c r="X32" s="152">
        <f t="shared" si="4"/>
        <v>0</v>
      </c>
      <c r="Y32" s="152">
        <f t="shared" si="4"/>
        <v>0</v>
      </c>
      <c r="Z32" s="152">
        <f t="shared" si="4"/>
        <v>0</v>
      </c>
      <c r="AA32" s="152">
        <f t="shared" si="4"/>
        <v>0</v>
      </c>
      <c r="AB32" s="152">
        <f t="shared" si="4"/>
        <v>0</v>
      </c>
      <c r="AC32" s="152">
        <f t="shared" si="4"/>
        <v>0</v>
      </c>
      <c r="AD32" s="152">
        <f t="shared" si="4"/>
        <v>0</v>
      </c>
      <c r="AE32" s="152">
        <f t="shared" si="4"/>
        <v>0</v>
      </c>
      <c r="AG32" s="155" t="s">
        <v>326</v>
      </c>
      <c r="AH32" s="152">
        <f t="shared" ref="AH32:AW32" si="5">SUM(AH11:AH31)</f>
        <v>0</v>
      </c>
      <c r="AI32" s="152">
        <f t="shared" si="5"/>
        <v>0</v>
      </c>
      <c r="AJ32" s="152">
        <f t="shared" si="5"/>
        <v>0</v>
      </c>
      <c r="AK32" s="202">
        <f t="shared" si="5"/>
        <v>0</v>
      </c>
      <c r="AL32" s="152">
        <f t="shared" si="5"/>
        <v>0</v>
      </c>
      <c r="AM32" s="152">
        <f t="shared" si="5"/>
        <v>0</v>
      </c>
      <c r="AN32" s="152">
        <f t="shared" si="5"/>
        <v>0</v>
      </c>
      <c r="AO32" s="202">
        <f t="shared" si="5"/>
        <v>0</v>
      </c>
      <c r="AP32" s="152">
        <f t="shared" si="5"/>
        <v>0</v>
      </c>
      <c r="AQ32" s="152">
        <f t="shared" si="5"/>
        <v>0</v>
      </c>
      <c r="AR32" s="152">
        <f t="shared" si="5"/>
        <v>0</v>
      </c>
      <c r="AS32" s="202">
        <f t="shared" si="5"/>
        <v>0</v>
      </c>
      <c r="AT32" s="152">
        <f t="shared" si="5"/>
        <v>0</v>
      </c>
      <c r="AU32" s="152">
        <f t="shared" si="5"/>
        <v>0</v>
      </c>
      <c r="AV32" s="152">
        <f t="shared" si="5"/>
        <v>0</v>
      </c>
      <c r="AW32" s="202">
        <f t="shared" si="5"/>
        <v>0</v>
      </c>
      <c r="AX32" s="193">
        <f t="shared" ref="AX32:BK32" si="6">SUM(AX11:AX31)</f>
        <v>0</v>
      </c>
      <c r="AY32" s="159">
        <f t="shared" si="6"/>
        <v>0</v>
      </c>
      <c r="AZ32" s="152">
        <f t="shared" si="6"/>
        <v>0</v>
      </c>
      <c r="BA32" s="152">
        <f t="shared" si="6"/>
        <v>0</v>
      </c>
      <c r="BB32" s="152">
        <f t="shared" si="6"/>
        <v>0</v>
      </c>
      <c r="BC32" s="152">
        <f t="shared" si="6"/>
        <v>0</v>
      </c>
      <c r="BD32" s="152">
        <f t="shared" si="6"/>
        <v>0</v>
      </c>
      <c r="BE32" s="152">
        <f t="shared" si="6"/>
        <v>0</v>
      </c>
      <c r="BF32" s="152">
        <f t="shared" si="6"/>
        <v>0</v>
      </c>
      <c r="BG32" s="152">
        <f t="shared" si="6"/>
        <v>0</v>
      </c>
      <c r="BH32" s="152">
        <f t="shared" si="6"/>
        <v>0</v>
      </c>
      <c r="BI32" s="152">
        <f t="shared" si="6"/>
        <v>0</v>
      </c>
      <c r="BJ32" s="152">
        <f t="shared" si="6"/>
        <v>0</v>
      </c>
      <c r="BK32" s="152">
        <f t="shared" si="6"/>
        <v>0</v>
      </c>
    </row>
    <row r="35" spans="1:63" ht="30" customHeight="1" x14ac:dyDescent="0.2">
      <c r="A35" s="720" t="s">
        <v>287</v>
      </c>
      <c r="B35" s="195" t="s">
        <v>30</v>
      </c>
      <c r="C35" s="195" t="s">
        <v>31</v>
      </c>
      <c r="D35" s="722" t="s">
        <v>32</v>
      </c>
      <c r="E35" s="723"/>
      <c r="F35" s="195" t="s">
        <v>33</v>
      </c>
      <c r="G35" s="195" t="s">
        <v>34</v>
      </c>
      <c r="H35" s="722" t="s">
        <v>35</v>
      </c>
      <c r="I35" s="723"/>
      <c r="J35" s="195" t="s">
        <v>36</v>
      </c>
      <c r="K35" s="195" t="s">
        <v>8</v>
      </c>
      <c r="L35" s="722" t="s">
        <v>37</v>
      </c>
      <c r="M35" s="723"/>
      <c r="N35" s="195" t="s">
        <v>38</v>
      </c>
      <c r="O35" s="195" t="s">
        <v>39</v>
      </c>
      <c r="P35" s="722" t="s">
        <v>40</v>
      </c>
      <c r="Q35" s="723"/>
      <c r="R35" s="722" t="s">
        <v>288</v>
      </c>
      <c r="S35" s="723"/>
      <c r="T35" s="722" t="s">
        <v>289</v>
      </c>
      <c r="U35" s="725"/>
      <c r="V35" s="725"/>
      <c r="W35" s="725"/>
      <c r="X35" s="725"/>
      <c r="Y35" s="723"/>
      <c r="Z35" s="722" t="s">
        <v>290</v>
      </c>
      <c r="AA35" s="725"/>
      <c r="AB35" s="725"/>
      <c r="AC35" s="725"/>
      <c r="AD35" s="725"/>
      <c r="AE35" s="723"/>
      <c r="AG35" s="720" t="s">
        <v>287</v>
      </c>
      <c r="AH35" s="195" t="s">
        <v>30</v>
      </c>
      <c r="AI35" s="195" t="s">
        <v>31</v>
      </c>
      <c r="AJ35" s="722" t="s">
        <v>32</v>
      </c>
      <c r="AK35" s="723"/>
      <c r="AL35" s="195" t="s">
        <v>33</v>
      </c>
      <c r="AM35" s="195" t="s">
        <v>34</v>
      </c>
      <c r="AN35" s="722" t="s">
        <v>35</v>
      </c>
      <c r="AO35" s="723"/>
      <c r="AP35" s="195" t="s">
        <v>36</v>
      </c>
      <c r="AQ35" s="195" t="s">
        <v>8</v>
      </c>
      <c r="AR35" s="722" t="s">
        <v>37</v>
      </c>
      <c r="AS35" s="723"/>
      <c r="AT35" s="195" t="s">
        <v>38</v>
      </c>
      <c r="AU35" s="195" t="s">
        <v>39</v>
      </c>
      <c r="AV35" s="722" t="s">
        <v>40</v>
      </c>
      <c r="AW35" s="723"/>
      <c r="AX35" s="722" t="s">
        <v>288</v>
      </c>
      <c r="AY35" s="723"/>
      <c r="AZ35" s="722" t="s">
        <v>289</v>
      </c>
      <c r="BA35" s="725"/>
      <c r="BB35" s="725"/>
      <c r="BC35" s="725"/>
      <c r="BD35" s="725"/>
      <c r="BE35" s="723"/>
      <c r="BF35" s="722" t="s">
        <v>290</v>
      </c>
      <c r="BG35" s="725"/>
      <c r="BH35" s="725"/>
      <c r="BI35" s="725"/>
      <c r="BJ35" s="725"/>
      <c r="BK35" s="723"/>
    </row>
    <row r="36" spans="1:63" ht="36" customHeight="1" x14ac:dyDescent="0.2">
      <c r="A36" s="721"/>
      <c r="B36" s="121" t="s">
        <v>291</v>
      </c>
      <c r="C36" s="121" t="s">
        <v>291</v>
      </c>
      <c r="D36" s="121" t="s">
        <v>291</v>
      </c>
      <c r="E36" s="121" t="s">
        <v>292</v>
      </c>
      <c r="F36" s="121" t="s">
        <v>291</v>
      </c>
      <c r="G36" s="121" t="s">
        <v>291</v>
      </c>
      <c r="H36" s="121" t="s">
        <v>291</v>
      </c>
      <c r="I36" s="121" t="s">
        <v>292</v>
      </c>
      <c r="J36" s="121" t="s">
        <v>291</v>
      </c>
      <c r="K36" s="121" t="s">
        <v>291</v>
      </c>
      <c r="L36" s="121" t="s">
        <v>291</v>
      </c>
      <c r="M36" s="121" t="s">
        <v>292</v>
      </c>
      <c r="N36" s="121" t="s">
        <v>291</v>
      </c>
      <c r="O36" s="121" t="s">
        <v>291</v>
      </c>
      <c r="P36" s="121" t="s">
        <v>291</v>
      </c>
      <c r="Q36" s="121" t="s">
        <v>292</v>
      </c>
      <c r="R36" s="121" t="s">
        <v>291</v>
      </c>
      <c r="S36" s="121" t="s">
        <v>292</v>
      </c>
      <c r="T36" s="189" t="s">
        <v>293</v>
      </c>
      <c r="U36" s="189" t="s">
        <v>294</v>
      </c>
      <c r="V36" s="189" t="s">
        <v>295</v>
      </c>
      <c r="W36" s="189" t="s">
        <v>296</v>
      </c>
      <c r="X36" s="190" t="s">
        <v>297</v>
      </c>
      <c r="Y36" s="189" t="s">
        <v>298</v>
      </c>
      <c r="Z36" s="121" t="s">
        <v>299</v>
      </c>
      <c r="AA36" s="150" t="s">
        <v>300</v>
      </c>
      <c r="AB36" s="121" t="s">
        <v>301</v>
      </c>
      <c r="AC36" s="121" t="s">
        <v>302</v>
      </c>
      <c r="AD36" s="121" t="s">
        <v>303</v>
      </c>
      <c r="AE36" s="121" t="s">
        <v>304</v>
      </c>
      <c r="AG36" s="721"/>
      <c r="AH36" s="121" t="s">
        <v>291</v>
      </c>
      <c r="AI36" s="121" t="s">
        <v>291</v>
      </c>
      <c r="AJ36" s="121" t="s">
        <v>291</v>
      </c>
      <c r="AK36" s="121" t="s">
        <v>292</v>
      </c>
      <c r="AL36" s="121" t="s">
        <v>291</v>
      </c>
      <c r="AM36" s="121" t="s">
        <v>291</v>
      </c>
      <c r="AN36" s="121" t="s">
        <v>291</v>
      </c>
      <c r="AO36" s="121" t="s">
        <v>292</v>
      </c>
      <c r="AP36" s="121" t="s">
        <v>291</v>
      </c>
      <c r="AQ36" s="121" t="s">
        <v>291</v>
      </c>
      <c r="AR36" s="121" t="s">
        <v>291</v>
      </c>
      <c r="AS36" s="121" t="s">
        <v>292</v>
      </c>
      <c r="AT36" s="121" t="s">
        <v>291</v>
      </c>
      <c r="AU36" s="121" t="s">
        <v>291</v>
      </c>
      <c r="AV36" s="121" t="s">
        <v>291</v>
      </c>
      <c r="AW36" s="121" t="s">
        <v>292</v>
      </c>
      <c r="AX36" s="121" t="s">
        <v>291</v>
      </c>
      <c r="AY36" s="121" t="s">
        <v>292</v>
      </c>
      <c r="AZ36" s="189" t="s">
        <v>293</v>
      </c>
      <c r="BA36" s="189" t="s">
        <v>294</v>
      </c>
      <c r="BB36" s="189" t="s">
        <v>295</v>
      </c>
      <c r="BC36" s="189" t="s">
        <v>296</v>
      </c>
      <c r="BD36" s="190" t="s">
        <v>297</v>
      </c>
      <c r="BE36" s="189" t="s">
        <v>298</v>
      </c>
      <c r="BF36" s="187" t="s">
        <v>299</v>
      </c>
      <c r="BG36" s="188" t="s">
        <v>300</v>
      </c>
      <c r="BH36" s="187" t="s">
        <v>301</v>
      </c>
      <c r="BI36" s="187" t="s">
        <v>302</v>
      </c>
      <c r="BJ36" s="187" t="s">
        <v>303</v>
      </c>
      <c r="BK36" s="187" t="s">
        <v>304</v>
      </c>
    </row>
    <row r="37" spans="1:63" x14ac:dyDescent="0.2">
      <c r="A37" s="151" t="s">
        <v>305</v>
      </c>
      <c r="B37" s="151"/>
      <c r="C37" s="151"/>
      <c r="D37" s="151"/>
      <c r="E37" s="201"/>
      <c r="F37" s="151"/>
      <c r="G37" s="151"/>
      <c r="H37" s="151"/>
      <c r="I37" s="201"/>
      <c r="J37" s="151"/>
      <c r="K37" s="151"/>
      <c r="L37" s="151"/>
      <c r="M37" s="201"/>
      <c r="N37" s="151"/>
      <c r="O37" s="151"/>
      <c r="P37" s="151"/>
      <c r="Q37" s="201"/>
      <c r="R37" s="192">
        <f t="shared" ref="R37:R57" si="7">B37+C37+D37+F37+G37+H37+J37+K37+L37+N37+O37+P37</f>
        <v>0</v>
      </c>
      <c r="S37" s="158">
        <f>+E37+I37+M37+Q37</f>
        <v>0</v>
      </c>
      <c r="T37" s="191"/>
      <c r="U37" s="191"/>
      <c r="V37" s="191"/>
      <c r="W37" s="191"/>
      <c r="X37" s="191"/>
      <c r="Y37" s="153"/>
      <c r="Z37" s="153"/>
      <c r="AA37" s="153"/>
      <c r="AB37" s="153"/>
      <c r="AC37" s="153"/>
      <c r="AD37" s="153"/>
      <c r="AE37" s="154"/>
      <c r="AG37" s="151" t="s">
        <v>305</v>
      </c>
      <c r="AH37" s="151"/>
      <c r="AI37" s="151"/>
      <c r="AJ37" s="151"/>
      <c r="AK37" s="201"/>
      <c r="AL37" s="151"/>
      <c r="AM37" s="151"/>
      <c r="AN37" s="151"/>
      <c r="AO37" s="201"/>
      <c r="AP37" s="151"/>
      <c r="AQ37" s="151"/>
      <c r="AR37" s="151"/>
      <c r="AS37" s="201"/>
      <c r="AT37" s="151"/>
      <c r="AU37" s="151"/>
      <c r="AV37" s="151"/>
      <c r="AW37" s="201"/>
      <c r="AX37" s="192">
        <f t="shared" ref="AX37:AX57" si="8">AH37+AI37+AJ37+AL37+AM37+AN37+AP37+AQ37+AR37+AT37+AU37+AV37</f>
        <v>0</v>
      </c>
      <c r="AY37" s="158">
        <f>+AK37+AO37+AS37+AW37</f>
        <v>0</v>
      </c>
      <c r="AZ37" s="153"/>
      <c r="BA37" s="153"/>
      <c r="BB37" s="153"/>
      <c r="BC37" s="153"/>
      <c r="BD37" s="153"/>
      <c r="BE37" s="153"/>
      <c r="BF37" s="153"/>
      <c r="BG37" s="153"/>
      <c r="BH37" s="153"/>
      <c r="BI37" s="153"/>
      <c r="BJ37" s="153"/>
      <c r="BK37" s="154"/>
    </row>
    <row r="38" spans="1:63" x14ac:dyDescent="0.2">
      <c r="A38" s="151" t="s">
        <v>306</v>
      </c>
      <c r="B38" s="151"/>
      <c r="C38" s="151"/>
      <c r="D38" s="151"/>
      <c r="E38" s="201"/>
      <c r="F38" s="151"/>
      <c r="G38" s="151"/>
      <c r="H38" s="151"/>
      <c r="I38" s="201"/>
      <c r="J38" s="151"/>
      <c r="K38" s="151"/>
      <c r="L38" s="151"/>
      <c r="M38" s="201"/>
      <c r="N38" s="151"/>
      <c r="O38" s="151"/>
      <c r="P38" s="151"/>
      <c r="Q38" s="201"/>
      <c r="R38" s="192">
        <f t="shared" si="7"/>
        <v>0</v>
      </c>
      <c r="S38" s="158">
        <f t="shared" ref="S38:S57" si="9">+E38+I38+M38+Q38</f>
        <v>0</v>
      </c>
      <c r="T38" s="191"/>
      <c r="U38" s="191"/>
      <c r="V38" s="191"/>
      <c r="W38" s="191"/>
      <c r="X38" s="191"/>
      <c r="Y38" s="153"/>
      <c r="Z38" s="153"/>
      <c r="AA38" s="153"/>
      <c r="AB38" s="153"/>
      <c r="AC38" s="153"/>
      <c r="AD38" s="153"/>
      <c r="AE38" s="153"/>
      <c r="AG38" s="151" t="s">
        <v>306</v>
      </c>
      <c r="AH38" s="151"/>
      <c r="AI38" s="151"/>
      <c r="AJ38" s="151"/>
      <c r="AK38" s="201"/>
      <c r="AL38" s="151"/>
      <c r="AM38" s="151"/>
      <c r="AN38" s="151"/>
      <c r="AO38" s="201"/>
      <c r="AP38" s="151"/>
      <c r="AQ38" s="151"/>
      <c r="AR38" s="151"/>
      <c r="AS38" s="201"/>
      <c r="AT38" s="151"/>
      <c r="AU38" s="151"/>
      <c r="AV38" s="151"/>
      <c r="AW38" s="201"/>
      <c r="AX38" s="192">
        <f t="shared" si="8"/>
        <v>0</v>
      </c>
      <c r="AY38" s="158">
        <f t="shared" ref="AY38:AY57" si="10">+AK38+AO38+AS38+AW38</f>
        <v>0</v>
      </c>
      <c r="AZ38" s="153"/>
      <c r="BA38" s="153"/>
      <c r="BB38" s="153"/>
      <c r="BC38" s="153"/>
      <c r="BD38" s="153"/>
      <c r="BE38" s="153"/>
      <c r="BF38" s="153"/>
      <c r="BG38" s="153"/>
      <c r="BH38" s="153"/>
      <c r="BI38" s="153"/>
      <c r="BJ38" s="153"/>
      <c r="BK38" s="153"/>
    </row>
    <row r="39" spans="1:63" x14ac:dyDescent="0.2">
      <c r="A39" s="151" t="s">
        <v>307</v>
      </c>
      <c r="B39" s="151"/>
      <c r="C39" s="151"/>
      <c r="D39" s="151"/>
      <c r="E39" s="201"/>
      <c r="F39" s="151"/>
      <c r="G39" s="151"/>
      <c r="H39" s="151"/>
      <c r="I39" s="201"/>
      <c r="J39" s="151"/>
      <c r="K39" s="151"/>
      <c r="L39" s="151"/>
      <c r="M39" s="201"/>
      <c r="N39" s="151"/>
      <c r="O39" s="151"/>
      <c r="P39" s="151"/>
      <c r="Q39" s="201"/>
      <c r="R39" s="192">
        <f t="shared" si="7"/>
        <v>0</v>
      </c>
      <c r="S39" s="158">
        <f t="shared" si="9"/>
        <v>0</v>
      </c>
      <c r="T39" s="191"/>
      <c r="U39" s="191"/>
      <c r="V39" s="191"/>
      <c r="W39" s="191"/>
      <c r="X39" s="191"/>
      <c r="Y39" s="153"/>
      <c r="Z39" s="153"/>
      <c r="AA39" s="153"/>
      <c r="AB39" s="153"/>
      <c r="AC39" s="153"/>
      <c r="AD39" s="153"/>
      <c r="AE39" s="153"/>
      <c r="AG39" s="151" t="s">
        <v>307</v>
      </c>
      <c r="AH39" s="151"/>
      <c r="AI39" s="151"/>
      <c r="AJ39" s="151"/>
      <c r="AK39" s="201"/>
      <c r="AL39" s="151"/>
      <c r="AM39" s="151"/>
      <c r="AN39" s="151"/>
      <c r="AO39" s="201"/>
      <c r="AP39" s="151"/>
      <c r="AQ39" s="151"/>
      <c r="AR39" s="151"/>
      <c r="AS39" s="201"/>
      <c r="AT39" s="151"/>
      <c r="AU39" s="151"/>
      <c r="AV39" s="151"/>
      <c r="AW39" s="201"/>
      <c r="AX39" s="192">
        <f t="shared" si="8"/>
        <v>0</v>
      </c>
      <c r="AY39" s="158">
        <f t="shared" si="10"/>
        <v>0</v>
      </c>
      <c r="AZ39" s="153"/>
      <c r="BA39" s="153"/>
      <c r="BB39" s="153"/>
      <c r="BC39" s="153"/>
      <c r="BD39" s="153"/>
      <c r="BE39" s="153"/>
      <c r="BF39" s="153"/>
      <c r="BG39" s="153"/>
      <c r="BH39" s="153"/>
      <c r="BI39" s="153"/>
      <c r="BJ39" s="153"/>
      <c r="BK39" s="153"/>
    </row>
    <row r="40" spans="1:63" x14ac:dyDescent="0.2">
      <c r="A40" s="151" t="s">
        <v>308</v>
      </c>
      <c r="B40" s="151"/>
      <c r="C40" s="151"/>
      <c r="D40" s="151"/>
      <c r="E40" s="201"/>
      <c r="F40" s="151"/>
      <c r="G40" s="151"/>
      <c r="H40" s="151"/>
      <c r="I40" s="201"/>
      <c r="J40" s="151"/>
      <c r="K40" s="151"/>
      <c r="L40" s="151"/>
      <c r="M40" s="201"/>
      <c r="N40" s="151"/>
      <c r="O40" s="151"/>
      <c r="P40" s="151"/>
      <c r="Q40" s="201"/>
      <c r="R40" s="192">
        <f t="shared" si="7"/>
        <v>0</v>
      </c>
      <c r="S40" s="158">
        <f t="shared" si="9"/>
        <v>0</v>
      </c>
      <c r="T40" s="191"/>
      <c r="U40" s="191"/>
      <c r="V40" s="191"/>
      <c r="W40" s="191"/>
      <c r="X40" s="191"/>
      <c r="Y40" s="153"/>
      <c r="Z40" s="153"/>
      <c r="AA40" s="153"/>
      <c r="AB40" s="153"/>
      <c r="AC40" s="153"/>
      <c r="AD40" s="153"/>
      <c r="AE40" s="153"/>
      <c r="AG40" s="151" t="s">
        <v>308</v>
      </c>
      <c r="AH40" s="151"/>
      <c r="AI40" s="151"/>
      <c r="AJ40" s="151"/>
      <c r="AK40" s="201"/>
      <c r="AL40" s="151"/>
      <c r="AM40" s="151"/>
      <c r="AN40" s="151"/>
      <c r="AO40" s="201"/>
      <c r="AP40" s="151"/>
      <c r="AQ40" s="151"/>
      <c r="AR40" s="151"/>
      <c r="AS40" s="201"/>
      <c r="AT40" s="151"/>
      <c r="AU40" s="151"/>
      <c r="AV40" s="151"/>
      <c r="AW40" s="201"/>
      <c r="AX40" s="192">
        <f t="shared" si="8"/>
        <v>0</v>
      </c>
      <c r="AY40" s="158">
        <f t="shared" si="10"/>
        <v>0</v>
      </c>
      <c r="AZ40" s="153"/>
      <c r="BA40" s="153"/>
      <c r="BB40" s="153"/>
      <c r="BC40" s="153"/>
      <c r="BD40" s="153"/>
      <c r="BE40" s="153"/>
      <c r="BF40" s="153"/>
      <c r="BG40" s="153"/>
      <c r="BH40" s="153"/>
      <c r="BI40" s="153"/>
      <c r="BJ40" s="153"/>
      <c r="BK40" s="153"/>
    </row>
    <row r="41" spans="1:63" x14ac:dyDescent="0.2">
      <c r="A41" s="151" t="s">
        <v>309</v>
      </c>
      <c r="B41" s="151"/>
      <c r="C41" s="151"/>
      <c r="D41" s="151"/>
      <c r="E41" s="201"/>
      <c r="F41" s="151"/>
      <c r="G41" s="151"/>
      <c r="H41" s="151"/>
      <c r="I41" s="201"/>
      <c r="J41" s="151"/>
      <c r="K41" s="151"/>
      <c r="L41" s="151"/>
      <c r="M41" s="201"/>
      <c r="N41" s="151"/>
      <c r="O41" s="151"/>
      <c r="P41" s="151"/>
      <c r="Q41" s="201"/>
      <c r="R41" s="192">
        <f t="shared" si="7"/>
        <v>0</v>
      </c>
      <c r="S41" s="158">
        <f t="shared" si="9"/>
        <v>0</v>
      </c>
      <c r="T41" s="191"/>
      <c r="U41" s="191"/>
      <c r="V41" s="191"/>
      <c r="W41" s="191"/>
      <c r="X41" s="191"/>
      <c r="Y41" s="153"/>
      <c r="Z41" s="153"/>
      <c r="AA41" s="153"/>
      <c r="AB41" s="153"/>
      <c r="AC41" s="153"/>
      <c r="AD41" s="153"/>
      <c r="AE41" s="153"/>
      <c r="AG41" s="151" t="s">
        <v>309</v>
      </c>
      <c r="AH41" s="151"/>
      <c r="AI41" s="151"/>
      <c r="AJ41" s="151"/>
      <c r="AK41" s="201"/>
      <c r="AL41" s="151"/>
      <c r="AM41" s="151"/>
      <c r="AN41" s="151"/>
      <c r="AO41" s="201"/>
      <c r="AP41" s="151"/>
      <c r="AQ41" s="151"/>
      <c r="AR41" s="151"/>
      <c r="AS41" s="201"/>
      <c r="AT41" s="151"/>
      <c r="AU41" s="151"/>
      <c r="AV41" s="151"/>
      <c r="AW41" s="201"/>
      <c r="AX41" s="192">
        <f t="shared" si="8"/>
        <v>0</v>
      </c>
      <c r="AY41" s="158">
        <f t="shared" si="10"/>
        <v>0</v>
      </c>
      <c r="AZ41" s="153"/>
      <c r="BA41" s="153"/>
      <c r="BB41" s="153"/>
      <c r="BC41" s="153"/>
      <c r="BD41" s="153"/>
      <c r="BE41" s="153"/>
      <c r="BF41" s="153"/>
      <c r="BG41" s="153"/>
      <c r="BH41" s="153"/>
      <c r="BI41" s="153"/>
      <c r="BJ41" s="153"/>
      <c r="BK41" s="153"/>
    </row>
    <row r="42" spans="1:63" x14ac:dyDescent="0.2">
      <c r="A42" s="151" t="s">
        <v>310</v>
      </c>
      <c r="B42" s="151"/>
      <c r="C42" s="151"/>
      <c r="D42" s="151"/>
      <c r="E42" s="201"/>
      <c r="F42" s="151"/>
      <c r="G42" s="151"/>
      <c r="H42" s="151"/>
      <c r="I42" s="201"/>
      <c r="J42" s="151"/>
      <c r="K42" s="151"/>
      <c r="L42" s="151"/>
      <c r="M42" s="201"/>
      <c r="N42" s="151"/>
      <c r="O42" s="151"/>
      <c r="P42" s="151"/>
      <c r="Q42" s="201"/>
      <c r="R42" s="192">
        <f t="shared" si="7"/>
        <v>0</v>
      </c>
      <c r="S42" s="158">
        <f t="shared" si="9"/>
        <v>0</v>
      </c>
      <c r="T42" s="191"/>
      <c r="U42" s="191"/>
      <c r="V42" s="191"/>
      <c r="W42" s="191"/>
      <c r="X42" s="191"/>
      <c r="Y42" s="153"/>
      <c r="Z42" s="153"/>
      <c r="AA42" s="153"/>
      <c r="AB42" s="153"/>
      <c r="AC42" s="153"/>
      <c r="AD42" s="153"/>
      <c r="AE42" s="153"/>
      <c r="AG42" s="151" t="s">
        <v>310</v>
      </c>
      <c r="AH42" s="151"/>
      <c r="AI42" s="151"/>
      <c r="AJ42" s="151"/>
      <c r="AK42" s="201"/>
      <c r="AL42" s="151"/>
      <c r="AM42" s="151"/>
      <c r="AN42" s="151"/>
      <c r="AO42" s="201"/>
      <c r="AP42" s="151"/>
      <c r="AQ42" s="151"/>
      <c r="AR42" s="151"/>
      <c r="AS42" s="201"/>
      <c r="AT42" s="151"/>
      <c r="AU42" s="151"/>
      <c r="AV42" s="151"/>
      <c r="AW42" s="201"/>
      <c r="AX42" s="192">
        <f t="shared" si="8"/>
        <v>0</v>
      </c>
      <c r="AY42" s="158">
        <f t="shared" si="10"/>
        <v>0</v>
      </c>
      <c r="AZ42" s="153"/>
      <c r="BA42" s="153"/>
      <c r="BB42" s="153"/>
      <c r="BC42" s="153"/>
      <c r="BD42" s="153"/>
      <c r="BE42" s="153"/>
      <c r="BF42" s="153"/>
      <c r="BG42" s="153"/>
      <c r="BH42" s="153"/>
      <c r="BI42" s="153"/>
      <c r="BJ42" s="153"/>
      <c r="BK42" s="153"/>
    </row>
    <row r="43" spans="1:63" x14ac:dyDescent="0.2">
      <c r="A43" s="151" t="s">
        <v>311</v>
      </c>
      <c r="B43" s="151"/>
      <c r="C43" s="151"/>
      <c r="D43" s="151"/>
      <c r="E43" s="201"/>
      <c r="F43" s="151"/>
      <c r="G43" s="151"/>
      <c r="H43" s="151"/>
      <c r="I43" s="201"/>
      <c r="J43" s="151"/>
      <c r="K43" s="151"/>
      <c r="L43" s="151"/>
      <c r="M43" s="201"/>
      <c r="N43" s="151"/>
      <c r="O43" s="151"/>
      <c r="P43" s="151"/>
      <c r="Q43" s="201"/>
      <c r="R43" s="192">
        <f t="shared" si="7"/>
        <v>0</v>
      </c>
      <c r="S43" s="158">
        <f t="shared" si="9"/>
        <v>0</v>
      </c>
      <c r="T43" s="191"/>
      <c r="U43" s="191"/>
      <c r="V43" s="191"/>
      <c r="W43" s="191"/>
      <c r="X43" s="191"/>
      <c r="Y43" s="153"/>
      <c r="Z43" s="153"/>
      <c r="AA43" s="153"/>
      <c r="AB43" s="153"/>
      <c r="AC43" s="153"/>
      <c r="AD43" s="153"/>
      <c r="AE43" s="153"/>
      <c r="AG43" s="151" t="s">
        <v>311</v>
      </c>
      <c r="AH43" s="151"/>
      <c r="AI43" s="151"/>
      <c r="AJ43" s="151"/>
      <c r="AK43" s="201"/>
      <c r="AL43" s="151"/>
      <c r="AM43" s="151"/>
      <c r="AN43" s="151"/>
      <c r="AO43" s="201"/>
      <c r="AP43" s="151"/>
      <c r="AQ43" s="151"/>
      <c r="AR43" s="151"/>
      <c r="AS43" s="201"/>
      <c r="AT43" s="151"/>
      <c r="AU43" s="151"/>
      <c r="AV43" s="151"/>
      <c r="AW43" s="201"/>
      <c r="AX43" s="192">
        <f t="shared" si="8"/>
        <v>0</v>
      </c>
      <c r="AY43" s="158">
        <f t="shared" si="10"/>
        <v>0</v>
      </c>
      <c r="AZ43" s="153"/>
      <c r="BA43" s="153"/>
      <c r="BB43" s="153"/>
      <c r="BC43" s="153"/>
      <c r="BD43" s="153"/>
      <c r="BE43" s="153"/>
      <c r="BF43" s="153"/>
      <c r="BG43" s="153"/>
      <c r="BH43" s="153"/>
      <c r="BI43" s="153"/>
      <c r="BJ43" s="153"/>
      <c r="BK43" s="153"/>
    </row>
    <row r="44" spans="1:63" x14ac:dyDescent="0.2">
      <c r="A44" s="151" t="s">
        <v>312</v>
      </c>
      <c r="B44" s="151"/>
      <c r="C44" s="151"/>
      <c r="D44" s="151"/>
      <c r="E44" s="201"/>
      <c r="F44" s="151"/>
      <c r="G44" s="151"/>
      <c r="H44" s="151"/>
      <c r="I44" s="201"/>
      <c r="J44" s="151"/>
      <c r="K44" s="151"/>
      <c r="L44" s="151"/>
      <c r="M44" s="201"/>
      <c r="N44" s="151"/>
      <c r="O44" s="151"/>
      <c r="P44" s="151"/>
      <c r="Q44" s="201"/>
      <c r="R44" s="192">
        <f t="shared" si="7"/>
        <v>0</v>
      </c>
      <c r="S44" s="158">
        <f t="shared" si="9"/>
        <v>0</v>
      </c>
      <c r="T44" s="191"/>
      <c r="U44" s="191"/>
      <c r="V44" s="191"/>
      <c r="W44" s="191"/>
      <c r="X44" s="191"/>
      <c r="Y44" s="153"/>
      <c r="Z44" s="153"/>
      <c r="AA44" s="153"/>
      <c r="AB44" s="153"/>
      <c r="AC44" s="153"/>
      <c r="AD44" s="153"/>
      <c r="AE44" s="153"/>
      <c r="AG44" s="151" t="s">
        <v>312</v>
      </c>
      <c r="AH44" s="151"/>
      <c r="AI44" s="151"/>
      <c r="AJ44" s="151"/>
      <c r="AK44" s="201"/>
      <c r="AL44" s="151"/>
      <c r="AM44" s="151"/>
      <c r="AN44" s="151"/>
      <c r="AO44" s="201"/>
      <c r="AP44" s="151"/>
      <c r="AQ44" s="151"/>
      <c r="AR44" s="151"/>
      <c r="AS44" s="201"/>
      <c r="AT44" s="151"/>
      <c r="AU44" s="151"/>
      <c r="AV44" s="151"/>
      <c r="AW44" s="201"/>
      <c r="AX44" s="192">
        <f t="shared" si="8"/>
        <v>0</v>
      </c>
      <c r="AY44" s="158">
        <f t="shared" si="10"/>
        <v>0</v>
      </c>
      <c r="AZ44" s="153"/>
      <c r="BA44" s="153"/>
      <c r="BB44" s="153"/>
      <c r="BC44" s="153"/>
      <c r="BD44" s="153"/>
      <c r="BE44" s="153"/>
      <c r="BF44" s="153"/>
      <c r="BG44" s="153"/>
      <c r="BH44" s="153"/>
      <c r="BI44" s="153"/>
      <c r="BJ44" s="153"/>
      <c r="BK44" s="153"/>
    </row>
    <row r="45" spans="1:63" x14ac:dyDescent="0.2">
      <c r="A45" s="151" t="s">
        <v>313</v>
      </c>
      <c r="B45" s="151"/>
      <c r="C45" s="151"/>
      <c r="D45" s="151"/>
      <c r="E45" s="201"/>
      <c r="F45" s="151"/>
      <c r="G45" s="151"/>
      <c r="H45" s="151"/>
      <c r="I45" s="201"/>
      <c r="J45" s="151"/>
      <c r="K45" s="151"/>
      <c r="L45" s="151"/>
      <c r="M45" s="201"/>
      <c r="N45" s="151"/>
      <c r="O45" s="151"/>
      <c r="P45" s="151"/>
      <c r="Q45" s="201"/>
      <c r="R45" s="192">
        <f t="shared" si="7"/>
        <v>0</v>
      </c>
      <c r="S45" s="158">
        <f t="shared" si="9"/>
        <v>0</v>
      </c>
      <c r="T45" s="191"/>
      <c r="U45" s="191"/>
      <c r="V45" s="191"/>
      <c r="W45" s="191"/>
      <c r="X45" s="191"/>
      <c r="Y45" s="153"/>
      <c r="Z45" s="153"/>
      <c r="AA45" s="153"/>
      <c r="AB45" s="153"/>
      <c r="AC45" s="153"/>
      <c r="AD45" s="153"/>
      <c r="AE45" s="153"/>
      <c r="AG45" s="151" t="s">
        <v>313</v>
      </c>
      <c r="AH45" s="151"/>
      <c r="AI45" s="151"/>
      <c r="AJ45" s="151"/>
      <c r="AK45" s="201"/>
      <c r="AL45" s="151"/>
      <c r="AM45" s="151"/>
      <c r="AN45" s="151"/>
      <c r="AO45" s="201"/>
      <c r="AP45" s="151"/>
      <c r="AQ45" s="151"/>
      <c r="AR45" s="151"/>
      <c r="AS45" s="201"/>
      <c r="AT45" s="151"/>
      <c r="AU45" s="151"/>
      <c r="AV45" s="151"/>
      <c r="AW45" s="201"/>
      <c r="AX45" s="192">
        <f t="shared" si="8"/>
        <v>0</v>
      </c>
      <c r="AY45" s="158">
        <f t="shared" si="10"/>
        <v>0</v>
      </c>
      <c r="AZ45" s="153"/>
      <c r="BA45" s="153"/>
      <c r="BB45" s="153"/>
      <c r="BC45" s="153"/>
      <c r="BD45" s="153"/>
      <c r="BE45" s="153"/>
      <c r="BF45" s="153"/>
      <c r="BG45" s="153"/>
      <c r="BH45" s="153"/>
      <c r="BI45" s="151"/>
      <c r="BJ45" s="151"/>
      <c r="BK45" s="151"/>
    </row>
    <row r="46" spans="1:63" x14ac:dyDescent="0.2">
      <c r="A46" s="151" t="s">
        <v>314</v>
      </c>
      <c r="B46" s="151"/>
      <c r="C46" s="151"/>
      <c r="D46" s="151"/>
      <c r="E46" s="201"/>
      <c r="F46" s="151"/>
      <c r="G46" s="151"/>
      <c r="H46" s="151"/>
      <c r="I46" s="201"/>
      <c r="J46" s="151"/>
      <c r="K46" s="151"/>
      <c r="L46" s="151"/>
      <c r="M46" s="201"/>
      <c r="N46" s="151"/>
      <c r="O46" s="151"/>
      <c r="P46" s="151"/>
      <c r="Q46" s="201"/>
      <c r="R46" s="192">
        <f t="shared" si="7"/>
        <v>0</v>
      </c>
      <c r="S46" s="158">
        <f t="shared" si="9"/>
        <v>0</v>
      </c>
      <c r="T46" s="191"/>
      <c r="U46" s="191"/>
      <c r="V46" s="191"/>
      <c r="W46" s="191"/>
      <c r="X46" s="191"/>
      <c r="Y46" s="153"/>
      <c r="Z46" s="153"/>
      <c r="AA46" s="153"/>
      <c r="AB46" s="153"/>
      <c r="AC46" s="153"/>
      <c r="AD46" s="153"/>
      <c r="AE46" s="153"/>
      <c r="AG46" s="151" t="s">
        <v>314</v>
      </c>
      <c r="AH46" s="151"/>
      <c r="AI46" s="151"/>
      <c r="AJ46" s="151"/>
      <c r="AK46" s="201"/>
      <c r="AL46" s="151"/>
      <c r="AM46" s="151"/>
      <c r="AN46" s="151"/>
      <c r="AO46" s="201"/>
      <c r="AP46" s="151"/>
      <c r="AQ46" s="151"/>
      <c r="AR46" s="151"/>
      <c r="AS46" s="201"/>
      <c r="AT46" s="151"/>
      <c r="AU46" s="151"/>
      <c r="AV46" s="151"/>
      <c r="AW46" s="201"/>
      <c r="AX46" s="192">
        <f t="shared" si="8"/>
        <v>0</v>
      </c>
      <c r="AY46" s="158">
        <f t="shared" si="10"/>
        <v>0</v>
      </c>
      <c r="AZ46" s="153"/>
      <c r="BA46" s="153"/>
      <c r="BB46" s="153"/>
      <c r="BC46" s="153"/>
      <c r="BD46" s="153"/>
      <c r="BE46" s="153"/>
      <c r="BF46" s="153"/>
      <c r="BG46" s="153"/>
      <c r="BH46" s="153"/>
      <c r="BI46" s="151"/>
      <c r="BJ46" s="151"/>
      <c r="BK46" s="151"/>
    </row>
    <row r="47" spans="1:63" x14ac:dyDescent="0.2">
      <c r="A47" s="151" t="s">
        <v>315</v>
      </c>
      <c r="B47" s="151"/>
      <c r="C47" s="151"/>
      <c r="D47" s="151"/>
      <c r="E47" s="201"/>
      <c r="F47" s="151"/>
      <c r="G47" s="151"/>
      <c r="H47" s="151"/>
      <c r="I47" s="201"/>
      <c r="J47" s="151"/>
      <c r="K47" s="151"/>
      <c r="L47" s="151"/>
      <c r="M47" s="201"/>
      <c r="N47" s="151"/>
      <c r="O47" s="151"/>
      <c r="P47" s="151"/>
      <c r="Q47" s="201"/>
      <c r="R47" s="192">
        <f t="shared" si="7"/>
        <v>0</v>
      </c>
      <c r="S47" s="158">
        <f t="shared" si="9"/>
        <v>0</v>
      </c>
      <c r="T47" s="191"/>
      <c r="U47" s="191"/>
      <c r="V47" s="191"/>
      <c r="W47" s="191"/>
      <c r="X47" s="191"/>
      <c r="Y47" s="153"/>
      <c r="Z47" s="153"/>
      <c r="AA47" s="153"/>
      <c r="AB47" s="153"/>
      <c r="AC47" s="153"/>
      <c r="AD47" s="153"/>
      <c r="AE47" s="153"/>
      <c r="AG47" s="151" t="s">
        <v>315</v>
      </c>
      <c r="AH47" s="151"/>
      <c r="AI47" s="151"/>
      <c r="AJ47" s="151"/>
      <c r="AK47" s="201"/>
      <c r="AL47" s="151"/>
      <c r="AM47" s="151"/>
      <c r="AN47" s="151"/>
      <c r="AO47" s="201"/>
      <c r="AP47" s="151"/>
      <c r="AQ47" s="151"/>
      <c r="AR47" s="151"/>
      <c r="AS47" s="201"/>
      <c r="AT47" s="151"/>
      <c r="AU47" s="151"/>
      <c r="AV47" s="151"/>
      <c r="AW47" s="201"/>
      <c r="AX47" s="192">
        <f t="shared" si="8"/>
        <v>0</v>
      </c>
      <c r="AY47" s="158">
        <f t="shared" si="10"/>
        <v>0</v>
      </c>
      <c r="AZ47" s="153"/>
      <c r="BA47" s="153"/>
      <c r="BB47" s="153"/>
      <c r="BC47" s="153"/>
      <c r="BD47" s="153"/>
      <c r="BE47" s="153"/>
      <c r="BF47" s="153"/>
      <c r="BG47" s="153"/>
      <c r="BH47" s="153"/>
      <c r="BI47" s="151"/>
      <c r="BJ47" s="151"/>
      <c r="BK47" s="151"/>
    </row>
    <row r="48" spans="1:63" x14ac:dyDescent="0.2">
      <c r="A48" s="151" t="s">
        <v>316</v>
      </c>
      <c r="B48" s="151"/>
      <c r="C48" s="151"/>
      <c r="D48" s="151"/>
      <c r="E48" s="201"/>
      <c r="F48" s="151"/>
      <c r="G48" s="151"/>
      <c r="H48" s="151"/>
      <c r="I48" s="201"/>
      <c r="J48" s="151"/>
      <c r="K48" s="151"/>
      <c r="L48" s="151"/>
      <c r="M48" s="201"/>
      <c r="N48" s="151"/>
      <c r="O48" s="151"/>
      <c r="P48" s="151"/>
      <c r="Q48" s="201"/>
      <c r="R48" s="192">
        <f t="shared" si="7"/>
        <v>0</v>
      </c>
      <c r="S48" s="158">
        <f t="shared" si="9"/>
        <v>0</v>
      </c>
      <c r="T48" s="191"/>
      <c r="U48" s="191"/>
      <c r="V48" s="191"/>
      <c r="W48" s="191"/>
      <c r="X48" s="191"/>
      <c r="Y48" s="153"/>
      <c r="Z48" s="153"/>
      <c r="AA48" s="153"/>
      <c r="AB48" s="153"/>
      <c r="AC48" s="153"/>
      <c r="AD48" s="153"/>
      <c r="AE48" s="153"/>
      <c r="AG48" s="151" t="s">
        <v>316</v>
      </c>
      <c r="AH48" s="151"/>
      <c r="AI48" s="151"/>
      <c r="AJ48" s="151"/>
      <c r="AK48" s="201"/>
      <c r="AL48" s="151"/>
      <c r="AM48" s="151"/>
      <c r="AN48" s="151"/>
      <c r="AO48" s="201"/>
      <c r="AP48" s="151"/>
      <c r="AQ48" s="151"/>
      <c r="AR48" s="151"/>
      <c r="AS48" s="201"/>
      <c r="AT48" s="151"/>
      <c r="AU48" s="151"/>
      <c r="AV48" s="151"/>
      <c r="AW48" s="201"/>
      <c r="AX48" s="192">
        <f t="shared" si="8"/>
        <v>0</v>
      </c>
      <c r="AY48" s="158">
        <f t="shared" si="10"/>
        <v>0</v>
      </c>
      <c r="AZ48" s="153"/>
      <c r="BA48" s="153"/>
      <c r="BB48" s="153"/>
      <c r="BC48" s="153"/>
      <c r="BD48" s="153"/>
      <c r="BE48" s="153"/>
      <c r="BF48" s="153"/>
      <c r="BG48" s="153"/>
      <c r="BH48" s="153"/>
      <c r="BI48" s="153"/>
      <c r="BJ48" s="153"/>
      <c r="BK48" s="153"/>
    </row>
    <row r="49" spans="1:63" x14ac:dyDescent="0.2">
      <c r="A49" s="151" t="s">
        <v>317</v>
      </c>
      <c r="B49" s="151"/>
      <c r="C49" s="151"/>
      <c r="D49" s="151"/>
      <c r="E49" s="201"/>
      <c r="F49" s="151"/>
      <c r="G49" s="151"/>
      <c r="H49" s="151"/>
      <c r="I49" s="201"/>
      <c r="J49" s="151"/>
      <c r="K49" s="151"/>
      <c r="L49" s="151"/>
      <c r="M49" s="201"/>
      <c r="N49" s="151"/>
      <c r="O49" s="151"/>
      <c r="P49" s="151"/>
      <c r="Q49" s="201"/>
      <c r="R49" s="192">
        <f t="shared" si="7"/>
        <v>0</v>
      </c>
      <c r="S49" s="158">
        <f t="shared" si="9"/>
        <v>0</v>
      </c>
      <c r="T49" s="191"/>
      <c r="U49" s="191"/>
      <c r="V49" s="191"/>
      <c r="W49" s="191"/>
      <c r="X49" s="191"/>
      <c r="Y49" s="153"/>
      <c r="Z49" s="153"/>
      <c r="AA49" s="153"/>
      <c r="AB49" s="153"/>
      <c r="AC49" s="153"/>
      <c r="AD49" s="153"/>
      <c r="AE49" s="153"/>
      <c r="AG49" s="151" t="s">
        <v>317</v>
      </c>
      <c r="AH49" s="151"/>
      <c r="AI49" s="151"/>
      <c r="AJ49" s="151"/>
      <c r="AK49" s="201"/>
      <c r="AL49" s="151"/>
      <c r="AM49" s="151"/>
      <c r="AN49" s="151"/>
      <c r="AO49" s="201"/>
      <c r="AP49" s="151"/>
      <c r="AQ49" s="151"/>
      <c r="AR49" s="151"/>
      <c r="AS49" s="201"/>
      <c r="AT49" s="151"/>
      <c r="AU49" s="151"/>
      <c r="AV49" s="151"/>
      <c r="AW49" s="201"/>
      <c r="AX49" s="192">
        <f t="shared" si="8"/>
        <v>0</v>
      </c>
      <c r="AY49" s="158">
        <f t="shared" si="10"/>
        <v>0</v>
      </c>
      <c r="AZ49" s="153"/>
      <c r="BA49" s="153"/>
      <c r="BB49" s="153"/>
      <c r="BC49" s="153"/>
      <c r="BD49" s="153"/>
      <c r="BE49" s="153"/>
      <c r="BF49" s="153"/>
      <c r="BG49" s="153"/>
      <c r="BH49" s="153"/>
      <c r="BI49" s="153"/>
      <c r="BJ49" s="153"/>
      <c r="BK49" s="153"/>
    </row>
    <row r="50" spans="1:63" x14ac:dyDescent="0.2">
      <c r="A50" s="151" t="s">
        <v>318</v>
      </c>
      <c r="B50" s="151"/>
      <c r="C50" s="151"/>
      <c r="D50" s="151"/>
      <c r="E50" s="201"/>
      <c r="F50" s="151"/>
      <c r="G50" s="151"/>
      <c r="H50" s="151"/>
      <c r="I50" s="201"/>
      <c r="J50" s="151"/>
      <c r="K50" s="151"/>
      <c r="L50" s="151"/>
      <c r="M50" s="201"/>
      <c r="N50" s="151"/>
      <c r="O50" s="151"/>
      <c r="P50" s="151"/>
      <c r="Q50" s="201"/>
      <c r="R50" s="192">
        <f t="shared" si="7"/>
        <v>0</v>
      </c>
      <c r="S50" s="158">
        <f t="shared" si="9"/>
        <v>0</v>
      </c>
      <c r="T50" s="191"/>
      <c r="U50" s="191"/>
      <c r="V50" s="191"/>
      <c r="W50" s="191"/>
      <c r="X50" s="191"/>
      <c r="Y50" s="153"/>
      <c r="Z50" s="153"/>
      <c r="AA50" s="153"/>
      <c r="AB50" s="153"/>
      <c r="AC50" s="153"/>
      <c r="AD50" s="153"/>
      <c r="AE50" s="153"/>
      <c r="AG50" s="151" t="s">
        <v>318</v>
      </c>
      <c r="AH50" s="151"/>
      <c r="AI50" s="151"/>
      <c r="AJ50" s="151"/>
      <c r="AK50" s="201"/>
      <c r="AL50" s="151"/>
      <c r="AM50" s="151"/>
      <c r="AN50" s="151"/>
      <c r="AO50" s="201"/>
      <c r="AP50" s="151"/>
      <c r="AQ50" s="151"/>
      <c r="AR50" s="151"/>
      <c r="AS50" s="201"/>
      <c r="AT50" s="151"/>
      <c r="AU50" s="151"/>
      <c r="AV50" s="151"/>
      <c r="AW50" s="201"/>
      <c r="AX50" s="192">
        <f t="shared" si="8"/>
        <v>0</v>
      </c>
      <c r="AY50" s="158">
        <f t="shared" si="10"/>
        <v>0</v>
      </c>
      <c r="AZ50" s="153"/>
      <c r="BA50" s="153"/>
      <c r="BB50" s="153"/>
      <c r="BC50" s="153"/>
      <c r="BD50" s="153"/>
      <c r="BE50" s="153"/>
      <c r="BF50" s="153"/>
      <c r="BG50" s="153"/>
      <c r="BH50" s="153"/>
      <c r="BI50" s="153"/>
      <c r="BJ50" s="153"/>
      <c r="BK50" s="153"/>
    </row>
    <row r="51" spans="1:63" x14ac:dyDescent="0.2">
      <c r="A51" s="151" t="s">
        <v>319</v>
      </c>
      <c r="B51" s="151"/>
      <c r="C51" s="151"/>
      <c r="D51" s="151"/>
      <c r="E51" s="201"/>
      <c r="F51" s="151"/>
      <c r="G51" s="151"/>
      <c r="H51" s="151"/>
      <c r="I51" s="201"/>
      <c r="J51" s="151"/>
      <c r="K51" s="151"/>
      <c r="L51" s="151"/>
      <c r="M51" s="201"/>
      <c r="N51" s="151"/>
      <c r="O51" s="151"/>
      <c r="P51" s="151"/>
      <c r="Q51" s="201"/>
      <c r="R51" s="192">
        <f t="shared" si="7"/>
        <v>0</v>
      </c>
      <c r="S51" s="158">
        <f t="shared" si="9"/>
        <v>0</v>
      </c>
      <c r="T51" s="191"/>
      <c r="U51" s="191"/>
      <c r="V51" s="191"/>
      <c r="W51" s="191"/>
      <c r="X51" s="191"/>
      <c r="Y51" s="153"/>
      <c r="Z51" s="153"/>
      <c r="AA51" s="153"/>
      <c r="AB51" s="153"/>
      <c r="AC51" s="153"/>
      <c r="AD51" s="153"/>
      <c r="AE51" s="153"/>
      <c r="AG51" s="151" t="s">
        <v>319</v>
      </c>
      <c r="AH51" s="151"/>
      <c r="AI51" s="151"/>
      <c r="AJ51" s="151"/>
      <c r="AK51" s="201"/>
      <c r="AL51" s="151"/>
      <c r="AM51" s="151"/>
      <c r="AN51" s="151"/>
      <c r="AO51" s="201"/>
      <c r="AP51" s="151"/>
      <c r="AQ51" s="151"/>
      <c r="AR51" s="151"/>
      <c r="AS51" s="201"/>
      <c r="AT51" s="151"/>
      <c r="AU51" s="151"/>
      <c r="AV51" s="151"/>
      <c r="AW51" s="201"/>
      <c r="AX51" s="192">
        <f t="shared" si="8"/>
        <v>0</v>
      </c>
      <c r="AY51" s="158">
        <f t="shared" si="10"/>
        <v>0</v>
      </c>
      <c r="AZ51" s="153"/>
      <c r="BA51" s="153"/>
      <c r="BB51" s="153"/>
      <c r="BC51" s="153"/>
      <c r="BD51" s="153"/>
      <c r="BE51" s="153"/>
      <c r="BF51" s="153"/>
      <c r="BG51" s="153"/>
      <c r="BH51" s="153"/>
      <c r="BI51" s="153"/>
      <c r="BJ51" s="153"/>
      <c r="BK51" s="153"/>
    </row>
    <row r="52" spans="1:63" x14ac:dyDescent="0.2">
      <c r="A52" s="151" t="s">
        <v>320</v>
      </c>
      <c r="B52" s="151"/>
      <c r="C52" s="151"/>
      <c r="D52" s="151"/>
      <c r="E52" s="201"/>
      <c r="F52" s="151"/>
      <c r="G52" s="151"/>
      <c r="H52" s="151"/>
      <c r="I52" s="201"/>
      <c r="J52" s="151"/>
      <c r="K52" s="151"/>
      <c r="L52" s="151"/>
      <c r="M52" s="201"/>
      <c r="N52" s="151"/>
      <c r="O52" s="151"/>
      <c r="P52" s="151"/>
      <c r="Q52" s="201"/>
      <c r="R52" s="192">
        <f t="shared" si="7"/>
        <v>0</v>
      </c>
      <c r="S52" s="158">
        <f t="shared" si="9"/>
        <v>0</v>
      </c>
      <c r="T52" s="191"/>
      <c r="U52" s="191"/>
      <c r="V52" s="191"/>
      <c r="W52" s="191"/>
      <c r="X52" s="191"/>
      <c r="Y52" s="153"/>
      <c r="Z52" s="153"/>
      <c r="AA52" s="153"/>
      <c r="AB52" s="153"/>
      <c r="AC52" s="153"/>
      <c r="AD52" s="153"/>
      <c r="AE52" s="153"/>
      <c r="AG52" s="151" t="s">
        <v>320</v>
      </c>
      <c r="AH52" s="151"/>
      <c r="AI52" s="151"/>
      <c r="AJ52" s="151"/>
      <c r="AK52" s="201"/>
      <c r="AL52" s="151"/>
      <c r="AM52" s="151"/>
      <c r="AN52" s="151"/>
      <c r="AO52" s="201"/>
      <c r="AP52" s="151"/>
      <c r="AQ52" s="151"/>
      <c r="AR52" s="151"/>
      <c r="AS52" s="201"/>
      <c r="AT52" s="151"/>
      <c r="AU52" s="151"/>
      <c r="AV52" s="151"/>
      <c r="AW52" s="201"/>
      <c r="AX52" s="192">
        <f t="shared" si="8"/>
        <v>0</v>
      </c>
      <c r="AY52" s="158">
        <f t="shared" si="10"/>
        <v>0</v>
      </c>
      <c r="AZ52" s="153"/>
      <c r="BA52" s="153"/>
      <c r="BB52" s="153"/>
      <c r="BC52" s="153"/>
      <c r="BD52" s="153"/>
      <c r="BE52" s="153"/>
      <c r="BF52" s="153"/>
      <c r="BG52" s="153"/>
      <c r="BH52" s="153"/>
      <c r="BI52" s="153"/>
      <c r="BJ52" s="153"/>
      <c r="BK52" s="153"/>
    </row>
    <row r="53" spans="1:63" x14ac:dyDescent="0.2">
      <c r="A53" s="151" t="s">
        <v>321</v>
      </c>
      <c r="B53" s="151"/>
      <c r="C53" s="151"/>
      <c r="D53" s="151"/>
      <c r="E53" s="201"/>
      <c r="F53" s="151"/>
      <c r="G53" s="151"/>
      <c r="H53" s="151"/>
      <c r="I53" s="201"/>
      <c r="J53" s="151"/>
      <c r="K53" s="151"/>
      <c r="L53" s="151"/>
      <c r="M53" s="201"/>
      <c r="N53" s="151"/>
      <c r="O53" s="151"/>
      <c r="P53" s="151"/>
      <c r="Q53" s="201"/>
      <c r="R53" s="192">
        <f t="shared" si="7"/>
        <v>0</v>
      </c>
      <c r="S53" s="158">
        <f t="shared" si="9"/>
        <v>0</v>
      </c>
      <c r="T53" s="191"/>
      <c r="U53" s="191"/>
      <c r="V53" s="191"/>
      <c r="W53" s="191"/>
      <c r="X53" s="191"/>
      <c r="Y53" s="153"/>
      <c r="Z53" s="153"/>
      <c r="AA53" s="153"/>
      <c r="AB53" s="153"/>
      <c r="AC53" s="153"/>
      <c r="AD53" s="153"/>
      <c r="AE53" s="153"/>
      <c r="AG53" s="151" t="s">
        <v>321</v>
      </c>
      <c r="AH53" s="151"/>
      <c r="AI53" s="151"/>
      <c r="AJ53" s="151"/>
      <c r="AK53" s="201"/>
      <c r="AL53" s="151"/>
      <c r="AM53" s="151"/>
      <c r="AN53" s="151"/>
      <c r="AO53" s="201"/>
      <c r="AP53" s="151"/>
      <c r="AQ53" s="151"/>
      <c r="AR53" s="151"/>
      <c r="AS53" s="201"/>
      <c r="AT53" s="151"/>
      <c r="AU53" s="151"/>
      <c r="AV53" s="151"/>
      <c r="AW53" s="201"/>
      <c r="AX53" s="192">
        <f t="shared" si="8"/>
        <v>0</v>
      </c>
      <c r="AY53" s="158">
        <f t="shared" si="10"/>
        <v>0</v>
      </c>
      <c r="AZ53" s="153"/>
      <c r="BA53" s="153"/>
      <c r="BB53" s="153"/>
      <c r="BC53" s="153"/>
      <c r="BD53" s="153"/>
      <c r="BE53" s="153"/>
      <c r="BF53" s="153"/>
      <c r="BG53" s="153"/>
      <c r="BH53" s="153"/>
      <c r="BI53" s="153"/>
      <c r="BJ53" s="153"/>
      <c r="BK53" s="153"/>
    </row>
    <row r="54" spans="1:63" x14ac:dyDescent="0.2">
      <c r="A54" s="151" t="s">
        <v>322</v>
      </c>
      <c r="B54" s="151"/>
      <c r="C54" s="151"/>
      <c r="D54" s="151"/>
      <c r="E54" s="201"/>
      <c r="F54" s="151"/>
      <c r="G54" s="151"/>
      <c r="H54" s="151"/>
      <c r="I54" s="201"/>
      <c r="J54" s="151"/>
      <c r="K54" s="151"/>
      <c r="L54" s="151"/>
      <c r="M54" s="201"/>
      <c r="N54" s="151"/>
      <c r="O54" s="151"/>
      <c r="P54" s="151"/>
      <c r="Q54" s="201"/>
      <c r="R54" s="192">
        <f t="shared" si="7"/>
        <v>0</v>
      </c>
      <c r="S54" s="158">
        <f t="shared" si="9"/>
        <v>0</v>
      </c>
      <c r="T54" s="191"/>
      <c r="U54" s="191"/>
      <c r="V54" s="191"/>
      <c r="W54" s="191"/>
      <c r="X54" s="191"/>
      <c r="Y54" s="153"/>
      <c r="Z54" s="153"/>
      <c r="AA54" s="153"/>
      <c r="AB54" s="153"/>
      <c r="AC54" s="153"/>
      <c r="AD54" s="153"/>
      <c r="AE54" s="153"/>
      <c r="AG54" s="151" t="s">
        <v>322</v>
      </c>
      <c r="AH54" s="151"/>
      <c r="AI54" s="151"/>
      <c r="AJ54" s="151"/>
      <c r="AK54" s="201"/>
      <c r="AL54" s="151"/>
      <c r="AM54" s="151"/>
      <c r="AN54" s="151"/>
      <c r="AO54" s="201"/>
      <c r="AP54" s="151"/>
      <c r="AQ54" s="151"/>
      <c r="AR54" s="151"/>
      <c r="AS54" s="201"/>
      <c r="AT54" s="151"/>
      <c r="AU54" s="151"/>
      <c r="AV54" s="151"/>
      <c r="AW54" s="201"/>
      <c r="AX54" s="192">
        <f t="shared" si="8"/>
        <v>0</v>
      </c>
      <c r="AY54" s="158">
        <f t="shared" si="10"/>
        <v>0</v>
      </c>
      <c r="AZ54" s="153"/>
      <c r="BA54" s="153"/>
      <c r="BB54" s="153"/>
      <c r="BC54" s="153"/>
      <c r="BD54" s="153"/>
      <c r="BE54" s="153"/>
      <c r="BF54" s="153"/>
      <c r="BG54" s="153"/>
      <c r="BH54" s="153"/>
      <c r="BI54" s="153"/>
      <c r="BJ54" s="153"/>
      <c r="BK54" s="153"/>
    </row>
    <row r="55" spans="1:63" x14ac:dyDescent="0.2">
      <c r="A55" s="151" t="s">
        <v>323</v>
      </c>
      <c r="B55" s="151"/>
      <c r="C55" s="151"/>
      <c r="D55" s="151"/>
      <c r="E55" s="201"/>
      <c r="F55" s="151"/>
      <c r="G55" s="151"/>
      <c r="H55" s="151"/>
      <c r="I55" s="201"/>
      <c r="J55" s="151"/>
      <c r="K55" s="151"/>
      <c r="L55" s="151"/>
      <c r="M55" s="201"/>
      <c r="N55" s="151"/>
      <c r="O55" s="151"/>
      <c r="P55" s="151"/>
      <c r="Q55" s="201"/>
      <c r="R55" s="192">
        <f t="shared" si="7"/>
        <v>0</v>
      </c>
      <c r="S55" s="158">
        <f t="shared" si="9"/>
        <v>0</v>
      </c>
      <c r="T55" s="191"/>
      <c r="U55" s="191"/>
      <c r="V55" s="191"/>
      <c r="W55" s="191"/>
      <c r="X55" s="191"/>
      <c r="Y55" s="153"/>
      <c r="Z55" s="153"/>
      <c r="AA55" s="153"/>
      <c r="AB55" s="153"/>
      <c r="AC55" s="153"/>
      <c r="AD55" s="153"/>
      <c r="AE55" s="153"/>
      <c r="AG55" s="151" t="s">
        <v>323</v>
      </c>
      <c r="AH55" s="151"/>
      <c r="AI55" s="151"/>
      <c r="AJ55" s="151"/>
      <c r="AK55" s="201"/>
      <c r="AL55" s="151"/>
      <c r="AM55" s="151"/>
      <c r="AN55" s="151"/>
      <c r="AO55" s="201"/>
      <c r="AP55" s="151"/>
      <c r="AQ55" s="151"/>
      <c r="AR55" s="151"/>
      <c r="AS55" s="201"/>
      <c r="AT55" s="151"/>
      <c r="AU55" s="151"/>
      <c r="AV55" s="151"/>
      <c r="AW55" s="201"/>
      <c r="AX55" s="192">
        <f t="shared" si="8"/>
        <v>0</v>
      </c>
      <c r="AY55" s="158">
        <f t="shared" si="10"/>
        <v>0</v>
      </c>
      <c r="AZ55" s="153"/>
      <c r="BA55" s="153"/>
      <c r="BB55" s="153"/>
      <c r="BC55" s="153"/>
      <c r="BD55" s="153"/>
      <c r="BE55" s="153"/>
      <c r="BF55" s="153"/>
      <c r="BG55" s="153"/>
      <c r="BH55" s="153"/>
      <c r="BI55" s="153"/>
      <c r="BJ55" s="153"/>
      <c r="BK55" s="153"/>
    </row>
    <row r="56" spans="1:63" x14ac:dyDescent="0.2">
      <c r="A56" s="151" t="s">
        <v>324</v>
      </c>
      <c r="B56" s="151"/>
      <c r="C56" s="151"/>
      <c r="D56" s="151"/>
      <c r="E56" s="201"/>
      <c r="F56" s="151"/>
      <c r="G56" s="151"/>
      <c r="H56" s="151"/>
      <c r="I56" s="201"/>
      <c r="J56" s="151"/>
      <c r="K56" s="151"/>
      <c r="L56" s="151"/>
      <c r="M56" s="201"/>
      <c r="N56" s="151"/>
      <c r="O56" s="151"/>
      <c r="P56" s="151"/>
      <c r="Q56" s="201"/>
      <c r="R56" s="192">
        <f t="shared" si="7"/>
        <v>0</v>
      </c>
      <c r="S56" s="158">
        <f t="shared" si="9"/>
        <v>0</v>
      </c>
      <c r="T56" s="191"/>
      <c r="U56" s="191"/>
      <c r="V56" s="191"/>
      <c r="W56" s="191"/>
      <c r="X56" s="191"/>
      <c r="Y56" s="153"/>
      <c r="Z56" s="153"/>
      <c r="AA56" s="153"/>
      <c r="AB56" s="153"/>
      <c r="AC56" s="153"/>
      <c r="AD56" s="153"/>
      <c r="AE56" s="153"/>
      <c r="AG56" s="151" t="s">
        <v>324</v>
      </c>
      <c r="AH56" s="151"/>
      <c r="AI56" s="151"/>
      <c r="AJ56" s="151"/>
      <c r="AK56" s="201"/>
      <c r="AL56" s="151"/>
      <c r="AM56" s="151"/>
      <c r="AN56" s="151"/>
      <c r="AO56" s="201"/>
      <c r="AP56" s="151"/>
      <c r="AQ56" s="151"/>
      <c r="AR56" s="151"/>
      <c r="AS56" s="201"/>
      <c r="AT56" s="151"/>
      <c r="AU56" s="151"/>
      <c r="AV56" s="151"/>
      <c r="AW56" s="201"/>
      <c r="AX56" s="192">
        <f t="shared" si="8"/>
        <v>0</v>
      </c>
      <c r="AY56" s="158">
        <f t="shared" si="10"/>
        <v>0</v>
      </c>
      <c r="AZ56" s="153"/>
      <c r="BA56" s="153"/>
      <c r="BB56" s="153"/>
      <c r="BC56" s="153"/>
      <c r="BD56" s="153"/>
      <c r="BE56" s="153"/>
      <c r="BF56" s="153"/>
      <c r="BG56" s="153"/>
      <c r="BH56" s="153"/>
      <c r="BI56" s="153"/>
      <c r="BJ56" s="153"/>
      <c r="BK56" s="153"/>
    </row>
    <row r="57" spans="1:63" x14ac:dyDescent="0.2">
      <c r="A57" s="151" t="s">
        <v>325</v>
      </c>
      <c r="B57" s="151"/>
      <c r="C57" s="151"/>
      <c r="D57" s="151"/>
      <c r="E57" s="201"/>
      <c r="F57" s="151"/>
      <c r="G57" s="151"/>
      <c r="H57" s="151"/>
      <c r="I57" s="201"/>
      <c r="J57" s="151"/>
      <c r="K57" s="151"/>
      <c r="L57" s="151"/>
      <c r="M57" s="201"/>
      <c r="N57" s="151"/>
      <c r="O57" s="151"/>
      <c r="P57" s="151"/>
      <c r="Q57" s="201"/>
      <c r="R57" s="192">
        <f t="shared" si="7"/>
        <v>0</v>
      </c>
      <c r="S57" s="158">
        <f t="shared" si="9"/>
        <v>0</v>
      </c>
      <c r="T57" s="191"/>
      <c r="U57" s="191"/>
      <c r="V57" s="191"/>
      <c r="W57" s="191"/>
      <c r="X57" s="191"/>
      <c r="Y57" s="153"/>
      <c r="Z57" s="153"/>
      <c r="AA57" s="153"/>
      <c r="AB57" s="153"/>
      <c r="AC57" s="153"/>
      <c r="AD57" s="153"/>
      <c r="AE57" s="153"/>
      <c r="AG57" s="151" t="s">
        <v>325</v>
      </c>
      <c r="AH57" s="151"/>
      <c r="AI57" s="151"/>
      <c r="AJ57" s="151"/>
      <c r="AK57" s="201"/>
      <c r="AL57" s="151"/>
      <c r="AM57" s="151"/>
      <c r="AN57" s="151"/>
      <c r="AO57" s="201"/>
      <c r="AP57" s="151"/>
      <c r="AQ57" s="151"/>
      <c r="AR57" s="151"/>
      <c r="AS57" s="201"/>
      <c r="AT57" s="151"/>
      <c r="AU57" s="151"/>
      <c r="AV57" s="151"/>
      <c r="AW57" s="201"/>
      <c r="AX57" s="192">
        <f t="shared" si="8"/>
        <v>0</v>
      </c>
      <c r="AY57" s="158">
        <f t="shared" si="10"/>
        <v>0</v>
      </c>
      <c r="AZ57" s="153"/>
      <c r="BA57" s="153"/>
      <c r="BB57" s="153"/>
      <c r="BC57" s="153"/>
      <c r="BD57" s="153"/>
      <c r="BE57" s="153"/>
      <c r="BF57" s="153"/>
      <c r="BG57" s="153"/>
      <c r="BH57" s="153"/>
      <c r="BI57" s="153"/>
      <c r="BJ57" s="153"/>
      <c r="BK57" s="153"/>
    </row>
    <row r="58" spans="1:63" x14ac:dyDescent="0.2">
      <c r="A58" s="155" t="s">
        <v>326</v>
      </c>
      <c r="B58" s="152">
        <f t="shared" ref="B58:Q58" si="11">SUM(B37:B57)</f>
        <v>0</v>
      </c>
      <c r="C58" s="152">
        <f t="shared" si="11"/>
        <v>0</v>
      </c>
      <c r="D58" s="152">
        <f t="shared" si="11"/>
        <v>0</v>
      </c>
      <c r="E58" s="202">
        <f t="shared" si="11"/>
        <v>0</v>
      </c>
      <c r="F58" s="152">
        <f t="shared" si="11"/>
        <v>0</v>
      </c>
      <c r="G58" s="152">
        <f t="shared" si="11"/>
        <v>0</v>
      </c>
      <c r="H58" s="152">
        <f t="shared" si="11"/>
        <v>0</v>
      </c>
      <c r="I58" s="202">
        <f t="shared" si="11"/>
        <v>0</v>
      </c>
      <c r="J58" s="152">
        <f t="shared" si="11"/>
        <v>0</v>
      </c>
      <c r="K58" s="152">
        <f t="shared" si="11"/>
        <v>0</v>
      </c>
      <c r="L58" s="152">
        <f t="shared" si="11"/>
        <v>0</v>
      </c>
      <c r="M58" s="202">
        <f t="shared" si="11"/>
        <v>0</v>
      </c>
      <c r="N58" s="152">
        <f t="shared" si="11"/>
        <v>0</v>
      </c>
      <c r="O58" s="152">
        <f t="shared" si="11"/>
        <v>0</v>
      </c>
      <c r="P58" s="152">
        <f t="shared" si="11"/>
        <v>0</v>
      </c>
      <c r="Q58" s="202">
        <f t="shared" si="11"/>
        <v>0</v>
      </c>
      <c r="R58" s="152">
        <f t="shared" ref="R58:AE58" si="12">SUM(R37:R57)</f>
        <v>0</v>
      </c>
      <c r="S58" s="158">
        <f t="shared" si="12"/>
        <v>0</v>
      </c>
      <c r="T58" s="152">
        <f t="shared" si="12"/>
        <v>0</v>
      </c>
      <c r="U58" s="152">
        <f t="shared" si="12"/>
        <v>0</v>
      </c>
      <c r="V58" s="152">
        <f t="shared" si="12"/>
        <v>0</v>
      </c>
      <c r="W58" s="152">
        <f t="shared" si="12"/>
        <v>0</v>
      </c>
      <c r="X58" s="152">
        <f t="shared" si="12"/>
        <v>0</v>
      </c>
      <c r="Y58" s="152">
        <f t="shared" si="12"/>
        <v>0</v>
      </c>
      <c r="Z58" s="152">
        <f t="shared" si="12"/>
        <v>0</v>
      </c>
      <c r="AA58" s="152">
        <f t="shared" si="12"/>
        <v>0</v>
      </c>
      <c r="AB58" s="152">
        <f t="shared" si="12"/>
        <v>0</v>
      </c>
      <c r="AC58" s="152">
        <f t="shared" si="12"/>
        <v>0</v>
      </c>
      <c r="AD58" s="152">
        <f t="shared" si="12"/>
        <v>0</v>
      </c>
      <c r="AE58" s="152">
        <f t="shared" si="12"/>
        <v>0</v>
      </c>
      <c r="AG58" s="155" t="s">
        <v>326</v>
      </c>
      <c r="AH58" s="152">
        <f t="shared" ref="AH58:AW58" si="13">SUM(AH37:AH57)</f>
        <v>0</v>
      </c>
      <c r="AI58" s="152">
        <f t="shared" si="13"/>
        <v>0</v>
      </c>
      <c r="AJ58" s="152">
        <f t="shared" si="13"/>
        <v>0</v>
      </c>
      <c r="AK58" s="202">
        <f t="shared" si="13"/>
        <v>0</v>
      </c>
      <c r="AL58" s="152">
        <f t="shared" si="13"/>
        <v>0</v>
      </c>
      <c r="AM58" s="152">
        <f t="shared" si="13"/>
        <v>0</v>
      </c>
      <c r="AN58" s="152">
        <f t="shared" si="13"/>
        <v>0</v>
      </c>
      <c r="AO58" s="202">
        <f t="shared" si="13"/>
        <v>0</v>
      </c>
      <c r="AP58" s="152">
        <f t="shared" si="13"/>
        <v>0</v>
      </c>
      <c r="AQ58" s="152">
        <f t="shared" si="13"/>
        <v>0</v>
      </c>
      <c r="AR58" s="152">
        <f t="shared" si="13"/>
        <v>0</v>
      </c>
      <c r="AS58" s="202">
        <f t="shared" si="13"/>
        <v>0</v>
      </c>
      <c r="AT58" s="152">
        <f t="shared" si="13"/>
        <v>0</v>
      </c>
      <c r="AU58" s="152">
        <f t="shared" si="13"/>
        <v>0</v>
      </c>
      <c r="AV58" s="152">
        <f t="shared" si="13"/>
        <v>0</v>
      </c>
      <c r="AW58" s="202">
        <f t="shared" si="13"/>
        <v>0</v>
      </c>
      <c r="AX58" s="193">
        <f t="shared" ref="AX58:BK58" si="14">SUM(AX37:AX57)</f>
        <v>0</v>
      </c>
      <c r="AY58" s="159">
        <f t="shared" si="14"/>
        <v>0</v>
      </c>
      <c r="AZ58" s="152">
        <f t="shared" si="14"/>
        <v>0</v>
      </c>
      <c r="BA58" s="152">
        <f t="shared" si="14"/>
        <v>0</v>
      </c>
      <c r="BB58" s="152">
        <f t="shared" si="14"/>
        <v>0</v>
      </c>
      <c r="BC58" s="152">
        <f t="shared" si="14"/>
        <v>0</v>
      </c>
      <c r="BD58" s="152">
        <f t="shared" si="14"/>
        <v>0</v>
      </c>
      <c r="BE58" s="152">
        <f t="shared" si="14"/>
        <v>0</v>
      </c>
      <c r="BF58" s="152">
        <f t="shared" si="14"/>
        <v>0</v>
      </c>
      <c r="BG58" s="152">
        <f t="shared" si="14"/>
        <v>0</v>
      </c>
      <c r="BH58" s="152">
        <f t="shared" si="14"/>
        <v>0</v>
      </c>
      <c r="BI58" s="152">
        <f t="shared" si="14"/>
        <v>0</v>
      </c>
      <c r="BJ58" s="152">
        <f t="shared" si="14"/>
        <v>0</v>
      </c>
      <c r="BK58" s="152">
        <f t="shared" si="14"/>
        <v>0</v>
      </c>
    </row>
  </sheetData>
  <mergeCells count="44">
    <mergeCell ref="R35:S35"/>
    <mergeCell ref="T35:Y35"/>
    <mergeCell ref="A35:A36"/>
    <mergeCell ref="D35:E35"/>
    <mergeCell ref="H35:I35"/>
    <mergeCell ref="L35:M35"/>
    <mergeCell ref="P35:Q35"/>
    <mergeCell ref="T9:Y9"/>
    <mergeCell ref="AX35:AY35"/>
    <mergeCell ref="AZ35:BE35"/>
    <mergeCell ref="BF35:BK35"/>
    <mergeCell ref="AR9:AS9"/>
    <mergeCell ref="AV9:AW9"/>
    <mergeCell ref="BF9:BK9"/>
    <mergeCell ref="AZ9:BE9"/>
    <mergeCell ref="AV35:AW35"/>
    <mergeCell ref="AX9:AY9"/>
    <mergeCell ref="Z35:AE35"/>
    <mergeCell ref="AG35:AG36"/>
    <mergeCell ref="AJ35:AK35"/>
    <mergeCell ref="AN35:AO35"/>
    <mergeCell ref="AR35:AS35"/>
    <mergeCell ref="BI4:BK4"/>
    <mergeCell ref="A4:BH4"/>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BI1:BK1"/>
    <mergeCell ref="BI2:BK2"/>
    <mergeCell ref="BI3:BK3"/>
    <mergeCell ref="A1:BH1"/>
    <mergeCell ref="A2:BH2"/>
    <mergeCell ref="A3:BH3"/>
  </mergeCells>
  <pageMargins left="0.7" right="0.7" top="0.75" bottom="0.75" header="0.3" footer="0.3"/>
  <pageSetup scale="1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45"/>
  <sheetViews>
    <sheetView topLeftCell="A32" zoomScale="90" zoomScaleNormal="90" workbookViewId="0">
      <selection activeCell="A38" sqref="A38"/>
    </sheetView>
  </sheetViews>
  <sheetFormatPr baseColWidth="10" defaultColWidth="10.83203125" defaultRowHeight="14" x14ac:dyDescent="0.2"/>
  <cols>
    <col min="1" max="1" width="72" style="135" bestFit="1" customWidth="1"/>
    <col min="2" max="2" width="73.5" style="135" customWidth="1"/>
    <col min="3" max="3" width="10.83203125" style="135"/>
    <col min="4" max="4" width="31.1640625" style="135" customWidth="1"/>
    <col min="5" max="5" width="70.1640625" style="135" customWidth="1"/>
    <col min="6" max="6" width="17.33203125" style="135" customWidth="1"/>
    <col min="7" max="8" width="21.83203125" style="135" customWidth="1"/>
    <col min="9" max="9" width="19.33203125" style="135" customWidth="1"/>
    <col min="10" max="10" width="42" style="135" customWidth="1"/>
    <col min="11" max="16384" width="10.83203125" style="135"/>
  </cols>
  <sheetData>
    <row r="1" spans="1:2" ht="25.5" customHeight="1" x14ac:dyDescent="0.2">
      <c r="A1" s="728" t="s">
        <v>128</v>
      </c>
      <c r="B1" s="729"/>
    </row>
    <row r="2" spans="1:2" ht="25.5" customHeight="1" x14ac:dyDescent="0.2">
      <c r="A2" s="730" t="s">
        <v>327</v>
      </c>
      <c r="B2" s="731"/>
    </row>
    <row r="3" spans="1:2" x14ac:dyDescent="0.2">
      <c r="A3" s="198" t="s">
        <v>328</v>
      </c>
      <c r="B3" s="136" t="s">
        <v>329</v>
      </c>
    </row>
    <row r="4" spans="1:2" x14ac:dyDescent="0.2">
      <c r="A4" s="199" t="s">
        <v>9</v>
      </c>
      <c r="B4" s="143" t="s">
        <v>330</v>
      </c>
    </row>
    <row r="5" spans="1:2" ht="105" x14ac:dyDescent="0.2">
      <c r="A5" s="199" t="s">
        <v>10</v>
      </c>
      <c r="B5" s="203" t="s">
        <v>331</v>
      </c>
    </row>
    <row r="6" spans="1:2" x14ac:dyDescent="0.2">
      <c r="A6" s="199" t="s">
        <v>15</v>
      </c>
      <c r="B6" s="732" t="s">
        <v>332</v>
      </c>
    </row>
    <row r="7" spans="1:2" x14ac:dyDescent="0.2">
      <c r="A7" s="199" t="s">
        <v>17</v>
      </c>
      <c r="B7" s="733"/>
    </row>
    <row r="8" spans="1:2" x14ac:dyDescent="0.2">
      <c r="A8" s="199" t="s">
        <v>19</v>
      </c>
      <c r="B8" s="733"/>
    </row>
    <row r="9" spans="1:2" x14ac:dyDescent="0.2">
      <c r="A9" s="199" t="s">
        <v>333</v>
      </c>
      <c r="B9" s="734"/>
    </row>
    <row r="10" spans="1:2" ht="30" x14ac:dyDescent="0.2">
      <c r="A10" s="199" t="s">
        <v>7</v>
      </c>
      <c r="B10" s="137" t="s">
        <v>334</v>
      </c>
    </row>
    <row r="11" spans="1:2" ht="30" x14ac:dyDescent="0.2">
      <c r="A11" s="199" t="s">
        <v>27</v>
      </c>
      <c r="B11" s="137" t="s">
        <v>335</v>
      </c>
    </row>
    <row r="12" spans="1:2" ht="60" x14ac:dyDescent="0.2">
      <c r="A12" s="199" t="s">
        <v>26</v>
      </c>
      <c r="B12" s="138" t="s">
        <v>336</v>
      </c>
    </row>
    <row r="13" spans="1:2" ht="30" x14ac:dyDescent="0.2">
      <c r="A13" s="199" t="s">
        <v>337</v>
      </c>
      <c r="B13" s="138" t="s">
        <v>338</v>
      </c>
    </row>
    <row r="14" spans="1:2" ht="30" x14ac:dyDescent="0.2">
      <c r="A14" s="199" t="s">
        <v>339</v>
      </c>
      <c r="B14" s="138" t="s">
        <v>340</v>
      </c>
    </row>
    <row r="15" spans="1:2" ht="72" customHeight="1" x14ac:dyDescent="0.2">
      <c r="A15" s="200" t="s">
        <v>341</v>
      </c>
      <c r="B15" s="139" t="s">
        <v>342</v>
      </c>
    </row>
    <row r="16" spans="1:2" ht="180" x14ac:dyDescent="0.2">
      <c r="A16" s="200" t="s">
        <v>343</v>
      </c>
      <c r="B16" s="140" t="s">
        <v>344</v>
      </c>
    </row>
    <row r="17" spans="1:2" ht="25.5" customHeight="1" x14ac:dyDescent="0.2">
      <c r="A17" s="730" t="s">
        <v>345</v>
      </c>
      <c r="B17" s="731"/>
    </row>
    <row r="18" spans="1:2" x14ac:dyDescent="0.2">
      <c r="A18" s="198" t="s">
        <v>328</v>
      </c>
      <c r="B18" s="136" t="s">
        <v>329</v>
      </c>
    </row>
    <row r="19" spans="1:2" x14ac:dyDescent="0.2">
      <c r="A19" s="199" t="s">
        <v>9</v>
      </c>
      <c r="B19" s="143" t="s">
        <v>330</v>
      </c>
    </row>
    <row r="20" spans="1:2" ht="105" x14ac:dyDescent="0.2">
      <c r="A20" s="199" t="s">
        <v>10</v>
      </c>
      <c r="B20" s="142" t="s">
        <v>346</v>
      </c>
    </row>
    <row r="21" spans="1:2" ht="30" x14ac:dyDescent="0.2">
      <c r="A21" s="199" t="s">
        <v>347</v>
      </c>
      <c r="B21" s="138" t="s">
        <v>348</v>
      </c>
    </row>
    <row r="22" spans="1:2" ht="45" x14ac:dyDescent="0.2">
      <c r="A22" s="199" t="s">
        <v>349</v>
      </c>
      <c r="B22" s="138" t="s">
        <v>350</v>
      </c>
    </row>
    <row r="23" spans="1:2" ht="60" x14ac:dyDescent="0.2">
      <c r="A23" s="199" t="s">
        <v>351</v>
      </c>
      <c r="B23" s="138" t="s">
        <v>352</v>
      </c>
    </row>
    <row r="24" spans="1:2" ht="30" x14ac:dyDescent="0.2">
      <c r="A24" s="199" t="s">
        <v>353</v>
      </c>
      <c r="B24" s="138" t="s">
        <v>354</v>
      </c>
    </row>
    <row r="25" spans="1:2" ht="15" x14ac:dyDescent="0.2">
      <c r="A25" s="199" t="s">
        <v>355</v>
      </c>
      <c r="B25" s="138" t="s">
        <v>356</v>
      </c>
    </row>
    <row r="26" spans="1:2" ht="46" customHeight="1" x14ac:dyDescent="0.2">
      <c r="A26" s="199" t="s">
        <v>357</v>
      </c>
      <c r="B26" s="141" t="s">
        <v>358</v>
      </c>
    </row>
    <row r="27" spans="1:2" ht="60" x14ac:dyDescent="0.2">
      <c r="A27" s="199" t="s">
        <v>141</v>
      </c>
      <c r="B27" s="141" t="s">
        <v>359</v>
      </c>
    </row>
    <row r="28" spans="1:2" ht="45" x14ac:dyDescent="0.2">
      <c r="A28" s="199" t="s">
        <v>360</v>
      </c>
      <c r="B28" s="141" t="s">
        <v>361</v>
      </c>
    </row>
    <row r="29" spans="1:2" ht="30" x14ac:dyDescent="0.2">
      <c r="A29" s="199" t="s">
        <v>362</v>
      </c>
      <c r="B29" s="141" t="s">
        <v>363</v>
      </c>
    </row>
    <row r="30" spans="1:2" ht="45" x14ac:dyDescent="0.2">
      <c r="A30" s="199" t="s">
        <v>364</v>
      </c>
      <c r="B30" s="141" t="s">
        <v>365</v>
      </c>
    </row>
    <row r="31" spans="1:2" ht="144" customHeight="1" x14ac:dyDescent="0.2">
      <c r="A31" s="199" t="s">
        <v>366</v>
      </c>
      <c r="B31" s="141" t="s">
        <v>367</v>
      </c>
    </row>
    <row r="32" spans="1:2" ht="30" x14ac:dyDescent="0.2">
      <c r="A32" s="199" t="s">
        <v>368</v>
      </c>
      <c r="B32" s="141" t="s">
        <v>369</v>
      </c>
    </row>
    <row r="33" spans="1:2" ht="30" x14ac:dyDescent="0.2">
      <c r="A33" s="199" t="s">
        <v>370</v>
      </c>
      <c r="B33" s="141" t="s">
        <v>371</v>
      </c>
    </row>
    <row r="34" spans="1:2" ht="30" x14ac:dyDescent="0.2">
      <c r="A34" s="199" t="s">
        <v>372</v>
      </c>
      <c r="B34" s="141" t="s">
        <v>373</v>
      </c>
    </row>
    <row r="35" spans="1:2" ht="30" x14ac:dyDescent="0.2">
      <c r="A35" s="199" t="s">
        <v>374</v>
      </c>
      <c r="B35" s="141" t="s">
        <v>375</v>
      </c>
    </row>
    <row r="36" spans="1:2" ht="75" x14ac:dyDescent="0.2">
      <c r="A36" s="199" t="s">
        <v>376</v>
      </c>
      <c r="B36" s="141" t="s">
        <v>377</v>
      </c>
    </row>
    <row r="37" spans="1:2" ht="15" x14ac:dyDescent="0.2">
      <c r="A37" s="199" t="s">
        <v>131</v>
      </c>
      <c r="B37" s="141" t="s">
        <v>378</v>
      </c>
    </row>
    <row r="38" spans="1:2" ht="30" x14ac:dyDescent="0.2">
      <c r="A38" s="199" t="s">
        <v>379</v>
      </c>
      <c r="B38" s="141" t="s">
        <v>380</v>
      </c>
    </row>
    <row r="39" spans="1:2" ht="45" x14ac:dyDescent="0.2">
      <c r="A39" s="199" t="s">
        <v>381</v>
      </c>
      <c r="B39" s="141" t="s">
        <v>382</v>
      </c>
    </row>
    <row r="40" spans="1:2" ht="30" x14ac:dyDescent="0.2">
      <c r="A40" s="200" t="s">
        <v>134</v>
      </c>
      <c r="B40" s="141" t="s">
        <v>383</v>
      </c>
    </row>
    <row r="41" spans="1:2" ht="25.5" customHeight="1" x14ac:dyDescent="0.2">
      <c r="A41" s="730" t="s">
        <v>384</v>
      </c>
      <c r="B41" s="731"/>
    </row>
    <row r="42" spans="1:2" x14ac:dyDescent="0.2">
      <c r="A42" s="728" t="s">
        <v>385</v>
      </c>
      <c r="B42" s="729"/>
    </row>
    <row r="43" spans="1:2" ht="72" customHeight="1" x14ac:dyDescent="0.2">
      <c r="A43" s="726" t="s">
        <v>386</v>
      </c>
      <c r="B43" s="727"/>
    </row>
    <row r="44" spans="1:2" ht="30" x14ac:dyDescent="0.2">
      <c r="A44" s="199" t="s">
        <v>362</v>
      </c>
      <c r="B44" s="141" t="s">
        <v>387</v>
      </c>
    </row>
    <row r="45" spans="1:2" ht="30" x14ac:dyDescent="0.2">
      <c r="A45" s="200" t="s">
        <v>388</v>
      </c>
      <c r="B45" s="141" t="s">
        <v>389</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erificada xmlns="7e380ddb-9297-4d2e-bf28-676d793894d1" xsi:nil="true"/>
    <OK xmlns="7e380ddb-9297-4d2e-bf28-676d793894d1"/>
    <ESTADOOK xmlns="7e380ddb-9297-4d2e-bf28-676d793894d1">true</ESTADOOK>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AB19D431F401743BFE4321ED84A1B1E" ma:contentTypeVersion="9" ma:contentTypeDescription="Crear nuevo documento." ma:contentTypeScope="" ma:versionID="5dfd1ed69e0e32ea769ba0021e80eb18">
  <xsd:schema xmlns:xsd="http://www.w3.org/2001/XMLSchema" xmlns:xs="http://www.w3.org/2001/XMLSchema" xmlns:p="http://schemas.microsoft.com/office/2006/metadata/properties" xmlns:ns2="7e380ddb-9297-4d2e-bf28-676d793894d1" xmlns:ns3="578a6d3d-8be8-4b83-8196-1711dda9f75b" targetNamespace="http://schemas.microsoft.com/office/2006/metadata/properties" ma:root="true" ma:fieldsID="fd1ed008b0e3c34dad0a83c60fc3cd0b" ns2:_="" ns3:_="">
    <xsd:import namespace="7e380ddb-9297-4d2e-bf28-676d793894d1"/>
    <xsd:import namespace="578a6d3d-8be8-4b83-8196-1711dda9f7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element ref="ns2:Verificada" minOccurs="0"/>
                <xsd:element ref="ns2:OK"/>
                <xsd:element ref="ns2:ESTADOOK"/>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80ddb-9297-4d2e-bf28-676d79389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Verificada" ma:index="14" nillable="true" ma:displayName="Verificada" ma:description="Verificación de soportes" ma:format="Dropdown" ma:internalName="Verificada">
      <xsd:simpleType>
        <xsd:restriction base="dms:Choice">
          <xsd:enumeration value="Si"/>
          <xsd:enumeration value="No"/>
        </xsd:restriction>
      </xsd:simpleType>
    </xsd:element>
    <xsd:element name="OK" ma:index="15" ma:displayName="Soporte verificado" ma:description="Soportes verificados" ma:format="RadioButtons" ma:indexed="true" ma:internalName="OK">
      <xsd:simpleType>
        <xsd:union memberTypes="dms:Text">
          <xsd:simpleType>
            <xsd:restriction base="dms:Choice">
              <xsd:enumeration value="SI"/>
              <xsd:enumeration value="NO"/>
            </xsd:restriction>
          </xsd:simpleType>
        </xsd:union>
      </xsd:simpleType>
    </xsd:element>
    <xsd:element name="ESTADOOK" ma:index="16" ma:displayName="ESTADO OK" ma:default="1" ma:description="Soportes verificados" ma:format="Dropdown" ma:internalName="ESTADOOK">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78a6d3d-8be8-4b83-8196-1711dda9f75b"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B8AC65-F63C-4332-B806-6612035D03ED}">
  <ds:schemaRefs>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578a6d3d-8be8-4b83-8196-1711dda9f75b"/>
    <ds:schemaRef ds:uri="http://purl.org/dc/elements/1.1/"/>
    <ds:schemaRef ds:uri="7e380ddb-9297-4d2e-bf28-676d793894d1"/>
    <ds:schemaRef ds:uri="http://www.w3.org/XML/1998/namespace"/>
    <ds:schemaRef ds:uri="http://purl.org/dc/terms/"/>
  </ds:schemaRefs>
</ds:datastoreItem>
</file>

<file path=customXml/itemProps2.xml><?xml version="1.0" encoding="utf-8"?>
<ds:datastoreItem xmlns:ds="http://schemas.openxmlformats.org/officeDocument/2006/customXml" ds:itemID="{13E8CCE0-549D-4A84-8A40-EBE56D3A2E0A}">
  <ds:schemaRefs>
    <ds:schemaRef ds:uri="http://schemas.microsoft.com/sharepoint/v3/contenttype/forms"/>
  </ds:schemaRefs>
</ds:datastoreItem>
</file>

<file path=customXml/itemProps3.xml><?xml version="1.0" encoding="utf-8"?>
<ds:datastoreItem xmlns:ds="http://schemas.openxmlformats.org/officeDocument/2006/customXml" ds:itemID="{4F2A981A-19BF-4937-B8D4-64C7D4BCC2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80ddb-9297-4d2e-bf28-676d793894d1"/>
    <ds:schemaRef ds:uri="578a6d3d-8be8-4b83-8196-1711dda9f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Meta 1 PA proyecto</vt:lpstr>
      <vt:lpstr>Meta 4 PA proyecto</vt:lpstr>
      <vt:lpstr>Meta 5 PA proyecto</vt:lpstr>
      <vt:lpstr>Meta 1..n</vt:lpstr>
      <vt:lpstr>Meta 6 PA proyecto</vt:lpstr>
      <vt:lpstr>Indicadores PA</vt:lpstr>
      <vt:lpstr>SIGLAS</vt:lpstr>
      <vt:lpstr>Territorialización PA</vt:lpstr>
      <vt:lpstr>Instructivo</vt:lpstr>
      <vt:lpstr>Generalidades</vt:lpstr>
      <vt:lpstr>Hoja2</vt:lpstr>
      <vt:lpstr>Hoja13</vt:lpstr>
      <vt:lpstr>Hoja1</vt:lpstr>
      <vt:lpstr>'Meta 1 PA proyecto'!Área_de_impresión</vt:lpstr>
      <vt:lpstr>'Meta 4 PA proyecto'!Área_de_impresión</vt:lpstr>
      <vt:lpstr>'Meta 5 PA proyecto'!Área_de_impresión</vt:lpstr>
      <vt:lpstr>'Meta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Leidy Briyith Alvarez Yate</cp:lastModifiedBy>
  <cp:revision/>
  <dcterms:created xsi:type="dcterms:W3CDTF">2011-04-26T22:16:52Z</dcterms:created>
  <dcterms:modified xsi:type="dcterms:W3CDTF">2023-10-06T12:42:05Z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0x0101003AB19D431F401743BFE4321ED84A1B1E</vt:lpwstr>
  </property>
</Properties>
</file>