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5795" firstSheet="2" activeTab="5"/>
  </bookViews>
  <sheets>
    <sheet name="Meta 1..n" sheetId="1" state="hidden" r:id="rId1"/>
    <sheet name="Meta 1_Paridad_Instancias" sheetId="2" r:id="rId2"/>
    <sheet name="Meta 3_Escuela" sheetId="3" r:id="rId3"/>
    <sheet name="Meta 4_Bancadas" sheetId="4" r:id="rId4"/>
    <sheet name="Meta 6_TEG_Instancias" sheetId="5" r:id="rId5"/>
    <sheet name="Indicadores PA" sheetId="6" r:id="rId6"/>
    <sheet name="Territorialización PA" sheetId="7" r:id="rId7"/>
    <sheet name="Hoja13" sheetId="8" state="hidden" r:id="rId8"/>
    <sheet name="Hoja1" sheetId="9" state="hidden" r:id="rId9"/>
    <sheet name="Generalidades" sheetId="10" r:id="rId10"/>
    <sheet name="Instructivo" sheetId="11" r:id="rId11"/>
  </sheets>
  <definedNames>
    <definedName name="_xlfn.IFERROR" hidden="1">#NAME?</definedName>
    <definedName name="_xlnm.Print_Area" localSheetId="1">#N/A</definedName>
    <definedName name="_xlnm.Print_Area" localSheetId="2">#N/A</definedName>
    <definedName name="_xlnm.Print_Area" localSheetId="3">#N/A</definedName>
    <definedName name="_xlnm.Print_Area" localSheetId="4">#N/A</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Karen Paola Barraza Caro:
Se registra el valor resultante de liberaciones a los contratos 700,701,740.</t>
        </r>
      </text>
    </comment>
    <comment ref="V23" authorId="2">
      <text>
        <r>
          <rPr>
            <sz val="11"/>
            <color theme="1"/>
            <rFont val="Calibri"/>
            <family val="2"/>
          </rPr>
          <t>Karen Paola Barraza Caro:
Se registra el valor resultante de liberaciones a los contratos 866.</t>
        </r>
      </text>
    </comment>
  </commentList>
</comments>
</file>

<file path=xl/comments3.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 xml:space="preserve">Karen Paola Barraza Caro:
Se registra el valor resultante de liberaciones a los contratos 718,699,690,754,744,614,663,653,640.
</t>
        </r>
      </text>
    </comment>
    <comment ref="X23" authorId="2">
      <text>
        <r>
          <rPr>
            <sz val="11"/>
            <color theme="1"/>
            <rFont val="Calibri"/>
            <family val="2"/>
          </rPr>
          <t>Karen Paola Barraza Caro:
Se disminuye este valor, resultado de la liquidación del proceso 748.</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V23" authorId="2">
      <text>
        <r>
          <rPr>
            <sz val="11"/>
            <color theme="1"/>
            <rFont val="Calibri"/>
            <family val="2"/>
          </rPr>
          <t>Karen Paola Barraza Caro:
Se ajusta valor por anulación de contrato</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<sst xmlns="http://schemas.openxmlformats.org/spreadsheetml/2006/main" count="1557" uniqueCount="538">
  <si>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</si>
  <si>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</si>
  <si>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</si>
  <si>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</si>
  <si>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</si>
  <si>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</si>
  <si>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</si>
  <si>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</si>
  <si>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</si>
  <si>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</si>
  <si>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</si>
  <si>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</si>
  <si>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</si>
  <si>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</si>
  <si>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</si>
  <si>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</si>
  <si>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</si>
  <si>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</si>
  <si>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</si>
  <si>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</si>
  <si>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</si>
  <si>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</si>
  <si>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</si>
  <si>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</si>
  <si>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</si>
  <si>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</si>
  <si>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</si>
  <si>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</si>
  <si>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</si>
  <si>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</si>
  <si>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</si>
  <si>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</si>
  <si>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</si>
  <si>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</si>
  <si>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</si>
  <si>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</si>
  <si>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</si>
  <si>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</si>
  <si>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</si>
  <si>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</si>
  <si>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</si>
  <si>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</si>
  <si>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</si>
  <si>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</si>
  <si>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</si>
  <si>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</si>
  <si>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</si>
  <si>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</si>
  <si>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</si>
  <si>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</si>
  <si>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</si>
  <si>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</si>
  <si>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</si>
  <si>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</si>
  <si>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</si>
  <si>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</si>
  <si>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</si>
  <si>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</si>
  <si>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</si>
  <si>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</si>
  <si>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</si>
  <si>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</si>
  <si>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</si>
  <si>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</si>
  <si>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</si>
  <si>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</si>
  <si>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</si>
  <si>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</si>
  <si>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</si>
  <si>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</si>
  <si>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</si>
  <si>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</si>
  <si>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</si>
  <si>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</si>
  <si>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</si>
  <si>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</si>
  <si>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</si>
  <si>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</si>
  <si>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</si>
  <si>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</si>
  <si>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</si>
  <si>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</si>
  <si>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</si>
  <si>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</si>
  <si>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</si>
  <si>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</si>
  <si>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</si>
  <si>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</si>
  <si>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</si>
  <si>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</si>
  <si>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</si>
  <si>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</si>
  <si>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</si>
  <si>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</si>
  <si>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</si>
  <si>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</si>
  <si>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</si>
  <si>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</si>
  <si>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</si>
  <si>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</si>
  <si>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</si>
  <si>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</si>
  <si>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 
En septiembre el equipo hizo gestión, articulación e incidencia para la promoción de la paridad en 13 localidades, las localidades fueron, La Candelaria, Los Mártires, Bosa, Ciudad Bolívar, Suba, Usaquén, Teusaquillo, Fontibón, Antonio Nariño, Usme, San Cristóbal, Rafael Uribe Uribe y Santafé.
Las acciones desarrolladas por el equipo fueron: 
a) Articulación con las referentas de las Casas de Igualdad de Oportunidad para apoyar y desarrollar el proceso de construcción de las agendas locales de mujeres, instrumento para la incidencia en diversos sectores de la administración territorial.
b) Continuidad al trabajo de incidencia a través de los talleres de sensibilización y pedagogía de manera directa en instancias de participación como: El Comité Local de Derechos Humanos, Consejo Local de la Bicicleta, Comité Operativo Local de Infancia y Adolescencia, Consejo local de Sabios y Sabias, Comité Operativo Local para el fenómeno de habitabilidad, Consejo Local Red del Buen Trato y ASOJUNTAS.
c) Acompañamiento a los Encuentros Locales de Instancias, en septiembre se participa del encuentro local de Usme. 
d) En el ámbito Distrital, se da continuidad a la incidencia con el Consejo Distrital de Juventud para dar inicio a un proceso de sensibilización y pedagogía sobre paridad. Para este mes, un resultado significativo, es la  firma del Pacto por la Paridad con el Consejo Territorial de Planeación Distrital, acción que desarrolla en articulación con la Subsecretaría del Cuidado y Políticas de Igualdad.
En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t>
  </si>
  <si>
    <t xml:space="preserve">En lo corrido del año se ha brindado asistencia técnica a instancias de participación local en las 20 localidades (Barrios Unidos, Usme, Bosa, Fontibón, Usaquén, Suba, Engativá, Los Mártires, Teusaquillo, Antonio Nariño, Kennedy, Santa Fe, Ciudad Bolívar, San Cristóbal, Rafael Uribe Uribe, Puente Aranda, Chapinero, Tunjuelito, Sumapaz y La Candelaria). En el nivel distrital se ha trabajado con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En desarrollo de las acciones de asistencia se ha trabajado con un total de  4010 personas, por cada uno de los meses: a. febrero se trabajó con 14 personas (13 mujeres y 1 hombre;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d. Mayo se trabajó con 466 personas (406 mujeres y 60 hombres; 188 funcionarios/as y 278 representantes de la ciudadanía), e. Junio se trabajó con un total de 454 personas de las cuales, 280 fueron mujeres, 174 hombres, 222 funcionarios y funcionarias y 232 representantes de la ciudadanía, f.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</si>
  <si>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</si>
  <si>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</si>
  <si>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</si>
  <si>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septiembre el Equipo de trabajo se articuló con las referentas de las Casas de Igualdad de Oportunidades con el fin de apoyar el proceso de construcción de las agendas locales de mujeres, instrumento para la incidencia ante los diversos sectores de la administración del gobierno territorial. Se dio continuidad a los talleres de sensibilización y pedagogía sobre paridad con las siguientes instancias: Comité Local de Derechos Humanos, Consejo Local de la Bicicleta, Comité Operativo Local de Infancia y Adolescencia, Consejo local de Sabios y Sabías, Comité Operativo Local para el fenómeno de habitabilidad, Consejo Local Red del Buen Trato, ASOJUNTAS. Se acompañó el encuentro local de Usme, estos encuentros se han venido realizando en las diferentes localidades y han sido el resultado del trabajo articulado con la Gerencia de Instancias del Instituto Distrital de la Participación y Acción Comunal -IDPAC, la metodología que se implementa es la del árbol, las raíces son las normas, las ramas son los planes y políticas que soportan el derecho a la participación y representación política.  
En el ámbito Distrital se dio continuidad al trabajo articulado Consejo Distrital de Juventud para dar inicio a un proceso de sensibilización y pedagogía sobre la Paridad, por otro lado, se destaca la firma del Pacto por la Paridad con el Consejo Territorial de Planeación Distrital una acción que se ejecutó en coordinación con la Subsecretaría del Cuidado y Políticas de Igualdad se materializa. 
En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t>
  </si>
  <si>
    <t xml:space="preserve">Vincular 4800 mujeres a los procesos formativos para el desarrollo de capacidades de incidencia, liderazgo, empoderamiento y participación política de las Mujeres </t>
  </si>
  <si>
    <t xml:space="preserve">En septiembre se vincularon 838 mujeres a la Escuela Política Lidera Par. En el mes se ejecutaron los siguientes ciclos de formación: 
a) Cierre de Ciclo "Construcción/actualización de agendas locales", se  identifica la vinculación de 36 mujeres nuevas, se realizaron un total de 77 sesiones en las 20 localidades. La participación total a este ciclo fue de 499 mujeres. 
b) Inicio de Ciclo “Juntas incidimos y construimos la paz territorial” en articulación con el equipo paz de la Dirección de Territorialización de Derechos y Participación, se realizaron 3 sesiones, vinculando 64 mujeres nuevas. 
c) Realización de 3 sesiones de la estrategia Clínica Política con el Consejo Consultivo de Mujeres 
d) Curso Virtual asincrónico “Diseño de campañas políticas para mujeres” en articulación la Registraduría General de la Nación, se vincularon 738.
Nota aclaratoria: Para el mes de septiembre la ejecución de la actividad corresponde al 70%, presentando una sobre ejecución alcanzando un  porcentaje de avance del 174%, con respecto a la meta de la vigencia. </t>
  </si>
  <si>
    <r>
      <t xml:space="preserve">En lo corrido de la vigencia a la Escuela Política se han vinculado 2093 mujeres en ciclos de formación para el fortalecimiento de sus liderazgos y se han realizado 7 ciclos formativos y dos espacios de diálogo de encuentro con mujeres.
(Espacio de dialogo) - Durante el mes de marzo se destaca la realización del Foro Distrital “Las mujeres y el poder en Bogotá”, realizado el 28 de marzo de 2023, que para el caso de la Clínica Política LideraPar, corresponde a la actividad de modalidad de seminarios. Contando con la participación de 168 mujeres. 
</t>
    </r>
    <r>
      <rPr>
        <u val="single"/>
        <sz val="10"/>
        <color indexed="8"/>
        <rFont val="Times New Roman"/>
        <family val="1"/>
      </rPr>
      <t>1- Ciclo virtual "Oratoria y negociación para la incidencia política"</t>
    </r>
    <r>
      <rPr>
        <sz val="10"/>
        <color indexed="8"/>
        <rFont val="Times New Roman"/>
        <family val="1"/>
      </rPr>
      <t xml:space="preserve">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t>
    </r>
    <r>
      <rPr>
        <u val="single"/>
        <sz val="10"/>
        <color indexed="8"/>
        <rFont val="Times New Roman"/>
        <family val="1"/>
      </rPr>
      <t>2- Ciclo Liderazgo de las mujeres en instancias de participación</t>
    </r>
    <r>
      <rPr>
        <sz val="10"/>
        <color indexed="8"/>
        <rFont val="Times New Roman"/>
        <family val="1"/>
      </rPr>
      <t xml:space="preserve">,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t>
    </r>
    <r>
      <rPr>
        <u val="single"/>
        <sz val="10"/>
        <color indexed="8"/>
        <rFont val="Times New Roman"/>
        <family val="1"/>
      </rPr>
      <t>3- Ciclo de Fortalecimiento político y construcción de agendas</t>
    </r>
    <r>
      <rPr>
        <sz val="10"/>
        <color indexed="8"/>
        <rFont val="Times New Roman"/>
        <family val="1"/>
      </rPr>
      <t xml:space="preserve"> para las mujeres usuarias de la CIOM Mártires se vincularon 28 mujeres, se desarrollaron 4 sesiones en el trimestre.
</t>
    </r>
    <r>
      <rPr>
        <u val="single"/>
        <sz val="10"/>
        <color indexed="8"/>
        <rFont val="Times New Roman"/>
        <family val="1"/>
      </rPr>
      <t>4- Ciclo “Formación para la Democracia”</t>
    </r>
    <r>
      <rPr>
        <sz val="10"/>
        <color indexed="8"/>
        <rFont val="Times New Roman"/>
        <family val="1"/>
      </rPr>
      <t xml:space="preserve"> se desarrolla en alianza con el Instituto Holandés para la Democracia Multipartidaria – NIMD, está dirigido a candidatas. Cerró en el mes de julio y se desarrolló en 4 sesiones. Se vincularon 56 mujeres.
</t>
    </r>
    <r>
      <rPr>
        <u val="single"/>
        <sz val="10"/>
        <color indexed="8"/>
        <rFont val="Times New Roman"/>
        <family val="1"/>
      </rPr>
      <t>5- Ciclo “Construcción/actualización de agendas de incidencia de las mujeres por localidad”</t>
    </r>
    <r>
      <rPr>
        <sz val="10"/>
        <color indexed="8"/>
        <rFont val="Times New Roman"/>
        <family val="1"/>
      </rPr>
      <t xml:space="preserve">, facilitar la actualización de las agendas de movilización social de las mujeres en las localidades para la incidencia en el proceso de formulación de los Planes de Desarrollo Territorial 2024 – 2027. Se vincularon 499 mujeres nuevas.
</t>
    </r>
    <r>
      <rPr>
        <u val="single"/>
        <sz val="10"/>
        <color indexed="8"/>
        <rFont val="Times New Roman"/>
        <family val="1"/>
      </rPr>
      <t xml:space="preserve">6-  ciclo de paz “Juntas incidimos y construimos la paz territorial” </t>
    </r>
    <r>
      <rPr>
        <sz val="10"/>
        <color indexed="8"/>
        <rFont val="Times New Roman"/>
        <family val="1"/>
      </rPr>
      <t xml:space="preserve">que se implementa de manera articulada con el equipo paz de la DTDP y que ha desarrollado en este periodo 3 sesiones. Vinculando a 64 mujeres nuevas. 
</t>
    </r>
    <r>
      <rPr>
        <u val="single"/>
        <sz val="10"/>
        <color indexed="8"/>
        <rFont val="Times New Roman"/>
        <family val="1"/>
      </rPr>
      <t>7- Ciclo “Diseño de campañas políticas para mujeres” Registraduría - SDM</t>
    </r>
    <r>
      <rPr>
        <sz val="10"/>
        <color indexed="8"/>
        <rFont val="Times New Roman"/>
        <family val="1"/>
      </rPr>
      <t xml:space="preserve">. Contando con la participación de 738 mujeres vinculadas. Que tiene como objetivo fortalecer la participación electoral de las mujeres y brindar herramientas para el diseño de sus campañas políticas en temas organizativos, marketing político y narrativa pública. 
</t>
    </r>
  </si>
  <si>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</si>
  <si>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</si>
  <si>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</si>
  <si>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t>En septiembre se vincularon 838 mujeres a la Escuela Política Lidera Par. En el mes se ejecutaron los siguientes ciclos de formación: 
a) Cierre de ciclo Construcción/actualización de agendas locales, se  identifica la vinculación de 36 mujeres nuevas y se realizaron un total de 77 sesiones en las 20 localidades, contando con una participación total de 499 mujeres. 
b) Inicio ciclo de Paz “Juntas incidimos y construimos la paz territorial”, se vincularon 64 mujeres nuevas (9 se reconocen víctimas del conflicto armado) de organizaciones sociales defensoras de la Paz y los Derechos Humanos. Se realizaron 3 sesiones: 1)Lo que sabemos: La paz como derecho. 2) Las mujeres se movilizan por la paz. y 3) La paz como proceso. 
c) Clínica Política Consejo Consultivo de Mujeres sobre comunicación estratégica para la incidencia, con las consultivas que hacen parte del comité de comunicaciones y que están encargadas del generar espacios informativos y comunicativos para la incidencia política de las propuestas de la Agenda Distrital de Mujeres de Bogotá. 
d)  Curso Virtual asincrónico “Diseño de campañas políticas para mujeres” contando con la participación de 738 mujeres vinculadas, en alianza con la Registraduría General de la Nación. Tiene como objetivo  fortalecer la participación electoral de las mujeres y brindar herramientas para el diseño de sus campañas políticas en temas organizativos, marketing político y narrativa pública. 
La Escuela Política cuenta con un Ciclo de formación: “Ma mujé ri palenge: Mujeres palenqueras” en articulación con la Dirección de Enfoque Diferencial 
Nota aclaratoria: Para el mes de septiembre la ejecución de la actividad corresponde al 70%, presentando una sobre ejecución en la actividad, alcanzando un  porcentaje de avance del 174%, con respecto a la meta de la vigencia.</t>
  </si>
  <si>
    <t xml:space="preserve"> </t>
  </si>
  <si>
    <t>Ofrecer asistencia técnica a 19 instancias que incluyen las Bancadas de Mujeres de las Juntas Administradoras Locales y la Mesa Multipartidista de género en el Distrito Capital</t>
  </si>
  <si>
    <t>En septiembre, dando cumplimiento a las orientaciones de la Directora para evitar posibles conflictos de interés en el marco de las restricciones electorales, el equipo adelanta la elaboración de unos documentos de logros e impactos de la Estrategia Bogotá 50-50 en las localidades como insumos para compartir a los ediles y edilesas de las Juntas Administradora Locales del Distrito, en aras de dar cumplimiento a las metas establecidas en el Plan de Acción y el POA.
Se cuenta con los documentos de logros e impactos sobre el trabajo realizado en las localidades de Kennedy, Usaquén y Ciudad Bolívar. 
Para el mes de septiembre dada la restricción electoral, tampoco se realizó el encuentro mensual con la Mesa Multipartidaria de Género del Distrito.</t>
  </si>
  <si>
    <t>En lo corrido de la vigencia se ha brindado asistencia técnica a Edilesas de  18 localidades (Usaquén, Chapinero, Santa Fe, Tunjuelito, Bosa, Engativá, Suba, Teusaquillo, Antonio Nariño, Puente Aranda, La Candelaria, Rafael Uribe Uribe, Sumapaz,  Kennedy, Barrios Unidos, Ciudad Bolívar, Los Mártires y Fontibón),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t>
  </si>
  <si>
    <t xml:space="preserve">De acuerdo con los lineamientos de la Dirección de Territorialización las acciones de acompañamiento técnico tanto a las bancadas de Mujeres en las Juntas Administradoras Locales, como a la Mesa Distrital Multipartidaria de Género cambia su orientación de trabajo. En cumplimiento a las restricciones de ley en el marco de las la SDMujer ya no trabajará de manera directa con mujeres vinculadas a partidos o movimientos políticos, el trabajo con estos escenarios, será de análisis frente a la oportunidad de incidencia de las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</si>
  <si>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</si>
  <si>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</si>
  <si>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En septiembre, dando cumplimiento a las orientaciones de la Directora para evitar posibles conflictos de interés en el marco de las restricciones electorales, el equipo adelanta la elaboración de unos documentos de logros e impactos de la Estrategia Bogotá 50-50 en las localidades como insumos para compartir a los ediles y edilesas de las Juntas Administradora Locales del Distrito, en aras de dar cumplimiento a las metas establecidas en el Plan de Acción y el POA.
Se realizaron estos documentos de logros e impactos de la Estrategia Bogotá 50-50 en las localidades de Kennedy, Usaquén y Ciudad Bolívar. 
Los documentos darán detalles de los logros e impactos que han tenido tres acciones de Bogotá 50/50 en las localidades de Kennedy, Usaquén y Ciudad Bolívar, a continuación, se explica que se debe encontrar de cada acción:  1) Promoción paritaria en las instancias de participación: esta acción busca brindar asistencia técnica a las instancias locales y distritales, en las 20 localidades, para la adopción de la paridad en al menos 50% de ellas. 2) Clínica Política “Lidera – Par” Este es un proceso de formación política para la incidencia que implementa ciclos dirigidos a mujeres diversas y con intereses diferenciados y 3) Creación de bancadas de mujeres en las Juntas Administradoras Locales, el poder de las alianzas entre mujeres.  Bogotá está organizada territorialmente en 20 localidades, en las que se eligen estas corporaciones que ejercen control político, así bien esta acción, busca visibilizar el accionar político colectivo y eliminar los estereotipos que dicen que las mujeres no construyen.  </t>
  </si>
  <si>
    <t xml:space="preserve">4,2 Convocar y brindar asistencia técnica a la Mesa Multipartidaria de género en el Distrito Capital </t>
  </si>
  <si>
    <t>En septiembre y en cumplimiento a las orientaciones de la Directora de Territorialización, dadas las restricciones electorales, no se realiza el encuentro mensual de acompañamiento a la Mesa Distrital Multipartidaria de Género debido a restricciones de ley, para evitar conflictos de intereses durante este periodo.</t>
  </si>
  <si>
    <t>Brindar a 60 instancias, incluidos los Fondos de Desarrollo Local, el servicio de asistencia técnica para la transversalización de los enfoques de género e interseccionalidad en los procesos de presupuesto participativo</t>
  </si>
  <si>
    <t xml:space="preserve">En septiembre se brindó Asistencia Técnica en 19 Fondos de Desarrollo Local,  14 Consejos de Planeación Local e  instancias de mujeres –  17 Comités Operativos Locales de Mujer y Equidad de Género y 1 Consejo Local de Mujeres. 
1. Fondos de Desarrollo Local -  Se desarrolló la mesa mensual de trabajo, la cual contó con la participación de 19 Alcaldías Locales (exceptuando Fontibón) y 5 funcionarias nuevas.
Se acompaño, por una profesional de apoyo a la Gestión Local, el desarrollo de las Mesas técnicas en las localidades para la incorporación de los enfoques de la PPMYEG en los proyectos de inversión. Se desarrollaron 10 espacios de acompañamiento en 8 localidades: Usaquén, Santa Fe, Usme, Engativá, Los Mártires, Rafael Uribe Uribe, Ciudad Bolívar y Sumapaz. 
Se desarrollaron 2 prelaboratorios y 1 laboratorio cívico y diferencial en la Localidad de Sumapaz.
2. Consejos de Planeación Local e  instancias de mujeres. Para este mes  participaron en las actividades 26 consejeras, 4 lideresas o comisionadas, dos consejeros, de 14 localidades: Chapinero, Suba, Santafé, La Candelaria, Antonio Nariño, Rafael Uribe Uribe, Tunjuelito, Engativá, San Cristóbal, Kennedy, Bosa, Puente Aranda, Usme y Ciudad Bolívar. Se abordaron temas como la organización, formación de capacidades para la incidencia, balance de la participación en Presupuestos Participativos de 2023, logros y dificultades, y entrega de balance al final del periodo y las perspectivas para el próximo periodo
3. COLMYEG y/o CLM se brindó información sobre los avances en la formulación y ejecución de los proyectos de inversión local con metas asociadas al Sector y otros con acciones de transversalización. Información sobre las etapas que faltan por desarrollarse en el proceso de Presupuestos Participativos. 
Se acompañó 17 COLMYEGS (exceptuando la localidad de Suba) y 1 Consejo Local de     Mujeres (exceptuando la localidad de Sumapaz) los cuales contaron con la participación de 27 mujeres nuevas.  </t>
  </si>
  <si>
    <r>
      <rPr>
        <sz val="11"/>
        <color indexed="63"/>
        <rFont val="Times New Roman"/>
        <family val="1"/>
      </rPr>
      <t xml:space="preserve">En lo corrido de la vigencia se ha trabajado con </t>
    </r>
    <r>
      <rPr>
        <sz val="11"/>
        <color indexed="8"/>
        <rFont val="Times New Roman"/>
        <family val="1"/>
      </rPr>
      <t>58</t>
    </r>
    <r>
      <rPr>
        <sz val="11"/>
        <color indexed="63"/>
        <rFont val="Times New Roman"/>
        <family val="1"/>
      </rPr>
      <t xml:space="preserve">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t>
    </r>
    <r>
      <rPr>
        <sz val="11"/>
        <color indexed="8"/>
        <rFont val="Times New Roman"/>
        <family val="1"/>
      </rPr>
      <t xml:space="preserve">para la formulación de los proyectos de inversión 2023 que a la fecha no han sido contratados.
</t>
    </r>
    <r>
      <rPr>
        <sz val="11"/>
        <color indexed="10"/>
        <rFont val="Times New Roman"/>
        <family val="1"/>
      </rPr>
      <t xml:space="preserve">
</t>
    </r>
    <r>
      <rPr>
        <sz val="11"/>
        <color indexed="63"/>
        <rFont val="Times New Roman"/>
        <family val="1"/>
      </rPr>
      <t xml:space="preserve">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r>
    <r>
      <rPr>
        <sz val="11"/>
        <color indexed="10"/>
        <rFont val="Times New Roman"/>
        <family val="1"/>
      </rPr>
      <t xml:space="preserve">
</t>
    </r>
  </si>
  <si>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</si>
  <si>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x|</t>
  </si>
  <si>
    <t>ñ</t>
  </si>
  <si>
    <t>6.1 Brindar a 20 FDL asistencia técnica para la transversalización de los enfoques de género e interseccionalidad en los procesos de presupuesto participativo.</t>
  </si>
  <si>
    <t>En septiembre en los Fondos de Desarrollo Local se desarrolló la sexta mesa de trabajo mensual del año 2023, la cual contó con la participación de las referentes de Mujer y Género de 19 Alcaldías Locales, (exceptuando Fontibón) y 5 funcionarias nuevas. la agenda desarrollada fue: 1) Resultados de Presupuestos participativos. 2) Balance de los proyectos de inversión y sensibilizaciones. 3) Sello en igualdad de género. 4) Anexo técnico - Criterios del Sector.
Se asistió a las Mesas técnicas de acompañamiento a Alcaldías Locales, La asistencia consiste en brindar orientaciones técnicas desde la PPMYEG y las competencias del Sector, para las diferentes etapas de planeación de los proyectos de inversión local, la asistencia se realiza por cada profesional a la Alcaldía Local. Se desarrollaron 10 espacios de acompañamiento en 8 localidades: Usaquén, Santa Fe, Usme, Engativá, Los Mártires, Rafael Uribe Uribe, Ciudad Bolívar y Sumapaz. 
Se desarrollaron dos prelaboratorios en la localidad de Sumapaz, donde se brindó información sobre los criterios de elegibilidad y viabilidad del Sector y también se socializaron los criterios de aprobación, con el propósito de que las ciudadanas de Sumapaz tuvieran las herramientas técnicas para participar e incidir en la construcción de propuestas ciudadanas. Se brindó la asistencia técnica para la construcción de propuestas colectivas en el marco de la ruta de laboratorios cívicos de Presupuestos Participativos en la localidad de Sumapaz, por medio del espacio Asamblea Temática, donde se abordaron las metas del Sector Cultura, brindando la asistencia técnica desde el Sector para la transversalización de los enfoques de la PPMYEG.</t>
  </si>
  <si>
    <t>6.2 Brindar a 20 CPL asistencia técnica para la transversalización de los enfoques de género e interseccionalidad en los procesos de presupuesto participativo.</t>
  </si>
  <si>
    <t xml:space="preserve">En septiembre en los Consejos de Planeación Local e  instancias de mujeres para este mes  participaron en las actividades 26 consejeras, 4 lideresas o comisionadas, dos consejeros, de 14 localidades: Chapinero, Suba, Santafé, La Candelaria, Antonio Nariño, Rafael Uribe Uribe, Tunjuelito, Engativá, San Cristóbal, Kennedy, Bosa, Puente Aranda, Usme y Ciudad Bolívar. Los resultados del periodo, fueron los siguientes: 
- Se continúa con la gestión y acompañamiento a las voceras de la RED, en acciones de la estrategia de incidencia para consolidar su acción e interlocución oportuna con actores y al interior de los CPL en la divulgación del comunicado de la RED respecto al Acuerdo 878 de 2023.  
-  Se realizaron dos reuniones de manera virtual con la RED y con las voceras, y una virtual con cuatro localidades para incentivar la vinculación a la RED, también reuniones  con algunas consejeras que desarrollan tareas específicas del plan de acción o de la gestión de la RED, los temas de organización, formación de capacidades para la incidencia, balance de la participación en Presupuestos Participativos de 2023
- Se continúa apoyando y dando soporte para la gestión del diálogo con entidades con competencias en el tema de participación para canalizar las inquietudes y encontrar alternativas.  
- Facilitar información y promover la participación de las consejeras de diferentes sectores sociales presentes en los CPL en la construcción de la Agenda política de las mujeres liderada por el CCM.  
- Asistencia técnica continúa trabajando con un instrumento de registro del seguimiento a los proyectos locales, con el cual se pretende desarrollar capacidades en el seguimiento a operadores o entidades, que ejecutan proyectos gestionados por las comunidades y proyectado en el PDL, para lograr mejor sistematicidad en el análisis, recomendaciones y propuestas.  </t>
  </si>
  <si>
    <t>6.3 Brindar a 20 COLMYG/CLM asistencia técnica para la transversalización de los enfoques de género e interseccionalidad en los procesos de presupuesto participativo.</t>
  </si>
  <si>
    <t xml:space="preserve">Para el mes de septiembre en las sesiones del COLMYEG y/o CLM se brindó información sobre los avances en la formulación y ejecución de los proyectos de inversión local con metas asociadas al Sector y otros con acciones de transversalización. Asimismo, se brindó información sobre el proceso las etapas que faltan por desarrollarse en el proceso de Presupuestos Participativos. Se instó a las ciudadanas a continuar participando de los espacios de cualificación y de la Comisión de mujeres.  
El Equipo Técnico de la SDMujer acompañó 17 COLMYEGS (exceptuando la localidad de Suba)  y 1 Consejo Local de Mujeres (exceptuando la localidad de Sumapaz) los cuales contaron con la participación de 27 mujeres nuevas.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</si>
  <si>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</si>
  <si>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</si>
  <si>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</si>
  <si>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</si>
  <si>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</si>
  <si>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</si>
  <si>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</si>
  <si>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</si>
  <si>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</si>
  <si>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</si>
  <si>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</si>
  <si>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</si>
  <si>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</si>
  <si>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</si>
  <si>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</si>
  <si>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</si>
  <si>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</si>
  <si>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</si>
  <si>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</si>
  <si>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</si>
  <si>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</si>
  <si>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</si>
  <si>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</si>
  <si>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</si>
  <si>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</si>
  <si>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</si>
  <si>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</si>
  <si>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</si>
  <si>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</si>
  <si>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</si>
  <si>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</si>
  <si>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</si>
  <si>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</si>
  <si>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</si>
  <si>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</si>
  <si>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</si>
  <si>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</si>
  <si>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</si>
  <si>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</si>
  <si>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</si>
  <si>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</si>
  <si>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</si>
  <si>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</si>
  <si>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En relación con la asistencia técnica para alcanzar la paridad en las instancias de participación, para el caso de las bancadas de mujeres, hasta el momento van conformadas 10 bancadas (Antonio Nariño, Puente Aranda, Chapinero, Teusaquillo, Engativá, Sumapaz, Bosa, Santa Fe,  Tunjuelito, Fontibón). Este mecanismo permite a las Edilesas gestionar de forma articulada propuestas en beneficio de las mujeres de su localidad u otros temas de interés común en beneficio de su comunidad. La SDMujer acompaña en la formulación e implementación del Plan de Acción de las Bancadas y brinda asistencia a las Edilesas para desarrollar asuntos coyunturales propios de las dinámicas de las Juntas Administradoras Locales. 
En relación con las instancias de participación, en el marco del Sistema Distrital de Participación, la SDMujer ha brindado asistencia técnica a instancias de participación local de 14 localidades(Usaquén, Santafé, Usme, Bosa, Kennedy, Fontibón, Engativá, Suba, Barrios Unidos, Teusaquillo, Los Mártires, Antonio Nariño, Rafael Uribe Uribe, Ciudad Bolívar). Con el objetivo de incorporar el principio de paridad en la dinámica organizativa y de funcionamiento de las instancias ha trabajado con  los Consejos Locales de Deporte, Recreación, Actividad Física, Parques y Equipamientos recreo-deportivos -DRAFE-, Consejos Locales de Arte Cultura y Patrimonio CLACP, Consejos Locales de la Bicicleta, la Comisión Ambiental Local, Consejos de Juventud y el Comité Operativo Local de Mujer y Género.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</si>
  <si>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</si>
  <si>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</si>
  <si>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</si>
  <si>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</si>
  <si>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</si>
  <si>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</si>
  <si>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</si>
  <si>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</si>
  <si>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</si>
  <si>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</si>
  <si>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</si>
  <si>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</si>
  <si>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</si>
  <si>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</si>
  <si>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Durante el mes de septiembre el equipo avanza en sus gestiones en aras de dar cumplimiento a las metas establecidas en el Plan de Acción y el POA. Así bien, las acciones desarrolladas por el equipo estuvieron centradas en generar articulación con las referentas de las Casas de Igualdad de Oportunidad para apoyar y desarrollar el proceso de la construcción de las agendas locales de mujeres, y poder generar incidencia con la misma en diversos sectores. Por otro lado, el equipo da continuidad a su trabajo de incidencia a través de los talleres de sensibilización y pedagogía de manera directa en instancias de participación como el Comité Local de Derechos Humanos, Consejo Local de la Bicicleta, Comité Operativo Local de Infancia y Adolescencia, Consejo local de Sabios y Sabías, Comité Operativo Local para el fenómeno de habitabilidad, Consejo Local Red del Buen Trato, ASOJUNTAS. Se da continuidad al acompañamiento que se ha venido dando a los Encuentros Locales de Instancias y en el mes de septiembre se acompaña el encuentro local de Usme, recordar que dicho ejercicio ha sido producto de la articulación que se hizo con la Gerencia de Instancias del Instituto Distrital de la Participación y Acción Comunal -IDPAC, es válido resaltar que el equipo en este ejercicio de incidencia se acoge a la metodología del árbol, dónde se especifica en sus raíces las normas, planes y políticas que soportan el derecho a la participación y representación política.  
En el nivel distrital se da continuidad a la incidencia con el Consejo Distrital de Juventud para poder dar inicio a un proceso de sensibilización y pedagogía en relación con la Paridad, por otro lado, es válido resaltar que como logro de este mes a nivel distrital en el marco de la articulación con la Subsecretaría del Cuidado y Políticas de Igualdad se materializa la firma del Pacto por la Paridad con el Consejo Territorial de Planeación Distrital. </t>
  </si>
  <si>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</si>
  <si>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</si>
  <si>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</si>
  <si>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</si>
  <si>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</si>
  <si>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</si>
  <si>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</si>
  <si>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 xml:space="preserve">En septiembre se vincularon 838 mujeres a la Escuela Política Lidera Par. En el mes se ejecutaron los siguientes ciclos de formación: 
a) Cierre de ciclo Construcción/actualización de agendas locales, se  identifica la vinculación de 36 mujeres nuevas y se realizaron un total de 77 sesiones en las 20 localidades, contando con una participación total de 499 mujeres. 
b) Inicio ciclo de Paz “Juntas incidimos y construimos la paz territorial”, se vincularon 64 mujeres nuevas (9 se reconocen víctimas del conflicto armardo) de organizaciones sociales defensoras de la Paz y los Derechos Humanos. Se realizaron 3 sesiones: 1)Lo que sabemos: La paz como derecho. 2) Las mujeres se movilizan por la paz. y 3) La paz como proceso. 
c) Clínica Política Consejo Consultivo de Mujeres sobre comunicación estratégica para la incidencia, con las consultivas que hacen parte del comité de comunicaciones y que están encargadas del generar espacios informativos y comunicativos para la incidencia política de las propuestas de la Agenda Distrital de Mujeres de Bogotá. 
d)  Curso Virtual asincrónico “Diseño de campañas políticas para mujeres” contando con la participación de 738 mujeres vinculadas, en alianza con la Registraduría General de la Nación. Tiene como objetivo  fortalecer la participación electoral de las mujeres y brindar herramientas para el diseño de sus campañas políticas en temas organizativos, marketing político y narrativa pública. 
La Escuela Política cuenta con un Ciclo de formación: “Ma mujé ri palenge: Mujeres palenqueras” en articulación con la Dirección de Enfoque Diferencial 
Nota aclaratoria: Para el mes de septiembre la ejecución de la actividad corresponde al 70%, presentando una sobre ejecución en la actividad, alcanzando un  porcentaje de avance del 174%, con respecto a la meta de la vigencia.
</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</si>
  <si>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</si>
  <si>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</si>
  <si>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</si>
  <si>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</si>
  <si>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</si>
  <si>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</si>
  <si>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</si>
  <si>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</si>
  <si>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</si>
  <si>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En el mes de septiembre, el equipo responsable de la Meta.4 de acuerdo a lineamientos de la Dirección, en el ejercicio de acompañamiento a la Mesa Distrital Multipartidaria de Género debido a restricciones de ley en el marco de las elecciones locales y para evitar conflictos de intereses, por lo que no se llevó a cabo un encuentro de la mesa multipartidaria.</t>
  </si>
  <si>
    <t xml:space="preserve">
En lo corrido de la vigencia se han realizado tres encuentros de la Mesa Multipartidista de género en el Distrito Capital.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En lo corrido de la vigencia se han realizado dos encuentros de la Mesa Multipartidista de género en el Distrito Capital, una de carácter virtual fue de alistamiento e informativa sobre los procesos de formación política que adelantará la SDMujer para candidatas La segunda mesa se desarrolló en abril y se realizó seguimiento al Plan de trabajo.
Para el 1er trimestre se da continuidad a la alianza con el Instituto Holandés para la Democracia y con el fin de promover y calificar el ejercicio del derecho a la participación de las mujeres interesadas en ser candidatas para futuras elecciones se les informa y motiva a participar de la Escuela de Formación lideradas por el Instituto. 
Para el 3cer trimestre el equipo responsable de la Meta.4 de acuerdo a lineamientos de la Dirección, en el ejercicio de acompañamiento a la Mesa Distrital Multipartidaria de Género debido a restricciones de ley en el marco de las elecciones locales y para evitar conflictos de intereses, por lo que no se llevó a cabo un encuentro de la mesa multipartidaria.</t>
  </si>
  <si>
    <t xml:space="preserve">Los retrasos se han dado por restricciones de ley en el marco de las elecciones locales, Por tal motivo no se realizó el encuentro de la mesa, precisamente para evitar conflictos de intereses. </t>
  </si>
  <si>
    <t xml:space="preserve">El equipo de trabajo, al tener esta restricción, ha venido adelantando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</si>
  <si>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</si>
  <si>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</si>
  <si>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</si>
  <si>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</si>
  <si>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</si>
  <si>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En septiembre, en los Fondos de Desarrollo Local -  Se desarrolló la sexta mesa de trabajo mensual del año 2023, la cual contó con la participación de las referentes de Mujer y Género de 19 Alcaldías Locales, (exceptuando Fontibón) y 5 funcionarias nuevas. La agenda desarrollada fue: 1) Resultados de Presupuestos participativos. 2) Balance de los proyectos de inversión y sensibilizaciones. 3) Sello en igualdad de género. 4) Anexo técnico - Criterios del Sector.
Se asistió a las Mesas técnicas de acompañamiento a Alcaldías Locales, La asistencia consiste en brindar orientaciones técnicas desde la PPMYEG y las competencias del Sector, para las diferentes etapas de planeación de los proyectos de inversión local, la asistencia se realiza por cada profesional a la Alcaldía Local. Se desarrollaron 10 espacios de acompañamiento en 8 localidades: Usaquén, Santa Fe, Usme, Engativá, Los Mártires, Rafael Uribe Uribe, Ciudad Bolívar y Sumapaz. 
Se desarrollaron dos prelaboratorios en la localidad de Sumapaz, donde se brindó información sobre los criterios de elegibilidad y viabilidad del Sector y también se socializó los criterios de aprobación, con el propósito de que las ciudadanas de Sumapaz tuvieran las herramientas técnicas para participar e incidir en la construcción de propuestas ciudadanas. Se brindó la asistencia técnica para la construcción de propuestas colectivas en el marco de la ruta de laboratorios cívicos de Presupuestos Participativos en la localidad de Sumapaz, por medio del espacio Asamblea Temática, donde se abordaron las metas del Sector Cultura, brindando la asistencia técnica desde el Sector para la transversalización de los enfoques de la PPMYEG.</t>
  </si>
  <si>
    <t xml:space="preserve">En lo corrido del periodo en los Fondos de Desarrollo Local se ha trabajado en 19 localidades  (exceptuando la Candelaria) a través de la Mesa de trabajo mensual de la  que participan las referentes de Mujer y Género de las Alcaldías Locales, el objetivo de la mesa es presentar las acciones sugeridas desde el Sector Mujeres, para los proyectos de inversión de cada FDL para la vigencia 2023.
Para el tercer trimestre en las mesas técnicas se hicieron recomendaciones sobre la utilización del lenguaje incluyente y una comunicación no sexista, también se introdujo elementos analíticos que abordaron aspectos relacionados con la deconstrucción de estereotipos de género, procedencia, raza, entre otros. Se socializó la Ruta de atención para mujeres víctimas de violencias y la actualización del directorio de entidades de dicha ruta. En la ejecución de los contratos se brindaron las orientaciones técnicas para efectuar el desarrollo de actividades que incluyan los enfoques. Se hizo seguimiento de los avances en ejecución y se socializó los avances en la formulación. Para las mesas de trabajo mensual se reitera el compromiso por parte de las alcaldías locales de realizar la actualización normativa de los COLMYEG antes de culminar julio. Se hizo el balance del plan de acción de la Mesa de Territorialización como del Pacto de Corresponsabilidad entre el Consejo Consultivo de Mujeres con alcaldes y alcaldesas. 
Se brindó asistencia técnica a 17 FDL en 39 laboratorios cívicos correspondientes en las localidades de: Usaquén, Chapinero, Santa Fe, San Cristóbal, Usme, Tunjuelito, Bosa, Kennedy, Fontibón, Engativá, Suba, Barrios Unidos, Los Mártires, Antonio Nariño, La Candelaria, Rafael Uribe Uribe y Ciudad Bolívar. Se asistió a las Mesas técnicas de acompañamiento a Alcaldías Locales, acompañadas por una profesional de apoyo a la Gestión Local para la incorporación de los enfoques de la PPMYEG en los proyectos de inversión. El quipo realizó 3 pre laboratorios en 3 localidades (Santa Fe, Suba y Sumapaz.) 
Se desarrolló la mesa mensual de trabajo, la cual contó con la participación de 19 Alcaldías Locales (exceptuando Fontibón) y 5 funcionarias nuevas. Se acompañó, por una profesional de apoyo a la Gestión Local, el desarrollo de las Mesas técnicas en las localidades para la incorporación de los enfoques de la PPMYEG en los proyectos de inversión. Se desarrollaron 10 espacios de acompañamiento en 8 localidades: Usaquén, Santa Fe, Usme, Engativá, Los Mártires, Rafael Uribe Uribe, Ciudad Bolívar y Sumapaz. Se desarrollaron 2 prelaboratorios y 1 laboratorio cívico y diferencial en la Localidad de Sumapaz.
Para el segundo trimestre   Se da continuidad a los procesos de asistencia técnica a las Alcaldía Locales para la incorporación de los enfoques de la Política Pública, acompañando las Mesas Técnicas de los proyecto de inversión y la mesa mensual de Referentes Locales.
Para el 1er trimestre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</si>
  <si>
    <t>6.2</t>
  </si>
  <si>
    <t xml:space="preserve">Número de CPL con asistencia técnica en presupuesto participativo sensible al género </t>
  </si>
  <si>
    <t>Actas y listados de asistencia 
Informe semestral sobre la asistencia técnica brindada a CPL</t>
  </si>
  <si>
    <t xml:space="preserve">
En septiembre en los Consejos de Planeación Local e  instancias de mujeres para este mes  participaron en las actividades 26 consejeras, 4 lideresas o comisionadas, dos consejeros, de 14 localidades: Chapinero, Suba, Santafé, La Candelaria, Antonio Nariño, Rafael Uribe Uribe, Tunjuelito, Engativá, San Cristóbal, Kennedy, Bosa, Puente Aranda, Usme y Ciudad Bolívar. Los resultados del periodo, fueron los siguientes: 
- Se continúa con la gestión y acompañamiento a las voceras de la RED, en acciones de la estrategia de incidencia, consolidar su acción e interlocución oportuna con actores y al interior de los CPL en la divulgación del comunicado de la RED respecto al Acuerdo 878 de 2023.  
-  Se realizaron dos reuniones de manera virtual con la RED y con las voceras, y una virtual con cuatro localidades para incentivar la vinculación a la RED, también reuniones  con algunas consejeras que desarrollan tareas específicas del plan de acción o de la gestión de la RED, los temas de organización, formación de capacidades para la incidencia, balance de la participación en Presupuestos Participativos de 2023
- Se continúa apoyando y dando soporte para la gestión del diálogo con entidades con competencias en el tema de participación para canalizar las inquietudes y encontrar alternativas.  
- Facilitar información y promover la participación de las consejeras de diferentes sectores sociales presentes en los CPL en la construcción de la Agenda política de las mujeres liderada por el CCM.  
- Asistencia técnica continúa trabajando con un instrumento de registro del seguimiento a los proyectos locales, con el cual se pretende desarrollar capacidades en el seguimiento a operadores o entidades, que ejecutan proyectos gestionados por las comunidades y proyectado en el PDL, para lograr mejor sistematicidad en el análisis, recomendaciones y propuestas. </t>
  </si>
  <si>
    <t xml:space="preserve">Para el tercer trimestre Se hizo acompañamiento en la ejecución por parte del equipo de voceras de la RED, en acciones de la estrategia de incidencia, con la elaboración y gestión de un documento que recoge las inquietudes y propuestas de las consejeras al Acuerdo 878 de 2023. Se continuó con la gestión y acompañamiento a las voceras de la Red, en acciones de la estrategia de incidencia, consolidar acuerdos colectivos sobre la comunicación, documentos y gestión para fortalecer la Red y su acción e interlocución oportuna con actores y al interior de los CPL en la comprensión de la posición de la Red respecto al Acuerdo 878 de 2023. Se abordaron temas como la organización, formación de capacidades para la incidencia, balance de la participación en Presupuestos Participativos de 2023, logros y dificultades, y entrega de balance al final del periodo y las perspectivas para el próximo periodo
Para el segundo trimestre del año,  se consolida la RED de consejeras de planeación local para cualificar las acciones de liderazgo social,  incidencia política y acción colectiva, se evidencia la disposición de las Consejeras para fortalecer sus ejercicios de participación incidente tanto en lo local como en lo Distrital, para ello, con el objetivo de fortalecer su quehacer y visibilización se están articulando con otras instancias de participación en los territorios. Se brindó información y socialización de experiencias en el rol de seguimiento y control social de los CPL.
Se resalta la cercanía estratégica que se tiene con la gerencia de instancias del IDPAC (Instituto de la participación y la acción comunal) con el fin de poder participar e incidir en la implementación de acuerdos y la realización de talleres donde la comunidad es partícipe. 
En lo corrido de la vigencia, se ha trabajado con Consejeras de Planeación Local de 16 localidades (Usaquén, Chapinero, Mártires, Santa Fe, Candelaria, Tunjuelito, Engativá, Kennedy y Ciudad Bolívar, Teusaquillo, suba, Barrios Unidos, Antonio Nariño, Rafael Uribe Uribe, San Cristóbal, Bosa).
Para el 1er trimestre,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</si>
  <si>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</si>
  <si>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</si>
  <si>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</si>
  <si>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Para el mes de septiembre, en las sesiones del COLMYEG y/o CLM se brindó información sobre los avances en la formulación y ejecución de los proyectos de inversión local con metas asociadas al Sector y otros con acciones de transversalización. Asimismo, se brindó información sobre el proceso las etapas que faltan por desarrollarse en el proceso, de Presupuestos Participativos. Se instó a las ciudadanas a continuar participando de los espacios de cualificación y de la Comisión de mujeres.  
El Equipo Técnico de la SDMujer acompañó 17 COLMYEGS y 1 Consejo Local de Mujeres (exceptuando la localidad de Sumapaz) los cuales contaron con la participación de 27 mujeres nuevas.  </t>
  </si>
  <si>
    <t xml:space="preserve">Para el tercer trimestre: Se brindó información sobre el avance en la ejecución de diferentes proyectos de inversión específicos del Sector Mujeres, para la vigencia 2022 o 2023, así mismo se socializa con las ciudadanas el ejercicio de asistencia técnica desarrollado con la Alcaldía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Se inicia la socialización del proceso de Presupuestos Participativos correspondiente a su fase II, junto con las rutas para participar, las cuales son por propuestas autónomas o laboratorios cívicos. 
Se brindó información sobre los avances en la formulación y ejecución de los proyectos de inversión local con metas asociadas al Sector y otros con acciones de transversalización. Asimismo, se brindó información sobre el proceso de Presupuestos Participativos, en este sentido se compartió a las ciudadanas fechas, metas, recursos y otros aspectos relevantes para la realización de los Laboratorios Cívicos y Diferenciales.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En lo corrido de la vigencia se ha brindado asistencia técnica a las 20 localidades del Distrito. 
Para el 1er trimestre, 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</si>
  <si>
    <t>Número de Mujeres participantes en procesos de asistencia técnica en presupuesto participativo sensible al género articuladas al COLMYG/CLM</t>
  </si>
  <si>
    <t xml:space="preserve">Por demanda </t>
  </si>
  <si>
    <t>Base de datos mujeres participantes de los COLMYEG</t>
  </si>
  <si>
    <t xml:space="preserve">En septiembre se presentaron 27 mujeres nuevas. </t>
  </si>
  <si>
    <t>En lo corrido de la vigencia 328 mujeres han participado de los Comités Operativos Locales de Mujer y Equidad de Género - COLMyEG.
Para el 3er trimestre se han vinculado a los COLMYEG y/o CLM, 51 mujeres.
Para el 2er trimestre se han vinculado a los COLMYEG y/o CLM, 182 mujeres.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</si>
  <si>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</si>
  <si>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</si>
  <si>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</si>
  <si>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</si>
  <si>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</si>
  <si>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</si>
  <si>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</si>
  <si>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</si>
  <si>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</si>
  <si>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</si>
  <si>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</si>
  <si>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</si>
  <si>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</si>
  <si>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</si>
  <si>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</si>
  <si>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</si>
  <si>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</si>
  <si>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</si>
  <si>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</si>
  <si>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</si>
  <si>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</si>
  <si>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</si>
  <si>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</si>
  <si>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</si>
  <si>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</si>
  <si>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</si>
  <si>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</si>
  <si>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</si>
  <si>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</si>
  <si>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</si>
  <si>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</si>
  <si>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</si>
  <si>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</si>
  <si>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</si>
  <si>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</si>
  <si>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</si>
  <si>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</si>
  <si>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</si>
  <si>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</si>
  <si>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</si>
  <si>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</si>
  <si>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</si>
  <si>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 </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</si>
  <si>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</si>
  <si>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</si>
  <si>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</si>
  <si>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</si>
  <si>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</si>
  <si>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</si>
  <si>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</si>
  <si>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</si>
  <si>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</si>
  <si>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</si>
  <si>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</si>
  <si>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</si>
  <si>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</si>
  <si>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</si>
  <si>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</si>
  <si>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</si>
  <si>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</si>
  <si>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</si>
  <si>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</si>
  <si>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</si>
  <si>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</si>
  <si>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</si>
  <si>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</si>
  <si>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</si>
  <si>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</si>
  <si>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</si>
  <si>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</si>
  <si>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</si>
  <si>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</si>
  <si>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</si>
  <si>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</si>
  <si>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</si>
  <si>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</si>
  <si>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</si>
  <si>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</si>
  <si>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</si>
  <si>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</si>
  <si>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</si>
  <si>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</si>
  <si>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</si>
  <si>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</si>
  <si>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</si>
  <si>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</si>
  <si>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</si>
  <si>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</si>
  <si>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</si>
  <si>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</si>
  <si>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</si>
  <si>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</si>
  <si>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</si>
  <si>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</si>
  <si>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</si>
  <si>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</si>
  <si>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</si>
  <si>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</si>
  <si>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</si>
  <si>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</si>
  <si>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</si>
  <si>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</si>
  <si>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</si>
  <si>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</si>
  <si>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</si>
  <si>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</si>
  <si>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</si>
  <si>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</si>
  <si>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</si>
  <si>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</si>
  <si>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</si>
  <si>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</si>
  <si>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</si>
  <si>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</si>
  <si>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</si>
  <si>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</si>
  <si>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</si>
  <si>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</si>
  <si>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</si>
  <si>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</si>
  <si>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</si>
  <si>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</si>
  <si>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</si>
  <si>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</si>
  <si>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</si>
  <si>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</si>
  <si>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</si>
  <si>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</si>
  <si>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</si>
  <si>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</si>
  <si>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</si>
  <si>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</si>
  <si>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</si>
  <si>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</si>
  <si>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</si>
  <si>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</si>
  <si>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</si>
  <si>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</si>
  <si>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</si>
  <si>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</si>
  <si>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</si>
  <si>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</si>
  <si>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</si>
  <si>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</si>
  <si>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</si>
  <si>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</si>
  <si>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</si>
  <si>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</si>
  <si>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</si>
  <si>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</si>
  <si>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</si>
  <si>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</si>
  <si>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</si>
  <si>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</si>
  <si>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</si>
  <si>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</si>
  <si>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</si>
  <si>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</si>
  <si>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</si>
  <si>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</si>
  <si>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</si>
  <si>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</si>
  <si>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</si>
  <si>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</si>
  <si>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</si>
  <si>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</si>
  <si>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</si>
  <si>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</si>
  <si>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</si>
  <si>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</si>
  <si>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</si>
  <si>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</si>
  <si>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</si>
  <si>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</si>
  <si>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</si>
  <si>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</si>
  <si>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</si>
  <si>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</si>
  <si>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</si>
  <si>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</si>
  <si>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</si>
  <si>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</si>
  <si>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</si>
  <si>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</si>
  <si>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</si>
  <si>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</si>
  <si>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</si>
  <si>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</si>
  <si>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</si>
  <si>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</si>
  <si>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</si>
  <si>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</si>
  <si>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</si>
  <si>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</si>
  <si>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</si>
  <si>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</si>
  <si>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</si>
  <si>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</si>
  <si>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</si>
  <si>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</si>
  <si>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</si>
  <si>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</si>
  <si>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</si>
  <si>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</si>
  <si>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</si>
  <si>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</si>
  <si>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</si>
  <si>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</si>
  <si>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</si>
  <si>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</si>
  <si>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</si>
  <si>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</si>
  <si>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</si>
  <si>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</si>
  <si>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</si>
  <si>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</si>
  <si>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</si>
  <si>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</si>
  <si>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</si>
  <si>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</si>
  <si>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</si>
  <si>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</si>
  <si>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</si>
  <si>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</si>
  <si>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</si>
  <si>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</si>
  <si>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</si>
  <si>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</si>
  <si>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</si>
  <si>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</si>
  <si>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</si>
  <si>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</si>
  <si>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</si>
  <si>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</si>
  <si>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</si>
  <si>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</si>
  <si>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</si>
  <si>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</si>
  <si>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</si>
  <si>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</si>
  <si>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</si>
  <si>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</si>
  <si>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</si>
  <si>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</si>
  <si>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</si>
  <si>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</si>
  <si>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</si>
  <si>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</si>
  <si>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</si>
  <si>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</si>
  <si>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</si>
  <si>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</si>
  <si>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</si>
  <si>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</si>
  <si>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</si>
  <si>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</si>
  <si>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</si>
  <si>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</si>
  <si>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</si>
  <si>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</si>
  <si>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</si>
  <si>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</si>
  <si>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</si>
  <si>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</si>
  <si>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</si>
  <si>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</si>
  <si>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</si>
  <si>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</si>
  <si>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</si>
  <si>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</si>
  <si>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</si>
  <si>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</si>
  <si>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</si>
  <si>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</si>
  <si>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</si>
  <si>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</si>
  <si>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</si>
  <si>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</si>
  <si>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</si>
  <si>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</si>
  <si>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</si>
  <si>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</si>
  <si>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</si>
  <si>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</si>
  <si>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</si>
  <si>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</si>
  <si>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</si>
  <si>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</si>
  <si>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</si>
  <si>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</si>
  <si>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</si>
  <si>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</si>
  <si>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</si>
  <si>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</si>
  <si>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</si>
  <si>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</si>
  <si>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En lo corrido de la vigencia a la Escuela Política se han vinculado 2093 mujeres en ciclos de formación para el fortalecimiento de sus liderazgos y se han realizado 5 ciclos formativos y dos espacios de dialogo de encuentro con mujeres.
(Espacio de dialogo I) - Durante el mes de marzo se destaca la realización del Foro Distrital “Las mujeres y el poder en Bogotá”, realizado el 28 de marzo de 2023, que para el caso de la Clínica Política LideraPar, corresponde a la actividad de modalidad de seminarios. Contando con la párticipación de 168 mujeres. 
1- Ciclo virtual "Oratoria y negociación para la incidencia política"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2- Ciclo Liderazgo de las mujeres en instancias de participación,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3- Ciclo de Fortalecimiento político y construcción de agendas para las mujeres usuarias de la CIOM Mártires se vincularon 28 mujeres, se desarrollaron 4 sesiones en el trimestre.
4- Ciclo “Formación para la Democracia” se desarrolla en alianza con el Instituto Holandés para la Democracia Multipartidaria – NIMD, está dirigido a candidatas. Cerró en el mes de julio y se desarrolló en 4 sesiones. Se vincularon 56 mujeres.
5- Ciclo “Construcción/actualización de agendas de incidencia de las mujeres por localidad”, facilitar la actualización de las agendas de movilización social de las mujeres en las localidades para la incidencia en el proceso de formulación de los Planes de Desarrollo Territorial 2024 – 2027. Se vincularon 463 mujeres nuevas.
6-  ciclo de paz “Juntas incidimos y construimos la paz territorial” que se implementa de manera articulada con el equipo paz de la DTDP y que ha desarrollado en este periodo 3 sesiones. Vinculando a 64 mujeres nuevas. 
7- Ciclo “Diseño de campañas políticas para mujeres” Registraduría - SDM. Contando con la participación de 738 mujeres vinculadas. Que tiene como objetivo fortalecer la participación electoral de las mujeres y brindar herramientas para el diseño de sus campañas políticas en temas organizativos, marketing político y narrativa pública.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t>
  </si>
  <si>
    <t xml:space="preserve">En lo corrido del año se ha brindado asistencia técnica a instancias de participación local en 20 localidades. En desarrollo de las acciones de asistencia técnica a las instancias de participación se ha trabajado con un total de 4010 personas (2946 mujeres, 942 hombres (para el reporte de septiembre: *No se cuenta con datos desagregados por sexo en una de las sesiones de trabajo, razón por la cual la sumatoria de hombres y mujeres no coincide con el total de personas participantes).  De este total son 1567 funcionarios y 2443 son representantes de la ciudadanía 
Para el 3 tercer trimestre en el ámbito distrital se da continuidad al trabajo de incidencia a través de los talleres de sensibilización y pedagogía de manera directa en instancias de participación como son: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Durante el 3er trimestre se trabajó con un total de 4010 personas, de esta manera: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Para el 2do trimestre: A nivel distrital se ha trabajado con el Consejo Distrital de la Bicicleta, Consejo Territorial de Planeación Distrital y los sectores de cultura y deporte, en estos últimos impulsando el proceso electoral de los Consejos Locales de cultura y deporte. A nivel territorial se ha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con ASOJUNTAS, Comité de productividad y Comité Operativo Local de Envejecimiento y Vejez. Consejo Local de Vendedores y Vendedoras Informales, Comité de Libertad Religiosa y el Comité Local de Derechos Humanos Se ha dado acompañamiento de los Encuentros Locales que ha hecho la gerencia del IDPAC. Se hace acompañamiento técnico para la conformación de veedurías para la exigibilidad y la garantía de los derechos de las mujeres y la equidad, a través de diversas acciones. 
Durante el segundo trimestre se trabajó con 1271 personas, 931 fueron mujeres, 340 hombres, de este total 544 funcionarios y funcionarias y 727 representantes de la ciudadanía. Durante los meses de: a. Abril se trabajó con 351 personas (245 mujeres y 106 hombres; 134 funcionarios/as y 217 representantes de la ciudadanía) y, b. Mayo se trabajó con 466 personas (406 mujeres y 60 hombres; 188 funcionarios/as y 278 representantes de la ciudadanía), c.  Junio se trabajó con un total de 454 personas de las cuales, 280 fueron mujeres, 174 hombres, 222 funcionarios y funcionarias y 232 representantes de la ciudadanía.
Para el 1er trimestre,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Durante el primer trimestr se vincularon 302 personas, 257 fueron mujeres, 45 hombres. De este total, 90 funcionarios y funcionarias y 212 representantes de la ciudadanía. Durante a. febrero se trabajó con 14 personas (13 mujeres y 1 hombres; 11 funcionarios/as y 3 representantes de la ciudadanía), b. Marzo se trabajó con 288 personas (244 mujeres y 44 hombres; 79 funcionarios/as y 209 representantes de la ciudadanía), 
</t>
  </si>
  <si>
    <t>En lo corrido de la vigencia se ha brindado asistencia técnica a Edilesas de  18 localidades (exceptuando las localidades de San Cristobal y Usme),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con el objetivo de formular o acompañar la ejecución de sus planes de acción. 
Para este trimestre de acuerdo a lineamientos de la Dirección, el ejercicio de acompañamiento a las bancadas de mujeres de las Juntas Administradoras Locales, cambió por motivo de restricciones de ley en el marco de las elecciones locales y para evitar conflictos de intereses. En este orden, el equipo lleva a cabo una reunión con el Instituto Holandés para la Democracia Multipartidaria -NIMD- que tuvo como propósito acordar como se daría continuidad al acompañamiento y asistencia técnica a las Bancadas de Mujeres ya conformadas, debido a que por lineamientos de las directivas, por la ley de garantías y la coyuntura electoral, el equipo de la Secretaria Distrital de la Mujer deberá suspender este acompañamiento, por tal motivo se acordó dar continuidad a este acompañamiento de manera particular en las bancadas donde hay planes de acción y quedaron tareas por desarrollar. Por otro lado, en el marco de la articulación con el proyecto 7675 y el trabajo de acompañamiento y asistencia técnica, el equipo elabora unos documentos de insumos locales a partir del Diagnóstico de Paridad y el Documento de caracterización de la edilesas, en aras de dar cumplimiento a las metas establecidas en el Plan de Acción y el POA. 
Estos documentos fueron usados como insumos para la construcción de las agendas locales de mujeres en las localidades de Barrios Unidos, Bosa, Engativá, Fontibón, Chapinero, Los Mártires, Puente Aranda, Rafael Uribe Uribe y Ciudad Bolívar.
Para el mes de septiembre el equipo adelanta la elaboración de unos documentos de logros e impactos de la Estrategia Bogotá 50-50 en las localidades como insumos para compartir a los ediles y edilesas de las Juntas Administradora Locales del Distrito.
Se cuenta con los documentos de logros e impactos sobre el trabajo realizado en las localidades de Kennedy, Usaquén y Ciudad Bolívar.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Continúa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Para el 1er semestre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</si>
</sst>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_-* #,##0\ &quot;€&quot;_-;\-* #,##0\ &quot;€&quot;_-;_-* &quot;-&quot;\ &quot;€&quot;_-;_-@_-"/>
    <numFmt numFmtId="172" formatCode="_-* #,##0.00\ &quot;€&quot;_-;\-* #,##0.00\ &quot;€&quot;_-;_-* &quot;-&quot;??\ &quot;€&quot;_-;_-@_-"/>
    <numFmt numFmtId="173" formatCode="_-* #,##0\ _€_-;\-* #,##0\ _€_-;_-* &quot;-&quot;\ _€_-;_-@_-"/>
    <numFmt numFmtId="174" formatCode="_-* #,##0.00\ _€_-;\-* #,##0.00\ _€_-;_-* &quot;-&quot;??\ _€_-;_-@_-"/>
    <numFmt numFmtId="175" formatCode="_(&quot;$&quot;\ * #,##0.00_);_(&quot;$&quot;\ * \(#,##0.00\);_(&quot;$&quot;\ * &quot;-&quot;??_);_(@_)"/>
    <numFmt numFmtId="176" formatCode="_ &quot;$&quot;\ * #,##0.00_ ;_ &quot;$&quot;\ * \-#,##0.00_ ;_ &quot;$&quot;\ * &quot;-&quot;??_ ;_ @_ "/>
    <numFmt numFmtId="177" formatCode="&quot;$&quot;\ #,##0"/>
    <numFmt numFmtId="178" formatCode="_-* #,##0\ _€_-;\-* #,##0\ _€_-;_-* &quot;-&quot;??\ _€_-;_-@_-"/>
    <numFmt numFmtId="179" formatCode="0.0%"/>
    <numFmt numFmtId="180" formatCode="[$$-240A]\ #,##0;[Red][$$-240A]\ #,##0"/>
    <numFmt numFmtId="181" formatCode="#,##0;[Red]#,##0"/>
    <numFmt numFmtId="182" formatCode="_-[$$-240A]\ * #,##0.00_-;\-[$$-240A]\ * #,##0.00_-;_-[$$-240A]\ * &quot;-&quot;??_-;_-@_-"/>
    <numFmt numFmtId="183" formatCode="&quot;$&quot;\ #,##0.00"/>
  </numFmts>
  <fonts count="119">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1"/>
      <color indexed="10"/>
      <name val="Times New Roman"/>
      <family val="1"/>
    </font>
    <font>
      <sz val="11"/>
      <color indexed="63"/>
      <name val="Times New Roman"/>
      <family val="1"/>
    </font>
    <font>
      <sz val="10"/>
      <color indexed="8"/>
      <name val="Times New Roman"/>
      <family val="1"/>
    </font>
    <font>
      <u val="single"/>
      <sz val="10"/>
      <color indexed="8"/>
      <name val="Times New Roman"/>
      <family val="1"/>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9"/>
      <name val="Calibri"/>
      <family val="2"/>
    </font>
    <font>
      <sz val="11"/>
      <color indexed="62"/>
      <name val="Calibri"/>
      <family val="2"/>
    </font>
    <font>
      <sz val="11"/>
      <name val="Calibri"/>
      <family val="2"/>
    </font>
    <font>
      <b/>
      <sz val="10"/>
      <color indexed="8"/>
      <name val="Verdan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42"/>
      <color indexed="9"/>
      <name val="Segoe UI"/>
      <family val="2"/>
    </font>
    <font>
      <b/>
      <sz val="11"/>
      <color indexed="8"/>
      <name val="Calibri"/>
      <family val="2"/>
    </font>
    <font>
      <u val="single"/>
      <sz val="11"/>
      <color indexed="8"/>
      <name val="Times New Roman"/>
      <family val="1"/>
    </font>
    <font>
      <b/>
      <u val="single"/>
      <sz val="11"/>
      <color indexed="8"/>
      <name val="Times New Roman"/>
      <family val="1"/>
    </font>
    <font>
      <b/>
      <u val="single"/>
      <sz val="10"/>
      <color indexed="8"/>
      <name val="Times New Roman"/>
      <family val="1"/>
    </font>
    <font>
      <sz val="11"/>
      <color indexed="63"/>
      <name val="Calibri"/>
      <family val="2"/>
    </font>
    <font>
      <b/>
      <sz val="11"/>
      <color indexed="63"/>
      <name val="Times New Roman"/>
      <family val="1"/>
    </font>
    <font>
      <b/>
      <i/>
      <sz val="11"/>
      <color indexed="63"/>
      <name val="Times New Roman"/>
      <family val="1"/>
    </font>
    <font>
      <b/>
      <sz val="11"/>
      <color indexed="63"/>
      <name val="Arial Narrow"/>
      <family val="2"/>
    </font>
    <font>
      <u val="single"/>
      <sz val="11"/>
      <color indexed="63"/>
      <name val="Calibri"/>
      <family val="2"/>
    </font>
    <font>
      <sz val="10"/>
      <color indexed="63"/>
      <name val="Times New Roman"/>
      <family val="1"/>
    </font>
    <font>
      <u val="single"/>
      <sz val="11"/>
      <color indexed="63"/>
      <name val="Times New Roman"/>
      <family val="1"/>
    </font>
    <font>
      <b/>
      <sz val="11"/>
      <color indexed="55"/>
      <name val="Calibri"/>
      <family val="2"/>
    </font>
    <font>
      <b/>
      <sz val="12"/>
      <color indexed="63"/>
      <name val="Times New Roman"/>
      <family val="1"/>
    </font>
    <font>
      <b/>
      <sz val="18"/>
      <color indexed="63"/>
      <name val="Calibri"/>
      <family val="2"/>
    </font>
    <font>
      <b/>
      <u val="single"/>
      <sz val="11"/>
      <color indexed="63"/>
      <name val="Calibri"/>
      <family val="2"/>
    </font>
    <font>
      <sz val="9"/>
      <color indexed="63"/>
      <name val="Times New Roman"/>
      <family val="1"/>
    </font>
    <font>
      <u val="single"/>
      <sz val="10"/>
      <color indexed="63"/>
      <name val="Times New Roman"/>
      <family val="1"/>
    </font>
    <font>
      <b/>
      <sz val="10"/>
      <color indexed="63"/>
      <name val="Times New Roman"/>
      <family val="1"/>
    </font>
    <font>
      <b/>
      <u val="single"/>
      <sz val="11"/>
      <color indexed="63"/>
      <name val="Times New Roman"/>
      <family val="1"/>
    </font>
    <font>
      <sz val="9"/>
      <color indexed="8"/>
      <name val="Times New Roman"/>
      <family val="1"/>
    </font>
    <font>
      <u val="single"/>
      <sz val="9"/>
      <color indexed="63"/>
      <name val="Times New Roman"/>
      <family val="1"/>
    </font>
    <font>
      <sz val="8"/>
      <color indexed="8"/>
      <name val="Times New Roman"/>
      <family val="1"/>
    </font>
    <font>
      <sz val="8"/>
      <name val="Segoe U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val="single"/>
      <sz val="11"/>
      <color rgb="FF000000"/>
      <name val="Times New Roman"/>
      <family val="1"/>
    </font>
    <font>
      <b/>
      <u val="single"/>
      <sz val="11"/>
      <color rgb="FF000000"/>
      <name val="Times New Roman"/>
      <family val="1"/>
    </font>
    <font>
      <b/>
      <u val="single"/>
      <sz val="10"/>
      <color rgb="FF000000"/>
      <name val="Times New Roman"/>
      <family val="1"/>
    </font>
    <font>
      <sz val="11"/>
      <color rgb="FF000000"/>
      <name val="Calibri"/>
      <family val="2"/>
    </font>
    <font>
      <sz val="11"/>
      <color theme="0" tint="-0.8999800086021423"/>
      <name val="Calibri"/>
      <family val="2"/>
    </font>
    <font>
      <b/>
      <sz val="11"/>
      <color theme="0" tint="-0.8999800086021423"/>
      <name val="Times New Roman"/>
      <family val="1"/>
    </font>
    <font>
      <sz val="11"/>
      <color theme="0" tint="-0.8999800086021423"/>
      <name val="Times New Roman"/>
      <family val="1"/>
    </font>
    <font>
      <b/>
      <sz val="11"/>
      <color theme="0" tint="-0.8999800086021423"/>
      <name val="Calibri"/>
      <family val="2"/>
    </font>
    <font>
      <b/>
      <i/>
      <sz val="11"/>
      <color theme="0" tint="-0.8999800086021423"/>
      <name val="Times New Roman"/>
      <family val="1"/>
    </font>
    <font>
      <b/>
      <sz val="11"/>
      <color theme="0" tint="-0.8999800086021423"/>
      <name val="Arial Narrow"/>
      <family val="2"/>
    </font>
    <font>
      <u val="single"/>
      <sz val="11"/>
      <color theme="0" tint="-0.8999800086021423"/>
      <name val="Calibri"/>
      <family val="2"/>
    </font>
    <font>
      <sz val="10"/>
      <color theme="0" tint="-0.8999800086021423"/>
      <name val="Times New Roman"/>
      <family val="1"/>
    </font>
    <font>
      <u val="single"/>
      <sz val="11"/>
      <color theme="0" tint="-0.8999800086021423"/>
      <name val="Times New Roman"/>
      <family val="1"/>
    </font>
    <font>
      <sz val="10"/>
      <color rgb="FF1A1A1A"/>
      <name val="Times New Roman"/>
      <family val="1"/>
    </font>
    <font>
      <sz val="9"/>
      <color theme="0" tint="-0.8999800086021423"/>
      <name val="Times New Roman"/>
      <family val="1"/>
    </font>
    <font>
      <sz val="9"/>
      <color theme="1"/>
      <name val="Times New Roman"/>
      <family val="1"/>
    </font>
    <font>
      <u val="single"/>
      <sz val="9"/>
      <color theme="0" tint="-0.8999800086021423"/>
      <name val="Times New Roman"/>
      <family val="1"/>
    </font>
    <font>
      <sz val="8"/>
      <color theme="1"/>
      <name val="Times New Roman"/>
      <family val="1"/>
    </font>
    <font>
      <b/>
      <sz val="11"/>
      <color theme="0" tint="-0.3499799966812134"/>
      <name val="Calibri"/>
      <family val="2"/>
    </font>
    <font>
      <u val="single"/>
      <sz val="10"/>
      <color theme="0" tint="-0.8999800086021423"/>
      <name val="Times New Roman"/>
      <family val="1"/>
    </font>
    <font>
      <b/>
      <sz val="12"/>
      <color theme="0" tint="-0.8999800086021423"/>
      <name val="Times New Roman"/>
      <family val="1"/>
    </font>
    <font>
      <b/>
      <sz val="18"/>
      <color theme="0" tint="-0.8999800086021423"/>
      <name val="Calibri"/>
      <family val="2"/>
    </font>
    <font>
      <b/>
      <u val="single"/>
      <sz val="11"/>
      <color theme="0" tint="-0.8999800086021423"/>
      <name val="Calibri"/>
      <family val="2"/>
    </font>
    <font>
      <sz val="10"/>
      <color theme="1"/>
      <name val="Times New Roman"/>
      <family val="1"/>
    </font>
    <font>
      <b/>
      <sz val="10"/>
      <color theme="0" tint="-0.8999800086021423"/>
      <name val="Times New Roman"/>
      <family val="1"/>
    </font>
    <font>
      <b/>
      <u val="single"/>
      <sz val="11"/>
      <color theme="0" tint="-0.8999800086021423"/>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00"/>
        <bgColor indexed="64"/>
      </patternFill>
    </fill>
  </fills>
  <borders count="94">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style="medium"/>
      <top style="thin"/>
      <bottom style="thin"/>
    </border>
    <border>
      <left style="medium"/>
      <right/>
      <top style="thin"/>
      <bottom/>
    </border>
    <border>
      <left/>
      <right/>
      <top style="thin"/>
      <bottom/>
    </border>
    <border>
      <left/>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medium">
        <color theme="0"/>
      </left>
      <right/>
      <top/>
      <bottom style="medium">
        <color theme="0"/>
      </bottom>
    </border>
    <border>
      <left style="medium">
        <color theme="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medium"/>
    </border>
    <border>
      <left/>
      <right style="thin"/>
      <top/>
      <bottom/>
    </border>
    <border>
      <left/>
      <right style="thin"/>
      <top/>
      <bottom style="thin"/>
    </border>
    <border>
      <left style="medium"/>
      <right style="thin"/>
      <top style="medium"/>
      <bottom style="thin"/>
    </border>
    <border>
      <left style="thin"/>
      <right/>
      <top style="thin"/>
      <bottom/>
    </border>
    <border>
      <left style="thin"/>
      <right/>
      <top/>
      <bottom style="medium"/>
    </border>
    <border>
      <left/>
      <right style="thin"/>
      <top/>
      <bottom style="medium"/>
    </border>
    <border>
      <left style="thin"/>
      <right style="thin"/>
      <top/>
      <bottom style="medium"/>
    </border>
    <border>
      <left style="thin"/>
      <right style="thin"/>
      <top style="medium"/>
      <bottom/>
    </border>
    <border>
      <left style="thin"/>
      <right style="thin"/>
      <top style="medium"/>
      <bottom style="thin"/>
    </border>
    <border>
      <left style="thin"/>
      <right style="medium"/>
      <top style="medium"/>
      <bottom style="thin"/>
    </border>
    <border>
      <left/>
      <right style="medium"/>
      <top style="thin"/>
      <bottom/>
    </border>
    <border>
      <left style="thin"/>
      <right/>
      <top/>
      <bottom/>
    </border>
    <border>
      <left/>
      <right/>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bottom style="medium"/>
    </border>
    <border>
      <left style="medium"/>
      <right/>
      <top style="thin"/>
      <bottom style="medium"/>
    </border>
    <border>
      <left style="medium"/>
      <right/>
      <top style="thin"/>
      <bottom style="thin"/>
    </border>
    <border>
      <left/>
      <right/>
      <top style="thin"/>
      <bottom style="thin"/>
    </border>
    <border>
      <left style="medium"/>
      <right/>
      <top style="medium"/>
      <bottom style="thin"/>
    </border>
    <border>
      <left/>
      <right style="medium"/>
      <top style="medium"/>
      <bottom style="thin"/>
    </border>
    <border>
      <left/>
      <right/>
      <top style="medium"/>
      <bottom style="medium"/>
    </border>
    <border>
      <left style="medium"/>
      <right/>
      <top style="medium"/>
      <bottom/>
    </border>
    <border>
      <left style="medium"/>
      <right/>
      <top/>
      <bottom style="medium"/>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right style="thin"/>
      <top style="medium"/>
      <bottom style="thin"/>
    </border>
    <border>
      <left/>
      <right style="medium"/>
      <top style="thin"/>
      <bottom style="medium"/>
    </border>
    <border>
      <left style="thin"/>
      <right style="medium"/>
      <top style="thin"/>
      <bottom style="medium"/>
    </border>
    <border>
      <left style="medium"/>
      <right style="medium"/>
      <top/>
      <bottom/>
    </border>
    <border>
      <left style="thin"/>
      <right/>
      <top/>
      <bottom style="thin">
        <color rgb="FF000000"/>
      </bottom>
    </border>
    <border>
      <left/>
      <right/>
      <top/>
      <bottom style="thin">
        <color rgb="FF000000"/>
      </bottom>
    </border>
    <border>
      <left/>
      <right style="medium"/>
      <top/>
      <bottom style="thin">
        <color rgb="FF000000"/>
      </bottom>
    </border>
    <border>
      <left style="thin"/>
      <right/>
      <top style="thin">
        <color rgb="FF000000"/>
      </top>
      <bottom/>
    </border>
    <border>
      <left/>
      <right/>
      <top style="thin">
        <color rgb="FF000000"/>
      </top>
      <bottom/>
    </border>
    <border>
      <left/>
      <right style="medium"/>
      <top style="thin">
        <color rgb="FF000000"/>
      </top>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6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7" fillId="21" borderId="0" applyNumberFormat="0" applyBorder="0" applyAlignment="0" applyProtection="0"/>
    <xf numFmtId="0" fontId="68" fillId="22" borderId="4" applyNumberFormat="0" applyAlignment="0" applyProtection="0"/>
    <xf numFmtId="0" fontId="69" fillId="23" borderId="5" applyNumberFormat="0" applyAlignment="0" applyProtection="0"/>
    <xf numFmtId="0" fontId="70" fillId="0" borderId="6" applyNumberFormat="0" applyFill="0" applyAlignment="0" applyProtection="0"/>
    <xf numFmtId="0" fontId="71" fillId="0" borderId="7" applyNumberFormat="0" applyFill="0" applyAlignment="0" applyProtection="0"/>
    <xf numFmtId="0" fontId="72" fillId="24" borderId="0" applyNumberFormat="0" applyProtection="0">
      <alignment horizontal="left" wrapText="1" indent="4"/>
    </xf>
    <xf numFmtId="0" fontId="73" fillId="24" borderId="0" applyNumberFormat="0" applyProtection="0">
      <alignment horizontal="left" wrapText="1" indent="4"/>
    </xf>
    <xf numFmtId="0" fontId="74" fillId="0" borderId="0" applyNumberFormat="0" applyFill="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69" fillId="30" borderId="0" applyNumberFormat="0" applyBorder="0" applyAlignment="0" applyProtection="0"/>
    <xf numFmtId="0" fontId="76" fillId="31" borderId="4" applyNumberFormat="0" applyAlignment="0" applyProtection="0"/>
    <xf numFmtId="16" fontId="33" fillId="0" borderId="0" applyFont="0" applyFill="0" applyBorder="0" applyAlignment="0">
      <protection/>
    </xf>
    <xf numFmtId="0" fontId="77" fillId="32" borderId="0" applyNumberFormat="0" applyBorder="0" applyProtection="0">
      <alignment horizontal="center" vertical="center"/>
    </xf>
    <xf numFmtId="0" fontId="78" fillId="33"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76" fontId="2" fillId="0" borderId="0" applyFont="0" applyFill="0" applyBorder="0" applyAlignment="0" applyProtection="0"/>
    <xf numFmtId="175"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9" fillId="34" borderId="0" applyNumberFormat="0" applyBorder="0" applyAlignment="0" applyProtection="0"/>
    <xf numFmtId="0" fontId="79"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0" fillId="22" borderId="9" applyNumberFormat="0" applyAlignment="0" applyProtection="0"/>
    <xf numFmtId="0" fontId="81" fillId="0" borderId="0" applyNumberFormat="0" applyFill="0" applyBorder="0" applyAlignment="0" applyProtection="0"/>
    <xf numFmtId="0" fontId="73" fillId="0" borderId="0" applyFill="0" applyBorder="0">
      <alignment wrapText="1"/>
      <protection/>
    </xf>
    <xf numFmtId="0" fontId="75" fillId="0" borderId="0">
      <alignment/>
      <protection/>
    </xf>
    <xf numFmtId="0" fontId="82" fillId="0" borderId="0" applyNumberFormat="0" applyFill="0" applyBorder="0" applyAlignment="0" applyProtection="0"/>
    <xf numFmtId="0" fontId="83" fillId="0" borderId="0" applyNumberFormat="0" applyFill="0" applyBorder="0" applyAlignment="0" applyProtection="0"/>
    <xf numFmtId="0" fontId="84" fillId="0" borderId="10" applyNumberFormat="0" applyFill="0" applyAlignment="0" applyProtection="0"/>
    <xf numFmtId="0" fontId="74" fillId="0" borderId="11" applyNumberFormat="0" applyFill="0" applyAlignment="0" applyProtection="0"/>
    <xf numFmtId="0" fontId="85" fillId="24" borderId="0" applyNumberFormat="0" applyBorder="0" applyProtection="0">
      <alignment horizontal="left" indent="1"/>
    </xf>
    <xf numFmtId="0" fontId="86" fillId="0" borderId="12" applyNumberFormat="0" applyFill="0" applyAlignment="0" applyProtection="0"/>
  </cellStyleXfs>
  <cellXfs count="849">
    <xf numFmtId="0" fontId="0" fillId="0" borderId="0" xfId="0" applyFont="1" applyAlignment="1">
      <alignment/>
    </xf>
    <xf numFmtId="9" fontId="4" fillId="11" borderId="13" xfId="95" applyFont="1" applyFill="1" applyBorder="1" applyAlignment="1" applyProtection="1">
      <alignment horizontal="center" vertical="center" wrapText="1"/>
      <protection locked="0"/>
    </xf>
    <xf numFmtId="9" fontId="3" fillId="0" borderId="14" xfId="86" applyNumberFormat="1" applyFont="1" applyBorder="1" applyAlignment="1">
      <alignment horizontal="center" vertical="center" wrapText="1"/>
      <protection/>
    </xf>
    <xf numFmtId="181" fontId="0" fillId="0" borderId="0" xfId="7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95" applyFont="1" applyFill="1" applyBorder="1" applyAlignment="1" applyProtection="1">
      <alignment horizontal="center" vertical="center" wrapText="1"/>
      <protection locked="0"/>
    </xf>
    <xf numFmtId="9" fontId="3" fillId="8" borderId="14" xfId="86"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95" applyFont="1" applyFill="1" applyBorder="1" applyAlignment="1" applyProtection="1">
      <alignment horizontal="center" vertical="center" wrapText="1"/>
      <protection locked="0"/>
    </xf>
    <xf numFmtId="9" fontId="3" fillId="13" borderId="14" xfId="86"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95" applyFont="1" applyFill="1" applyBorder="1" applyAlignment="1" applyProtection="1">
      <alignment horizontal="center" vertical="center" wrapText="1"/>
      <protection locked="0"/>
    </xf>
    <xf numFmtId="9" fontId="3" fillId="8" borderId="21" xfId="86" applyNumberFormat="1" applyFont="1" applyFill="1" applyBorder="1" applyAlignment="1">
      <alignment horizontal="center" vertical="center" wrapText="1"/>
      <protection/>
    </xf>
    <xf numFmtId="9" fontId="3" fillId="13" borderId="20" xfId="86"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6" fillId="0" borderId="0" xfId="95" applyFont="1" applyBorder="1" applyAlignment="1">
      <alignment horizontal="center" vertical="center"/>
    </xf>
    <xf numFmtId="0" fontId="0" fillId="0" borderId="0" xfId="0" applyAlignment="1">
      <alignment vertical="center"/>
    </xf>
    <xf numFmtId="0" fontId="9" fillId="38" borderId="23" xfId="86" applyFont="1" applyFill="1" applyBorder="1" applyAlignment="1">
      <alignment vertical="center" wrapText="1"/>
      <protection/>
    </xf>
    <xf numFmtId="0" fontId="9" fillId="38" borderId="24" xfId="86" applyFont="1" applyFill="1" applyBorder="1" applyAlignment="1">
      <alignment vertical="center" wrapText="1"/>
      <protection/>
    </xf>
    <xf numFmtId="0" fontId="9" fillId="38" borderId="25" xfId="86" applyFont="1" applyFill="1" applyBorder="1" applyAlignment="1">
      <alignment vertical="center" wrapText="1"/>
      <protection/>
    </xf>
    <xf numFmtId="0" fontId="9" fillId="38" borderId="0" xfId="86" applyFont="1" applyFill="1" applyAlignment="1">
      <alignment vertical="center" wrapText="1"/>
      <protection/>
    </xf>
    <xf numFmtId="0" fontId="11" fillId="38" borderId="0" xfId="86" applyFont="1" applyFill="1" applyAlignment="1">
      <alignment vertical="center" wrapText="1"/>
      <protection/>
    </xf>
    <xf numFmtId="0" fontId="9" fillId="38" borderId="26" xfId="86" applyFont="1" applyFill="1" applyBorder="1" applyAlignment="1">
      <alignment vertical="center" wrapText="1"/>
      <protection/>
    </xf>
    <xf numFmtId="0" fontId="8" fillId="38" borderId="26" xfId="86" applyFont="1" applyFill="1" applyBorder="1" applyAlignment="1">
      <alignment vertical="center" wrapText="1"/>
      <protection/>
    </xf>
    <xf numFmtId="0" fontId="8" fillId="38" borderId="27" xfId="86" applyFont="1" applyFill="1" applyBorder="1" applyAlignment="1">
      <alignment vertical="center" wrapText="1"/>
      <protection/>
    </xf>
    <xf numFmtId="0" fontId="9" fillId="38" borderId="28" xfId="86" applyFont="1" applyFill="1" applyBorder="1" applyAlignment="1">
      <alignment vertical="center" wrapText="1"/>
      <protection/>
    </xf>
    <xf numFmtId="0" fontId="8" fillId="38" borderId="0" xfId="86" applyFont="1" applyFill="1" applyAlignment="1">
      <alignment vertical="center" wrapText="1"/>
      <protection/>
    </xf>
    <xf numFmtId="0" fontId="8" fillId="38" borderId="29" xfId="86"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38" borderId="28" xfId="86" applyFont="1" applyFill="1" applyBorder="1" applyAlignment="1">
      <alignment horizontal="center" vertical="center" wrapText="1"/>
      <protection/>
    </xf>
    <xf numFmtId="0" fontId="9" fillId="38" borderId="33" xfId="86" applyFont="1" applyFill="1" applyBorder="1" applyAlignment="1">
      <alignment horizontal="center" vertical="center" wrapText="1"/>
      <protection/>
    </xf>
    <xf numFmtId="0" fontId="12" fillId="38" borderId="0" xfId="86" applyFont="1" applyFill="1" applyAlignment="1">
      <alignment horizontal="center" vertical="center" wrapText="1"/>
      <protection/>
    </xf>
    <xf numFmtId="0" fontId="9" fillId="38" borderId="0" xfId="86" applyFont="1" applyFill="1" applyAlignment="1">
      <alignment horizontal="center" vertical="center" wrapText="1"/>
      <protection/>
    </xf>
    <xf numFmtId="0" fontId="12" fillId="0" borderId="0" xfId="86" applyFont="1" applyAlignment="1">
      <alignment horizontal="center" vertical="center" wrapText="1"/>
      <protection/>
    </xf>
    <xf numFmtId="0" fontId="0" fillId="0" borderId="0" xfId="0" applyAlignment="1">
      <alignment horizontal="center" vertical="center" wrapText="1"/>
    </xf>
    <xf numFmtId="0" fontId="8" fillId="38" borderId="34" xfId="86" applyFont="1" applyFill="1" applyBorder="1" applyAlignment="1">
      <alignment vertical="center" wrapText="1"/>
      <protection/>
    </xf>
    <xf numFmtId="0" fontId="8" fillId="38" borderId="35" xfId="86" applyFont="1" applyFill="1" applyBorder="1" applyAlignment="1">
      <alignment vertical="center" wrapText="1"/>
      <protection/>
    </xf>
    <xf numFmtId="9" fontId="9" fillId="0" borderId="36" xfId="95" applyFont="1" applyFill="1" applyBorder="1" applyAlignment="1" applyProtection="1">
      <alignment horizontal="center" vertical="center" wrapText="1"/>
      <protection/>
    </xf>
    <xf numFmtId="0" fontId="13" fillId="39" borderId="0" xfId="86" applyFont="1" applyFill="1" applyAlignment="1">
      <alignment vertical="center" wrapText="1"/>
      <protection/>
    </xf>
    <xf numFmtId="0" fontId="87" fillId="38" borderId="28" xfId="0" applyFont="1" applyFill="1" applyBorder="1" applyAlignment="1">
      <alignment vertical="center"/>
    </xf>
    <xf numFmtId="0" fontId="87" fillId="38" borderId="0" xfId="0" applyFont="1" applyFill="1" applyAlignment="1">
      <alignment vertical="center"/>
    </xf>
    <xf numFmtId="0" fontId="87" fillId="38" borderId="29" xfId="0" applyFont="1" applyFill="1" applyBorder="1" applyAlignment="1">
      <alignment vertical="center"/>
    </xf>
    <xf numFmtId="0" fontId="9" fillId="38" borderId="0" xfId="86" applyFont="1" applyFill="1" applyAlignment="1">
      <alignment horizontal="left" vertical="center" wrapText="1"/>
      <protection/>
    </xf>
    <xf numFmtId="0" fontId="0" fillId="38" borderId="0" xfId="0" applyFill="1" applyAlignment="1">
      <alignment vertical="center"/>
    </xf>
    <xf numFmtId="0" fontId="8" fillId="38" borderId="28" xfId="86" applyFont="1" applyFill="1" applyBorder="1" applyAlignment="1">
      <alignment vertical="center" wrapText="1"/>
      <protection/>
    </xf>
    <xf numFmtId="181" fontId="0" fillId="0" borderId="0" xfId="0" applyNumberFormat="1" applyAlignment="1">
      <alignment vertical="center"/>
    </xf>
    <xf numFmtId="180" fontId="0" fillId="38" borderId="0" xfId="0" applyNumberFormat="1" applyFill="1" applyAlignment="1">
      <alignment vertical="center"/>
    </xf>
    <xf numFmtId="0" fontId="8" fillId="0" borderId="37" xfId="86" applyFont="1" applyBorder="1" applyAlignment="1">
      <alignment horizontal="left" vertical="center" wrapText="1"/>
      <protection/>
    </xf>
    <xf numFmtId="173" fontId="9" fillId="0" borderId="22" xfId="57" applyFont="1" applyFill="1" applyBorder="1" applyAlignment="1" applyProtection="1">
      <alignment horizontal="center" vertical="center" wrapText="1"/>
      <protection/>
    </xf>
    <xf numFmtId="171" fontId="0" fillId="0" borderId="0" xfId="74" applyFont="1" applyAlignment="1">
      <alignment vertical="center"/>
    </xf>
    <xf numFmtId="0" fontId="9" fillId="5" borderId="13" xfId="86" applyFont="1" applyFill="1" applyBorder="1" applyAlignment="1">
      <alignment horizontal="center" vertical="center" wrapText="1"/>
      <protection/>
    </xf>
    <xf numFmtId="0" fontId="9" fillId="0" borderId="22" xfId="86" applyFont="1" applyBorder="1" applyAlignment="1">
      <alignment horizontal="center" vertical="center" wrapText="1"/>
      <protection/>
    </xf>
    <xf numFmtId="0" fontId="9" fillId="0" borderId="16" xfId="86" applyFont="1" applyBorder="1" applyAlignment="1">
      <alignment horizontal="left" vertical="center" wrapText="1"/>
      <protection/>
    </xf>
    <xf numFmtId="0" fontId="9" fillId="11" borderId="38" xfId="86" applyFont="1" applyFill="1" applyBorder="1" applyAlignment="1">
      <alignment horizontal="left" vertical="center" wrapText="1"/>
      <protection/>
    </xf>
    <xf numFmtId="9" fontId="88" fillId="11" borderId="38" xfId="97" applyFont="1" applyFill="1" applyBorder="1" applyAlignment="1" applyProtection="1">
      <alignment vertical="center" wrapText="1"/>
      <protection/>
    </xf>
    <xf numFmtId="179" fontId="9" fillId="11" borderId="38" xfId="95" applyNumberFormat="1" applyFont="1" applyFill="1" applyBorder="1" applyAlignment="1" applyProtection="1">
      <alignment vertical="center" wrapText="1"/>
      <protection/>
    </xf>
    <xf numFmtId="171" fontId="86" fillId="0" borderId="0" xfId="74" applyFont="1" applyAlignment="1">
      <alignment vertical="center"/>
    </xf>
    <xf numFmtId="9" fontId="8" fillId="0" borderId="16" xfId="96" applyFont="1" applyFill="1" applyBorder="1" applyAlignment="1" applyProtection="1">
      <alignment horizontal="center" vertical="center" wrapText="1"/>
      <protection locked="0"/>
    </xf>
    <xf numFmtId="9" fontId="9" fillId="0" borderId="39" xfId="86" applyNumberFormat="1" applyFont="1" applyBorder="1" applyAlignment="1">
      <alignment horizontal="center" vertical="center" wrapText="1"/>
      <protection/>
    </xf>
    <xf numFmtId="9" fontId="9" fillId="0" borderId="0" xfId="86" applyNumberFormat="1" applyFont="1" applyAlignment="1">
      <alignment vertical="center" wrapText="1"/>
      <protection/>
    </xf>
    <xf numFmtId="0" fontId="86" fillId="0" borderId="0" xfId="0" applyFont="1" applyAlignment="1">
      <alignment vertical="center"/>
    </xf>
    <xf numFmtId="0" fontId="9" fillId="11" borderId="13" xfId="86" applyFont="1" applyFill="1" applyBorder="1" applyAlignment="1">
      <alignment horizontal="left" vertical="center" wrapText="1"/>
      <protection/>
    </xf>
    <xf numFmtId="9" fontId="8" fillId="11" borderId="13" xfId="95" applyFont="1" applyFill="1" applyBorder="1" applyAlignment="1" applyProtection="1">
      <alignment horizontal="center" vertical="center" wrapText="1"/>
      <protection locked="0"/>
    </xf>
    <xf numFmtId="9" fontId="9" fillId="0" borderId="14" xfId="86" applyNumberFormat="1" applyFont="1" applyBorder="1" applyAlignment="1">
      <alignment horizontal="center" vertical="center" wrapText="1"/>
      <protection/>
    </xf>
    <xf numFmtId="0" fontId="9" fillId="0" borderId="13" xfId="86" applyFont="1" applyBorder="1" applyAlignment="1">
      <alignment horizontal="left" vertical="center" wrapText="1"/>
      <protection/>
    </xf>
    <xf numFmtId="9" fontId="8" fillId="0" borderId="13" xfId="96" applyFont="1" applyFill="1" applyBorder="1" applyAlignment="1" applyProtection="1">
      <alignment horizontal="center" vertical="center" wrapText="1"/>
      <protection locked="0"/>
    </xf>
    <xf numFmtId="9" fontId="8" fillId="11" borderId="14" xfId="95" applyFont="1" applyFill="1" applyBorder="1" applyAlignment="1" applyProtection="1">
      <alignment horizontal="center" vertical="center" wrapText="1"/>
      <protection locked="0"/>
    </xf>
    <xf numFmtId="9" fontId="8" fillId="11" borderId="38" xfId="95" applyFont="1" applyFill="1" applyBorder="1" applyAlignment="1" applyProtection="1">
      <alignment horizontal="center" vertical="center" wrapText="1"/>
      <protection locked="0"/>
    </xf>
    <xf numFmtId="9" fontId="8" fillId="11" borderId="40" xfId="95" applyFont="1" applyFill="1" applyBorder="1" applyAlignment="1" applyProtection="1">
      <alignment horizontal="center" vertical="center" wrapText="1"/>
      <protection locked="0"/>
    </xf>
    <xf numFmtId="9" fontId="9" fillId="0" borderId="40" xfId="86" applyNumberFormat="1" applyFont="1" applyBorder="1" applyAlignment="1">
      <alignment horizontal="center" vertical="center" wrapText="1"/>
      <protection/>
    </xf>
    <xf numFmtId="0" fontId="87" fillId="0" borderId="0" xfId="0" applyFont="1" applyAlignment="1">
      <alignment vertical="center"/>
    </xf>
    <xf numFmtId="0" fontId="87" fillId="0" borderId="13" xfId="0" applyFont="1" applyBorder="1" applyAlignment="1">
      <alignment horizontal="center" vertical="center" wrapText="1"/>
    </xf>
    <xf numFmtId="0" fontId="87" fillId="0" borderId="13" xfId="0" applyFont="1" applyBorder="1" applyAlignment="1">
      <alignment vertical="center"/>
    </xf>
    <xf numFmtId="0" fontId="89" fillId="11" borderId="13" xfId="0" applyFont="1" applyFill="1" applyBorder="1" applyAlignment="1">
      <alignment horizontal="center" vertical="center"/>
    </xf>
    <xf numFmtId="0" fontId="87" fillId="0" borderId="0" xfId="0" applyFont="1" applyAlignment="1">
      <alignment horizontal="center" vertical="center"/>
    </xf>
    <xf numFmtId="0" fontId="90" fillId="0" borderId="13" xfId="0" applyFont="1" applyBorder="1" applyAlignment="1">
      <alignment vertical="center"/>
    </xf>
    <xf numFmtId="0" fontId="89" fillId="11" borderId="13" xfId="0" applyFont="1" applyFill="1" applyBorder="1" applyAlignment="1">
      <alignment horizontal="left" vertical="center"/>
    </xf>
    <xf numFmtId="0" fontId="87" fillId="0" borderId="13" xfId="0" applyFont="1" applyBorder="1" applyAlignment="1">
      <alignment horizontal="left" vertical="center"/>
    </xf>
    <xf numFmtId="0" fontId="87" fillId="0" borderId="14" xfId="0" applyFont="1" applyBorder="1" applyAlignment="1">
      <alignment horizontal="left" vertical="center"/>
    </xf>
    <xf numFmtId="41" fontId="87" fillId="0" borderId="13" xfId="58" applyFont="1" applyFill="1" applyBorder="1" applyAlignment="1">
      <alignment vertical="center"/>
    </xf>
    <xf numFmtId="0" fontId="90" fillId="0" borderId="0" xfId="0" applyFont="1" applyAlignment="1">
      <alignment vertical="center"/>
    </xf>
    <xf numFmtId="0" fontId="91" fillId="0" borderId="0" xfId="0" applyFont="1" applyAlignment="1">
      <alignment horizontal="left" vertical="center"/>
    </xf>
    <xf numFmtId="0" fontId="91" fillId="11" borderId="13" xfId="0" applyFont="1" applyFill="1" applyBorder="1" applyAlignment="1">
      <alignment vertical="center"/>
    </xf>
    <xf numFmtId="41" fontId="87" fillId="0" borderId="14" xfId="58" applyFont="1" applyFill="1" applyBorder="1" applyAlignment="1">
      <alignment vertical="center"/>
    </xf>
    <xf numFmtId="49" fontId="87" fillId="0" borderId="14" xfId="58" applyNumberFormat="1" applyFont="1" applyFill="1" applyBorder="1" applyAlignment="1">
      <alignment vertical="center"/>
    </xf>
    <xf numFmtId="49" fontId="87" fillId="0" borderId="13" xfId="58" applyNumberFormat="1" applyFont="1" applyFill="1" applyBorder="1" applyAlignment="1">
      <alignment vertical="center"/>
    </xf>
    <xf numFmtId="0" fontId="87" fillId="0" borderId="0" xfId="0" applyFont="1" applyAlignment="1">
      <alignment horizontal="left" vertical="center"/>
    </xf>
    <xf numFmtId="0" fontId="91" fillId="17" borderId="13" xfId="0" applyFont="1" applyFill="1" applyBorder="1" applyAlignment="1">
      <alignment horizontal="center" vertical="center"/>
    </xf>
    <xf numFmtId="0" fontId="87" fillId="0" borderId="16" xfId="0" applyFont="1" applyBorder="1" applyAlignment="1">
      <alignment horizontal="left" vertical="center" wrapText="1"/>
    </xf>
    <xf numFmtId="0" fontId="87" fillId="0" borderId="13" xfId="0" applyFont="1" applyBorder="1" applyAlignment="1">
      <alignment horizontal="left" vertical="center" wrapText="1"/>
    </xf>
    <xf numFmtId="0" fontId="87" fillId="0" borderId="13" xfId="0" applyFont="1" applyBorder="1" applyAlignment="1">
      <alignment vertical="center" wrapText="1"/>
    </xf>
    <xf numFmtId="0" fontId="8" fillId="38" borderId="13" xfId="0" applyFont="1" applyFill="1" applyBorder="1" applyAlignment="1">
      <alignment horizontal="left" vertical="center" wrapText="1"/>
    </xf>
    <xf numFmtId="0" fontId="91" fillId="0" borderId="22" xfId="0" applyFont="1" applyBorder="1" applyAlignment="1">
      <alignment horizontal="left" vertical="center" wrapText="1"/>
    </xf>
    <xf numFmtId="0" fontId="87" fillId="0" borderId="22" xfId="0" applyFont="1" applyBorder="1" applyAlignment="1">
      <alignment horizontal="left" vertical="center"/>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0" fontId="9" fillId="0" borderId="14" xfId="86" applyFont="1" applyBorder="1" applyAlignment="1">
      <alignment horizontal="center" vertical="center" wrapText="1"/>
      <protection/>
    </xf>
    <xf numFmtId="0" fontId="9" fillId="0" borderId="41" xfId="86" applyFont="1" applyBorder="1" applyAlignment="1">
      <alignment horizontal="center" vertical="center" wrapText="1"/>
      <protection/>
    </xf>
    <xf numFmtId="9" fontId="9" fillId="0" borderId="22" xfId="95" applyFont="1" applyFill="1" applyBorder="1" applyAlignment="1" applyProtection="1">
      <alignment horizontal="center" vertical="center" wrapText="1"/>
      <protection/>
    </xf>
    <xf numFmtId="9" fontId="9" fillId="11" borderId="38" xfId="95" applyFont="1" applyFill="1" applyBorder="1" applyAlignment="1" applyProtection="1">
      <alignment horizontal="center" vertical="center" wrapText="1"/>
      <protection/>
    </xf>
    <xf numFmtId="0" fontId="9" fillId="38" borderId="42" xfId="86" applyFont="1" applyFill="1" applyBorder="1" applyAlignment="1">
      <alignment horizontal="center" vertical="center" wrapText="1"/>
      <protection/>
    </xf>
    <xf numFmtId="0" fontId="9" fillId="38" borderId="43" xfId="86" applyFont="1" applyFill="1" applyBorder="1" applyAlignment="1">
      <alignment horizontal="center" vertical="center" wrapText="1"/>
      <protection/>
    </xf>
    <xf numFmtId="0" fontId="9" fillId="38" borderId="44" xfId="86" applyFont="1" applyFill="1" applyBorder="1" applyAlignment="1">
      <alignment horizontal="center" vertical="center" wrapText="1"/>
      <protection/>
    </xf>
    <xf numFmtId="0" fontId="91" fillId="17" borderId="13" xfId="0" applyFont="1" applyFill="1" applyBorder="1" applyAlignment="1">
      <alignment horizontal="left" vertical="center"/>
    </xf>
    <xf numFmtId="0" fontId="91" fillId="0" borderId="13" xfId="0" applyFont="1" applyBorder="1" applyAlignment="1">
      <alignment horizontal="left" vertical="center"/>
    </xf>
    <xf numFmtId="0" fontId="91" fillId="0" borderId="13" xfId="0" applyFont="1" applyBorder="1" applyAlignment="1">
      <alignment horizontal="left" vertical="center" wrapText="1"/>
    </xf>
    <xf numFmtId="0" fontId="10" fillId="0" borderId="22" xfId="0" applyFont="1" applyBorder="1" applyAlignment="1">
      <alignment horizontal="left" vertical="center" wrapText="1"/>
    </xf>
    <xf numFmtId="0" fontId="14" fillId="0" borderId="13" xfId="0" applyFont="1" applyBorder="1" applyAlignment="1">
      <alignment horizontal="center" vertical="center" wrapText="1"/>
    </xf>
    <xf numFmtId="0" fontId="92" fillId="0" borderId="0" xfId="0" applyFont="1" applyAlignment="1">
      <alignment vertical="center"/>
    </xf>
    <xf numFmtId="0" fontId="92" fillId="0" borderId="13" xfId="0" applyFont="1" applyBorder="1" applyAlignment="1">
      <alignment vertical="center"/>
    </xf>
    <xf numFmtId="0" fontId="93" fillId="0" borderId="13" xfId="0" applyFont="1" applyBorder="1" applyAlignment="1">
      <alignment vertical="center" wrapText="1"/>
    </xf>
    <xf numFmtId="0" fontId="93" fillId="11" borderId="13" xfId="0" applyFont="1" applyFill="1" applyBorder="1" applyAlignment="1">
      <alignment horizontal="left" vertical="center" wrapText="1"/>
    </xf>
    <xf numFmtId="0" fontId="93" fillId="11" borderId="13" xfId="0" applyFont="1" applyFill="1" applyBorder="1" applyAlignment="1">
      <alignment vertical="center" wrapText="1"/>
    </xf>
    <xf numFmtId="0" fontId="93" fillId="11" borderId="14" xfId="0" applyFont="1" applyFill="1" applyBorder="1" applyAlignment="1">
      <alignment horizontal="center" vertical="center" wrapText="1"/>
    </xf>
    <xf numFmtId="0" fontId="92" fillId="38" borderId="0" xfId="0" applyFont="1" applyFill="1" applyAlignment="1">
      <alignment vertical="center"/>
    </xf>
    <xf numFmtId="0" fontId="92" fillId="38" borderId="0" xfId="0" applyFont="1" applyFill="1" applyAlignment="1">
      <alignment horizontal="center" vertical="center"/>
    </xf>
    <xf numFmtId="0" fontId="93" fillId="11" borderId="22" xfId="0" applyFont="1" applyFill="1" applyBorder="1" applyAlignment="1">
      <alignment horizontal="center" vertical="center" wrapText="1"/>
    </xf>
    <xf numFmtId="0" fontId="94" fillId="11" borderId="45" xfId="0" applyFont="1" applyFill="1" applyBorder="1" applyAlignment="1">
      <alignment horizontal="center" vertical="center" wrapText="1"/>
    </xf>
    <xf numFmtId="0" fontId="94" fillId="11" borderId="16" xfId="0" applyFont="1" applyFill="1" applyBorder="1" applyAlignment="1">
      <alignment horizontal="center" vertical="center" wrapText="1"/>
    </xf>
    <xf numFmtId="49" fontId="93" fillId="11" borderId="22" xfId="0" applyNumberFormat="1" applyFont="1" applyFill="1" applyBorder="1" applyAlignment="1">
      <alignment horizontal="center" vertical="center" wrapText="1"/>
    </xf>
    <xf numFmtId="0" fontId="94" fillId="11" borderId="22" xfId="0" applyFont="1" applyFill="1" applyBorder="1" applyAlignment="1">
      <alignment horizontal="center" vertical="center" wrapText="1"/>
    </xf>
    <xf numFmtId="49" fontId="94" fillId="11" borderId="22" xfId="0" applyNumberFormat="1" applyFont="1" applyFill="1" applyBorder="1" applyAlignment="1">
      <alignment horizontal="center" vertical="center" wrapText="1"/>
    </xf>
    <xf numFmtId="183" fontId="92" fillId="0" borderId="13" xfId="73" applyNumberFormat="1" applyFont="1" applyBorder="1" applyAlignment="1">
      <alignment vertical="center"/>
    </xf>
    <xf numFmtId="0" fontId="92" fillId="40" borderId="13" xfId="0" applyFont="1" applyFill="1" applyBorder="1" applyAlignment="1">
      <alignment horizontal="center" vertical="center"/>
    </xf>
    <xf numFmtId="182" fontId="93" fillId="41" borderId="13" xfId="74" applyNumberFormat="1" applyFont="1" applyFill="1" applyBorder="1" applyAlignment="1">
      <alignment horizontal="center" vertical="center"/>
    </xf>
    <xf numFmtId="182" fontId="93" fillId="0" borderId="13" xfId="74" applyNumberFormat="1" applyFont="1" applyFill="1" applyBorder="1" applyAlignment="1">
      <alignment horizontal="center" vertical="center"/>
    </xf>
    <xf numFmtId="0" fontId="93" fillId="0" borderId="13" xfId="0" applyFont="1" applyBorder="1" applyAlignment="1">
      <alignment vertical="center"/>
    </xf>
    <xf numFmtId="0" fontId="93" fillId="41" borderId="13" xfId="0" applyFont="1" applyFill="1" applyBorder="1" applyAlignment="1">
      <alignment horizontal="left" vertical="center"/>
    </xf>
    <xf numFmtId="0" fontId="93" fillId="41" borderId="13" xfId="0" applyFont="1" applyFill="1" applyBorder="1" applyAlignment="1">
      <alignment horizontal="center" vertical="center"/>
    </xf>
    <xf numFmtId="183" fontId="93" fillId="41" borderId="13" xfId="73" applyNumberFormat="1" applyFont="1" applyFill="1" applyBorder="1" applyAlignment="1">
      <alignment horizontal="center" vertical="center"/>
    </xf>
    <xf numFmtId="0" fontId="93" fillId="40" borderId="13" xfId="0" applyFont="1" applyFill="1" applyBorder="1" applyAlignment="1">
      <alignment horizontal="center" vertical="center"/>
    </xf>
    <xf numFmtId="182" fontId="93" fillId="41" borderId="13" xfId="0" applyNumberFormat="1" applyFont="1" applyFill="1" applyBorder="1" applyAlignment="1">
      <alignment horizontal="center" vertical="center"/>
    </xf>
    <xf numFmtId="0" fontId="95" fillId="0" borderId="46" xfId="0" applyFont="1" applyBorder="1" applyAlignment="1">
      <alignment/>
    </xf>
    <xf numFmtId="0" fontId="92" fillId="0" borderId="14" xfId="0" applyFont="1" applyBorder="1" applyAlignment="1">
      <alignment vertical="center"/>
    </xf>
    <xf numFmtId="183" fontId="92" fillId="0" borderId="17" xfId="73" applyNumberFormat="1" applyFont="1" applyBorder="1" applyAlignment="1">
      <alignment vertical="center"/>
    </xf>
    <xf numFmtId="0" fontId="92" fillId="0" borderId="22" xfId="0" applyFont="1" applyBorder="1" applyAlignment="1">
      <alignment vertical="center"/>
    </xf>
    <xf numFmtId="0" fontId="93" fillId="41" borderId="16" xfId="0" applyFont="1" applyFill="1" applyBorder="1" applyAlignment="1">
      <alignment horizontal="center" vertical="center"/>
    </xf>
    <xf numFmtId="0" fontId="95" fillId="0" borderId="13" xfId="0" applyFont="1" applyBorder="1" applyAlignment="1">
      <alignment/>
    </xf>
    <xf numFmtId="0" fontId="95" fillId="0" borderId="16" xfId="0" applyFont="1" applyBorder="1" applyAlignment="1">
      <alignment/>
    </xf>
    <xf numFmtId="0" fontId="92" fillId="0" borderId="46" xfId="0" applyFont="1" applyBorder="1" applyAlignment="1">
      <alignment/>
    </xf>
    <xf numFmtId="0" fontId="89" fillId="0" borderId="13" xfId="0" applyFont="1" applyBorder="1" applyAlignment="1">
      <alignment vertical="center" wrapText="1"/>
    </xf>
    <xf numFmtId="0" fontId="96" fillId="0" borderId="0" xfId="0" applyFont="1" applyAlignment="1">
      <alignment vertical="center"/>
    </xf>
    <xf numFmtId="0" fontId="97" fillId="38" borderId="23" xfId="86" applyFont="1" applyFill="1" applyBorder="1" applyAlignment="1">
      <alignment vertical="center" wrapText="1"/>
      <protection/>
    </xf>
    <xf numFmtId="0" fontId="97" fillId="38" borderId="47" xfId="86" applyFont="1" applyFill="1" applyBorder="1" applyAlignment="1">
      <alignment vertical="center" wrapText="1"/>
      <protection/>
    </xf>
    <xf numFmtId="0" fontId="97" fillId="38" borderId="48" xfId="86" applyFont="1" applyFill="1" applyBorder="1" applyAlignment="1">
      <alignment vertical="center" wrapText="1"/>
      <protection/>
    </xf>
    <xf numFmtId="0" fontId="97" fillId="38" borderId="0" xfId="86" applyFont="1" applyFill="1" applyAlignment="1">
      <alignment vertical="center" wrapText="1"/>
      <protection/>
    </xf>
    <xf numFmtId="0" fontId="97" fillId="38" borderId="26" xfId="86" applyFont="1" applyFill="1" applyBorder="1" applyAlignment="1">
      <alignment vertical="center" wrapText="1"/>
      <protection/>
    </xf>
    <xf numFmtId="0" fontId="98" fillId="38" borderId="26" xfId="86" applyFont="1" applyFill="1" applyBorder="1" applyAlignment="1">
      <alignment vertical="center" wrapText="1"/>
      <protection/>
    </xf>
    <xf numFmtId="0" fontId="98" fillId="38" borderId="27" xfId="86" applyFont="1" applyFill="1" applyBorder="1" applyAlignment="1">
      <alignment vertical="center" wrapText="1"/>
      <protection/>
    </xf>
    <xf numFmtId="0" fontId="97" fillId="38" borderId="28" xfId="86" applyFont="1" applyFill="1" applyBorder="1" applyAlignment="1">
      <alignment vertical="center" wrapText="1"/>
      <protection/>
    </xf>
    <xf numFmtId="0" fontId="98" fillId="38" borderId="0" xfId="86" applyFont="1" applyFill="1" applyAlignment="1">
      <alignment vertical="center" wrapText="1"/>
      <protection/>
    </xf>
    <xf numFmtId="0" fontId="98" fillId="38" borderId="29" xfId="86" applyFont="1" applyFill="1" applyBorder="1" applyAlignment="1">
      <alignment vertical="center" wrapText="1"/>
      <protection/>
    </xf>
    <xf numFmtId="0" fontId="97" fillId="0" borderId="28" xfId="86" applyFont="1" applyBorder="1" applyAlignment="1">
      <alignment vertical="center" wrapText="1"/>
      <protection/>
    </xf>
    <xf numFmtId="0" fontId="97" fillId="0" borderId="0" xfId="86" applyFont="1" applyAlignment="1">
      <alignment vertical="center" wrapText="1"/>
      <protection/>
    </xf>
    <xf numFmtId="0" fontId="97" fillId="0" borderId="0" xfId="86" applyFont="1" applyAlignment="1">
      <alignment horizontal="center" vertical="center" wrapText="1"/>
      <protection/>
    </xf>
    <xf numFmtId="0" fontId="99" fillId="0" borderId="0" xfId="0" applyFont="1" applyAlignment="1">
      <alignment horizontal="center" vertical="center"/>
    </xf>
    <xf numFmtId="0" fontId="99" fillId="0" borderId="0" xfId="0" applyFont="1" applyAlignment="1">
      <alignment horizontal="center" vertical="center" wrapText="1"/>
    </xf>
    <xf numFmtId="0" fontId="96" fillId="0" borderId="0" xfId="0" applyFont="1" applyAlignment="1">
      <alignment horizontal="center" vertical="center"/>
    </xf>
    <xf numFmtId="0" fontId="98" fillId="0" borderId="0" xfId="86" applyFont="1" applyAlignment="1">
      <alignment vertical="center" wrapText="1"/>
      <protection/>
    </xf>
    <xf numFmtId="0" fontId="98" fillId="0" borderId="29" xfId="86" applyFont="1" applyBorder="1" applyAlignment="1">
      <alignment vertical="center" wrapText="1"/>
      <protection/>
    </xf>
    <xf numFmtId="0" fontId="97" fillId="0" borderId="29" xfId="86" applyFont="1" applyBorder="1" applyAlignment="1">
      <alignment horizontal="center" vertical="center" wrapText="1"/>
      <protection/>
    </xf>
    <xf numFmtId="0" fontId="97" fillId="38" borderId="28" xfId="86" applyFont="1" applyFill="1" applyBorder="1" applyAlignment="1">
      <alignment horizontal="center" vertical="center" wrapText="1"/>
      <protection/>
    </xf>
    <xf numFmtId="0" fontId="97" fillId="38" borderId="33" xfId="86" applyFont="1" applyFill="1" applyBorder="1" applyAlignment="1">
      <alignment horizontal="center" vertical="center" wrapText="1"/>
      <protection/>
    </xf>
    <xf numFmtId="0" fontId="100" fillId="38" borderId="0" xfId="86" applyFont="1" applyFill="1" applyAlignment="1">
      <alignment horizontal="center" vertical="center" wrapText="1"/>
      <protection/>
    </xf>
    <xf numFmtId="0" fontId="97" fillId="38" borderId="0" xfId="86" applyFont="1" applyFill="1" applyAlignment="1">
      <alignment horizontal="center" vertical="center" wrapText="1"/>
      <protection/>
    </xf>
    <xf numFmtId="0" fontId="100" fillId="0" borderId="0" xfId="86" applyFont="1" applyAlignment="1">
      <alignment horizontal="center" vertical="center" wrapText="1"/>
      <protection/>
    </xf>
    <xf numFmtId="0" fontId="98" fillId="38" borderId="34" xfId="86" applyFont="1" applyFill="1" applyBorder="1" applyAlignment="1">
      <alignment vertical="center" wrapText="1"/>
      <protection/>
    </xf>
    <xf numFmtId="0" fontId="98" fillId="38" borderId="35" xfId="86" applyFont="1" applyFill="1" applyBorder="1" applyAlignment="1">
      <alignment vertical="center" wrapText="1"/>
      <protection/>
    </xf>
    <xf numFmtId="0" fontId="101" fillId="39" borderId="0" xfId="86" applyFont="1" applyFill="1" applyAlignment="1">
      <alignment vertical="center" wrapText="1"/>
      <protection/>
    </xf>
    <xf numFmtId="0" fontId="98" fillId="38" borderId="28" xfId="0" applyFont="1" applyFill="1" applyBorder="1" applyAlignment="1">
      <alignment vertical="center"/>
    </xf>
    <xf numFmtId="0" fontId="98" fillId="38" borderId="0" xfId="0" applyFont="1" applyFill="1" applyAlignment="1">
      <alignment vertical="center"/>
    </xf>
    <xf numFmtId="0" fontId="98" fillId="38" borderId="29" xfId="0" applyFont="1" applyFill="1" applyBorder="1" applyAlignment="1">
      <alignment vertical="center"/>
    </xf>
    <xf numFmtId="181" fontId="96" fillId="0" borderId="0" xfId="0" applyNumberFormat="1" applyFont="1" applyAlignment="1">
      <alignment vertical="center"/>
    </xf>
    <xf numFmtId="0" fontId="98" fillId="38" borderId="28" xfId="86" applyFont="1" applyFill="1" applyBorder="1" applyAlignment="1">
      <alignment vertical="center" wrapText="1"/>
      <protection/>
    </xf>
    <xf numFmtId="0" fontId="97" fillId="5" borderId="49" xfId="86" applyFont="1" applyFill="1" applyBorder="1" applyAlignment="1">
      <alignment horizontal="center" vertical="center" wrapText="1"/>
      <protection/>
    </xf>
    <xf numFmtId="0" fontId="97" fillId="5" borderId="50" xfId="86" applyFont="1" applyFill="1" applyBorder="1" applyAlignment="1">
      <alignment horizontal="center" vertical="center" wrapText="1"/>
      <protection/>
    </xf>
    <xf numFmtId="0" fontId="97" fillId="5" borderId="51" xfId="86" applyFont="1" applyFill="1" applyBorder="1" applyAlignment="1">
      <alignment horizontal="center" vertical="center" wrapText="1"/>
      <protection/>
    </xf>
    <xf numFmtId="181" fontId="96" fillId="0" borderId="0" xfId="73" applyNumberFormat="1" applyFont="1" applyBorder="1" applyAlignment="1">
      <alignment vertical="center"/>
    </xf>
    <xf numFmtId="178" fontId="96" fillId="0" borderId="52" xfId="56" applyNumberFormat="1" applyFont="1" applyBorder="1" applyAlignment="1">
      <alignment vertical="center"/>
    </xf>
    <xf numFmtId="178" fontId="96" fillId="0" borderId="16" xfId="56" applyNumberFormat="1" applyFont="1" applyBorder="1" applyAlignment="1">
      <alignment vertical="center"/>
    </xf>
    <xf numFmtId="178" fontId="96" fillId="0" borderId="39" xfId="56" applyNumberFormat="1" applyFont="1" applyBorder="1" applyAlignment="1">
      <alignment vertical="center"/>
    </xf>
    <xf numFmtId="9" fontId="96" fillId="0" borderId="53" xfId="95" applyFont="1" applyBorder="1" applyAlignment="1">
      <alignment vertical="center"/>
    </xf>
    <xf numFmtId="178" fontId="96" fillId="0" borderId="20" xfId="56" applyNumberFormat="1" applyFont="1" applyBorder="1" applyAlignment="1">
      <alignment vertical="center"/>
    </xf>
    <xf numFmtId="178" fontId="96" fillId="0" borderId="13" xfId="56" applyNumberFormat="1" applyFont="1" applyBorder="1" applyAlignment="1">
      <alignment vertical="center"/>
    </xf>
    <xf numFmtId="9" fontId="96" fillId="0" borderId="14" xfId="95" applyFont="1" applyBorder="1" applyAlignment="1">
      <alignment vertical="center"/>
    </xf>
    <xf numFmtId="9" fontId="96" fillId="0" borderId="21" xfId="95" applyFont="1" applyBorder="1" applyAlignment="1">
      <alignment vertical="center"/>
    </xf>
    <xf numFmtId="178" fontId="96" fillId="0" borderId="14" xfId="56" applyNumberFormat="1" applyFont="1" applyBorder="1" applyAlignment="1">
      <alignment vertical="center"/>
    </xf>
    <xf numFmtId="178" fontId="96" fillId="0" borderId="54" xfId="56" applyNumberFormat="1" applyFont="1" applyBorder="1" applyAlignment="1">
      <alignment vertical="center"/>
    </xf>
    <xf numFmtId="178" fontId="96" fillId="0" borderId="38" xfId="56" applyNumberFormat="1" applyFont="1" applyBorder="1" applyAlignment="1">
      <alignment vertical="center"/>
    </xf>
    <xf numFmtId="9" fontId="96" fillId="0" borderId="40" xfId="95" applyFont="1" applyBorder="1" applyAlignment="1">
      <alignment vertical="center"/>
    </xf>
    <xf numFmtId="0" fontId="97" fillId="38" borderId="0" xfId="86" applyFont="1" applyFill="1" applyAlignment="1">
      <alignment horizontal="left" vertical="center" wrapText="1"/>
      <protection/>
    </xf>
    <xf numFmtId="0" fontId="97" fillId="5" borderId="13" xfId="86" applyFont="1" applyFill="1" applyBorder="1" applyAlignment="1">
      <alignment horizontal="center" vertical="center" wrapText="1"/>
      <protection/>
    </xf>
    <xf numFmtId="0" fontId="98" fillId="0" borderId="37" xfId="86" applyFont="1" applyBorder="1" applyAlignment="1">
      <alignment horizontal="left" vertical="center" wrapText="1"/>
      <protection/>
    </xf>
    <xf numFmtId="0" fontId="97" fillId="0" borderId="22" xfId="86" applyFont="1" applyBorder="1" applyAlignment="1">
      <alignment horizontal="center" vertical="center" wrapText="1"/>
      <protection/>
    </xf>
    <xf numFmtId="173" fontId="97" fillId="0" borderId="22" xfId="57" applyFont="1" applyFill="1" applyBorder="1" applyAlignment="1" applyProtection="1">
      <alignment horizontal="center" vertical="center" wrapText="1"/>
      <protection/>
    </xf>
    <xf numFmtId="171" fontId="96" fillId="0" borderId="0" xfId="74" applyFont="1" applyAlignment="1">
      <alignment vertical="center"/>
    </xf>
    <xf numFmtId="0" fontId="97" fillId="0" borderId="16" xfId="86" applyFont="1" applyBorder="1" applyAlignment="1">
      <alignment horizontal="left" vertical="center" wrapText="1"/>
      <protection/>
    </xf>
    <xf numFmtId="174" fontId="97" fillId="0" borderId="22" xfId="56" applyFont="1" applyFill="1" applyBorder="1" applyAlignment="1" applyProtection="1">
      <alignment horizontal="center" vertical="center" wrapText="1"/>
      <protection/>
    </xf>
    <xf numFmtId="0" fontId="97" fillId="11" borderId="38" xfId="86" applyFont="1" applyFill="1" applyBorder="1" applyAlignment="1">
      <alignment horizontal="left" vertical="center" wrapText="1"/>
      <protection/>
    </xf>
    <xf numFmtId="0" fontId="98" fillId="11" borderId="38" xfId="97" applyNumberFormat="1" applyFont="1" applyFill="1" applyBorder="1" applyAlignment="1" applyProtection="1">
      <alignment horizontal="center" vertical="center" wrapText="1"/>
      <protection/>
    </xf>
    <xf numFmtId="0" fontId="97" fillId="11" borderId="38" xfId="95" applyNumberFormat="1" applyFont="1" applyFill="1" applyBorder="1" applyAlignment="1" applyProtection="1">
      <alignment horizontal="center" vertical="center" wrapText="1"/>
      <protection/>
    </xf>
    <xf numFmtId="0" fontId="97" fillId="11" borderId="38" xfId="95" applyNumberFormat="1" applyFont="1" applyFill="1" applyBorder="1" applyAlignment="1" applyProtection="1">
      <alignment vertical="center" wrapText="1"/>
      <protection/>
    </xf>
    <xf numFmtId="9" fontId="99" fillId="0" borderId="0" xfId="95" applyFont="1" applyBorder="1" applyAlignment="1">
      <alignment horizontal="center" vertical="center"/>
    </xf>
    <xf numFmtId="171" fontId="99" fillId="0" borderId="0" xfId="74" applyFont="1" applyAlignment="1">
      <alignment vertical="center"/>
    </xf>
    <xf numFmtId="9" fontId="98" fillId="0" borderId="16" xfId="96" applyFont="1" applyFill="1" applyBorder="1" applyAlignment="1" applyProtection="1">
      <alignment horizontal="center" vertical="center" wrapText="1"/>
      <protection locked="0"/>
    </xf>
    <xf numFmtId="9" fontId="97" fillId="0" borderId="39" xfId="86" applyNumberFormat="1" applyFont="1" applyBorder="1" applyAlignment="1">
      <alignment horizontal="center" vertical="center" wrapText="1"/>
      <protection/>
    </xf>
    <xf numFmtId="9" fontId="97" fillId="0" borderId="0" xfId="86" applyNumberFormat="1" applyFont="1" applyAlignment="1">
      <alignment vertical="center" wrapText="1"/>
      <protection/>
    </xf>
    <xf numFmtId="0" fontId="99" fillId="0" borderId="0" xfId="0" applyFont="1" applyAlignment="1">
      <alignment vertical="center"/>
    </xf>
    <xf numFmtId="0" fontId="97" fillId="11" borderId="13" xfId="86" applyFont="1" applyFill="1" applyBorder="1" applyAlignment="1">
      <alignment horizontal="left" vertical="center" wrapText="1"/>
      <protection/>
    </xf>
    <xf numFmtId="9" fontId="98" fillId="11" borderId="13" xfId="95" applyFont="1" applyFill="1" applyBorder="1" applyAlignment="1" applyProtection="1">
      <alignment horizontal="center" vertical="center" wrapText="1"/>
      <protection locked="0"/>
    </xf>
    <xf numFmtId="9" fontId="97" fillId="0" borderId="14" xfId="86" applyNumberFormat="1" applyFont="1" applyBorder="1" applyAlignment="1">
      <alignment horizontal="center" vertical="center" wrapText="1"/>
      <protection/>
    </xf>
    <xf numFmtId="0" fontId="102" fillId="0" borderId="0" xfId="0" applyFont="1" applyAlignment="1">
      <alignment vertical="center"/>
    </xf>
    <xf numFmtId="3" fontId="96" fillId="0" borderId="0" xfId="0" applyNumberFormat="1" applyFont="1" applyAlignment="1">
      <alignment vertical="center"/>
    </xf>
    <xf numFmtId="178" fontId="96" fillId="0" borderId="0" xfId="56" applyNumberFormat="1" applyFont="1" applyBorder="1" applyAlignment="1">
      <alignment vertical="center"/>
    </xf>
    <xf numFmtId="0" fontId="98" fillId="11" borderId="38" xfId="97" applyNumberFormat="1" applyFont="1" applyFill="1" applyBorder="1" applyAlignment="1" applyProtection="1">
      <alignment vertical="center" wrapText="1"/>
      <protection/>
    </xf>
    <xf numFmtId="179" fontId="97" fillId="11" borderId="38" xfId="95" applyNumberFormat="1" applyFont="1" applyFill="1" applyBorder="1" applyAlignment="1" applyProtection="1">
      <alignment vertical="center" wrapText="1"/>
      <protection/>
    </xf>
    <xf numFmtId="1" fontId="97" fillId="0" borderId="22" xfId="56" applyNumberFormat="1" applyFont="1" applyFill="1" applyBorder="1" applyAlignment="1" applyProtection="1">
      <alignment horizontal="center" vertical="center" wrapText="1"/>
      <protection/>
    </xf>
    <xf numFmtId="0" fontId="97" fillId="0" borderId="13" xfId="86" applyFont="1" applyBorder="1" applyAlignment="1">
      <alignment horizontal="left" vertical="center" wrapText="1"/>
      <protection/>
    </xf>
    <xf numFmtId="9" fontId="98" fillId="0" borderId="13" xfId="96" applyFont="1" applyFill="1" applyBorder="1" applyAlignment="1" applyProtection="1">
      <alignment horizontal="center" vertical="center" wrapText="1"/>
      <protection locked="0"/>
    </xf>
    <xf numFmtId="0" fontId="98" fillId="11" borderId="14" xfId="95" applyNumberFormat="1" applyFont="1" applyFill="1" applyBorder="1" applyAlignment="1" applyProtection="1">
      <alignment horizontal="center" vertical="center" wrapText="1"/>
      <protection locked="0"/>
    </xf>
    <xf numFmtId="1" fontId="96" fillId="0" borderId="0" xfId="0" applyNumberFormat="1" applyFont="1" applyAlignment="1">
      <alignment vertical="center"/>
    </xf>
    <xf numFmtId="3" fontId="97" fillId="0" borderId="22" xfId="56" applyNumberFormat="1" applyFont="1" applyFill="1" applyBorder="1" applyAlignment="1" applyProtection="1">
      <alignment horizontal="center" vertical="center" wrapText="1"/>
      <protection/>
    </xf>
    <xf numFmtId="9" fontId="98" fillId="11" borderId="14" xfId="95" applyFont="1" applyFill="1" applyBorder="1" applyAlignment="1" applyProtection="1">
      <alignment horizontal="center" vertical="center" wrapText="1"/>
      <protection locked="0"/>
    </xf>
    <xf numFmtId="2" fontId="96" fillId="0" borderId="0" xfId="0" applyNumberFormat="1" applyFont="1" applyAlignment="1">
      <alignment vertical="center"/>
    </xf>
    <xf numFmtId="0" fontId="98" fillId="0" borderId="0" xfId="0" applyFont="1" applyAlignment="1">
      <alignment vertical="center"/>
    </xf>
    <xf numFmtId="0" fontId="97" fillId="11" borderId="43" xfId="0" applyFont="1" applyFill="1" applyBorder="1" applyAlignment="1">
      <alignment horizontal="center" vertical="center"/>
    </xf>
    <xf numFmtId="0" fontId="97" fillId="11" borderId="22" xfId="0" applyFont="1" applyFill="1" applyBorder="1" applyAlignment="1">
      <alignment horizontal="center" vertical="center" wrapText="1"/>
    </xf>
    <xf numFmtId="0" fontId="98" fillId="0" borderId="13" xfId="0" applyFont="1" applyBorder="1" applyAlignment="1">
      <alignment horizontal="center" vertical="center"/>
    </xf>
    <xf numFmtId="0" fontId="97" fillId="11" borderId="43" xfId="0" applyFont="1" applyFill="1" applyBorder="1" applyAlignment="1">
      <alignment vertical="center"/>
    </xf>
    <xf numFmtId="0" fontId="97" fillId="11" borderId="44" xfId="0" applyFont="1" applyFill="1" applyBorder="1" applyAlignment="1">
      <alignment vertical="center"/>
    </xf>
    <xf numFmtId="0" fontId="97" fillId="11" borderId="0" xfId="0" applyFont="1" applyFill="1" applyAlignment="1">
      <alignment horizontal="center" vertical="center"/>
    </xf>
    <xf numFmtId="0" fontId="97" fillId="11" borderId="0" xfId="0" applyFont="1" applyFill="1" applyAlignment="1">
      <alignment vertical="center"/>
    </xf>
    <xf numFmtId="0" fontId="97" fillId="11" borderId="55" xfId="0" applyFont="1" applyFill="1" applyBorder="1" applyAlignment="1">
      <alignment vertical="center"/>
    </xf>
    <xf numFmtId="0" fontId="97" fillId="11" borderId="15" xfId="0" applyFont="1" applyFill="1" applyBorder="1" applyAlignment="1">
      <alignment horizontal="center" vertical="center"/>
    </xf>
    <xf numFmtId="0" fontId="97" fillId="11" borderId="15" xfId="0" applyFont="1" applyFill="1" applyBorder="1" applyAlignment="1">
      <alignment vertical="center"/>
    </xf>
    <xf numFmtId="0" fontId="97" fillId="11" borderId="56" xfId="0" applyFont="1" applyFill="1" applyBorder="1" applyAlignment="1">
      <alignment vertical="center"/>
    </xf>
    <xf numFmtId="0" fontId="97" fillId="11" borderId="13" xfId="0" applyFont="1" applyFill="1" applyBorder="1" applyAlignment="1">
      <alignment horizontal="center" vertical="center" wrapText="1"/>
    </xf>
    <xf numFmtId="0" fontId="97" fillId="11" borderId="22" xfId="0" applyFont="1" applyFill="1" applyBorder="1" applyAlignment="1">
      <alignment vertical="center" wrapText="1"/>
    </xf>
    <xf numFmtId="0" fontId="97" fillId="11" borderId="13" xfId="0" applyFont="1" applyFill="1" applyBorder="1" applyAlignment="1">
      <alignment vertical="center" wrapText="1"/>
    </xf>
    <xf numFmtId="9" fontId="97" fillId="11" borderId="13" xfId="95" applyFont="1" applyFill="1" applyBorder="1" applyAlignment="1">
      <alignment horizontal="right" vertical="center" wrapText="1"/>
    </xf>
    <xf numFmtId="0" fontId="98" fillId="0" borderId="13" xfId="0" applyFont="1" applyBorder="1" applyAlignment="1">
      <alignment horizontal="left" vertical="top" wrapText="1"/>
    </xf>
    <xf numFmtId="0" fontId="98" fillId="0" borderId="13" xfId="0" applyFont="1" applyBorder="1" applyAlignment="1">
      <alignment horizontal="center" vertical="center" wrapText="1"/>
    </xf>
    <xf numFmtId="173" fontId="98" fillId="0" borderId="13" xfId="57" applyFont="1" applyBorder="1" applyAlignment="1">
      <alignment horizontal="center" vertical="center" wrapText="1"/>
    </xf>
    <xf numFmtId="9" fontId="98" fillId="0" borderId="13" xfId="95" applyFont="1" applyBorder="1" applyAlignment="1">
      <alignment horizontal="center" vertical="center" wrapText="1"/>
    </xf>
    <xf numFmtId="9" fontId="98" fillId="0" borderId="13" xfId="95" applyFont="1" applyBorder="1" applyAlignment="1">
      <alignment vertical="center" wrapText="1"/>
    </xf>
    <xf numFmtId="9" fontId="98" fillId="0" borderId="13" xfId="95" applyFont="1" applyBorder="1" applyAlignment="1">
      <alignment horizontal="right" vertical="center" wrapText="1"/>
    </xf>
    <xf numFmtId="0" fontId="98" fillId="0" borderId="0" xfId="0" applyFont="1" applyAlignment="1">
      <alignment horizontal="left" vertical="top" wrapText="1"/>
    </xf>
    <xf numFmtId="9" fontId="98" fillId="0" borderId="13" xfId="0" applyNumberFormat="1" applyFont="1" applyBorder="1" applyAlignment="1">
      <alignment horizontal="center" vertical="center" wrapText="1"/>
    </xf>
    <xf numFmtId="0" fontId="98" fillId="0" borderId="13" xfId="0" applyFont="1" applyBorder="1" applyAlignment="1">
      <alignment vertical="center" wrapText="1"/>
    </xf>
    <xf numFmtId="9" fontId="98" fillId="0" borderId="13" xfId="95" applyFont="1" applyBorder="1" applyAlignment="1">
      <alignment horizontal="right" vertical="top" wrapText="1"/>
    </xf>
    <xf numFmtId="0" fontId="98" fillId="38" borderId="13" xfId="0" applyFont="1" applyFill="1" applyBorder="1" applyAlignment="1">
      <alignment horizontal="center" vertical="center"/>
    </xf>
    <xf numFmtId="0" fontId="98" fillId="38" borderId="13" xfId="0" applyFont="1" applyFill="1" applyBorder="1" applyAlignment="1">
      <alignment horizontal="center" vertical="center" wrapText="1"/>
    </xf>
    <xf numFmtId="173" fontId="98" fillId="38" borderId="13" xfId="57" applyFont="1" applyFill="1" applyBorder="1" applyAlignment="1">
      <alignment horizontal="center" vertical="center" wrapText="1"/>
    </xf>
    <xf numFmtId="0" fontId="98" fillId="0" borderId="22" xfId="86" applyFont="1" applyBorder="1" applyAlignment="1">
      <alignment horizontal="center" vertical="center" wrapText="1"/>
      <protection/>
    </xf>
    <xf numFmtId="0" fontId="98" fillId="38" borderId="13" xfId="0" applyFont="1" applyFill="1" applyBorder="1" applyAlignment="1">
      <alignment vertical="center"/>
    </xf>
    <xf numFmtId="0" fontId="98" fillId="0" borderId="13" xfId="0" applyFont="1" applyBorder="1" applyAlignment="1">
      <alignment vertical="center"/>
    </xf>
    <xf numFmtId="173" fontId="98" fillId="0" borderId="13" xfId="57" applyFont="1" applyFill="1" applyBorder="1" applyAlignment="1">
      <alignment horizontal="center" vertical="center" wrapText="1"/>
    </xf>
    <xf numFmtId="173" fontId="98" fillId="0" borderId="13" xfId="57" applyFont="1" applyFill="1" applyBorder="1" applyAlignment="1">
      <alignment vertical="center" wrapText="1"/>
    </xf>
    <xf numFmtId="9" fontId="98" fillId="0" borderId="13" xfId="95" applyFont="1" applyBorder="1" applyAlignment="1">
      <alignment horizontal="right" vertical="center"/>
    </xf>
    <xf numFmtId="0" fontId="98" fillId="38" borderId="13" xfId="0" applyFont="1" applyFill="1" applyBorder="1" applyAlignment="1">
      <alignment horizontal="center" vertical="top"/>
    </xf>
    <xf numFmtId="0" fontId="98" fillId="38" borderId="13" xfId="0" applyFont="1" applyFill="1" applyBorder="1" applyAlignment="1">
      <alignment horizontal="center" vertical="top" wrapText="1"/>
    </xf>
    <xf numFmtId="0" fontId="98" fillId="38" borderId="13" xfId="0" applyFont="1" applyFill="1" applyBorder="1" applyAlignment="1">
      <alignment vertical="top"/>
    </xf>
    <xf numFmtId="0" fontId="98" fillId="38" borderId="13" xfId="0" applyFont="1" applyFill="1" applyBorder="1" applyAlignment="1">
      <alignment vertical="top" wrapText="1"/>
    </xf>
    <xf numFmtId="0" fontId="98" fillId="38" borderId="0" xfId="0" applyFont="1" applyFill="1" applyAlignment="1">
      <alignment horizontal="center" vertical="top"/>
    </xf>
    <xf numFmtId="173" fontId="98" fillId="38" borderId="13" xfId="57" applyFont="1" applyFill="1" applyBorder="1" applyAlignment="1">
      <alignment horizontal="center" vertical="top" wrapText="1"/>
    </xf>
    <xf numFmtId="9" fontId="98" fillId="38" borderId="13" xfId="95" applyFont="1" applyFill="1" applyBorder="1" applyAlignment="1">
      <alignment horizontal="right" vertical="top"/>
    </xf>
    <xf numFmtId="0" fontId="98" fillId="38" borderId="0" xfId="0" applyFont="1" applyFill="1" applyAlignment="1">
      <alignment vertical="top"/>
    </xf>
    <xf numFmtId="0" fontId="96" fillId="0" borderId="0" xfId="0" applyFont="1" applyAlignment="1">
      <alignment/>
    </xf>
    <xf numFmtId="0" fontId="98" fillId="0" borderId="0" xfId="0" applyFont="1" applyAlignment="1">
      <alignment horizontal="center" vertical="center"/>
    </xf>
    <xf numFmtId="9" fontId="98" fillId="0" borderId="0" xfId="95" applyFont="1" applyAlignment="1">
      <alignment horizontal="right" vertical="center"/>
    </xf>
    <xf numFmtId="0" fontId="103" fillId="0" borderId="0" xfId="0" applyFont="1" applyAlignment="1">
      <alignment horizontal="left" vertical="top"/>
    </xf>
    <xf numFmtId="0" fontId="103" fillId="0" borderId="0" xfId="0" applyFont="1" applyAlignment="1">
      <alignment vertical="top" wrapText="1"/>
    </xf>
    <xf numFmtId="0" fontId="104" fillId="0" borderId="0" xfId="0" applyFont="1" applyAlignment="1">
      <alignment vertical="center"/>
    </xf>
    <xf numFmtId="173" fontId="97" fillId="0" borderId="22" xfId="57" applyFont="1" applyFill="1" applyBorder="1" applyAlignment="1" applyProtection="1">
      <alignment vertical="center" wrapText="1"/>
      <protection/>
    </xf>
    <xf numFmtId="9" fontId="87" fillId="11" borderId="13" xfId="95" applyFont="1" applyFill="1" applyBorder="1" applyAlignment="1" applyProtection="1">
      <alignment horizontal="center" vertical="center" wrapText="1"/>
      <protection locked="0"/>
    </xf>
    <xf numFmtId="0" fontId="91" fillId="11" borderId="38" xfId="95" applyNumberFormat="1" applyFont="1" applyFill="1" applyBorder="1" applyAlignment="1" applyProtection="1">
      <alignment horizontal="center" vertical="center" wrapText="1"/>
      <protection/>
    </xf>
    <xf numFmtId="1" fontId="91" fillId="38" borderId="38" xfId="95" applyNumberFormat="1" applyFont="1" applyFill="1" applyBorder="1" applyAlignment="1" applyProtection="1">
      <alignment horizontal="center" vertical="center" wrapText="1"/>
      <protection/>
    </xf>
    <xf numFmtId="0" fontId="87" fillId="0" borderId="13" xfId="0" applyFont="1" applyBorder="1" applyAlignment="1">
      <alignment horizontal="center" vertical="center"/>
    </xf>
    <xf numFmtId="0" fontId="0" fillId="0" borderId="46" xfId="0" applyBorder="1" applyAlignment="1">
      <alignment/>
    </xf>
    <xf numFmtId="0" fontId="95" fillId="0" borderId="14" xfId="0" applyFont="1" applyBorder="1" applyAlignment="1">
      <alignment/>
    </xf>
    <xf numFmtId="0" fontId="95" fillId="0" borderId="39" xfId="0" applyFont="1" applyBorder="1" applyAlignment="1">
      <alignment/>
    </xf>
    <xf numFmtId="0" fontId="92" fillId="0" borderId="16" xfId="0" applyFont="1" applyBorder="1" applyAlignment="1">
      <alignment vertical="center"/>
    </xf>
    <xf numFmtId="0" fontId="105" fillId="0" borderId="46" xfId="0" applyFont="1" applyBorder="1" applyAlignment="1">
      <alignment/>
    </xf>
    <xf numFmtId="0" fontId="88" fillId="0" borderId="13" xfId="0" applyFont="1" applyBorder="1" applyAlignment="1">
      <alignment horizontal="center" vertical="center" wrapText="1"/>
    </xf>
    <xf numFmtId="0" fontId="96" fillId="0" borderId="0" xfId="0" applyFont="1" applyAlignment="1">
      <alignment vertical="center" wrapText="1"/>
    </xf>
    <xf numFmtId="1" fontId="87" fillId="11" borderId="38" xfId="95" applyNumberFormat="1" applyFont="1" applyFill="1" applyBorder="1" applyAlignment="1" applyProtection="1">
      <alignment horizontal="center" vertical="center" wrapText="1"/>
      <protection/>
    </xf>
    <xf numFmtId="0" fontId="87" fillId="38" borderId="13" xfId="0" applyFont="1" applyFill="1" applyBorder="1" applyAlignment="1">
      <alignment horizontal="center" vertical="center"/>
    </xf>
    <xf numFmtId="0" fontId="87" fillId="38" borderId="13" xfId="0" applyFont="1" applyFill="1" applyBorder="1" applyAlignment="1">
      <alignment horizontal="center" vertical="top"/>
    </xf>
    <xf numFmtId="183" fontId="92" fillId="38" borderId="13" xfId="73" applyNumberFormat="1" applyFont="1" applyFill="1" applyBorder="1" applyAlignment="1">
      <alignment vertical="center"/>
    </xf>
    <xf numFmtId="178" fontId="96" fillId="0" borderId="13" xfId="56" applyNumberFormat="1" applyFont="1" applyFill="1" applyBorder="1" applyAlignment="1">
      <alignment vertical="center"/>
    </xf>
    <xf numFmtId="9" fontId="96" fillId="0" borderId="21" xfId="95" applyFont="1" applyFill="1" applyBorder="1" applyAlignment="1">
      <alignment vertical="center"/>
    </xf>
    <xf numFmtId="9" fontId="96" fillId="0" borderId="53" xfId="95" applyFont="1" applyFill="1" applyBorder="1" applyAlignment="1">
      <alignment vertical="center"/>
    </xf>
    <xf numFmtId="0" fontId="106" fillId="0" borderId="13" xfId="95" applyNumberFormat="1" applyFont="1" applyBorder="1" applyAlignment="1">
      <alignment horizontal="justify" vertical="top" wrapText="1"/>
    </xf>
    <xf numFmtId="0" fontId="106" fillId="0" borderId="13" xfId="0" applyFont="1" applyBorder="1" applyAlignment="1">
      <alignment horizontal="justify" vertical="top" wrapText="1"/>
    </xf>
    <xf numFmtId="9" fontId="106" fillId="0" borderId="13" xfId="95" applyFont="1" applyBorder="1" applyAlignment="1">
      <alignment horizontal="left" vertical="top" wrapText="1"/>
    </xf>
    <xf numFmtId="0" fontId="107" fillId="0" borderId="13" xfId="95" applyNumberFormat="1" applyFont="1" applyBorder="1" applyAlignment="1">
      <alignment horizontal="left" vertical="top" wrapText="1"/>
    </xf>
    <xf numFmtId="0" fontId="107" fillId="38" borderId="13" xfId="95" applyNumberFormat="1" applyFont="1" applyFill="1" applyBorder="1" applyAlignment="1">
      <alignment horizontal="justify" vertical="top" wrapText="1"/>
    </xf>
    <xf numFmtId="0" fontId="108" fillId="0" borderId="13" xfId="95" applyNumberFormat="1" applyFont="1" applyBorder="1" applyAlignment="1">
      <alignment horizontal="justify" vertical="top" wrapText="1"/>
    </xf>
    <xf numFmtId="0" fontId="107" fillId="0" borderId="13" xfId="95" applyNumberFormat="1" applyFont="1" applyBorder="1" applyAlignment="1">
      <alignment horizontal="justify" vertical="top" wrapText="1"/>
    </xf>
    <xf numFmtId="9" fontId="107" fillId="0" borderId="13" xfId="95" applyFont="1" applyFill="1" applyBorder="1" applyAlignment="1">
      <alignment horizontal="left" vertical="top" wrapText="1"/>
    </xf>
    <xf numFmtId="9" fontId="107" fillId="38" borderId="13" xfId="95" applyFont="1" applyFill="1" applyBorder="1" applyAlignment="1">
      <alignment horizontal="left" vertical="top" wrapText="1"/>
    </xf>
    <xf numFmtId="0" fontId="107" fillId="0" borderId="0" xfId="0" applyFont="1" applyAlignment="1">
      <alignment vertical="top" wrapText="1"/>
    </xf>
    <xf numFmtId="0" fontId="107" fillId="0" borderId="13" xfId="0" applyFont="1" applyBorder="1" applyAlignment="1">
      <alignment vertical="top" wrapText="1"/>
    </xf>
    <xf numFmtId="9" fontId="107" fillId="0" borderId="13" xfId="95" applyFont="1" applyBorder="1" applyAlignment="1">
      <alignment horizontal="left" vertical="top" wrapText="1"/>
    </xf>
    <xf numFmtId="0" fontId="107" fillId="38" borderId="13" xfId="95" applyNumberFormat="1" applyFont="1" applyFill="1" applyBorder="1" applyAlignment="1">
      <alignment horizontal="left" vertical="top" wrapText="1"/>
    </xf>
    <xf numFmtId="0" fontId="106" fillId="38" borderId="13" xfId="95" applyNumberFormat="1" applyFont="1" applyFill="1" applyBorder="1" applyAlignment="1">
      <alignment horizontal="justify" vertical="top" wrapText="1"/>
    </xf>
    <xf numFmtId="0" fontId="106" fillId="38" borderId="13" xfId="0" applyFont="1" applyFill="1" applyBorder="1" applyAlignment="1">
      <alignment horizontal="justify" vertical="top" wrapText="1"/>
    </xf>
    <xf numFmtId="0" fontId="109" fillId="38" borderId="13" xfId="95" applyNumberFormat="1" applyFont="1" applyFill="1" applyBorder="1" applyAlignment="1">
      <alignment horizontal="justify" vertical="top" wrapText="1"/>
    </xf>
    <xf numFmtId="0" fontId="9" fillId="5" borderId="57" xfId="86" applyFont="1" applyFill="1" applyBorder="1" applyAlignment="1">
      <alignment horizontal="center" vertical="center" wrapText="1"/>
      <protection/>
    </xf>
    <xf numFmtId="0" fontId="9" fillId="5" borderId="20" xfId="86" applyFont="1" applyFill="1" applyBorder="1" applyAlignment="1">
      <alignment horizontal="center" vertical="center" wrapText="1"/>
      <protection/>
    </xf>
    <xf numFmtId="2" fontId="8" fillId="0" borderId="20" xfId="86" applyNumberFormat="1" applyFont="1" applyBorder="1" applyAlignment="1">
      <alignment vertical="center" wrapText="1"/>
      <protection/>
    </xf>
    <xf numFmtId="9" fontId="88" fillId="0" borderId="58" xfId="97" applyFont="1" applyFill="1" applyBorder="1" applyAlignment="1" applyProtection="1">
      <alignment horizontal="center" vertical="center" wrapText="1"/>
      <protection/>
    </xf>
    <xf numFmtId="9" fontId="88" fillId="0" borderId="43" xfId="97" applyFont="1" applyFill="1" applyBorder="1" applyAlignment="1" applyProtection="1">
      <alignment horizontal="center" vertical="center" wrapText="1"/>
      <protection/>
    </xf>
    <xf numFmtId="9" fontId="88" fillId="0" borderId="44" xfId="97" applyFont="1" applyFill="1" applyBorder="1" applyAlignment="1" applyProtection="1">
      <alignment horizontal="center" vertical="center" wrapText="1"/>
      <protection/>
    </xf>
    <xf numFmtId="9" fontId="88" fillId="0" borderId="59" xfId="97" applyFont="1" applyFill="1" applyBorder="1" applyAlignment="1" applyProtection="1">
      <alignment horizontal="center" vertical="center" wrapText="1"/>
      <protection/>
    </xf>
    <xf numFmtId="9" fontId="88" fillId="0" borderId="34" xfId="97" applyFont="1" applyFill="1" applyBorder="1" applyAlignment="1" applyProtection="1">
      <alignment horizontal="center" vertical="center" wrapText="1"/>
      <protection/>
    </xf>
    <xf numFmtId="9" fontId="88" fillId="0" borderId="60" xfId="97" applyFont="1" applyFill="1" applyBorder="1" applyAlignment="1" applyProtection="1">
      <alignment horizontal="center" vertical="center" wrapText="1"/>
      <protection/>
    </xf>
    <xf numFmtId="0" fontId="9" fillId="5" borderId="39" xfId="86" applyFont="1" applyFill="1" applyBorder="1" applyAlignment="1">
      <alignment horizontal="center" vertical="center" wrapText="1"/>
      <protection/>
    </xf>
    <xf numFmtId="0" fontId="9" fillId="5" borderId="15" xfId="86" applyFont="1" applyFill="1" applyBorder="1" applyAlignment="1">
      <alignment horizontal="center" vertical="center" wrapText="1"/>
      <protection/>
    </xf>
    <xf numFmtId="0" fontId="9" fillId="5" borderId="19" xfId="86" applyFont="1" applyFill="1" applyBorder="1" applyAlignment="1">
      <alignment horizontal="center" vertical="center" wrapText="1"/>
      <protection/>
    </xf>
    <xf numFmtId="0" fontId="9" fillId="0" borderId="22" xfId="86" applyFont="1" applyBorder="1" applyAlignment="1">
      <alignment horizontal="center" vertical="center" wrapText="1"/>
      <protection/>
    </xf>
    <xf numFmtId="0" fontId="9" fillId="0" borderId="61" xfId="86" applyFont="1" applyBorder="1" applyAlignment="1">
      <alignment horizontal="center" vertical="center" wrapText="1"/>
      <protection/>
    </xf>
    <xf numFmtId="3" fontId="9" fillId="0" borderId="58" xfId="86" applyNumberFormat="1" applyFont="1" applyBorder="1" applyAlignment="1">
      <alignment horizontal="center" vertical="center" wrapText="1"/>
      <protection/>
    </xf>
    <xf numFmtId="3" fontId="9" fillId="0" borderId="44" xfId="86" applyNumberFormat="1" applyFont="1" applyBorder="1" applyAlignment="1">
      <alignment horizontal="center" vertical="center" wrapText="1"/>
      <protection/>
    </xf>
    <xf numFmtId="2" fontId="8" fillId="0" borderId="37" xfId="86" applyNumberFormat="1" applyFont="1" applyBorder="1" applyAlignment="1">
      <alignment horizontal="center" vertical="center" wrapText="1"/>
      <protection/>
    </xf>
    <xf numFmtId="2" fontId="8" fillId="0" borderId="52" xfId="86" applyNumberFormat="1" applyFont="1" applyBorder="1" applyAlignment="1">
      <alignment horizontal="center" vertical="center" wrapText="1"/>
      <protection/>
    </xf>
    <xf numFmtId="2" fontId="8" fillId="0" borderId="45" xfId="86" applyNumberFormat="1" applyFont="1" applyBorder="1" applyAlignment="1">
      <alignment horizontal="center" vertical="center" wrapText="1"/>
      <protection/>
    </xf>
    <xf numFmtId="2" fontId="8" fillId="0" borderId="16" xfId="86" applyNumberFormat="1" applyFont="1" applyBorder="1" applyAlignment="1">
      <alignment horizontal="center" vertical="center" wrapText="1"/>
      <protection/>
    </xf>
    <xf numFmtId="0" fontId="9" fillId="5" borderId="62" xfId="86" applyFont="1" applyFill="1" applyBorder="1" applyAlignment="1">
      <alignment horizontal="center" vertical="center" wrapText="1"/>
      <protection/>
    </xf>
    <xf numFmtId="0" fontId="9" fillId="5" borderId="16" xfId="86" applyFont="1" applyFill="1" applyBorder="1" applyAlignment="1">
      <alignment horizontal="center" vertical="center" wrapText="1"/>
      <protection/>
    </xf>
    <xf numFmtId="2" fontId="8" fillId="0" borderId="22" xfId="86" applyNumberFormat="1" applyFont="1" applyBorder="1" applyAlignment="1">
      <alignment horizontal="center" vertical="center" wrapText="1"/>
      <protection/>
    </xf>
    <xf numFmtId="2" fontId="8" fillId="0" borderId="52" xfId="86" applyNumberFormat="1" applyFont="1" applyBorder="1" applyAlignment="1">
      <alignment vertical="center" wrapText="1"/>
      <protection/>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0" fontId="9" fillId="0" borderId="14" xfId="86" applyFont="1" applyBorder="1" applyAlignment="1">
      <alignment horizontal="center" vertical="center" wrapText="1"/>
      <protection/>
    </xf>
    <xf numFmtId="0" fontId="9" fillId="0" borderId="41" xfId="86" applyFont="1" applyBorder="1" applyAlignment="1">
      <alignment horizontal="center" vertical="center" wrapText="1"/>
      <protection/>
    </xf>
    <xf numFmtId="0" fontId="9" fillId="5" borderId="13" xfId="86" applyFont="1" applyFill="1" applyBorder="1" applyAlignment="1">
      <alignment horizontal="center" vertical="center" wrapText="1"/>
      <protection/>
    </xf>
    <xf numFmtId="0" fontId="9" fillId="5" borderId="21" xfId="86" applyFont="1" applyFill="1" applyBorder="1" applyAlignment="1">
      <alignment horizontal="center" vertical="center" wrapText="1"/>
      <protection/>
    </xf>
    <xf numFmtId="0" fontId="9" fillId="5" borderId="56" xfId="86" applyFont="1" applyFill="1" applyBorder="1" applyAlignment="1">
      <alignment horizontal="center" vertical="center" wrapText="1"/>
      <protection/>
    </xf>
    <xf numFmtId="0" fontId="9" fillId="0" borderId="57" xfId="86" applyFont="1" applyBorder="1" applyAlignment="1">
      <alignment horizontal="center" vertical="center" wrapText="1"/>
      <protection/>
    </xf>
    <xf numFmtId="0" fontId="9" fillId="0" borderId="63" xfId="86" applyFont="1" applyBorder="1" applyAlignment="1">
      <alignment horizontal="center" vertical="center" wrapText="1"/>
      <protection/>
    </xf>
    <xf numFmtId="0" fontId="9" fillId="0" borderId="64" xfId="86" applyFont="1" applyBorder="1" applyAlignment="1">
      <alignment horizontal="center" vertical="center" wrapText="1"/>
      <protection/>
    </xf>
    <xf numFmtId="0" fontId="88" fillId="0" borderId="13" xfId="86" applyFont="1" applyBorder="1" applyAlignment="1">
      <alignment horizontal="left" vertical="center" wrapText="1"/>
      <protection/>
    </xf>
    <xf numFmtId="0" fontId="88" fillId="0" borderId="21" xfId="86" applyFont="1" applyBorder="1" applyAlignment="1">
      <alignment horizontal="left" vertical="center" wrapText="1"/>
      <protection/>
    </xf>
    <xf numFmtId="9" fontId="88" fillId="0" borderId="58" xfId="86" applyNumberFormat="1" applyFont="1" applyBorder="1" applyAlignment="1">
      <alignment horizontal="center" vertical="center" wrapText="1"/>
      <protection/>
    </xf>
    <xf numFmtId="9" fontId="88" fillId="0" borderId="43" xfId="86" applyNumberFormat="1" applyFont="1" applyBorder="1" applyAlignment="1">
      <alignment horizontal="center" vertical="center" wrapText="1"/>
      <protection/>
    </xf>
    <xf numFmtId="9" fontId="88" fillId="0" borderId="65" xfId="86" applyNumberFormat="1" applyFont="1" applyBorder="1" applyAlignment="1">
      <alignment horizontal="center" vertical="center" wrapText="1"/>
      <protection/>
    </xf>
    <xf numFmtId="9" fontId="88" fillId="0" borderId="66" xfId="86" applyNumberFormat="1" applyFont="1" applyBorder="1" applyAlignment="1">
      <alignment horizontal="center" vertical="center" wrapText="1"/>
      <protection/>
    </xf>
    <xf numFmtId="9" fontId="88" fillId="0" borderId="0" xfId="86" applyNumberFormat="1" applyFont="1" applyAlignment="1">
      <alignment horizontal="center" vertical="center" wrapText="1"/>
      <protection/>
    </xf>
    <xf numFmtId="9" fontId="88" fillId="0" borderId="29" xfId="86" applyNumberFormat="1" applyFont="1" applyBorder="1" applyAlignment="1">
      <alignment horizontal="center" vertical="center" wrapText="1"/>
      <protection/>
    </xf>
    <xf numFmtId="177" fontId="9" fillId="38" borderId="40" xfId="78" applyNumberFormat="1" applyFont="1" applyFill="1" applyBorder="1" applyAlignment="1" applyProtection="1">
      <alignment horizontal="center" vertical="center" wrapText="1"/>
      <protection/>
    </xf>
    <xf numFmtId="177" fontId="9" fillId="38" borderId="67" xfId="78" applyNumberFormat="1" applyFont="1" applyFill="1" applyBorder="1" applyAlignment="1" applyProtection="1">
      <alignment horizontal="center" vertical="center" wrapText="1"/>
      <protection/>
    </xf>
    <xf numFmtId="177" fontId="9" fillId="38" borderId="68" xfId="78" applyNumberFormat="1" applyFont="1" applyFill="1" applyBorder="1" applyAlignment="1" applyProtection="1">
      <alignment horizontal="center" vertical="center" wrapText="1"/>
      <protection/>
    </xf>
    <xf numFmtId="0" fontId="9" fillId="5" borderId="69" xfId="86" applyFont="1" applyFill="1" applyBorder="1" applyAlignment="1">
      <alignment horizontal="left" vertical="center" wrapText="1"/>
      <protection/>
    </xf>
    <xf numFmtId="0" fontId="9" fillId="5" borderId="70" xfId="86" applyFont="1" applyFill="1" applyBorder="1" applyAlignment="1">
      <alignment horizontal="left" vertical="center" wrapText="1"/>
      <protection/>
    </xf>
    <xf numFmtId="2" fontId="8" fillId="0" borderId="37" xfId="86" applyNumberFormat="1" applyFont="1" applyBorder="1" applyAlignment="1">
      <alignment vertical="center" wrapText="1"/>
      <protection/>
    </xf>
    <xf numFmtId="0" fontId="0" fillId="0" borderId="71" xfId="0" applyBorder="1" applyAlignment="1">
      <alignment vertical="center" wrapText="1"/>
    </xf>
    <xf numFmtId="177" fontId="9" fillId="38" borderId="72" xfId="78" applyNumberFormat="1" applyFont="1" applyFill="1" applyBorder="1" applyAlignment="1" applyProtection="1">
      <alignment horizontal="center" vertical="center" wrapText="1"/>
      <protection/>
    </xf>
    <xf numFmtId="0" fontId="9" fillId="38" borderId="73" xfId="86" applyFont="1" applyFill="1" applyBorder="1" applyAlignment="1">
      <alignment horizontal="center" vertical="center" wrapText="1"/>
      <protection/>
    </xf>
    <xf numFmtId="0" fontId="9" fillId="38" borderId="74" xfId="86" applyFont="1" applyFill="1" applyBorder="1" applyAlignment="1">
      <alignment horizontal="center" vertical="center" wrapText="1"/>
      <protection/>
    </xf>
    <xf numFmtId="177" fontId="9" fillId="0" borderId="14" xfId="78" applyNumberFormat="1" applyFont="1" applyFill="1" applyBorder="1" applyAlignment="1" applyProtection="1">
      <alignment horizontal="center" vertical="center" wrapText="1"/>
      <protection/>
    </xf>
    <xf numFmtId="177" fontId="9" fillId="0" borderId="41" xfId="78" applyNumberFormat="1" applyFont="1" applyFill="1" applyBorder="1" applyAlignment="1" applyProtection="1">
      <alignment horizontal="center" vertical="center" wrapText="1"/>
      <protection/>
    </xf>
    <xf numFmtId="9" fontId="9" fillId="0" borderId="69" xfId="86" applyNumberFormat="1" applyFont="1" applyBorder="1" applyAlignment="1">
      <alignment horizontal="center" vertical="center" wrapText="1"/>
      <protection/>
    </xf>
    <xf numFmtId="9" fontId="9" fillId="0" borderId="70" xfId="86" applyNumberFormat="1" applyFont="1" applyBorder="1" applyAlignment="1">
      <alignment horizontal="center" vertical="center" wrapText="1"/>
      <protection/>
    </xf>
    <xf numFmtId="177" fontId="9" fillId="38" borderId="14" xfId="78" applyNumberFormat="1" applyFont="1" applyFill="1" applyBorder="1" applyAlignment="1" applyProtection="1">
      <alignment horizontal="center" vertical="center"/>
      <protection/>
    </xf>
    <xf numFmtId="177" fontId="9" fillId="38" borderId="17" xfId="78" applyNumberFormat="1" applyFont="1" applyFill="1" applyBorder="1" applyAlignment="1" applyProtection="1">
      <alignment horizontal="center" vertical="center"/>
      <protection/>
    </xf>
    <xf numFmtId="0" fontId="86" fillId="0" borderId="73" xfId="0" applyFont="1" applyBorder="1" applyAlignment="1">
      <alignment horizontal="center" vertical="center" wrapText="1"/>
    </xf>
    <xf numFmtId="0" fontId="86" fillId="0" borderId="41" xfId="0" applyFont="1" applyBorder="1" applyAlignment="1">
      <alignment horizontal="center" vertical="center" wrapText="1"/>
    </xf>
    <xf numFmtId="0" fontId="86" fillId="0" borderId="75" xfId="0" applyFont="1" applyBorder="1" applyAlignment="1">
      <alignment horizontal="center" vertical="center" wrapText="1"/>
    </xf>
    <xf numFmtId="0" fontId="86" fillId="0" borderId="76" xfId="0" applyFont="1" applyBorder="1" applyAlignment="1">
      <alignment horizontal="center" vertical="center" wrapText="1"/>
    </xf>
    <xf numFmtId="0" fontId="9" fillId="38" borderId="34" xfId="86" applyFont="1" applyFill="1" applyBorder="1" applyAlignment="1">
      <alignment horizontal="left" vertical="center" wrapText="1"/>
      <protection/>
    </xf>
    <xf numFmtId="0" fontId="9" fillId="38" borderId="39" xfId="86" applyFont="1" applyFill="1" applyBorder="1" applyAlignment="1">
      <alignment horizontal="center" vertical="center" wrapText="1"/>
      <protection/>
    </xf>
    <xf numFmtId="0" fontId="9" fillId="38" borderId="15" xfId="86" applyFont="1" applyFill="1" applyBorder="1" applyAlignment="1">
      <alignment horizontal="center" vertical="center" wrapText="1"/>
      <protection/>
    </xf>
    <xf numFmtId="0" fontId="9" fillId="38" borderId="19" xfId="86" applyFont="1" applyFill="1" applyBorder="1" applyAlignment="1">
      <alignment horizontal="center" vertical="center" wrapText="1"/>
      <protection/>
    </xf>
    <xf numFmtId="2" fontId="8" fillId="0" borderId="61" xfId="86" applyNumberFormat="1" applyFont="1" applyBorder="1" applyAlignment="1">
      <alignment horizontal="center" vertical="center" wrapText="1"/>
      <protection/>
    </xf>
    <xf numFmtId="0" fontId="8" fillId="0" borderId="69" xfId="86" applyFont="1" applyBorder="1" applyAlignment="1">
      <alignment horizontal="center" vertical="center" wrapText="1"/>
      <protection/>
    </xf>
    <xf numFmtId="0" fontId="8" fillId="0" borderId="77" xfId="86" applyFont="1" applyBorder="1" applyAlignment="1">
      <alignment horizontal="center" vertical="center" wrapText="1"/>
      <protection/>
    </xf>
    <xf numFmtId="0" fontId="8" fillId="0" borderId="70" xfId="86" applyFont="1" applyBorder="1" applyAlignment="1">
      <alignment horizontal="center" vertical="center" wrapText="1"/>
      <protection/>
    </xf>
    <xf numFmtId="0" fontId="9" fillId="0" borderId="78" xfId="86" applyFont="1" applyBorder="1" applyAlignment="1">
      <alignment horizontal="center" vertical="center" wrapText="1"/>
      <protection/>
    </xf>
    <xf numFmtId="0" fontId="9" fillId="0" borderId="26" xfId="86" applyFont="1" applyBorder="1" applyAlignment="1">
      <alignment horizontal="center" vertical="center" wrapText="1"/>
      <protection/>
    </xf>
    <xf numFmtId="0" fontId="9" fillId="0" borderId="27" xfId="86" applyFont="1" applyBorder="1" applyAlignment="1">
      <alignment horizontal="center" vertical="center" wrapText="1"/>
      <protection/>
    </xf>
    <xf numFmtId="0" fontId="9" fillId="0" borderId="28" xfId="86" applyFont="1" applyBorder="1" applyAlignment="1">
      <alignment horizontal="center" vertical="center" wrapText="1"/>
      <protection/>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0" borderId="79" xfId="86" applyFont="1" applyBorder="1" applyAlignment="1">
      <alignment horizontal="center" vertical="center" wrapText="1"/>
      <protection/>
    </xf>
    <xf numFmtId="0" fontId="9" fillId="0" borderId="34" xfId="86" applyFont="1" applyBorder="1" applyAlignment="1">
      <alignment horizontal="center" vertical="center" wrapText="1"/>
      <protection/>
    </xf>
    <xf numFmtId="0" fontId="9" fillId="0" borderId="35" xfId="86" applyFont="1" applyBorder="1" applyAlignment="1">
      <alignment horizontal="center" vertical="center" wrapText="1"/>
      <protection/>
    </xf>
    <xf numFmtId="9" fontId="88" fillId="0" borderId="59" xfId="86" applyNumberFormat="1" applyFont="1" applyBorder="1" applyAlignment="1">
      <alignment horizontal="center" vertical="center" wrapText="1"/>
      <protection/>
    </xf>
    <xf numFmtId="9" fontId="88" fillId="0" borderId="34" xfId="86" applyNumberFormat="1" applyFont="1" applyBorder="1" applyAlignment="1">
      <alignment horizontal="center" vertical="center" wrapText="1"/>
      <protection/>
    </xf>
    <xf numFmtId="9" fontId="88" fillId="0" borderId="35" xfId="86" applyNumberFormat="1" applyFont="1" applyBorder="1" applyAlignment="1">
      <alignment horizontal="center" vertical="center" wrapText="1"/>
      <protection/>
    </xf>
    <xf numFmtId="9" fontId="88" fillId="0" borderId="58" xfId="86" applyNumberFormat="1" applyFont="1" applyBorder="1" applyAlignment="1">
      <alignment horizontal="left" vertical="center" wrapText="1"/>
      <protection/>
    </xf>
    <xf numFmtId="9" fontId="88" fillId="0" borderId="43" xfId="86" applyNumberFormat="1" applyFont="1" applyBorder="1" applyAlignment="1">
      <alignment horizontal="left" vertical="center" wrapText="1"/>
      <protection/>
    </xf>
    <xf numFmtId="9" fontId="88" fillId="0" borderId="65" xfId="86" applyNumberFormat="1" applyFont="1" applyBorder="1" applyAlignment="1">
      <alignment horizontal="left" vertical="center" wrapText="1"/>
      <protection/>
    </xf>
    <xf numFmtId="9" fontId="88" fillId="0" borderId="66" xfId="86" applyNumberFormat="1" applyFont="1" applyBorder="1" applyAlignment="1">
      <alignment horizontal="left" vertical="center" wrapText="1"/>
      <protection/>
    </xf>
    <xf numFmtId="9" fontId="88" fillId="0" borderId="0" xfId="86" applyNumberFormat="1" applyFont="1" applyAlignment="1">
      <alignment horizontal="left" vertical="center" wrapText="1"/>
      <protection/>
    </xf>
    <xf numFmtId="9" fontId="88" fillId="0" borderId="29" xfId="86" applyNumberFormat="1" applyFont="1" applyBorder="1" applyAlignment="1">
      <alignment horizontal="left" vertical="center" wrapText="1"/>
      <protection/>
    </xf>
    <xf numFmtId="0" fontId="9" fillId="5" borderId="80" xfId="86" applyFont="1" applyFill="1" applyBorder="1" applyAlignment="1">
      <alignment horizontal="center" vertical="center" wrapText="1"/>
      <protection/>
    </xf>
    <xf numFmtId="0" fontId="9" fillId="5" borderId="81" xfId="86" applyFont="1" applyFill="1" applyBorder="1" applyAlignment="1">
      <alignment horizontal="center" vertical="center" wrapText="1"/>
      <protection/>
    </xf>
    <xf numFmtId="0" fontId="9" fillId="5" borderId="76" xfId="86" applyFont="1" applyFill="1" applyBorder="1" applyAlignment="1">
      <alignment horizontal="center" vertical="center" wrapText="1"/>
      <protection/>
    </xf>
    <xf numFmtId="0" fontId="110" fillId="0" borderId="82" xfId="0" applyFont="1" applyBorder="1" applyAlignment="1">
      <alignment horizontal="center" vertical="center"/>
    </xf>
    <xf numFmtId="0" fontId="110" fillId="0" borderId="83" xfId="0" applyFont="1" applyBorder="1" applyAlignment="1">
      <alignment horizontal="center" vertical="center"/>
    </xf>
    <xf numFmtId="0" fontId="9" fillId="38" borderId="57" xfId="86" applyFont="1" applyFill="1" applyBorder="1" applyAlignment="1">
      <alignment horizontal="center" vertical="center" wrapText="1"/>
      <protection/>
    </xf>
    <xf numFmtId="0" fontId="9" fillId="38" borderId="84" xfId="86" applyFont="1" applyFill="1" applyBorder="1" applyAlignment="1">
      <alignment horizontal="center" vertical="center" wrapText="1"/>
      <protection/>
    </xf>
    <xf numFmtId="0" fontId="9" fillId="38" borderId="63" xfId="86" applyFont="1" applyFill="1" applyBorder="1" applyAlignment="1">
      <alignment horizontal="center" vertical="center" wrapText="1"/>
      <protection/>
    </xf>
    <xf numFmtId="0" fontId="9" fillId="38" borderId="64" xfId="86" applyFont="1" applyFill="1" applyBorder="1" applyAlignment="1">
      <alignment horizontal="center" vertical="center" wrapText="1"/>
      <protection/>
    </xf>
    <xf numFmtId="0" fontId="9" fillId="5" borderId="17" xfId="86" applyFont="1" applyFill="1" applyBorder="1" applyAlignment="1">
      <alignment horizontal="center" vertical="center" wrapText="1"/>
      <protection/>
    </xf>
    <xf numFmtId="0" fontId="9" fillId="5" borderId="63" xfId="86" applyFont="1" applyFill="1" applyBorder="1" applyAlignment="1">
      <alignment horizontal="center" vertical="center" wrapText="1"/>
      <protection/>
    </xf>
    <xf numFmtId="0" fontId="9" fillId="5" borderId="14" xfId="86" applyFont="1" applyFill="1" applyBorder="1" applyAlignment="1">
      <alignment horizontal="center" vertical="center" wrapText="1"/>
      <protection/>
    </xf>
    <xf numFmtId="0" fontId="9" fillId="5" borderId="74" xfId="86" applyFont="1" applyFill="1" applyBorder="1" applyAlignment="1">
      <alignment horizontal="center" vertical="center" wrapText="1"/>
      <protection/>
    </xf>
    <xf numFmtId="0" fontId="9" fillId="5" borderId="41" xfId="86" applyFont="1" applyFill="1" applyBorder="1" applyAlignment="1">
      <alignment horizontal="center" vertical="center" wrapText="1"/>
      <protection/>
    </xf>
    <xf numFmtId="0" fontId="9" fillId="0" borderId="74" xfId="86" applyFont="1" applyBorder="1" applyAlignment="1">
      <alignment horizontal="center" vertical="center" wrapText="1"/>
      <protection/>
    </xf>
    <xf numFmtId="0" fontId="9" fillId="0" borderId="17" xfId="86" applyFont="1" applyBorder="1" applyAlignment="1">
      <alignment horizontal="center" vertical="center" wrapText="1"/>
      <protection/>
    </xf>
    <xf numFmtId="177" fontId="9" fillId="38" borderId="14" xfId="78" applyNumberFormat="1" applyFont="1" applyFill="1" applyBorder="1" applyAlignment="1" applyProtection="1">
      <alignment horizontal="center" vertical="center" wrapText="1"/>
      <protection/>
    </xf>
    <xf numFmtId="177" fontId="9" fillId="38" borderId="17" xfId="78" applyNumberFormat="1" applyFont="1" applyFill="1" applyBorder="1" applyAlignment="1" applyProtection="1">
      <alignment horizontal="center" vertical="center" wrapText="1"/>
      <protection/>
    </xf>
    <xf numFmtId="0" fontId="9" fillId="0" borderId="84"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72" xfId="0" applyBorder="1" applyAlignment="1">
      <alignment horizontal="center" vertical="center"/>
    </xf>
    <xf numFmtId="0" fontId="0" fillId="0" borderId="85" xfId="0" applyBorder="1" applyAlignment="1">
      <alignment horizontal="center" vertical="center"/>
    </xf>
    <xf numFmtId="0" fontId="9" fillId="5" borderId="69" xfId="86" applyFont="1" applyFill="1" applyBorder="1" applyAlignment="1">
      <alignment horizontal="center" vertical="center" wrapText="1"/>
      <protection/>
    </xf>
    <xf numFmtId="0" fontId="9" fillId="5" borderId="70" xfId="86" applyFont="1" applyFill="1" applyBorder="1" applyAlignment="1">
      <alignment horizontal="center" vertical="center" wrapText="1"/>
      <protection/>
    </xf>
    <xf numFmtId="0" fontId="9" fillId="0" borderId="78" xfId="86" applyFont="1" applyBorder="1" applyAlignment="1">
      <alignment horizontal="center" vertical="center"/>
      <protection/>
    </xf>
    <xf numFmtId="0" fontId="9" fillId="0" borderId="26" xfId="86" applyFont="1" applyBorder="1" applyAlignment="1">
      <alignment horizontal="center" vertical="center"/>
      <protection/>
    </xf>
    <xf numFmtId="0" fontId="9" fillId="0" borderId="27" xfId="86" applyFont="1" applyBorder="1" applyAlignment="1">
      <alignment horizontal="center" vertical="center"/>
      <protection/>
    </xf>
    <xf numFmtId="0" fontId="9" fillId="0" borderId="28" xfId="86" applyFont="1" applyBorder="1" applyAlignment="1">
      <alignment horizontal="center" vertical="center"/>
      <protection/>
    </xf>
    <xf numFmtId="0" fontId="9" fillId="0" borderId="0" xfId="86" applyFont="1" applyAlignment="1">
      <alignment horizontal="center" vertical="center"/>
      <protection/>
    </xf>
    <xf numFmtId="0" fontId="9" fillId="0" borderId="29" xfId="86" applyFont="1" applyBorder="1" applyAlignment="1">
      <alignment horizontal="center" vertical="center"/>
      <protection/>
    </xf>
    <xf numFmtId="0" fontId="0" fillId="0" borderId="75" xfId="0" applyBorder="1" applyAlignment="1">
      <alignment horizontal="center" vertical="center"/>
    </xf>
    <xf numFmtId="0" fontId="0" fillId="0" borderId="76" xfId="0" applyBorder="1" applyAlignment="1">
      <alignment horizontal="center" vertical="center"/>
    </xf>
    <xf numFmtId="0" fontId="86" fillId="0" borderId="72" xfId="0" applyFont="1" applyBorder="1" applyAlignment="1">
      <alignment horizontal="center" vertical="center" wrapText="1"/>
    </xf>
    <xf numFmtId="0" fontId="86" fillId="0" borderId="85" xfId="0" applyFont="1" applyBorder="1" applyAlignment="1">
      <alignment horizontal="center" vertical="center" wrapText="1"/>
    </xf>
    <xf numFmtId="0" fontId="9" fillId="42" borderId="17"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21" xfId="0" applyFont="1" applyFill="1" applyBorder="1" applyAlignment="1">
      <alignment horizontal="left" vertical="center" wrapText="1"/>
    </xf>
    <xf numFmtId="0" fontId="91" fillId="0" borderId="68" xfId="0" applyFont="1" applyBorder="1" applyAlignment="1">
      <alignment horizontal="left" vertical="center" wrapText="1"/>
    </xf>
    <xf numFmtId="0" fontId="91" fillId="0" borderId="38" xfId="0" applyFont="1" applyBorder="1" applyAlignment="1">
      <alignment horizontal="left" vertical="center" wrapText="1"/>
    </xf>
    <xf numFmtId="0" fontId="91" fillId="0" borderId="86" xfId="0" applyFont="1" applyBorder="1" applyAlignment="1">
      <alignment horizontal="left" vertical="center" wrapText="1"/>
    </xf>
    <xf numFmtId="0" fontId="9" fillId="5" borderId="78" xfId="86" applyFont="1" applyFill="1" applyBorder="1" applyAlignment="1">
      <alignment horizontal="center" vertical="center" wrapText="1"/>
      <protection/>
    </xf>
    <xf numFmtId="0" fontId="9" fillId="5" borderId="26" xfId="86" applyFont="1" applyFill="1" applyBorder="1" applyAlignment="1">
      <alignment horizontal="center" vertical="center" wrapText="1"/>
      <protection/>
    </xf>
    <xf numFmtId="0" fontId="9" fillId="5" borderId="27" xfId="86" applyFont="1" applyFill="1" applyBorder="1" applyAlignment="1">
      <alignment horizontal="center" vertical="center" wrapText="1"/>
      <protection/>
    </xf>
    <xf numFmtId="0" fontId="9" fillId="5" borderId="28" xfId="86" applyFont="1" applyFill="1" applyBorder="1" applyAlignment="1">
      <alignment horizontal="center" vertical="center" wrapText="1"/>
      <protection/>
    </xf>
    <xf numFmtId="0" fontId="9" fillId="5" borderId="0" xfId="86" applyFont="1" applyFill="1" applyAlignment="1">
      <alignment horizontal="center" vertical="center" wrapText="1"/>
      <protection/>
    </xf>
    <xf numFmtId="0" fontId="9" fillId="5" borderId="29" xfId="86" applyFont="1" applyFill="1" applyBorder="1" applyAlignment="1">
      <alignment horizontal="center" vertical="center" wrapText="1"/>
      <protection/>
    </xf>
    <xf numFmtId="0" fontId="9" fillId="5" borderId="79" xfId="86" applyFont="1" applyFill="1" applyBorder="1" applyAlignment="1">
      <alignment horizontal="center" vertical="center" wrapText="1"/>
      <protection/>
    </xf>
    <xf numFmtId="0" fontId="9" fillId="5" borderId="34" xfId="86" applyFont="1" applyFill="1" applyBorder="1" applyAlignment="1">
      <alignment horizontal="center" vertical="center" wrapText="1"/>
      <protection/>
    </xf>
    <xf numFmtId="0" fontId="9" fillId="5" borderId="35" xfId="86" applyFont="1" applyFill="1" applyBorder="1" applyAlignment="1">
      <alignment horizontal="center" vertical="center" wrapText="1"/>
      <protection/>
    </xf>
    <xf numFmtId="0" fontId="9" fillId="5" borderId="78" xfId="86" applyFont="1" applyFill="1" applyBorder="1" applyAlignment="1">
      <alignment horizontal="left" vertical="center" wrapText="1"/>
      <protection/>
    </xf>
    <xf numFmtId="0" fontId="9" fillId="5" borderId="27" xfId="86" applyFont="1" applyFill="1" applyBorder="1" applyAlignment="1">
      <alignment horizontal="left" vertical="center" wrapText="1"/>
      <protection/>
    </xf>
    <xf numFmtId="0" fontId="9" fillId="5" borderId="79" xfId="86" applyFont="1" applyFill="1" applyBorder="1" applyAlignment="1">
      <alignment horizontal="left" vertical="center" wrapText="1"/>
      <protection/>
    </xf>
    <xf numFmtId="0" fontId="9" fillId="5" borderId="35" xfId="86" applyFont="1" applyFill="1" applyBorder="1" applyAlignment="1">
      <alignment horizontal="left" vertical="center" wrapText="1"/>
      <protection/>
    </xf>
    <xf numFmtId="0" fontId="110" fillId="0" borderId="78" xfId="0" applyFont="1" applyBorder="1" applyAlignment="1">
      <alignment horizontal="center" vertical="center"/>
    </xf>
    <xf numFmtId="0" fontId="110" fillId="0" borderId="27" xfId="0" applyFont="1" applyBorder="1" applyAlignment="1">
      <alignment horizontal="center" vertical="center"/>
    </xf>
    <xf numFmtId="0" fontId="110" fillId="0" borderId="28" xfId="0" applyFont="1" applyBorder="1" applyAlignment="1">
      <alignment horizontal="center" vertical="center"/>
    </xf>
    <xf numFmtId="0" fontId="110" fillId="0" borderId="29" xfId="0" applyFont="1" applyBorder="1" applyAlignment="1">
      <alignment horizontal="center" vertical="center"/>
    </xf>
    <xf numFmtId="0" fontId="110" fillId="0" borderId="79" xfId="0" applyFont="1" applyBorder="1" applyAlignment="1">
      <alignment horizontal="center" vertical="center"/>
    </xf>
    <xf numFmtId="0" fontId="110" fillId="0" borderId="35" xfId="0" applyFont="1" applyBorder="1" applyAlignment="1">
      <alignment horizontal="center" vertical="center"/>
    </xf>
    <xf numFmtId="0" fontId="9" fillId="5" borderId="28" xfId="86" applyFont="1" applyFill="1" applyBorder="1" applyAlignment="1">
      <alignment horizontal="left" vertical="center" wrapText="1"/>
      <protection/>
    </xf>
    <xf numFmtId="0" fontId="9" fillId="5" borderId="29" xfId="86" applyFont="1" applyFill="1" applyBorder="1" applyAlignment="1">
      <alignment horizontal="left" vertical="center" wrapText="1"/>
      <protection/>
    </xf>
    <xf numFmtId="0" fontId="9" fillId="0" borderId="49" xfId="86" applyFont="1" applyBorder="1" applyAlignment="1">
      <alignment horizontal="center" vertical="center" wrapText="1"/>
      <protection/>
    </xf>
    <xf numFmtId="0" fontId="9" fillId="0" borderId="50" xfId="86" applyFont="1" applyBorder="1" applyAlignment="1">
      <alignment horizontal="center" vertical="center" wrapText="1"/>
      <protection/>
    </xf>
    <xf numFmtId="0" fontId="9" fillId="0" borderId="51" xfId="86" applyFont="1" applyBorder="1" applyAlignment="1">
      <alignment horizontal="center" vertical="center" wrapText="1"/>
      <protection/>
    </xf>
    <xf numFmtId="0" fontId="9" fillId="38" borderId="28" xfId="86" applyFont="1" applyFill="1" applyBorder="1" applyAlignment="1">
      <alignment horizontal="center" vertical="center" wrapText="1"/>
      <protection/>
    </xf>
    <xf numFmtId="0" fontId="9" fillId="38" borderId="0" xfId="86" applyFont="1" applyFill="1" applyAlignment="1">
      <alignment horizontal="center" vertical="center" wrapText="1"/>
      <protection/>
    </xf>
    <xf numFmtId="0" fontId="9" fillId="5" borderId="49" xfId="86" applyFont="1" applyFill="1" applyBorder="1" applyAlignment="1">
      <alignment horizontal="center" vertical="center" wrapText="1"/>
      <protection/>
    </xf>
    <xf numFmtId="0" fontId="9" fillId="5" borderId="50" xfId="86" applyFont="1" applyFill="1" applyBorder="1" applyAlignment="1">
      <alignment horizontal="center" vertical="center" wrapText="1"/>
      <protection/>
    </xf>
    <xf numFmtId="0" fontId="9" fillId="5" borderId="51" xfId="86" applyFont="1" applyFill="1" applyBorder="1" applyAlignment="1">
      <alignment horizontal="center" vertical="center" wrapText="1"/>
      <protection/>
    </xf>
    <xf numFmtId="0" fontId="9" fillId="5" borderId="58" xfId="86" applyFont="1" applyFill="1" applyBorder="1" applyAlignment="1">
      <alignment horizontal="center" vertical="center" wrapText="1"/>
      <protection/>
    </xf>
    <xf numFmtId="0" fontId="9" fillId="5" borderId="44" xfId="86" applyFont="1" applyFill="1" applyBorder="1" applyAlignment="1">
      <alignment horizontal="center" vertical="center" wrapText="1"/>
      <protection/>
    </xf>
    <xf numFmtId="0" fontId="8" fillId="5" borderId="13" xfId="86" applyFont="1" applyFill="1" applyBorder="1" applyAlignment="1">
      <alignment horizontal="center" vertical="center" wrapText="1"/>
      <protection/>
    </xf>
    <xf numFmtId="0" fontId="9" fillId="5" borderId="42" xfId="86" applyFont="1" applyFill="1" applyBorder="1" applyAlignment="1">
      <alignment horizontal="center" vertical="center" wrapText="1"/>
      <protection/>
    </xf>
    <xf numFmtId="0" fontId="9" fillId="5" borderId="18" xfId="86" applyFont="1" applyFill="1" applyBorder="1" applyAlignment="1">
      <alignment horizontal="center" vertical="center" wrapText="1"/>
      <protection/>
    </xf>
    <xf numFmtId="0" fontId="9" fillId="0" borderId="37" xfId="86" applyFont="1" applyBorder="1" applyAlignment="1">
      <alignment horizontal="center" vertical="center" wrapText="1"/>
      <protection/>
    </xf>
    <xf numFmtId="0" fontId="9" fillId="0" borderId="71" xfId="86" applyFont="1" applyBorder="1" applyAlignment="1">
      <alignment horizontal="center" vertical="center" wrapText="1"/>
      <protection/>
    </xf>
    <xf numFmtId="0" fontId="8" fillId="0" borderId="82" xfId="86" applyFont="1" applyBorder="1" applyAlignment="1">
      <alignment horizontal="center" vertical="center" wrapText="1"/>
      <protection/>
    </xf>
    <xf numFmtId="0" fontId="8" fillId="0" borderId="87" xfId="86" applyFont="1" applyBorder="1" applyAlignment="1">
      <alignment horizontal="center" vertical="center" wrapText="1"/>
      <protection/>
    </xf>
    <xf numFmtId="0" fontId="8" fillId="0" borderId="83" xfId="86" applyFont="1" applyBorder="1" applyAlignment="1">
      <alignment horizontal="center" vertical="center" wrapText="1"/>
      <protection/>
    </xf>
    <xf numFmtId="0" fontId="12" fillId="0" borderId="69" xfId="86" applyFont="1" applyBorder="1" applyAlignment="1">
      <alignment horizontal="center" vertical="center" wrapText="1"/>
      <protection/>
    </xf>
    <xf numFmtId="0" fontId="12" fillId="0" borderId="77" xfId="86" applyFont="1" applyBorder="1" applyAlignment="1">
      <alignment horizontal="center" vertical="center" wrapText="1"/>
      <protection/>
    </xf>
    <xf numFmtId="0" fontId="12" fillId="0" borderId="70" xfId="86" applyFont="1" applyBorder="1" applyAlignment="1">
      <alignment horizontal="center" vertical="center" wrapText="1"/>
      <protection/>
    </xf>
    <xf numFmtId="0" fontId="9" fillId="0" borderId="69" xfId="86" applyFont="1" applyBorder="1" applyAlignment="1">
      <alignment horizontal="center" vertical="center" wrapText="1"/>
      <protection/>
    </xf>
    <xf numFmtId="0" fontId="9" fillId="0" borderId="77" xfId="86" applyFont="1" applyBorder="1" applyAlignment="1">
      <alignment horizontal="center" vertical="center" wrapText="1"/>
      <protection/>
    </xf>
    <xf numFmtId="0" fontId="9" fillId="0" borderId="70" xfId="86" applyFont="1" applyBorder="1" applyAlignment="1">
      <alignment horizontal="center" vertical="center" wrapText="1"/>
      <protection/>
    </xf>
    <xf numFmtId="9" fontId="88" fillId="0" borderId="65" xfId="97" applyFont="1" applyFill="1" applyBorder="1" applyAlignment="1" applyProtection="1">
      <alignment horizontal="center" vertical="center" wrapText="1"/>
      <protection/>
    </xf>
    <xf numFmtId="9" fontId="88" fillId="0" borderId="35" xfId="97" applyFont="1" applyFill="1" applyBorder="1" applyAlignment="1" applyProtection="1">
      <alignment horizontal="center" vertical="center" wrapText="1"/>
      <protection/>
    </xf>
    <xf numFmtId="0" fontId="9" fillId="38" borderId="18" xfId="86" applyFont="1" applyFill="1" applyBorder="1" applyAlignment="1">
      <alignment horizontal="center" vertical="center" wrapText="1"/>
      <protection/>
    </xf>
    <xf numFmtId="0" fontId="9" fillId="38" borderId="56" xfId="86" applyFont="1" applyFill="1" applyBorder="1" applyAlignment="1">
      <alignment horizontal="center" vertical="center" wrapText="1"/>
      <protection/>
    </xf>
    <xf numFmtId="0" fontId="9" fillId="5" borderId="77" xfId="86" applyFont="1" applyFill="1" applyBorder="1" applyAlignment="1">
      <alignment horizontal="center" vertical="center" wrapText="1"/>
      <protection/>
    </xf>
    <xf numFmtId="0" fontId="97" fillId="5" borderId="14" xfId="86" applyFont="1" applyFill="1" applyBorder="1" applyAlignment="1">
      <alignment horizontal="center" vertical="center" wrapText="1"/>
      <protection/>
    </xf>
    <xf numFmtId="0" fontId="97" fillId="5" borderId="74" xfId="86" applyFont="1" applyFill="1" applyBorder="1" applyAlignment="1">
      <alignment horizontal="center" vertical="center" wrapText="1"/>
      <protection/>
    </xf>
    <xf numFmtId="0" fontId="97" fillId="5" borderId="41" xfId="86" applyFont="1" applyFill="1" applyBorder="1" applyAlignment="1">
      <alignment horizontal="center" vertical="center" wrapText="1"/>
      <protection/>
    </xf>
    <xf numFmtId="0" fontId="97" fillId="0" borderId="37" xfId="86" applyFont="1" applyBorder="1" applyAlignment="1">
      <alignment horizontal="justify" vertical="center" wrapText="1"/>
      <protection/>
    </xf>
    <xf numFmtId="0" fontId="97" fillId="0" borderId="71" xfId="86" applyFont="1" applyBorder="1" applyAlignment="1">
      <alignment horizontal="justify" vertical="center" wrapText="1"/>
      <protection/>
    </xf>
    <xf numFmtId="9" fontId="97" fillId="0" borderId="22" xfId="95" applyFont="1" applyFill="1" applyBorder="1" applyAlignment="1" applyProtection="1">
      <alignment horizontal="center" vertical="center" wrapText="1"/>
      <protection/>
    </xf>
    <xf numFmtId="9" fontId="97" fillId="0" borderId="61" xfId="95" applyFont="1" applyFill="1" applyBorder="1" applyAlignment="1" applyProtection="1">
      <alignment horizontal="center" vertical="center" wrapText="1"/>
      <protection/>
    </xf>
    <xf numFmtId="9" fontId="98" fillId="0" borderId="58" xfId="97" applyFont="1" applyFill="1" applyBorder="1" applyAlignment="1" applyProtection="1">
      <alignment horizontal="justify" vertical="center" wrapText="1"/>
      <protection/>
    </xf>
    <xf numFmtId="9" fontId="98" fillId="0" borderId="43" xfId="97" applyFont="1" applyFill="1" applyBorder="1" applyAlignment="1" applyProtection="1">
      <alignment horizontal="justify" vertical="center" wrapText="1"/>
      <protection/>
    </xf>
    <xf numFmtId="9" fontId="98" fillId="0" borderId="44" xfId="97" applyFont="1" applyFill="1" applyBorder="1" applyAlignment="1" applyProtection="1">
      <alignment horizontal="justify" vertical="center" wrapText="1"/>
      <protection/>
    </xf>
    <xf numFmtId="9" fontId="98" fillId="0" borderId="59" xfId="97" applyFont="1" applyFill="1" applyBorder="1" applyAlignment="1" applyProtection="1">
      <alignment horizontal="justify" vertical="center" wrapText="1"/>
      <protection/>
    </xf>
    <xf numFmtId="9" fontId="98" fillId="0" borderId="34" xfId="97" applyFont="1" applyFill="1" applyBorder="1" applyAlignment="1" applyProtection="1">
      <alignment horizontal="justify" vertical="center" wrapText="1"/>
      <protection/>
    </xf>
    <xf numFmtId="9" fontId="98" fillId="0" borderId="60" xfId="97" applyFont="1" applyFill="1" applyBorder="1" applyAlignment="1" applyProtection="1">
      <alignment horizontal="justify" vertical="center" wrapText="1"/>
      <protection/>
    </xf>
    <xf numFmtId="9" fontId="106" fillId="0" borderId="58" xfId="97" applyFont="1" applyFill="1" applyBorder="1" applyAlignment="1" applyProtection="1">
      <alignment horizontal="justify" vertical="top" wrapText="1"/>
      <protection/>
    </xf>
    <xf numFmtId="9" fontId="106" fillId="0" borderId="43" xfId="97" applyFont="1" applyFill="1" applyBorder="1" applyAlignment="1" applyProtection="1">
      <alignment horizontal="justify" vertical="top" wrapText="1"/>
      <protection/>
    </xf>
    <xf numFmtId="9" fontId="106" fillId="0" borderId="44" xfId="97" applyFont="1" applyFill="1" applyBorder="1" applyAlignment="1" applyProtection="1">
      <alignment horizontal="justify" vertical="top" wrapText="1"/>
      <protection/>
    </xf>
    <xf numFmtId="9" fontId="106" fillId="0" borderId="59" xfId="97" applyFont="1" applyFill="1" applyBorder="1" applyAlignment="1" applyProtection="1">
      <alignment horizontal="justify" vertical="top" wrapText="1"/>
      <protection/>
    </xf>
    <xf numFmtId="9" fontId="106" fillId="0" borderId="34" xfId="97" applyFont="1" applyFill="1" applyBorder="1" applyAlignment="1" applyProtection="1">
      <alignment horizontal="justify" vertical="top" wrapText="1"/>
      <protection/>
    </xf>
    <xf numFmtId="9" fontId="106" fillId="0" borderId="60" xfId="97" applyFont="1" applyFill="1" applyBorder="1" applyAlignment="1" applyProtection="1">
      <alignment horizontal="justify" vertical="top" wrapText="1"/>
      <protection/>
    </xf>
    <xf numFmtId="9" fontId="111" fillId="0" borderId="58" xfId="97" applyFont="1" applyFill="1" applyBorder="1" applyAlignment="1" applyProtection="1">
      <alignment horizontal="center" vertical="center" wrapText="1"/>
      <protection/>
    </xf>
    <xf numFmtId="9" fontId="111" fillId="0" borderId="43" xfId="97" applyFont="1" applyFill="1" applyBorder="1" applyAlignment="1" applyProtection="1">
      <alignment horizontal="center" vertical="center" wrapText="1"/>
      <protection/>
    </xf>
    <xf numFmtId="9" fontId="111" fillId="0" borderId="44" xfId="97" applyFont="1" applyFill="1" applyBorder="1" applyAlignment="1" applyProtection="1">
      <alignment horizontal="center" vertical="center" wrapText="1"/>
      <protection/>
    </xf>
    <xf numFmtId="9" fontId="111" fillId="0" borderId="59" xfId="97" applyFont="1" applyFill="1" applyBorder="1" applyAlignment="1" applyProtection="1">
      <alignment horizontal="center" vertical="center" wrapText="1"/>
      <protection/>
    </xf>
    <xf numFmtId="9" fontId="111" fillId="0" borderId="34" xfId="97" applyFont="1" applyFill="1" applyBorder="1" applyAlignment="1" applyProtection="1">
      <alignment horizontal="center" vertical="center" wrapText="1"/>
      <protection/>
    </xf>
    <xf numFmtId="9" fontId="111" fillId="0" borderId="60" xfId="97" applyFont="1" applyFill="1" applyBorder="1" applyAlignment="1" applyProtection="1">
      <alignment horizontal="center" vertical="center" wrapText="1"/>
      <protection/>
    </xf>
    <xf numFmtId="0" fontId="97" fillId="5" borderId="39" xfId="86" applyFont="1" applyFill="1" applyBorder="1" applyAlignment="1">
      <alignment horizontal="center" vertical="center" wrapText="1"/>
      <protection/>
    </xf>
    <xf numFmtId="0" fontId="97" fillId="5" borderId="15" xfId="86" applyFont="1" applyFill="1" applyBorder="1" applyAlignment="1">
      <alignment horizontal="center" vertical="center" wrapText="1"/>
      <protection/>
    </xf>
    <xf numFmtId="0" fontId="97" fillId="5" borderId="56" xfId="86" applyFont="1" applyFill="1" applyBorder="1" applyAlignment="1">
      <alignment horizontal="center" vertical="center" wrapText="1"/>
      <protection/>
    </xf>
    <xf numFmtId="0" fontId="97" fillId="5" borderId="19" xfId="86" applyFont="1" applyFill="1" applyBorder="1" applyAlignment="1">
      <alignment horizontal="center" vertical="center" wrapText="1"/>
      <protection/>
    </xf>
    <xf numFmtId="0" fontId="98" fillId="0" borderId="37" xfId="86" applyFont="1" applyBorder="1" applyAlignment="1">
      <alignment horizontal="justify" vertical="center" wrapText="1"/>
      <protection/>
    </xf>
    <xf numFmtId="0" fontId="98" fillId="0" borderId="71" xfId="86" applyFont="1" applyBorder="1" applyAlignment="1">
      <alignment horizontal="justify" vertical="center" wrapText="1"/>
      <protection/>
    </xf>
    <xf numFmtId="9" fontId="98" fillId="0" borderId="45" xfId="95" applyFont="1" applyFill="1" applyBorder="1" applyAlignment="1" applyProtection="1">
      <alignment horizontal="center" vertical="center" wrapText="1"/>
      <protection/>
    </xf>
    <xf numFmtId="9" fontId="98" fillId="0" borderId="16" xfId="95" applyFont="1" applyFill="1" applyBorder="1" applyAlignment="1" applyProtection="1">
      <alignment horizontal="center" vertical="center" wrapText="1"/>
      <protection/>
    </xf>
    <xf numFmtId="9" fontId="87" fillId="0" borderId="58" xfId="86" applyNumberFormat="1" applyFont="1" applyBorder="1" applyAlignment="1">
      <alignment horizontal="left" vertical="center" wrapText="1"/>
      <protection/>
    </xf>
    <xf numFmtId="9" fontId="87" fillId="0" borderId="43" xfId="86" applyNumberFormat="1" applyFont="1" applyBorder="1" applyAlignment="1">
      <alignment horizontal="left" vertical="center" wrapText="1"/>
      <protection/>
    </xf>
    <xf numFmtId="9" fontId="87" fillId="0" borderId="44" xfId="86" applyNumberFormat="1" applyFont="1" applyBorder="1" applyAlignment="1">
      <alignment horizontal="left" vertical="center" wrapText="1"/>
      <protection/>
    </xf>
    <xf numFmtId="9" fontId="87" fillId="0" borderId="39" xfId="86" applyNumberFormat="1" applyFont="1" applyBorder="1" applyAlignment="1">
      <alignment horizontal="left" vertical="center" wrapText="1"/>
      <protection/>
    </xf>
    <xf numFmtId="9" fontId="87" fillId="0" borderId="15" xfId="86" applyNumberFormat="1" applyFont="1" applyBorder="1" applyAlignment="1">
      <alignment horizontal="left" vertical="center" wrapText="1"/>
      <protection/>
    </xf>
    <xf numFmtId="9" fontId="87" fillId="0" borderId="56" xfId="86" applyNumberFormat="1" applyFont="1" applyBorder="1" applyAlignment="1">
      <alignment horizontal="left" vertical="center" wrapText="1"/>
      <protection/>
    </xf>
    <xf numFmtId="9" fontId="103" fillId="0" borderId="13" xfId="97" applyFont="1" applyFill="1" applyBorder="1" applyAlignment="1" applyProtection="1">
      <alignment horizontal="justify" vertical="center" wrapText="1"/>
      <protection/>
    </xf>
    <xf numFmtId="9" fontId="103" fillId="0" borderId="21" xfId="97" applyFont="1" applyFill="1" applyBorder="1" applyAlignment="1" applyProtection="1">
      <alignment horizontal="justify" vertical="center" wrapText="1"/>
      <protection/>
    </xf>
    <xf numFmtId="9" fontId="103" fillId="0" borderId="38" xfId="97" applyFont="1" applyFill="1" applyBorder="1" applyAlignment="1" applyProtection="1">
      <alignment horizontal="justify" vertical="center" wrapText="1"/>
      <protection/>
    </xf>
    <xf numFmtId="9" fontId="103" fillId="0" borderId="86" xfId="97" applyFont="1" applyFill="1" applyBorder="1" applyAlignment="1" applyProtection="1">
      <alignment horizontal="justify" vertical="center" wrapText="1"/>
      <protection/>
    </xf>
    <xf numFmtId="0" fontId="97" fillId="5" borderId="52" xfId="86" applyFont="1" applyFill="1" applyBorder="1" applyAlignment="1">
      <alignment horizontal="center" vertical="center" wrapText="1"/>
      <protection/>
    </xf>
    <xf numFmtId="0" fontId="97" fillId="5" borderId="20" xfId="86" applyFont="1" applyFill="1" applyBorder="1" applyAlignment="1">
      <alignment horizontal="center" vertical="center" wrapText="1"/>
      <protection/>
    </xf>
    <xf numFmtId="0" fontId="97" fillId="5" borderId="45" xfId="86" applyFont="1" applyFill="1" applyBorder="1" applyAlignment="1">
      <alignment horizontal="center" vertical="center" wrapText="1"/>
      <protection/>
    </xf>
    <xf numFmtId="0" fontId="97" fillId="5" borderId="16" xfId="86" applyFont="1" applyFill="1" applyBorder="1" applyAlignment="1">
      <alignment horizontal="center" vertical="center" wrapText="1"/>
      <protection/>
    </xf>
    <xf numFmtId="3" fontId="97" fillId="0" borderId="58" xfId="86" applyNumberFormat="1" applyFont="1" applyBorder="1" applyAlignment="1">
      <alignment horizontal="center" vertical="center" wrapText="1"/>
      <protection/>
    </xf>
    <xf numFmtId="3" fontId="97" fillId="0" borderId="44" xfId="86" applyNumberFormat="1" applyFont="1" applyBorder="1" applyAlignment="1">
      <alignment horizontal="center" vertical="center" wrapText="1"/>
      <protection/>
    </xf>
    <xf numFmtId="0" fontId="98" fillId="0" borderId="13" xfId="86" applyFont="1" applyBorder="1" applyAlignment="1">
      <alignment horizontal="left" vertical="center" wrapText="1"/>
      <protection/>
    </xf>
    <xf numFmtId="0" fontId="98" fillId="0" borderId="21" xfId="86" applyFont="1" applyBorder="1" applyAlignment="1">
      <alignment horizontal="left" vertical="center" wrapText="1"/>
      <protection/>
    </xf>
    <xf numFmtId="0" fontId="97" fillId="0" borderId="57" xfId="86" applyFont="1" applyBorder="1" applyAlignment="1">
      <alignment horizontal="center" vertical="center" wrapText="1"/>
      <protection/>
    </xf>
    <xf numFmtId="0" fontId="97" fillId="0" borderId="63" xfId="86" applyFont="1" applyBorder="1" applyAlignment="1">
      <alignment horizontal="center" vertical="center" wrapText="1"/>
      <protection/>
    </xf>
    <xf numFmtId="0" fontId="97" fillId="0" borderId="64" xfId="86" applyFont="1" applyBorder="1" applyAlignment="1">
      <alignment horizontal="center" vertical="center" wrapText="1"/>
      <protection/>
    </xf>
    <xf numFmtId="0" fontId="97" fillId="5" borderId="13" xfId="86" applyFont="1" applyFill="1" applyBorder="1" applyAlignment="1">
      <alignment horizontal="center" vertical="center" wrapText="1"/>
      <protection/>
    </xf>
    <xf numFmtId="0" fontId="98" fillId="5" borderId="13" xfId="86" applyFont="1" applyFill="1" applyBorder="1" applyAlignment="1">
      <alignment horizontal="center" vertical="center" wrapText="1"/>
      <protection/>
    </xf>
    <xf numFmtId="0" fontId="97" fillId="5" borderId="21" xfId="86" applyFont="1" applyFill="1" applyBorder="1" applyAlignment="1">
      <alignment horizontal="center" vertical="center" wrapText="1"/>
      <protection/>
    </xf>
    <xf numFmtId="0" fontId="97" fillId="5" borderId="42" xfId="86" applyFont="1" applyFill="1" applyBorder="1" applyAlignment="1">
      <alignment horizontal="center" vertical="center" wrapText="1"/>
      <protection/>
    </xf>
    <xf numFmtId="0" fontId="97" fillId="5" borderId="18" xfId="86" applyFont="1" applyFill="1" applyBorder="1" applyAlignment="1">
      <alignment horizontal="center" vertical="center" wrapText="1"/>
      <protection/>
    </xf>
    <xf numFmtId="0" fontId="97" fillId="5" borderId="58" xfId="86" applyFont="1" applyFill="1" applyBorder="1" applyAlignment="1">
      <alignment horizontal="center" vertical="center" wrapText="1"/>
      <protection/>
    </xf>
    <xf numFmtId="0" fontId="97" fillId="5" borderId="44" xfId="86" applyFont="1" applyFill="1" applyBorder="1" applyAlignment="1">
      <alignment horizontal="center" vertical="center" wrapText="1"/>
      <protection/>
    </xf>
    <xf numFmtId="0" fontId="97" fillId="5" borderId="17" xfId="86" applyFont="1" applyFill="1" applyBorder="1" applyAlignment="1">
      <alignment horizontal="center" vertical="center" wrapText="1"/>
      <protection/>
    </xf>
    <xf numFmtId="0" fontId="97" fillId="5" borderId="43" xfId="86" applyFont="1" applyFill="1" applyBorder="1" applyAlignment="1">
      <alignment horizontal="center" vertical="center" wrapText="1"/>
      <protection/>
    </xf>
    <xf numFmtId="0" fontId="97" fillId="5" borderId="65" xfId="86" applyFont="1" applyFill="1" applyBorder="1" applyAlignment="1">
      <alignment horizontal="center" vertical="center" wrapText="1"/>
      <protection/>
    </xf>
    <xf numFmtId="0" fontId="97" fillId="5" borderId="57" xfId="86" applyFont="1" applyFill="1" applyBorder="1" applyAlignment="1">
      <alignment horizontal="center" vertical="center" wrapText="1"/>
      <protection/>
    </xf>
    <xf numFmtId="0" fontId="97" fillId="5" borderId="80" xfId="86" applyFont="1" applyFill="1" applyBorder="1" applyAlignment="1">
      <alignment horizontal="center" vertical="center" wrapText="1"/>
      <protection/>
    </xf>
    <xf numFmtId="0" fontId="97" fillId="5" borderId="54" xfId="86" applyFont="1" applyFill="1" applyBorder="1" applyAlignment="1">
      <alignment horizontal="center" vertical="center" wrapText="1"/>
      <protection/>
    </xf>
    <xf numFmtId="0" fontId="97" fillId="5" borderId="40" xfId="86" applyFont="1" applyFill="1" applyBorder="1" applyAlignment="1">
      <alignment horizontal="center" vertical="center" wrapText="1"/>
      <protection/>
    </xf>
    <xf numFmtId="0" fontId="97" fillId="38" borderId="57" xfId="86" applyFont="1" applyFill="1" applyBorder="1" applyAlignment="1">
      <alignment horizontal="center" vertical="center" wrapText="1"/>
      <protection/>
    </xf>
    <xf numFmtId="0" fontId="97" fillId="38" borderId="84" xfId="86" applyFont="1" applyFill="1" applyBorder="1" applyAlignment="1">
      <alignment horizontal="center" vertical="center" wrapText="1"/>
      <protection/>
    </xf>
    <xf numFmtId="0" fontId="97" fillId="38" borderId="63" xfId="86" applyFont="1" applyFill="1" applyBorder="1" applyAlignment="1">
      <alignment horizontal="center" vertical="center" wrapText="1"/>
      <protection/>
    </xf>
    <xf numFmtId="0" fontId="97" fillId="38" borderId="64" xfId="86" applyFont="1" applyFill="1" applyBorder="1" applyAlignment="1">
      <alignment horizontal="center" vertical="center" wrapText="1"/>
      <protection/>
    </xf>
    <xf numFmtId="9" fontId="97" fillId="0" borderId="69" xfId="86" applyNumberFormat="1" applyFont="1" applyBorder="1" applyAlignment="1">
      <alignment horizontal="center" vertical="center" wrapText="1"/>
      <protection/>
    </xf>
    <xf numFmtId="9" fontId="97" fillId="0" borderId="70" xfId="86" applyNumberFormat="1" applyFont="1" applyBorder="1" applyAlignment="1">
      <alignment horizontal="center" vertical="center" wrapText="1"/>
      <protection/>
    </xf>
    <xf numFmtId="0" fontId="100" fillId="0" borderId="69" xfId="86" applyFont="1" applyBorder="1" applyAlignment="1">
      <alignment horizontal="center" vertical="center" wrapText="1"/>
      <protection/>
    </xf>
    <xf numFmtId="0" fontId="100" fillId="0" borderId="77" xfId="86" applyFont="1" applyBorder="1" applyAlignment="1">
      <alignment horizontal="center" vertical="center" wrapText="1"/>
      <protection/>
    </xf>
    <xf numFmtId="0" fontId="100" fillId="0" borderId="70" xfId="86" applyFont="1" applyBorder="1" applyAlignment="1">
      <alignment horizontal="center" vertical="center" wrapText="1"/>
      <protection/>
    </xf>
    <xf numFmtId="0" fontId="97" fillId="5" borderId="69" xfId="86" applyFont="1" applyFill="1" applyBorder="1" applyAlignment="1">
      <alignment horizontal="center" vertical="center" wrapText="1"/>
      <protection/>
    </xf>
    <xf numFmtId="0" fontId="97" fillId="5" borderId="77" xfId="86" applyFont="1" applyFill="1" applyBorder="1" applyAlignment="1">
      <alignment horizontal="center" vertical="center" wrapText="1"/>
      <protection/>
    </xf>
    <xf numFmtId="0" fontId="97" fillId="5" borderId="70" xfId="86" applyFont="1" applyFill="1" applyBorder="1" applyAlignment="1">
      <alignment horizontal="center" vertical="center" wrapText="1"/>
      <protection/>
    </xf>
    <xf numFmtId="0" fontId="97" fillId="0" borderId="49" xfId="86" applyFont="1" applyBorder="1" applyAlignment="1">
      <alignment horizontal="center" vertical="center" wrapText="1"/>
      <protection/>
    </xf>
    <xf numFmtId="0" fontId="97" fillId="0" borderId="50" xfId="86" applyFont="1" applyBorder="1" applyAlignment="1">
      <alignment horizontal="center" vertical="center" wrapText="1"/>
      <protection/>
    </xf>
    <xf numFmtId="0" fontId="97" fillId="0" borderId="51" xfId="86" applyFont="1" applyBorder="1" applyAlignment="1">
      <alignment horizontal="center" vertical="center" wrapText="1"/>
      <protection/>
    </xf>
    <xf numFmtId="0" fontId="97" fillId="5" borderId="69" xfId="86" applyFont="1" applyFill="1" applyBorder="1" applyAlignment="1">
      <alignment horizontal="left" vertical="center" wrapText="1"/>
      <protection/>
    </xf>
    <xf numFmtId="0" fontId="97" fillId="5" borderId="70" xfId="86" applyFont="1" applyFill="1" applyBorder="1" applyAlignment="1">
      <alignment horizontal="left" vertical="center" wrapText="1"/>
      <protection/>
    </xf>
    <xf numFmtId="0" fontId="112" fillId="0" borderId="84" xfId="0" applyFont="1" applyBorder="1" applyAlignment="1">
      <alignment horizontal="left" vertical="center" wrapText="1"/>
    </xf>
    <xf numFmtId="0" fontId="112" fillId="0" borderId="63" xfId="0" applyFont="1" applyBorder="1" applyAlignment="1">
      <alignment horizontal="left" vertical="center" wrapText="1"/>
    </xf>
    <xf numFmtId="0" fontId="112" fillId="0" borderId="64" xfId="0" applyFont="1" applyBorder="1" applyAlignment="1">
      <alignment horizontal="left" vertical="center" wrapText="1"/>
    </xf>
    <xf numFmtId="0" fontId="97" fillId="5" borderId="79" xfId="86" applyFont="1" applyFill="1" applyBorder="1" applyAlignment="1">
      <alignment horizontal="center" vertical="center" wrapText="1"/>
      <protection/>
    </xf>
    <xf numFmtId="0" fontId="97" fillId="5" borderId="34" xfId="86" applyFont="1" applyFill="1" applyBorder="1" applyAlignment="1">
      <alignment horizontal="center" vertical="center" wrapText="1"/>
      <protection/>
    </xf>
    <xf numFmtId="0" fontId="97" fillId="5" borderId="35" xfId="86" applyFont="1" applyFill="1" applyBorder="1" applyAlignment="1">
      <alignment horizontal="center" vertical="center" wrapText="1"/>
      <protection/>
    </xf>
    <xf numFmtId="0" fontId="97" fillId="5" borderId="28" xfId="86" applyFont="1" applyFill="1" applyBorder="1" applyAlignment="1">
      <alignment horizontal="center" vertical="center" wrapText="1"/>
      <protection/>
    </xf>
    <xf numFmtId="0" fontId="97" fillId="5" borderId="0" xfId="86" applyFont="1" applyFill="1" applyAlignment="1">
      <alignment horizontal="center" vertical="center" wrapText="1"/>
      <protection/>
    </xf>
    <xf numFmtId="0" fontId="97" fillId="5" borderId="29" xfId="86" applyFont="1" applyFill="1" applyBorder="1" applyAlignment="1">
      <alignment horizontal="center" vertical="center" wrapText="1"/>
      <protection/>
    </xf>
    <xf numFmtId="0" fontId="96" fillId="0" borderId="72" xfId="0" applyFont="1" applyBorder="1" applyAlignment="1">
      <alignment horizontal="center" vertical="center"/>
    </xf>
    <xf numFmtId="0" fontId="96" fillId="0" borderId="85" xfId="0" applyFont="1" applyBorder="1" applyAlignment="1">
      <alignment horizontal="center" vertical="center"/>
    </xf>
    <xf numFmtId="0" fontId="97" fillId="0" borderId="69" xfId="86" applyFont="1" applyBorder="1" applyAlignment="1">
      <alignment horizontal="center" vertical="center" wrapText="1"/>
      <protection/>
    </xf>
    <xf numFmtId="0" fontId="97" fillId="0" borderId="77" xfId="86" applyFont="1" applyBorder="1" applyAlignment="1">
      <alignment horizontal="center" vertical="center" wrapText="1"/>
      <protection/>
    </xf>
    <xf numFmtId="0" fontId="97" fillId="0" borderId="70" xfId="86" applyFont="1" applyBorder="1" applyAlignment="1">
      <alignment horizontal="center" vertical="center" wrapText="1"/>
      <protection/>
    </xf>
    <xf numFmtId="0" fontId="97" fillId="38" borderId="34" xfId="86" applyFont="1" applyFill="1" applyBorder="1" applyAlignment="1">
      <alignment horizontal="left" vertical="center" wrapText="1"/>
      <protection/>
    </xf>
    <xf numFmtId="0" fontId="98" fillId="0" borderId="69" xfId="86" applyFont="1" applyBorder="1" applyAlignment="1">
      <alignment horizontal="center" vertical="center" wrapText="1"/>
      <protection/>
    </xf>
    <xf numFmtId="0" fontId="98" fillId="0" borderId="77" xfId="86" applyFont="1" applyBorder="1" applyAlignment="1">
      <alignment horizontal="center" vertical="center" wrapText="1"/>
      <protection/>
    </xf>
    <xf numFmtId="0" fontId="98" fillId="0" borderId="70" xfId="86" applyFont="1" applyBorder="1" applyAlignment="1">
      <alignment horizontal="center" vertical="center" wrapText="1"/>
      <protection/>
    </xf>
    <xf numFmtId="1" fontId="97" fillId="0" borderId="69" xfId="95" applyNumberFormat="1" applyFont="1" applyFill="1" applyBorder="1" applyAlignment="1" applyProtection="1">
      <alignment horizontal="center" vertical="center" wrapText="1"/>
      <protection/>
    </xf>
    <xf numFmtId="1" fontId="97" fillId="0" borderId="70" xfId="95" applyNumberFormat="1" applyFont="1" applyFill="1" applyBorder="1" applyAlignment="1" applyProtection="1">
      <alignment horizontal="center" vertical="center" wrapText="1"/>
      <protection/>
    </xf>
    <xf numFmtId="0" fontId="97" fillId="5" borderId="78" xfId="86" applyFont="1" applyFill="1" applyBorder="1" applyAlignment="1">
      <alignment horizontal="left" vertical="center" wrapText="1"/>
      <protection/>
    </xf>
    <xf numFmtId="0" fontId="97" fillId="5" borderId="27" xfId="86" applyFont="1" applyFill="1" applyBorder="1" applyAlignment="1">
      <alignment horizontal="left" vertical="center" wrapText="1"/>
      <protection/>
    </xf>
    <xf numFmtId="0" fontId="97" fillId="5" borderId="28" xfId="86" applyFont="1" applyFill="1" applyBorder="1" applyAlignment="1">
      <alignment horizontal="left" vertical="center" wrapText="1"/>
      <protection/>
    </xf>
    <xf numFmtId="0" fontId="97" fillId="5" borderId="29" xfId="86" applyFont="1" applyFill="1" applyBorder="1" applyAlignment="1">
      <alignment horizontal="left" vertical="center" wrapText="1"/>
      <protection/>
    </xf>
    <xf numFmtId="0" fontId="97" fillId="5" borderId="79" xfId="86" applyFont="1" applyFill="1" applyBorder="1" applyAlignment="1">
      <alignment horizontal="left" vertical="center" wrapText="1"/>
      <protection/>
    </xf>
    <xf numFmtId="0" fontId="97" fillId="5" borderId="35" xfId="86" applyFont="1" applyFill="1" applyBorder="1" applyAlignment="1">
      <alignment horizontal="left" vertical="center" wrapText="1"/>
      <protection/>
    </xf>
    <xf numFmtId="0" fontId="99" fillId="0" borderId="75" xfId="0" applyFont="1" applyBorder="1" applyAlignment="1">
      <alignment horizontal="center" vertical="center" wrapText="1"/>
    </xf>
    <xf numFmtId="0" fontId="99" fillId="0" borderId="76" xfId="0" applyFont="1" applyBorder="1" applyAlignment="1">
      <alignment horizontal="center" vertical="center" wrapText="1"/>
    </xf>
    <xf numFmtId="0" fontId="99" fillId="0" borderId="72" xfId="0" applyFont="1" applyBorder="1" applyAlignment="1">
      <alignment horizontal="center" vertical="center" wrapText="1"/>
    </xf>
    <xf numFmtId="0" fontId="99" fillId="0" borderId="85" xfId="0" applyFont="1" applyBorder="1" applyAlignment="1">
      <alignment horizontal="center" vertical="center" wrapText="1"/>
    </xf>
    <xf numFmtId="0" fontId="98" fillId="0" borderId="78" xfId="86" applyFont="1" applyBorder="1" applyAlignment="1">
      <alignment horizontal="center" vertical="center" wrapText="1"/>
      <protection/>
    </xf>
    <xf numFmtId="0" fontId="98" fillId="0" borderId="28" xfId="86" applyFont="1" applyBorder="1" applyAlignment="1">
      <alignment horizontal="center" vertical="center" wrapText="1"/>
      <protection/>
    </xf>
    <xf numFmtId="0" fontId="98" fillId="0" borderId="79" xfId="86" applyFont="1" applyBorder="1" applyAlignment="1">
      <alignment horizontal="center" vertical="center" wrapText="1"/>
      <protection/>
    </xf>
    <xf numFmtId="0" fontId="97" fillId="0" borderId="49" xfId="86" applyFont="1" applyBorder="1" applyAlignment="1">
      <alignment horizontal="center" vertical="center"/>
      <protection/>
    </xf>
    <xf numFmtId="0" fontId="97" fillId="0" borderId="50" xfId="86" applyFont="1" applyBorder="1" applyAlignment="1">
      <alignment horizontal="center" vertical="center"/>
      <protection/>
    </xf>
    <xf numFmtId="0" fontId="97" fillId="0" borderId="51" xfId="86" applyFont="1" applyBorder="1" applyAlignment="1">
      <alignment horizontal="center" vertical="center"/>
      <protection/>
    </xf>
    <xf numFmtId="0" fontId="96" fillId="0" borderId="75" xfId="0" applyFont="1" applyBorder="1" applyAlignment="1">
      <alignment horizontal="center" vertical="center"/>
    </xf>
    <xf numFmtId="0" fontId="96" fillId="0" borderId="76" xfId="0" applyFont="1" applyBorder="1" applyAlignment="1">
      <alignment horizontal="center" vertical="center"/>
    </xf>
    <xf numFmtId="0" fontId="99" fillId="0" borderId="73" xfId="0" applyFont="1" applyBorder="1" applyAlignment="1">
      <alignment horizontal="center" vertical="center" wrapText="1"/>
    </xf>
    <xf numFmtId="0" fontId="99" fillId="0" borderId="41" xfId="0" applyFont="1" applyBorder="1" applyAlignment="1">
      <alignment horizontal="center" vertical="center" wrapText="1"/>
    </xf>
    <xf numFmtId="0" fontId="96" fillId="0" borderId="73" xfId="0" applyFont="1" applyBorder="1" applyAlignment="1">
      <alignment horizontal="center" vertical="center"/>
    </xf>
    <xf numFmtId="0" fontId="96" fillId="0" borderId="41" xfId="0" applyFont="1" applyBorder="1" applyAlignment="1">
      <alignment horizontal="center" vertical="center"/>
    </xf>
    <xf numFmtId="0" fontId="112" fillId="0" borderId="17" xfId="0" applyFont="1" applyBorder="1" applyAlignment="1">
      <alignment horizontal="left" vertical="center" wrapText="1"/>
    </xf>
    <xf numFmtId="0" fontId="112" fillId="0" borderId="13" xfId="0" applyFont="1" applyBorder="1" applyAlignment="1">
      <alignment horizontal="left" vertical="center" wrapText="1"/>
    </xf>
    <xf numFmtId="0" fontId="112" fillId="0" borderId="21" xfId="0" applyFont="1" applyBorder="1" applyAlignment="1">
      <alignment horizontal="left" vertical="center" wrapText="1"/>
    </xf>
    <xf numFmtId="0" fontId="97" fillId="0" borderId="54" xfId="86" applyFont="1" applyBorder="1" applyAlignment="1">
      <alignment horizontal="center" vertical="center" wrapText="1"/>
      <protection/>
    </xf>
    <xf numFmtId="0" fontId="97" fillId="0" borderId="38" xfId="86" applyFont="1" applyBorder="1" applyAlignment="1">
      <alignment horizontal="center" vertical="center" wrapText="1"/>
      <protection/>
    </xf>
    <xf numFmtId="0" fontId="97" fillId="0" borderId="86" xfId="86" applyFont="1" applyBorder="1" applyAlignment="1">
      <alignment horizontal="center" vertical="center" wrapText="1"/>
      <protection/>
    </xf>
    <xf numFmtId="0" fontId="112" fillId="0" borderId="68" xfId="0" applyFont="1" applyBorder="1" applyAlignment="1">
      <alignment horizontal="left" vertical="center" wrapText="1"/>
    </xf>
    <xf numFmtId="0" fontId="112" fillId="0" borderId="38" xfId="0" applyFont="1" applyBorder="1" applyAlignment="1">
      <alignment horizontal="left" vertical="center" wrapText="1"/>
    </xf>
    <xf numFmtId="0" fontId="112" fillId="0" borderId="86" xfId="0" applyFont="1" applyBorder="1" applyAlignment="1">
      <alignment horizontal="left" vertical="center" wrapText="1"/>
    </xf>
    <xf numFmtId="0" fontId="112" fillId="0" borderId="78" xfId="86" applyFont="1" applyBorder="1" applyAlignment="1">
      <alignment horizontal="center" vertical="center" wrapText="1"/>
      <protection/>
    </xf>
    <xf numFmtId="0" fontId="112" fillId="0" borderId="26" xfId="86" applyFont="1" applyBorder="1" applyAlignment="1">
      <alignment horizontal="center" vertical="center" wrapText="1"/>
      <protection/>
    </xf>
    <xf numFmtId="0" fontId="112" fillId="0" borderId="27" xfId="86" applyFont="1" applyBorder="1" applyAlignment="1">
      <alignment horizontal="center" vertical="center" wrapText="1"/>
      <protection/>
    </xf>
    <xf numFmtId="0" fontId="112" fillId="0" borderId="28" xfId="86" applyFont="1" applyBorder="1" applyAlignment="1">
      <alignment horizontal="center" vertical="center" wrapText="1"/>
      <protection/>
    </xf>
    <xf numFmtId="0" fontId="112" fillId="0" borderId="0" xfId="86" applyFont="1" applyAlignment="1">
      <alignment horizontal="center" vertical="center" wrapText="1"/>
      <protection/>
    </xf>
    <xf numFmtId="0" fontId="112" fillId="0" borderId="29" xfId="86" applyFont="1" applyBorder="1" applyAlignment="1">
      <alignment horizontal="center" vertical="center" wrapText="1"/>
      <protection/>
    </xf>
    <xf numFmtId="0" fontId="112" fillId="0" borderId="79" xfId="86" applyFont="1" applyBorder="1" applyAlignment="1">
      <alignment horizontal="center" vertical="center" wrapText="1"/>
      <protection/>
    </xf>
    <xf numFmtId="0" fontId="112" fillId="0" borderId="34" xfId="86" applyFont="1" applyBorder="1" applyAlignment="1">
      <alignment horizontal="center" vertical="center" wrapText="1"/>
      <protection/>
    </xf>
    <xf numFmtId="0" fontId="112" fillId="0" borderId="35" xfId="86" applyFont="1" applyBorder="1" applyAlignment="1">
      <alignment horizontal="center" vertical="center" wrapText="1"/>
      <protection/>
    </xf>
    <xf numFmtId="0" fontId="113" fillId="38" borderId="82" xfId="0" applyFont="1" applyFill="1" applyBorder="1" applyAlignment="1">
      <alignment horizontal="center" vertical="center"/>
    </xf>
    <xf numFmtId="0" fontId="113" fillId="38" borderId="87" xfId="0" applyFont="1" applyFill="1" applyBorder="1" applyAlignment="1">
      <alignment horizontal="center" vertical="center"/>
    </xf>
    <xf numFmtId="0" fontId="113" fillId="38" borderId="83" xfId="0" applyFont="1" applyFill="1" applyBorder="1" applyAlignment="1">
      <alignment horizontal="center" vertical="center"/>
    </xf>
    <xf numFmtId="0" fontId="97" fillId="5" borderId="26" xfId="86" applyFont="1" applyFill="1" applyBorder="1" applyAlignment="1">
      <alignment horizontal="left" vertical="center" wrapText="1"/>
      <protection/>
    </xf>
    <xf numFmtId="0" fontId="97" fillId="5" borderId="0" xfId="86" applyFont="1" applyFill="1" applyAlignment="1">
      <alignment horizontal="left" vertical="center" wrapText="1"/>
      <protection/>
    </xf>
    <xf numFmtId="0" fontId="97" fillId="5" borderId="34" xfId="86" applyFont="1" applyFill="1" applyBorder="1" applyAlignment="1">
      <alignment horizontal="left" vertical="center" wrapText="1"/>
      <protection/>
    </xf>
    <xf numFmtId="14" fontId="114" fillId="38" borderId="78" xfId="0" applyNumberFormat="1" applyFont="1" applyFill="1" applyBorder="1" applyAlignment="1">
      <alignment horizontal="center" vertical="center"/>
    </xf>
    <xf numFmtId="0" fontId="114" fillId="38" borderId="27" xfId="0" applyFont="1" applyFill="1" applyBorder="1" applyAlignment="1">
      <alignment horizontal="center" vertical="center"/>
    </xf>
    <xf numFmtId="0" fontId="114" fillId="38" borderId="28" xfId="0" applyFont="1" applyFill="1" applyBorder="1" applyAlignment="1">
      <alignment horizontal="center" vertical="center"/>
    </xf>
    <xf numFmtId="0" fontId="114" fillId="38" borderId="29" xfId="0" applyFont="1" applyFill="1" applyBorder="1" applyAlignment="1">
      <alignment horizontal="center" vertical="center"/>
    </xf>
    <xf numFmtId="0" fontId="114" fillId="38" borderId="79" xfId="0" applyFont="1" applyFill="1" applyBorder="1" applyAlignment="1">
      <alignment horizontal="center" vertical="center"/>
    </xf>
    <xf numFmtId="0" fontId="114" fillId="38" borderId="35" xfId="0" applyFont="1" applyFill="1" applyBorder="1" applyAlignment="1">
      <alignment horizontal="center" vertical="center"/>
    </xf>
    <xf numFmtId="2" fontId="87" fillId="0" borderId="42" xfId="86" applyNumberFormat="1" applyFont="1" applyBorder="1" applyAlignment="1">
      <alignment horizontal="justify" vertical="top" wrapText="1"/>
      <protection/>
    </xf>
    <xf numFmtId="2" fontId="87" fillId="0" borderId="43" xfId="86" applyNumberFormat="1" applyFont="1" applyBorder="1" applyAlignment="1">
      <alignment horizontal="justify" vertical="top" wrapText="1"/>
      <protection/>
    </xf>
    <xf numFmtId="2" fontId="87" fillId="0" borderId="44" xfId="86" applyNumberFormat="1" applyFont="1" applyBorder="1" applyAlignment="1">
      <alignment horizontal="justify" vertical="top" wrapText="1"/>
      <protection/>
    </xf>
    <xf numFmtId="2" fontId="87" fillId="0" borderId="79" xfId="86" applyNumberFormat="1" applyFont="1" applyBorder="1" applyAlignment="1">
      <alignment horizontal="justify" vertical="top" wrapText="1"/>
      <protection/>
    </xf>
    <xf numFmtId="2" fontId="87" fillId="0" borderId="34" xfId="86" applyNumberFormat="1" applyFont="1" applyBorder="1" applyAlignment="1">
      <alignment horizontal="justify" vertical="top" wrapText="1"/>
      <protection/>
    </xf>
    <xf numFmtId="2" fontId="87" fillId="0" borderId="60" xfId="86" applyNumberFormat="1" applyFont="1" applyBorder="1" applyAlignment="1">
      <alignment horizontal="justify" vertical="top" wrapText="1"/>
      <protection/>
    </xf>
    <xf numFmtId="2" fontId="115" fillId="0" borderId="42" xfId="86" applyNumberFormat="1" applyFont="1" applyBorder="1" applyAlignment="1">
      <alignment horizontal="justify" vertical="top" wrapText="1"/>
      <protection/>
    </xf>
    <xf numFmtId="2" fontId="115" fillId="0" borderId="43" xfId="86" applyNumberFormat="1" applyFont="1" applyBorder="1" applyAlignment="1">
      <alignment horizontal="justify" vertical="top" wrapText="1"/>
      <protection/>
    </xf>
    <xf numFmtId="2" fontId="115" fillId="0" borderId="44" xfId="86" applyNumberFormat="1" applyFont="1" applyBorder="1" applyAlignment="1">
      <alignment horizontal="justify" vertical="top" wrapText="1"/>
      <protection/>
    </xf>
    <xf numFmtId="2" fontId="115" fillId="0" borderId="79" xfId="86" applyNumberFormat="1" applyFont="1" applyBorder="1" applyAlignment="1">
      <alignment horizontal="justify" vertical="top" wrapText="1"/>
      <protection/>
    </xf>
    <xf numFmtId="2" fontId="115" fillId="0" borderId="34" xfId="86" applyNumberFormat="1" applyFont="1" applyBorder="1" applyAlignment="1">
      <alignment horizontal="justify" vertical="top" wrapText="1"/>
      <protection/>
    </xf>
    <xf numFmtId="2" fontId="115" fillId="0" borderId="60" xfId="86" applyNumberFormat="1" applyFont="1" applyBorder="1" applyAlignment="1">
      <alignment horizontal="justify" vertical="top" wrapText="1"/>
      <protection/>
    </xf>
    <xf numFmtId="9" fontId="98" fillId="0" borderId="58" xfId="97" applyFont="1" applyFill="1" applyBorder="1" applyAlignment="1" applyProtection="1">
      <alignment horizontal="center" vertical="center" wrapText="1"/>
      <protection/>
    </xf>
    <xf numFmtId="9" fontId="98" fillId="0" borderId="43" xfId="97" applyFont="1" applyFill="1" applyBorder="1" applyAlignment="1" applyProtection="1">
      <alignment horizontal="center" vertical="center" wrapText="1"/>
      <protection/>
    </xf>
    <xf numFmtId="9" fontId="98" fillId="0" borderId="44" xfId="97" applyFont="1" applyFill="1" applyBorder="1" applyAlignment="1" applyProtection="1">
      <alignment horizontal="center" vertical="center" wrapText="1"/>
      <protection/>
    </xf>
    <xf numFmtId="9" fontId="98" fillId="0" borderId="59" xfId="97" applyFont="1" applyFill="1" applyBorder="1" applyAlignment="1" applyProtection="1">
      <alignment horizontal="center" vertical="center" wrapText="1"/>
      <protection/>
    </xf>
    <xf numFmtId="9" fontId="98" fillId="0" borderId="34" xfId="97" applyFont="1" applyFill="1" applyBorder="1" applyAlignment="1" applyProtection="1">
      <alignment horizontal="center" vertical="center" wrapText="1"/>
      <protection/>
    </xf>
    <xf numFmtId="9" fontId="98" fillId="0" borderId="60" xfId="97" applyFont="1" applyFill="1" applyBorder="1" applyAlignment="1" applyProtection="1">
      <alignment horizontal="center" vertical="center" wrapText="1"/>
      <protection/>
    </xf>
    <xf numFmtId="2" fontId="98" fillId="0" borderId="52" xfId="86" applyNumberFormat="1" applyFont="1" applyBorder="1" applyAlignment="1">
      <alignment horizontal="justify" vertical="center" wrapText="1"/>
      <protection/>
    </xf>
    <xf numFmtId="2" fontId="98" fillId="0" borderId="20" xfId="86" applyNumberFormat="1" applyFont="1" applyBorder="1" applyAlignment="1">
      <alignment horizontal="justify" vertical="center" wrapText="1"/>
      <protection/>
    </xf>
    <xf numFmtId="9" fontId="87" fillId="0" borderId="58" xfId="86" applyNumberFormat="1" applyFont="1" applyBorder="1" applyAlignment="1">
      <alignment horizontal="left" vertical="top" wrapText="1"/>
      <protection/>
    </xf>
    <xf numFmtId="9" fontId="87" fillId="0" borderId="43" xfId="86" applyNumberFormat="1" applyFont="1" applyBorder="1" applyAlignment="1">
      <alignment horizontal="left" vertical="top" wrapText="1"/>
      <protection/>
    </xf>
    <xf numFmtId="9" fontId="87" fillId="0" borderId="65" xfId="86" applyNumberFormat="1" applyFont="1" applyBorder="1" applyAlignment="1">
      <alignment horizontal="left" vertical="top" wrapText="1"/>
      <protection/>
    </xf>
    <xf numFmtId="9" fontId="87" fillId="0" borderId="88" xfId="86" applyNumberFormat="1" applyFont="1" applyBorder="1" applyAlignment="1">
      <alignment horizontal="left" vertical="top" wrapText="1"/>
      <protection/>
    </xf>
    <xf numFmtId="9" fontId="87" fillId="0" borderId="89" xfId="86" applyNumberFormat="1" applyFont="1" applyBorder="1" applyAlignment="1">
      <alignment horizontal="left" vertical="top" wrapText="1"/>
      <protection/>
    </xf>
    <xf numFmtId="9" fontId="87" fillId="0" borderId="90" xfId="86" applyNumberFormat="1" applyFont="1" applyBorder="1" applyAlignment="1">
      <alignment horizontal="left" vertical="top" wrapText="1"/>
      <protection/>
    </xf>
    <xf numFmtId="2" fontId="98" fillId="0" borderId="42" xfId="86" applyNumberFormat="1" applyFont="1" applyBorder="1" applyAlignment="1">
      <alignment horizontal="justify" vertical="center" wrapText="1"/>
      <protection/>
    </xf>
    <xf numFmtId="2" fontId="98" fillId="0" borderId="43" xfId="86" applyNumberFormat="1" applyFont="1" applyBorder="1" applyAlignment="1">
      <alignment horizontal="justify" vertical="center" wrapText="1"/>
      <protection/>
    </xf>
    <xf numFmtId="2" fontId="98" fillId="0" borderId="65" xfId="86" applyNumberFormat="1" applyFont="1" applyBorder="1" applyAlignment="1">
      <alignment horizontal="justify" vertical="center" wrapText="1"/>
      <protection/>
    </xf>
    <xf numFmtId="2" fontId="98" fillId="0" borderId="79" xfId="86" applyNumberFormat="1" applyFont="1" applyBorder="1" applyAlignment="1">
      <alignment horizontal="justify" vertical="center" wrapText="1"/>
      <protection/>
    </xf>
    <xf numFmtId="2" fontId="98" fillId="0" borderId="34" xfId="86" applyNumberFormat="1" applyFont="1" applyBorder="1" applyAlignment="1">
      <alignment horizontal="justify" vertical="center" wrapText="1"/>
      <protection/>
    </xf>
    <xf numFmtId="2" fontId="98" fillId="0" borderId="35" xfId="86" applyNumberFormat="1" applyFont="1" applyBorder="1" applyAlignment="1">
      <alignment horizontal="justify" vertical="center" wrapText="1"/>
      <protection/>
    </xf>
    <xf numFmtId="0" fontId="97" fillId="5" borderId="62" xfId="86" applyFont="1" applyFill="1" applyBorder="1" applyAlignment="1">
      <alignment horizontal="center" vertical="center" wrapText="1"/>
      <protection/>
    </xf>
    <xf numFmtId="0" fontId="97" fillId="5" borderId="63" xfId="86" applyFont="1" applyFill="1" applyBorder="1" applyAlignment="1">
      <alignment horizontal="center" vertical="center" wrapText="1"/>
      <protection/>
    </xf>
    <xf numFmtId="0" fontId="97" fillId="5" borderId="81" xfId="86" applyFont="1" applyFill="1" applyBorder="1" applyAlignment="1">
      <alignment horizontal="center" vertical="center" wrapText="1"/>
      <protection/>
    </xf>
    <xf numFmtId="0" fontId="97" fillId="5" borderId="76" xfId="86" applyFont="1" applyFill="1" applyBorder="1" applyAlignment="1">
      <alignment horizontal="center" vertical="center" wrapText="1"/>
      <protection/>
    </xf>
    <xf numFmtId="0" fontId="97" fillId="0" borderId="78" xfId="86" applyFont="1" applyBorder="1" applyAlignment="1">
      <alignment horizontal="center" vertical="center" wrapText="1"/>
      <protection/>
    </xf>
    <xf numFmtId="0" fontId="97" fillId="0" borderId="26" xfId="86" applyFont="1" applyBorder="1" applyAlignment="1">
      <alignment horizontal="center" vertical="center" wrapText="1"/>
      <protection/>
    </xf>
    <xf numFmtId="0" fontId="97" fillId="0" borderId="27" xfId="86" applyFont="1" applyBorder="1" applyAlignment="1">
      <alignment horizontal="center" vertical="center" wrapText="1"/>
      <protection/>
    </xf>
    <xf numFmtId="0" fontId="97" fillId="0" borderId="28" xfId="86" applyFont="1" applyBorder="1" applyAlignment="1">
      <alignment horizontal="center" vertical="center" wrapText="1"/>
      <protection/>
    </xf>
    <xf numFmtId="0" fontId="97" fillId="0" borderId="0" xfId="86" applyFont="1" applyAlignment="1">
      <alignment horizontal="center" vertical="center" wrapText="1"/>
      <protection/>
    </xf>
    <xf numFmtId="0" fontId="97" fillId="0" borderId="29" xfId="86" applyFont="1" applyBorder="1" applyAlignment="1">
      <alignment horizontal="center" vertical="center" wrapText="1"/>
      <protection/>
    </xf>
    <xf numFmtId="0" fontId="97" fillId="0" borderId="79" xfId="86" applyFont="1" applyBorder="1" applyAlignment="1">
      <alignment horizontal="center" vertical="center" wrapText="1"/>
      <protection/>
    </xf>
    <xf numFmtId="0" fontId="97" fillId="0" borderId="34" xfId="86" applyFont="1" applyBorder="1" applyAlignment="1">
      <alignment horizontal="center" vertical="center" wrapText="1"/>
      <protection/>
    </xf>
    <xf numFmtId="0" fontId="97" fillId="0" borderId="35" xfId="86" applyFont="1" applyBorder="1" applyAlignment="1">
      <alignment horizontal="center" vertical="center" wrapText="1"/>
      <protection/>
    </xf>
    <xf numFmtId="9" fontId="87" fillId="0" borderId="39" xfId="86" applyNumberFormat="1" applyFont="1" applyBorder="1" applyAlignment="1">
      <alignment horizontal="left" vertical="top" wrapText="1"/>
      <protection/>
    </xf>
    <xf numFmtId="9" fontId="87" fillId="0" borderId="15" xfId="86" applyNumberFormat="1" applyFont="1" applyBorder="1" applyAlignment="1">
      <alignment horizontal="left" vertical="top" wrapText="1"/>
      <protection/>
    </xf>
    <xf numFmtId="9" fontId="87" fillId="0" borderId="19" xfId="86" applyNumberFormat="1" applyFont="1" applyBorder="1" applyAlignment="1">
      <alignment horizontal="left" vertical="top" wrapText="1"/>
      <protection/>
    </xf>
    <xf numFmtId="2" fontId="115" fillId="0" borderId="42" xfId="86" applyNumberFormat="1" applyFont="1" applyBorder="1" applyAlignment="1">
      <alignment horizontal="justify" vertical="center" wrapText="1"/>
      <protection/>
    </xf>
    <xf numFmtId="2" fontId="115" fillId="0" borderId="43" xfId="86" applyNumberFormat="1" applyFont="1" applyBorder="1" applyAlignment="1">
      <alignment horizontal="justify" vertical="center" wrapText="1"/>
      <protection/>
    </xf>
    <xf numFmtId="2" fontId="115" fillId="0" borderId="79" xfId="86" applyNumberFormat="1" applyFont="1" applyBorder="1" applyAlignment="1">
      <alignment horizontal="justify" vertical="center" wrapText="1"/>
      <protection/>
    </xf>
    <xf numFmtId="2" fontId="115" fillId="0" borderId="34" xfId="86" applyNumberFormat="1" applyFont="1" applyBorder="1" applyAlignment="1">
      <alignment horizontal="justify" vertical="center" wrapText="1"/>
      <protection/>
    </xf>
    <xf numFmtId="2" fontId="103" fillId="0" borderId="42" xfId="86" applyNumberFormat="1" applyFont="1" applyBorder="1" applyAlignment="1">
      <alignment horizontal="justify" vertical="center" wrapText="1"/>
      <protection/>
    </xf>
    <xf numFmtId="2" fontId="103" fillId="0" borderId="43" xfId="86" applyNumberFormat="1" applyFont="1" applyBorder="1" applyAlignment="1">
      <alignment horizontal="justify" vertical="center" wrapText="1"/>
      <protection/>
    </xf>
    <xf numFmtId="2" fontId="103" fillId="0" borderId="65" xfId="86" applyNumberFormat="1" applyFont="1" applyBorder="1" applyAlignment="1">
      <alignment horizontal="justify" vertical="center" wrapText="1"/>
      <protection/>
    </xf>
    <xf numFmtId="2" fontId="103" fillId="0" borderId="79" xfId="86" applyNumberFormat="1" applyFont="1" applyBorder="1" applyAlignment="1">
      <alignment horizontal="justify" vertical="center" wrapText="1"/>
      <protection/>
    </xf>
    <xf numFmtId="2" fontId="103" fillId="0" borderId="34" xfId="86" applyNumberFormat="1" applyFont="1" applyBorder="1" applyAlignment="1">
      <alignment horizontal="justify" vertical="center" wrapText="1"/>
      <protection/>
    </xf>
    <xf numFmtId="2" fontId="103" fillId="0" borderId="35" xfId="86" applyNumberFormat="1" applyFont="1" applyBorder="1" applyAlignment="1">
      <alignment horizontal="justify" vertical="center" wrapText="1"/>
      <protection/>
    </xf>
    <xf numFmtId="9" fontId="98" fillId="0" borderId="22" xfId="95" applyFont="1" applyFill="1" applyBorder="1" applyAlignment="1" applyProtection="1">
      <alignment horizontal="center" vertical="center" wrapText="1"/>
      <protection/>
    </xf>
    <xf numFmtId="9" fontId="87" fillId="0" borderId="44" xfId="86" applyNumberFormat="1" applyFont="1" applyBorder="1" applyAlignment="1">
      <alignment horizontal="left" vertical="top" wrapText="1"/>
      <protection/>
    </xf>
    <xf numFmtId="9" fontId="87" fillId="0" borderId="56" xfId="86" applyNumberFormat="1" applyFont="1" applyBorder="1" applyAlignment="1">
      <alignment horizontal="left" vertical="top" wrapText="1"/>
      <protection/>
    </xf>
    <xf numFmtId="0" fontId="98" fillId="0" borderId="40" xfId="86" applyFont="1" applyBorder="1" applyAlignment="1">
      <alignment horizontal="left" vertical="center" wrapText="1"/>
      <protection/>
    </xf>
    <xf numFmtId="0" fontId="98" fillId="0" borderId="67" xfId="86" applyFont="1" applyBorder="1" applyAlignment="1">
      <alignment horizontal="left" vertical="center" wrapText="1"/>
      <protection/>
    </xf>
    <xf numFmtId="0" fontId="98" fillId="0" borderId="85" xfId="86" applyFont="1" applyBorder="1" applyAlignment="1">
      <alignment horizontal="left" vertical="center" wrapText="1"/>
      <protection/>
    </xf>
    <xf numFmtId="179" fontId="98" fillId="0" borderId="22" xfId="95" applyNumberFormat="1" applyFont="1" applyFill="1" applyBorder="1" applyAlignment="1" applyProtection="1">
      <alignment horizontal="center" vertical="center" wrapText="1"/>
      <protection/>
    </xf>
    <xf numFmtId="179" fontId="98" fillId="0" borderId="16" xfId="95" applyNumberFormat="1" applyFont="1" applyFill="1" applyBorder="1" applyAlignment="1" applyProtection="1">
      <alignment horizontal="center" vertical="center" wrapText="1"/>
      <protection/>
    </xf>
    <xf numFmtId="9" fontId="87" fillId="0" borderId="65" xfId="86" applyNumberFormat="1" applyFont="1" applyBorder="1" applyAlignment="1">
      <alignment horizontal="left" vertical="center" wrapText="1"/>
      <protection/>
    </xf>
    <xf numFmtId="9" fontId="87" fillId="0" borderId="88" xfId="86" applyNumberFormat="1" applyFont="1" applyBorder="1" applyAlignment="1">
      <alignment horizontal="left" vertical="center" wrapText="1"/>
      <protection/>
    </xf>
    <xf numFmtId="9" fontId="87" fillId="0" borderId="89" xfId="86" applyNumberFormat="1" applyFont="1" applyBorder="1" applyAlignment="1">
      <alignment horizontal="left" vertical="center" wrapText="1"/>
      <protection/>
    </xf>
    <xf numFmtId="9" fontId="87" fillId="0" borderId="90" xfId="86" applyNumberFormat="1" applyFont="1" applyBorder="1" applyAlignment="1">
      <alignment horizontal="left" vertical="center" wrapText="1"/>
      <protection/>
    </xf>
    <xf numFmtId="2" fontId="98" fillId="0" borderId="42" xfId="86" applyNumberFormat="1" applyFont="1" applyBorder="1" applyAlignment="1">
      <alignment horizontal="justify" vertical="top" wrapText="1"/>
      <protection/>
    </xf>
    <xf numFmtId="2" fontId="98" fillId="0" borderId="43" xfId="86" applyNumberFormat="1" applyFont="1" applyBorder="1" applyAlignment="1">
      <alignment horizontal="justify" vertical="top" wrapText="1"/>
      <protection/>
    </xf>
    <xf numFmtId="2" fontId="98" fillId="0" borderId="44" xfId="86" applyNumberFormat="1" applyFont="1" applyBorder="1" applyAlignment="1">
      <alignment horizontal="justify" vertical="top" wrapText="1"/>
      <protection/>
    </xf>
    <xf numFmtId="2" fontId="98" fillId="0" borderId="79" xfId="86" applyNumberFormat="1" applyFont="1" applyBorder="1" applyAlignment="1">
      <alignment horizontal="justify" vertical="top" wrapText="1"/>
      <protection/>
    </xf>
    <xf numFmtId="2" fontId="98" fillId="0" borderId="34" xfId="86" applyNumberFormat="1" applyFont="1" applyBorder="1" applyAlignment="1">
      <alignment horizontal="justify" vertical="top" wrapText="1"/>
      <protection/>
    </xf>
    <xf numFmtId="2" fontId="98" fillId="0" borderId="60" xfId="86" applyNumberFormat="1" applyFont="1" applyBorder="1" applyAlignment="1">
      <alignment horizontal="justify" vertical="top" wrapText="1"/>
      <protection/>
    </xf>
    <xf numFmtId="9" fontId="98" fillId="0" borderId="65" xfId="97" applyFont="1" applyFill="1" applyBorder="1" applyAlignment="1" applyProtection="1">
      <alignment horizontal="center" vertical="center" wrapText="1"/>
      <protection/>
    </xf>
    <xf numFmtId="9" fontId="98" fillId="0" borderId="35" xfId="97" applyFont="1" applyFill="1" applyBorder="1" applyAlignment="1" applyProtection="1">
      <alignment horizontal="center" vertical="center" wrapText="1"/>
      <protection/>
    </xf>
    <xf numFmtId="9" fontId="87" fillId="0" borderId="91" xfId="86" applyNumberFormat="1" applyFont="1" applyBorder="1" applyAlignment="1">
      <alignment horizontal="left" vertical="center" wrapText="1"/>
      <protection/>
    </xf>
    <xf numFmtId="9" fontId="87" fillId="0" borderId="92" xfId="86" applyNumberFormat="1" applyFont="1" applyBorder="1" applyAlignment="1">
      <alignment horizontal="left" vertical="center" wrapText="1"/>
      <protection/>
    </xf>
    <xf numFmtId="9" fontId="87" fillId="0" borderId="93" xfId="86" applyNumberFormat="1" applyFont="1" applyBorder="1" applyAlignment="1">
      <alignment horizontal="left" vertical="center" wrapText="1"/>
      <protection/>
    </xf>
    <xf numFmtId="179" fontId="98" fillId="0" borderId="45" xfId="95" applyNumberFormat="1" applyFont="1" applyFill="1" applyBorder="1" applyAlignment="1" applyProtection="1">
      <alignment horizontal="center" vertical="center" wrapText="1"/>
      <protection/>
    </xf>
    <xf numFmtId="0" fontId="97" fillId="38" borderId="13" xfId="86" applyFont="1" applyFill="1" applyBorder="1" applyAlignment="1">
      <alignment horizontal="left" vertical="center" wrapText="1"/>
      <protection/>
    </xf>
    <xf numFmtId="0" fontId="97" fillId="11" borderId="58" xfId="0" applyFont="1" applyFill="1" applyBorder="1" applyAlignment="1">
      <alignment horizontal="center" vertical="center"/>
    </xf>
    <xf numFmtId="0" fontId="97" fillId="11" borderId="43" xfId="0" applyFont="1" applyFill="1" applyBorder="1" applyAlignment="1">
      <alignment horizontal="center" vertical="center"/>
    </xf>
    <xf numFmtId="0" fontId="97" fillId="11" borderId="44" xfId="0" applyFont="1" applyFill="1" applyBorder="1" applyAlignment="1">
      <alignment horizontal="center" vertical="center"/>
    </xf>
    <xf numFmtId="0" fontId="97" fillId="11" borderId="66" xfId="0" applyFont="1" applyFill="1" applyBorder="1" applyAlignment="1">
      <alignment horizontal="center" vertical="center"/>
    </xf>
    <xf numFmtId="0" fontId="97" fillId="11" borderId="0" xfId="0" applyFont="1" applyFill="1" applyAlignment="1">
      <alignment horizontal="center" vertical="center"/>
    </xf>
    <xf numFmtId="0" fontId="97" fillId="11" borderId="55" xfId="0" applyFont="1" applyFill="1" applyBorder="1" applyAlignment="1">
      <alignment horizontal="center" vertical="center"/>
    </xf>
    <xf numFmtId="0" fontId="97" fillId="11" borderId="39" xfId="0" applyFont="1" applyFill="1" applyBorder="1" applyAlignment="1">
      <alignment horizontal="center" vertical="center"/>
    </xf>
    <xf numFmtId="0" fontId="97" fillId="11" borderId="15" xfId="0" applyFont="1" applyFill="1" applyBorder="1" applyAlignment="1">
      <alignment horizontal="center" vertical="center"/>
    </xf>
    <xf numFmtId="0" fontId="97" fillId="11" borderId="56" xfId="0" applyFont="1" applyFill="1" applyBorder="1" applyAlignment="1">
      <alignment horizontal="center" vertical="center"/>
    </xf>
    <xf numFmtId="0" fontId="97" fillId="11" borderId="14" xfId="0" applyFont="1" applyFill="1" applyBorder="1" applyAlignment="1">
      <alignment horizontal="center" vertical="center"/>
    </xf>
    <xf numFmtId="0" fontId="97" fillId="11" borderId="74" xfId="0" applyFont="1" applyFill="1" applyBorder="1" applyAlignment="1">
      <alignment horizontal="center" vertical="center"/>
    </xf>
    <xf numFmtId="0" fontId="97" fillId="11" borderId="17" xfId="0" applyFont="1" applyFill="1" applyBorder="1" applyAlignment="1">
      <alignment horizontal="center" vertical="center"/>
    </xf>
    <xf numFmtId="0" fontId="98" fillId="0" borderId="14" xfId="0" applyFont="1" applyBorder="1" applyAlignment="1">
      <alignment horizontal="left" vertical="center"/>
    </xf>
    <xf numFmtId="0" fontId="98" fillId="0" borderId="74" xfId="0" applyFont="1" applyBorder="1" applyAlignment="1">
      <alignment horizontal="left" vertical="center"/>
    </xf>
    <xf numFmtId="0" fontId="98" fillId="0" borderId="17" xfId="0" applyFont="1" applyBorder="1" applyAlignment="1">
      <alignment horizontal="left" vertical="center"/>
    </xf>
    <xf numFmtId="0" fontId="97" fillId="11" borderId="22" xfId="0" applyFont="1" applyFill="1" applyBorder="1" applyAlignment="1">
      <alignment horizontal="center" vertical="center" wrapText="1"/>
    </xf>
    <xf numFmtId="0" fontId="97" fillId="11" borderId="16" xfId="0" applyFont="1" applyFill="1" applyBorder="1" applyAlignment="1">
      <alignment horizontal="center" vertical="center" wrapText="1"/>
    </xf>
    <xf numFmtId="0" fontId="97" fillId="11" borderId="14" xfId="0" applyFont="1" applyFill="1" applyBorder="1" applyAlignment="1">
      <alignment horizontal="center" vertical="center" wrapText="1"/>
    </xf>
    <xf numFmtId="0" fontId="97" fillId="11" borderId="74" xfId="0" applyFont="1" applyFill="1" applyBorder="1" applyAlignment="1">
      <alignment horizontal="center" vertical="center" wrapText="1"/>
    </xf>
    <xf numFmtId="0" fontId="97" fillId="11" borderId="17" xfId="0" applyFont="1" applyFill="1" applyBorder="1" applyAlignment="1">
      <alignment horizontal="center" vertical="center" wrapText="1"/>
    </xf>
    <xf numFmtId="0" fontId="97" fillId="40" borderId="13" xfId="86" applyFont="1" applyFill="1" applyBorder="1" applyAlignment="1">
      <alignment horizontal="center" vertical="center" wrapText="1"/>
      <protection/>
    </xf>
    <xf numFmtId="0" fontId="97" fillId="11" borderId="45" xfId="0" applyFont="1" applyFill="1" applyBorder="1" applyAlignment="1">
      <alignment horizontal="center" vertical="center" wrapText="1"/>
    </xf>
    <xf numFmtId="0" fontId="97" fillId="11" borderId="39" xfId="0" applyFont="1" applyFill="1" applyBorder="1" applyAlignment="1">
      <alignment horizontal="left" vertical="center"/>
    </xf>
    <xf numFmtId="0" fontId="97" fillId="11" borderId="15" xfId="0" applyFont="1" applyFill="1" applyBorder="1" applyAlignment="1">
      <alignment horizontal="left" vertical="center"/>
    </xf>
    <xf numFmtId="0" fontId="97" fillId="11" borderId="56" xfId="0" applyFont="1" applyFill="1" applyBorder="1" applyAlignment="1">
      <alignment horizontal="left" vertical="center"/>
    </xf>
    <xf numFmtId="0" fontId="116" fillId="11" borderId="22" xfId="0" applyFont="1" applyFill="1" applyBorder="1" applyAlignment="1">
      <alignment horizontal="center" vertical="center" wrapText="1"/>
    </xf>
    <xf numFmtId="0" fontId="116" fillId="11" borderId="45" xfId="0" applyFont="1" applyFill="1" applyBorder="1" applyAlignment="1">
      <alignment horizontal="center" vertical="center" wrapText="1"/>
    </xf>
    <xf numFmtId="0" fontId="116" fillId="11" borderId="16" xfId="0" applyFont="1" applyFill="1" applyBorder="1" applyAlignment="1">
      <alignment horizontal="center" vertical="center" wrapText="1"/>
    </xf>
    <xf numFmtId="0" fontId="97" fillId="11" borderId="13" xfId="0" applyFont="1" applyFill="1" applyBorder="1" applyAlignment="1">
      <alignment horizontal="center" vertical="center"/>
    </xf>
    <xf numFmtId="0" fontId="97" fillId="0" borderId="13" xfId="0" applyFont="1" applyBorder="1" applyAlignment="1">
      <alignment horizontal="center" vertical="center" wrapText="1"/>
    </xf>
    <xf numFmtId="0" fontId="117" fillId="38" borderId="13" xfId="86" applyFont="1" applyFill="1" applyBorder="1" applyAlignment="1">
      <alignment horizontal="left" vertical="center" wrapText="1"/>
      <protection/>
    </xf>
    <xf numFmtId="0" fontId="97" fillId="11" borderId="14" xfId="0" applyFont="1" applyFill="1" applyBorder="1" applyAlignment="1">
      <alignment horizontal="left" vertical="center"/>
    </xf>
    <xf numFmtId="0" fontId="97" fillId="11" borderId="74" xfId="0" applyFont="1" applyFill="1" applyBorder="1" applyAlignment="1">
      <alignment horizontal="left" vertical="center"/>
    </xf>
    <xf numFmtId="0" fontId="97" fillId="11" borderId="17" xfId="0" applyFont="1" applyFill="1" applyBorder="1" applyAlignment="1">
      <alignment horizontal="left" vertical="center"/>
    </xf>
    <xf numFmtId="0" fontId="98" fillId="0" borderId="39" xfId="0" applyFont="1" applyBorder="1" applyAlignment="1">
      <alignment horizontal="left" vertical="center"/>
    </xf>
    <xf numFmtId="0" fontId="98" fillId="0" borderId="15" xfId="0" applyFont="1" applyBorder="1" applyAlignment="1">
      <alignment horizontal="left" vertical="center"/>
    </xf>
    <xf numFmtId="0" fontId="97" fillId="0" borderId="84" xfId="0" applyFont="1" applyBorder="1" applyAlignment="1">
      <alignment horizontal="left" vertical="center" wrapText="1"/>
    </xf>
    <xf numFmtId="0" fontId="97" fillId="0" borderId="63" xfId="0" applyFont="1" applyBorder="1" applyAlignment="1">
      <alignment horizontal="left" vertical="center" wrapText="1"/>
    </xf>
    <xf numFmtId="0" fontId="97" fillId="0" borderId="17" xfId="0" applyFont="1" applyBorder="1" applyAlignment="1">
      <alignment horizontal="left" vertical="center" wrapText="1"/>
    </xf>
    <xf numFmtId="0" fontId="97" fillId="0" borderId="13" xfId="0" applyFont="1" applyBorder="1" applyAlignment="1">
      <alignment horizontal="left" vertical="center" wrapText="1"/>
    </xf>
    <xf numFmtId="0" fontId="97" fillId="0" borderId="39" xfId="0" applyFont="1" applyBorder="1" applyAlignment="1">
      <alignment horizontal="center" vertical="center"/>
    </xf>
    <xf numFmtId="0" fontId="97" fillId="0" borderId="15" xfId="0" applyFont="1" applyBorder="1" applyAlignment="1">
      <alignment horizontal="center" vertical="center"/>
    </xf>
    <xf numFmtId="0" fontId="97" fillId="0" borderId="56" xfId="0" applyFont="1" applyBorder="1" applyAlignment="1">
      <alignment horizontal="center" vertical="center"/>
    </xf>
    <xf numFmtId="0" fontId="97" fillId="0" borderId="14" xfId="0" applyFont="1" applyBorder="1" applyAlignment="1">
      <alignment horizontal="center" vertical="center"/>
    </xf>
    <xf numFmtId="0" fontId="97" fillId="0" borderId="74" xfId="0" applyFont="1" applyBorder="1" applyAlignment="1">
      <alignment horizontal="center" vertical="center"/>
    </xf>
    <xf numFmtId="0" fontId="97" fillId="0" borderId="17" xfId="0" applyFont="1" applyBorder="1" applyAlignment="1">
      <alignment horizontal="center" vertical="center"/>
    </xf>
    <xf numFmtId="0" fontId="97" fillId="0" borderId="58" xfId="0" applyFont="1" applyBorder="1" applyAlignment="1">
      <alignment horizontal="center" vertical="center"/>
    </xf>
    <xf numFmtId="0" fontId="97" fillId="0" borderId="43" xfId="0" applyFont="1" applyBorder="1" applyAlignment="1">
      <alignment horizontal="center" vertical="center"/>
    </xf>
    <xf numFmtId="0" fontId="97" fillId="0" borderId="44" xfId="0" applyFont="1" applyBorder="1" applyAlignment="1">
      <alignment horizontal="center" vertical="center"/>
    </xf>
    <xf numFmtId="0" fontId="93" fillId="11" borderId="13" xfId="0" applyFont="1" applyFill="1" applyBorder="1" applyAlignment="1">
      <alignment horizontal="center" vertical="center"/>
    </xf>
    <xf numFmtId="0" fontId="93" fillId="11" borderId="14" xfId="0" applyFont="1" applyFill="1" applyBorder="1" applyAlignment="1">
      <alignment horizontal="center" vertical="center" wrapText="1"/>
    </xf>
    <xf numFmtId="0" fontId="93" fillId="11" borderId="74" xfId="0" applyFont="1" applyFill="1" applyBorder="1" applyAlignment="1">
      <alignment horizontal="center" vertical="center" wrapText="1"/>
    </xf>
    <xf numFmtId="0" fontId="93" fillId="11" borderId="17" xfId="0" applyFont="1" applyFill="1" applyBorder="1" applyAlignment="1">
      <alignment horizontal="center" vertical="center" wrapText="1"/>
    </xf>
    <xf numFmtId="0" fontId="93" fillId="11" borderId="22" xfId="0" applyFont="1" applyFill="1" applyBorder="1" applyAlignment="1">
      <alignment horizontal="center" vertical="center" wrapText="1"/>
    </xf>
    <xf numFmtId="0" fontId="93" fillId="11" borderId="16" xfId="0" applyFont="1" applyFill="1" applyBorder="1" applyAlignment="1">
      <alignment horizontal="center" vertical="center" wrapText="1"/>
    </xf>
    <xf numFmtId="0" fontId="93" fillId="38" borderId="16" xfId="0" applyFont="1" applyFill="1" applyBorder="1" applyAlignment="1">
      <alignment horizontal="center" vertical="center"/>
    </xf>
    <xf numFmtId="0" fontId="93" fillId="38" borderId="13" xfId="0" applyFont="1" applyFill="1" applyBorder="1" applyAlignment="1">
      <alignment horizontal="center" vertical="center"/>
    </xf>
    <xf numFmtId="0" fontId="93" fillId="0" borderId="58" xfId="0" applyFont="1" applyBorder="1" applyAlignment="1">
      <alignment vertical="center" wrapText="1"/>
    </xf>
    <xf numFmtId="0" fontId="93" fillId="0" borderId="43" xfId="0" applyFont="1" applyBorder="1" applyAlignment="1">
      <alignment vertical="center" wrapText="1"/>
    </xf>
    <xf numFmtId="0" fontId="93" fillId="0" borderId="44" xfId="0" applyFont="1" applyBorder="1" applyAlignment="1">
      <alignment vertical="center" wrapText="1"/>
    </xf>
    <xf numFmtId="0" fontId="93" fillId="0" borderId="13" xfId="0" applyFont="1" applyBorder="1" applyAlignment="1">
      <alignment horizontal="center" vertical="center"/>
    </xf>
    <xf numFmtId="0" fontId="93" fillId="0" borderId="13" xfId="0" applyFont="1" applyBorder="1" applyAlignment="1">
      <alignment vertical="center" wrapText="1"/>
    </xf>
    <xf numFmtId="0" fontId="0" fillId="3" borderId="13" xfId="0" applyFill="1" applyBorder="1" applyAlignment="1">
      <alignment horizontal="center"/>
    </xf>
    <xf numFmtId="0" fontId="0" fillId="0" borderId="55" xfId="0" applyBorder="1" applyAlignment="1">
      <alignment horizontal="center"/>
    </xf>
    <xf numFmtId="0" fontId="0" fillId="37" borderId="55"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41" fontId="87" fillId="0" borderId="58" xfId="58" applyFont="1" applyFill="1" applyBorder="1" applyAlignment="1">
      <alignment horizontal="left" vertical="center"/>
    </xf>
    <xf numFmtId="41" fontId="87" fillId="0" borderId="66" xfId="58" applyFont="1" applyFill="1" applyBorder="1" applyAlignment="1">
      <alignment horizontal="left" vertical="center"/>
    </xf>
    <xf numFmtId="41" fontId="87" fillId="0" borderId="39" xfId="58" applyFont="1" applyFill="1" applyBorder="1" applyAlignment="1">
      <alignment horizontal="left" vertical="center"/>
    </xf>
    <xf numFmtId="0" fontId="8" fillId="38" borderId="14" xfId="0" applyFont="1" applyFill="1" applyBorder="1" applyAlignment="1">
      <alignment horizontal="left" vertical="center" wrapText="1"/>
    </xf>
    <xf numFmtId="0" fontId="8" fillId="38" borderId="17" xfId="0" applyFont="1" applyFill="1" applyBorder="1" applyAlignment="1">
      <alignment horizontal="left" vertical="center" wrapText="1"/>
    </xf>
    <xf numFmtId="0" fontId="91" fillId="17" borderId="14" xfId="0" applyFont="1" applyFill="1" applyBorder="1" applyAlignment="1">
      <alignment horizontal="center" vertical="center"/>
    </xf>
    <xf numFmtId="0" fontId="91" fillId="17" borderId="17" xfId="0" applyFont="1" applyFill="1" applyBorder="1" applyAlignment="1">
      <alignment horizontal="center" vertical="center"/>
    </xf>
    <xf numFmtId="0" fontId="91" fillId="0" borderId="14" xfId="0" applyFont="1" applyBorder="1" applyAlignment="1">
      <alignment horizontal="left" vertical="center" wrapText="1"/>
    </xf>
    <xf numFmtId="0" fontId="91" fillId="0" borderId="17" xfId="0" applyFont="1" applyBorder="1" applyAlignment="1">
      <alignment horizontal="left" vertical="center" wrapText="1"/>
    </xf>
    <xf numFmtId="0" fontId="87" fillId="0" borderId="22" xfId="0" applyFont="1" applyBorder="1" applyAlignment="1">
      <alignment horizontal="left" vertical="center" wrapText="1"/>
    </xf>
    <xf numFmtId="0" fontId="87" fillId="0" borderId="45" xfId="0" applyFont="1" applyBorder="1" applyAlignment="1">
      <alignment horizontal="left" vertical="center" wrapText="1"/>
    </xf>
    <xf numFmtId="0" fontId="87" fillId="0" borderId="16" xfId="0" applyFont="1" applyBorder="1" applyAlignment="1">
      <alignment horizontal="left" vertical="center"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Incorrecto" xfId="55"/>
    <cellStyle name="Comma" xfId="56"/>
    <cellStyle name="Comma [0]" xfId="57"/>
    <cellStyle name="Millares [0] 2" xfId="58"/>
    <cellStyle name="Millares [0] 3" xfId="59"/>
    <cellStyle name="Millares [0] 4" xfId="60"/>
    <cellStyle name="Millares 10" xfId="61"/>
    <cellStyle name="Millares 11" xfId="62"/>
    <cellStyle name="Millares 12" xfId="63"/>
    <cellStyle name="Millares 13" xfId="64"/>
    <cellStyle name="Millares 2" xfId="65"/>
    <cellStyle name="Millares 3" xfId="66"/>
    <cellStyle name="Millares 4" xfId="67"/>
    <cellStyle name="Millares 5" xfId="68"/>
    <cellStyle name="Millares 6" xfId="69"/>
    <cellStyle name="Millares 7" xfId="70"/>
    <cellStyle name="Millares 8" xfId="71"/>
    <cellStyle name="Millares 9" xfId="72"/>
    <cellStyle name="Currency" xfId="73"/>
    <cellStyle name="Currency [0]" xfId="74"/>
    <cellStyle name="Moneda [0] 2" xfId="75"/>
    <cellStyle name="Moneda [0] 3" xfId="76"/>
    <cellStyle name="Moneda 130" xfId="77"/>
    <cellStyle name="Moneda 2" xfId="78"/>
    <cellStyle name="Moneda 2 2" xfId="79"/>
    <cellStyle name="Moneda 2 2 2" xfId="80"/>
    <cellStyle name="Moneda 2 2 3" xfId="81"/>
    <cellStyle name="Moneda 23" xfId="82"/>
    <cellStyle name="Moneda 3" xfId="83"/>
    <cellStyle name="Neutral" xfId="84"/>
    <cellStyle name="Neutral 2" xfId="85"/>
    <cellStyle name="Normal 2" xfId="86"/>
    <cellStyle name="Normal 2 2" xfId="87"/>
    <cellStyle name="Normal 2 3" xfId="88"/>
    <cellStyle name="Normal 3" xfId="89"/>
    <cellStyle name="Normal 3 2" xfId="90"/>
    <cellStyle name="Normal 3 2 2" xfId="91"/>
    <cellStyle name="Normal 3 3" xfId="92"/>
    <cellStyle name="Normal 6 2" xfId="93"/>
    <cellStyle name="Notas" xfId="94"/>
    <cellStyle name="Percent" xfId="95"/>
    <cellStyle name="Porcentaje 2" xfId="96"/>
    <cellStyle name="Porcentual 2" xfId="97"/>
    <cellStyle name="Salida" xfId="98"/>
    <cellStyle name="Texto de advertencia" xfId="99"/>
    <cellStyle name="Texto de inicio" xfId="100"/>
    <cellStyle name="Texto de la columna A" xfId="101"/>
    <cellStyle name="Texto explicativo" xfId="102"/>
    <cellStyle name="Título" xfId="103"/>
    <cellStyle name="Título 2" xfId="104"/>
    <cellStyle name="Título 3" xfId="105"/>
    <cellStyle name="Título 4" xfId="106"/>
    <cellStyle name="Total"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23</xdr:row>
      <xdr:rowOff>219075</xdr:rowOff>
    </xdr:from>
    <xdr:to>
      <xdr:col>6</xdr:col>
      <xdr:colOff>771525</xdr:colOff>
      <xdr:row>23</xdr:row>
      <xdr:rowOff>619125</xdr:rowOff>
    </xdr:to>
    <xdr:pic>
      <xdr:nvPicPr>
        <xdr:cNvPr id="1" name="Imagen 1"/>
        <xdr:cNvPicPr preferRelativeResize="1">
          <a:picLocks noChangeAspect="1"/>
        </xdr:cNvPicPr>
      </xdr:nvPicPr>
      <xdr:blipFill>
        <a:blip r:embed="rId1"/>
        <a:stretch>
          <a:fillRect/>
        </a:stretch>
      </xdr:blipFill>
      <xdr:spPr>
        <a:xfrm>
          <a:off x="3028950" y="409384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513"/>
      <c r="B1" s="461" t="s">
        <v>0</v>
      </c>
      <c r="C1" s="462"/>
      <c r="D1" s="462"/>
      <c r="E1" s="462"/>
      <c r="F1" s="462"/>
      <c r="G1" s="462"/>
      <c r="H1" s="462"/>
      <c r="I1" s="462"/>
      <c r="J1" s="462"/>
      <c r="K1" s="462"/>
      <c r="L1" s="462"/>
      <c r="M1" s="462"/>
      <c r="N1" s="462"/>
      <c r="O1" s="462"/>
      <c r="P1" s="462"/>
      <c r="Q1" s="462"/>
      <c r="R1" s="462"/>
      <c r="S1" s="462"/>
      <c r="T1" s="462"/>
      <c r="U1" s="462"/>
      <c r="V1" s="462"/>
      <c r="W1" s="462"/>
      <c r="X1" s="462"/>
      <c r="Y1" s="463"/>
      <c r="Z1" s="452" t="s">
        <v>1</v>
      </c>
      <c r="AA1" s="453"/>
      <c r="AB1" s="454"/>
    </row>
    <row r="2" spans="1:28" ht="30.75" customHeight="1">
      <c r="A2" s="514"/>
      <c r="B2" s="464" t="s">
        <v>2</v>
      </c>
      <c r="C2" s="465"/>
      <c r="D2" s="465"/>
      <c r="E2" s="465"/>
      <c r="F2" s="465"/>
      <c r="G2" s="465"/>
      <c r="H2" s="465"/>
      <c r="I2" s="465"/>
      <c r="J2" s="465"/>
      <c r="K2" s="465"/>
      <c r="L2" s="465"/>
      <c r="M2" s="465"/>
      <c r="N2" s="465"/>
      <c r="O2" s="465"/>
      <c r="P2" s="465"/>
      <c r="Q2" s="465"/>
      <c r="R2" s="465"/>
      <c r="S2" s="465"/>
      <c r="T2" s="465"/>
      <c r="U2" s="465"/>
      <c r="V2" s="465"/>
      <c r="W2" s="465"/>
      <c r="X2" s="465"/>
      <c r="Y2" s="466"/>
      <c r="Z2" s="471" t="s">
        <v>3</v>
      </c>
      <c r="AA2" s="472"/>
      <c r="AB2" s="473"/>
    </row>
    <row r="3" spans="1:28" ht="24" customHeight="1">
      <c r="A3" s="514"/>
      <c r="B3" s="419" t="s">
        <v>4</v>
      </c>
      <c r="C3" s="420"/>
      <c r="D3" s="420"/>
      <c r="E3" s="420"/>
      <c r="F3" s="420"/>
      <c r="G3" s="420"/>
      <c r="H3" s="420"/>
      <c r="I3" s="420"/>
      <c r="J3" s="420"/>
      <c r="K3" s="420"/>
      <c r="L3" s="420"/>
      <c r="M3" s="420"/>
      <c r="N3" s="420"/>
      <c r="O3" s="420"/>
      <c r="P3" s="420"/>
      <c r="Q3" s="420"/>
      <c r="R3" s="420"/>
      <c r="S3" s="420"/>
      <c r="T3" s="420"/>
      <c r="U3" s="420"/>
      <c r="V3" s="420"/>
      <c r="W3" s="420"/>
      <c r="X3" s="420"/>
      <c r="Y3" s="421"/>
      <c r="Z3" s="471" t="s">
        <v>5</v>
      </c>
      <c r="AA3" s="472"/>
      <c r="AB3" s="473"/>
    </row>
    <row r="4" spans="1:28" ht="15.75" customHeight="1" thickBot="1">
      <c r="A4" s="515"/>
      <c r="B4" s="422"/>
      <c r="C4" s="423"/>
      <c r="D4" s="423"/>
      <c r="E4" s="423"/>
      <c r="F4" s="423"/>
      <c r="G4" s="423"/>
      <c r="H4" s="423"/>
      <c r="I4" s="423"/>
      <c r="J4" s="423"/>
      <c r="K4" s="423"/>
      <c r="L4" s="423"/>
      <c r="M4" s="423"/>
      <c r="N4" s="423"/>
      <c r="O4" s="423"/>
      <c r="P4" s="423"/>
      <c r="Q4" s="423"/>
      <c r="R4" s="423"/>
      <c r="S4" s="423"/>
      <c r="T4" s="423"/>
      <c r="U4" s="423"/>
      <c r="V4" s="423"/>
      <c r="W4" s="423"/>
      <c r="X4" s="423"/>
      <c r="Y4" s="424"/>
      <c r="Z4" s="474" t="s">
        <v>6</v>
      </c>
      <c r="AA4" s="475"/>
      <c r="AB4" s="476"/>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486" t="s">
        <v>7</v>
      </c>
      <c r="B7" s="487"/>
      <c r="C7" s="416"/>
      <c r="D7" s="417"/>
      <c r="E7" s="417"/>
      <c r="F7" s="417"/>
      <c r="G7" s="417"/>
      <c r="H7" s="417"/>
      <c r="I7" s="417"/>
      <c r="J7" s="417"/>
      <c r="K7" s="418"/>
      <c r="L7" s="62"/>
      <c r="M7" s="63"/>
      <c r="N7" s="63"/>
      <c r="O7" s="63"/>
      <c r="P7" s="63"/>
      <c r="Q7" s="64"/>
      <c r="R7" s="477" t="s">
        <v>8</v>
      </c>
      <c r="S7" s="478"/>
      <c r="T7" s="479"/>
      <c r="U7" s="490" t="s">
        <v>9</v>
      </c>
      <c r="V7" s="491"/>
      <c r="W7" s="477" t="s">
        <v>10</v>
      </c>
      <c r="X7" s="479"/>
      <c r="Y7" s="406" t="s">
        <v>11</v>
      </c>
      <c r="Z7" s="407"/>
      <c r="AA7" s="467"/>
      <c r="AB7" s="468"/>
    </row>
    <row r="8" spans="1:28" ht="15" customHeight="1">
      <c r="A8" s="496"/>
      <c r="B8" s="497"/>
      <c r="C8" s="419"/>
      <c r="D8" s="420"/>
      <c r="E8" s="420"/>
      <c r="F8" s="420"/>
      <c r="G8" s="420"/>
      <c r="H8" s="420"/>
      <c r="I8" s="420"/>
      <c r="J8" s="420"/>
      <c r="K8" s="421"/>
      <c r="L8" s="62"/>
      <c r="M8" s="63"/>
      <c r="N8" s="63"/>
      <c r="O8" s="63"/>
      <c r="P8" s="63"/>
      <c r="Q8" s="64"/>
      <c r="R8" s="480"/>
      <c r="S8" s="481"/>
      <c r="T8" s="482"/>
      <c r="U8" s="492"/>
      <c r="V8" s="493"/>
      <c r="W8" s="480"/>
      <c r="X8" s="482"/>
      <c r="Y8" s="404" t="s">
        <v>12</v>
      </c>
      <c r="Z8" s="405"/>
      <c r="AA8" s="455"/>
      <c r="AB8" s="456"/>
    </row>
    <row r="9" spans="1:28" ht="15" customHeight="1" thickBot="1">
      <c r="A9" s="488"/>
      <c r="B9" s="489"/>
      <c r="C9" s="422"/>
      <c r="D9" s="423"/>
      <c r="E9" s="423"/>
      <c r="F9" s="423"/>
      <c r="G9" s="423"/>
      <c r="H9" s="423"/>
      <c r="I9" s="423"/>
      <c r="J9" s="423"/>
      <c r="K9" s="424"/>
      <c r="L9" s="62"/>
      <c r="M9" s="63"/>
      <c r="N9" s="63"/>
      <c r="O9" s="63"/>
      <c r="P9" s="63"/>
      <c r="Q9" s="64"/>
      <c r="R9" s="483"/>
      <c r="S9" s="484"/>
      <c r="T9" s="485"/>
      <c r="U9" s="494"/>
      <c r="V9" s="495"/>
      <c r="W9" s="483"/>
      <c r="X9" s="485"/>
      <c r="Y9" s="469" t="s">
        <v>13</v>
      </c>
      <c r="Z9" s="470"/>
      <c r="AA9" s="457"/>
      <c r="AB9" s="458"/>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91" t="s">
        <v>14</v>
      </c>
      <c r="B11" s="392"/>
      <c r="C11" s="516"/>
      <c r="D11" s="517"/>
      <c r="E11" s="517"/>
      <c r="F11" s="517"/>
      <c r="G11" s="517"/>
      <c r="H11" s="517"/>
      <c r="I11" s="517"/>
      <c r="J11" s="517"/>
      <c r="K11" s="518"/>
      <c r="L11" s="72"/>
      <c r="M11" s="459" t="s">
        <v>15</v>
      </c>
      <c r="N11" s="526"/>
      <c r="O11" s="526"/>
      <c r="P11" s="526"/>
      <c r="Q11" s="460"/>
      <c r="R11" s="498"/>
      <c r="S11" s="499"/>
      <c r="T11" s="499"/>
      <c r="U11" s="499"/>
      <c r="V11" s="500"/>
      <c r="W11" s="459" t="s">
        <v>16</v>
      </c>
      <c r="X11" s="460"/>
      <c r="Y11" s="519"/>
      <c r="Z11" s="520"/>
      <c r="AA11" s="520"/>
      <c r="AB11" s="521"/>
    </row>
    <row r="12" spans="1:28" ht="9" customHeight="1" thickBot="1">
      <c r="A12" s="59"/>
      <c r="B12" s="54"/>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73"/>
      <c r="AB12" s="74"/>
    </row>
    <row r="13" spans="1:28" s="76" customFormat="1" ht="37.5" customHeight="1" thickBot="1">
      <c r="A13" s="391" t="s">
        <v>17</v>
      </c>
      <c r="B13" s="392"/>
      <c r="C13" s="413"/>
      <c r="D13" s="414"/>
      <c r="E13" s="414"/>
      <c r="F13" s="414"/>
      <c r="G13" s="414"/>
      <c r="H13" s="414"/>
      <c r="I13" s="414"/>
      <c r="J13" s="414"/>
      <c r="K13" s="414"/>
      <c r="L13" s="414"/>
      <c r="M13" s="414"/>
      <c r="N13" s="414"/>
      <c r="O13" s="414"/>
      <c r="P13" s="414"/>
      <c r="Q13" s="415"/>
      <c r="R13" s="54"/>
      <c r="S13" s="502" t="s">
        <v>18</v>
      </c>
      <c r="T13" s="502"/>
      <c r="U13" s="75"/>
      <c r="V13" s="501" t="s">
        <v>19</v>
      </c>
      <c r="W13" s="502"/>
      <c r="X13" s="502"/>
      <c r="Y13" s="502"/>
      <c r="Z13" s="54"/>
      <c r="AA13" s="400"/>
      <c r="AB13" s="401"/>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486" t="s">
        <v>20</v>
      </c>
      <c r="B15" s="487"/>
      <c r="C15" s="437" t="s">
        <v>21</v>
      </c>
      <c r="D15" s="80"/>
      <c r="E15" s="80"/>
      <c r="F15" s="80"/>
      <c r="G15" s="80"/>
      <c r="H15" s="80"/>
      <c r="I15" s="80"/>
      <c r="J15" s="70"/>
      <c r="K15" s="81"/>
      <c r="L15" s="70"/>
      <c r="M15" s="60"/>
      <c r="N15" s="60"/>
      <c r="O15" s="60"/>
      <c r="P15" s="60"/>
      <c r="Q15" s="503" t="s">
        <v>22</v>
      </c>
      <c r="R15" s="504"/>
      <c r="S15" s="504"/>
      <c r="T15" s="504"/>
      <c r="U15" s="504"/>
      <c r="V15" s="504"/>
      <c r="W15" s="504"/>
      <c r="X15" s="504"/>
      <c r="Y15" s="504"/>
      <c r="Z15" s="504"/>
      <c r="AA15" s="504"/>
      <c r="AB15" s="505"/>
    </row>
    <row r="16" spans="1:28" ht="35.25" customHeight="1" thickBot="1">
      <c r="A16" s="488"/>
      <c r="B16" s="489"/>
      <c r="C16" s="438"/>
      <c r="D16" s="80"/>
      <c r="E16" s="80"/>
      <c r="F16" s="80"/>
      <c r="G16" s="80"/>
      <c r="H16" s="80"/>
      <c r="I16" s="80"/>
      <c r="J16" s="70"/>
      <c r="K16" s="70"/>
      <c r="L16" s="70"/>
      <c r="M16" s="60"/>
      <c r="N16" s="60"/>
      <c r="O16" s="60"/>
      <c r="P16" s="60"/>
      <c r="Q16" s="524" t="s">
        <v>23</v>
      </c>
      <c r="R16" s="410"/>
      <c r="S16" s="410"/>
      <c r="T16" s="410"/>
      <c r="U16" s="410"/>
      <c r="V16" s="525"/>
      <c r="W16" s="409" t="s">
        <v>24</v>
      </c>
      <c r="X16" s="410"/>
      <c r="Y16" s="410"/>
      <c r="Z16" s="410"/>
      <c r="AA16" s="410"/>
      <c r="AB16" s="411"/>
    </row>
    <row r="17" spans="1:30" ht="27" customHeight="1">
      <c r="A17" s="82"/>
      <c r="B17" s="60"/>
      <c r="C17" s="60"/>
      <c r="D17" s="80"/>
      <c r="E17" s="80"/>
      <c r="F17" s="80"/>
      <c r="G17" s="80"/>
      <c r="H17" s="80"/>
      <c r="I17" s="80"/>
      <c r="J17" s="80"/>
      <c r="K17" s="80"/>
      <c r="L17" s="80"/>
      <c r="M17" s="60"/>
      <c r="N17" s="60"/>
      <c r="O17" s="60"/>
      <c r="P17" s="60"/>
      <c r="Q17" s="396" t="s">
        <v>25</v>
      </c>
      <c r="R17" s="397"/>
      <c r="S17" s="371"/>
      <c r="T17" s="372" t="s">
        <v>26</v>
      </c>
      <c r="U17" s="448"/>
      <c r="V17" s="449"/>
      <c r="W17" s="370" t="s">
        <v>25</v>
      </c>
      <c r="X17" s="371"/>
      <c r="Y17" s="370" t="s">
        <v>27</v>
      </c>
      <c r="Z17" s="371"/>
      <c r="AA17" s="372" t="s">
        <v>28</v>
      </c>
      <c r="AB17" s="373"/>
      <c r="AC17" s="83"/>
      <c r="AD17" s="83"/>
    </row>
    <row r="18" spans="1:30" ht="27" customHeight="1">
      <c r="A18" s="82"/>
      <c r="B18" s="60"/>
      <c r="C18" s="60"/>
      <c r="D18" s="80"/>
      <c r="E18" s="80"/>
      <c r="F18" s="80"/>
      <c r="G18" s="80"/>
      <c r="H18" s="80"/>
      <c r="I18" s="80"/>
      <c r="J18" s="80"/>
      <c r="K18" s="80"/>
      <c r="L18" s="80"/>
      <c r="M18" s="60"/>
      <c r="N18" s="60"/>
      <c r="O18" s="60"/>
      <c r="P18" s="60"/>
      <c r="Q18" s="138"/>
      <c r="R18" s="139"/>
      <c r="S18" s="140"/>
      <c r="T18" s="372"/>
      <c r="U18" s="448"/>
      <c r="V18" s="449"/>
      <c r="W18" s="132"/>
      <c r="X18" s="133"/>
      <c r="Y18" s="132"/>
      <c r="Z18" s="133"/>
      <c r="AA18" s="134"/>
      <c r="AB18" s="135"/>
      <c r="AC18" s="83"/>
      <c r="AD18" s="83"/>
    </row>
    <row r="19" spans="1:30" ht="18" customHeight="1" thickBot="1">
      <c r="A19" s="59"/>
      <c r="B19" s="54"/>
      <c r="C19" s="80"/>
      <c r="D19" s="80"/>
      <c r="E19" s="80"/>
      <c r="F19" s="80"/>
      <c r="G19" s="84"/>
      <c r="H19" s="84"/>
      <c r="I19" s="84"/>
      <c r="J19" s="84"/>
      <c r="K19" s="84"/>
      <c r="L19" s="84"/>
      <c r="M19" s="80"/>
      <c r="N19" s="80"/>
      <c r="O19" s="80"/>
      <c r="P19" s="80"/>
      <c r="Q19" s="395"/>
      <c r="R19" s="389"/>
      <c r="S19" s="390"/>
      <c r="T19" s="388"/>
      <c r="U19" s="389"/>
      <c r="V19" s="390"/>
      <c r="W19" s="402"/>
      <c r="X19" s="403"/>
      <c r="Y19" s="450"/>
      <c r="Z19" s="451"/>
      <c r="AA19" s="398"/>
      <c r="AB19" s="399"/>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439" t="s">
        <v>29</v>
      </c>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2"/>
    </row>
    <row r="22" spans="1:28" ht="15" customHeight="1">
      <c r="A22" s="509" t="s">
        <v>30</v>
      </c>
      <c r="B22" s="506" t="s">
        <v>31</v>
      </c>
      <c r="C22" s="507"/>
      <c r="D22" s="445" t="s">
        <v>32</v>
      </c>
      <c r="E22" s="446"/>
      <c r="F22" s="446"/>
      <c r="G22" s="446"/>
      <c r="H22" s="446"/>
      <c r="I22" s="446"/>
      <c r="J22" s="446"/>
      <c r="K22" s="446"/>
      <c r="L22" s="446"/>
      <c r="M22" s="446"/>
      <c r="N22" s="446"/>
      <c r="O22" s="443"/>
      <c r="P22" s="374" t="s">
        <v>33</v>
      </c>
      <c r="Q22" s="374" t="s">
        <v>34</v>
      </c>
      <c r="R22" s="374"/>
      <c r="S22" s="374"/>
      <c r="T22" s="374"/>
      <c r="U22" s="374"/>
      <c r="V22" s="374"/>
      <c r="W22" s="374"/>
      <c r="X22" s="374"/>
      <c r="Y22" s="374"/>
      <c r="Z22" s="374"/>
      <c r="AA22" s="374"/>
      <c r="AB22" s="375"/>
    </row>
    <row r="23" spans="1:28" ht="27" customHeight="1">
      <c r="A23" s="510"/>
      <c r="B23" s="355"/>
      <c r="C23" s="376"/>
      <c r="D23" s="88" t="s">
        <v>35</v>
      </c>
      <c r="E23" s="88" t="s">
        <v>36</v>
      </c>
      <c r="F23" s="88" t="s">
        <v>37</v>
      </c>
      <c r="G23" s="88" t="s">
        <v>38</v>
      </c>
      <c r="H23" s="88" t="s">
        <v>39</v>
      </c>
      <c r="I23" s="88" t="s">
        <v>40</v>
      </c>
      <c r="J23" s="88" t="s">
        <v>41</v>
      </c>
      <c r="K23" s="88" t="s">
        <v>42</v>
      </c>
      <c r="L23" s="88" t="s">
        <v>43</v>
      </c>
      <c r="M23" s="88" t="s">
        <v>44</v>
      </c>
      <c r="N23" s="88" t="s">
        <v>45</v>
      </c>
      <c r="O23" s="88" t="s">
        <v>46</v>
      </c>
      <c r="P23" s="443"/>
      <c r="Q23" s="374"/>
      <c r="R23" s="374"/>
      <c r="S23" s="374"/>
      <c r="T23" s="374"/>
      <c r="U23" s="374"/>
      <c r="V23" s="374"/>
      <c r="W23" s="374"/>
      <c r="X23" s="374"/>
      <c r="Y23" s="374"/>
      <c r="Z23" s="374"/>
      <c r="AA23" s="374"/>
      <c r="AB23" s="375"/>
    </row>
    <row r="24" spans="1:28" ht="42" customHeight="1" thickBot="1">
      <c r="A24" s="85"/>
      <c r="B24" s="360"/>
      <c r="C24" s="361"/>
      <c r="D24" s="89"/>
      <c r="E24" s="89"/>
      <c r="F24" s="89"/>
      <c r="G24" s="89"/>
      <c r="H24" s="89"/>
      <c r="I24" s="89"/>
      <c r="J24" s="89"/>
      <c r="K24" s="89"/>
      <c r="L24" s="89"/>
      <c r="M24" s="89"/>
      <c r="N24" s="89"/>
      <c r="O24" s="89"/>
      <c r="P24" s="86">
        <f>SUM(D24:O24)</f>
        <v>0</v>
      </c>
      <c r="Q24" s="380" t="s">
        <v>47</v>
      </c>
      <c r="R24" s="380"/>
      <c r="S24" s="380"/>
      <c r="T24" s="380"/>
      <c r="U24" s="380"/>
      <c r="V24" s="380"/>
      <c r="W24" s="380"/>
      <c r="X24" s="380"/>
      <c r="Y24" s="380"/>
      <c r="Z24" s="380"/>
      <c r="AA24" s="380"/>
      <c r="AB24" s="381"/>
    </row>
    <row r="25" spans="1:28" ht="21.75" customHeight="1">
      <c r="A25" s="377" t="s">
        <v>48</v>
      </c>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9"/>
    </row>
    <row r="26" spans="1:39" ht="22.5" customHeight="1">
      <c r="A26" s="347" t="s">
        <v>49</v>
      </c>
      <c r="B26" s="374" t="s">
        <v>50</v>
      </c>
      <c r="C26" s="374" t="s">
        <v>31</v>
      </c>
      <c r="D26" s="374" t="s">
        <v>51</v>
      </c>
      <c r="E26" s="374"/>
      <c r="F26" s="374"/>
      <c r="G26" s="374"/>
      <c r="H26" s="374"/>
      <c r="I26" s="374"/>
      <c r="J26" s="374"/>
      <c r="K26" s="374"/>
      <c r="L26" s="374"/>
      <c r="M26" s="374"/>
      <c r="N26" s="374"/>
      <c r="O26" s="374"/>
      <c r="P26" s="374"/>
      <c r="Q26" s="374" t="s">
        <v>52</v>
      </c>
      <c r="R26" s="374"/>
      <c r="S26" s="374"/>
      <c r="T26" s="374"/>
      <c r="U26" s="374"/>
      <c r="V26" s="374"/>
      <c r="W26" s="374"/>
      <c r="X26" s="374"/>
      <c r="Y26" s="374"/>
      <c r="Z26" s="374"/>
      <c r="AA26" s="374"/>
      <c r="AB26" s="375"/>
      <c r="AE26" s="87"/>
      <c r="AF26" s="87"/>
      <c r="AG26" s="87"/>
      <c r="AH26" s="87"/>
      <c r="AI26" s="87"/>
      <c r="AJ26" s="87"/>
      <c r="AK26" s="87"/>
      <c r="AL26" s="87"/>
      <c r="AM26" s="87"/>
    </row>
    <row r="27" spans="1:39" ht="22.5" customHeight="1">
      <c r="A27" s="347"/>
      <c r="B27" s="374"/>
      <c r="C27" s="508"/>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355" t="s">
        <v>53</v>
      </c>
      <c r="R27" s="356"/>
      <c r="S27" s="356"/>
      <c r="T27" s="376"/>
      <c r="U27" s="355" t="s">
        <v>54</v>
      </c>
      <c r="V27" s="356"/>
      <c r="W27" s="356"/>
      <c r="X27" s="376"/>
      <c r="Y27" s="355" t="s">
        <v>55</v>
      </c>
      <c r="Z27" s="356"/>
      <c r="AA27" s="356"/>
      <c r="AB27" s="357"/>
      <c r="AE27" s="87"/>
      <c r="AF27" s="87"/>
      <c r="AG27" s="87"/>
      <c r="AH27" s="87"/>
      <c r="AI27" s="87"/>
      <c r="AJ27" s="87"/>
      <c r="AK27" s="87"/>
      <c r="AL27" s="87"/>
      <c r="AM27" s="87"/>
    </row>
    <row r="28" spans="1:39" ht="33" customHeight="1">
      <c r="A28" s="511"/>
      <c r="B28" s="358"/>
      <c r="C28" s="90" t="s">
        <v>56</v>
      </c>
      <c r="D28" s="89"/>
      <c r="E28" s="89"/>
      <c r="F28" s="89"/>
      <c r="G28" s="89"/>
      <c r="H28" s="89"/>
      <c r="I28" s="89"/>
      <c r="J28" s="89"/>
      <c r="K28" s="89"/>
      <c r="L28" s="89"/>
      <c r="M28" s="89"/>
      <c r="N28" s="89"/>
      <c r="O28" s="89"/>
      <c r="P28" s="136">
        <f>SUM(D28:O28)</f>
        <v>0</v>
      </c>
      <c r="Q28" s="349" t="s">
        <v>57</v>
      </c>
      <c r="R28" s="350"/>
      <c r="S28" s="350"/>
      <c r="T28" s="351"/>
      <c r="U28" s="349" t="s">
        <v>58</v>
      </c>
      <c r="V28" s="350"/>
      <c r="W28" s="350"/>
      <c r="X28" s="351"/>
      <c r="Y28" s="349" t="s">
        <v>59</v>
      </c>
      <c r="Z28" s="350"/>
      <c r="AA28" s="350"/>
      <c r="AB28" s="522"/>
      <c r="AE28" s="87"/>
      <c r="AF28" s="87"/>
      <c r="AG28" s="87"/>
      <c r="AH28" s="87"/>
      <c r="AI28" s="87"/>
      <c r="AJ28" s="87"/>
      <c r="AK28" s="87"/>
      <c r="AL28" s="87"/>
      <c r="AM28" s="87"/>
    </row>
    <row r="29" spans="1:39" ht="33.75" customHeight="1" thickBot="1">
      <c r="A29" s="512"/>
      <c r="B29" s="359"/>
      <c r="C29" s="91" t="s">
        <v>60</v>
      </c>
      <c r="D29" s="92"/>
      <c r="E29" s="92"/>
      <c r="F29" s="92"/>
      <c r="G29" s="93"/>
      <c r="H29" s="93"/>
      <c r="I29" s="93"/>
      <c r="J29" s="93"/>
      <c r="K29" s="93"/>
      <c r="L29" s="93"/>
      <c r="M29" s="93"/>
      <c r="N29" s="93"/>
      <c r="O29" s="93"/>
      <c r="P29" s="137">
        <f>SUM(D29:O29)</f>
        <v>0</v>
      </c>
      <c r="Q29" s="352"/>
      <c r="R29" s="353"/>
      <c r="S29" s="353"/>
      <c r="T29" s="354"/>
      <c r="U29" s="352"/>
      <c r="V29" s="353"/>
      <c r="W29" s="353"/>
      <c r="X29" s="354"/>
      <c r="Y29" s="352"/>
      <c r="Z29" s="353"/>
      <c r="AA29" s="353"/>
      <c r="AB29" s="523"/>
      <c r="AC29" s="49"/>
      <c r="AE29" s="87"/>
      <c r="AF29" s="87"/>
      <c r="AG29" s="87"/>
      <c r="AH29" s="87"/>
      <c r="AI29" s="87"/>
      <c r="AJ29" s="87"/>
      <c r="AK29" s="87"/>
      <c r="AL29" s="87"/>
      <c r="AM29" s="87"/>
    </row>
    <row r="30" spans="1:39" ht="25.5" customHeight="1">
      <c r="A30" s="346" t="s">
        <v>61</v>
      </c>
      <c r="B30" s="366" t="s">
        <v>62</v>
      </c>
      <c r="C30" s="444" t="s">
        <v>63</v>
      </c>
      <c r="D30" s="444"/>
      <c r="E30" s="444"/>
      <c r="F30" s="444"/>
      <c r="G30" s="444"/>
      <c r="H30" s="444"/>
      <c r="I30" s="444"/>
      <c r="J30" s="444"/>
      <c r="K30" s="444"/>
      <c r="L30" s="444"/>
      <c r="M30" s="444"/>
      <c r="N30" s="444"/>
      <c r="O30" s="444"/>
      <c r="P30" s="444"/>
      <c r="Q30" s="434" t="s">
        <v>64</v>
      </c>
      <c r="R30" s="435"/>
      <c r="S30" s="435"/>
      <c r="T30" s="435"/>
      <c r="U30" s="435"/>
      <c r="V30" s="435"/>
      <c r="W30" s="435"/>
      <c r="X30" s="435"/>
      <c r="Y30" s="435"/>
      <c r="Z30" s="435"/>
      <c r="AA30" s="435"/>
      <c r="AB30" s="436"/>
      <c r="AE30" s="87"/>
      <c r="AF30" s="87"/>
      <c r="AG30" s="87"/>
      <c r="AH30" s="87"/>
      <c r="AI30" s="87"/>
      <c r="AJ30" s="87"/>
      <c r="AK30" s="87"/>
      <c r="AL30" s="87"/>
      <c r="AM30" s="87"/>
    </row>
    <row r="31" spans="1:39" ht="25.5" customHeight="1">
      <c r="A31" s="347"/>
      <c r="B31" s="367"/>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445" t="s">
        <v>79</v>
      </c>
      <c r="R31" s="446"/>
      <c r="S31" s="446"/>
      <c r="T31" s="446"/>
      <c r="U31" s="446"/>
      <c r="V31" s="446"/>
      <c r="W31" s="446"/>
      <c r="X31" s="446"/>
      <c r="Y31" s="446"/>
      <c r="Z31" s="446"/>
      <c r="AA31" s="446"/>
      <c r="AB31" s="447"/>
      <c r="AE31" s="94"/>
      <c r="AF31" s="94"/>
      <c r="AG31" s="94"/>
      <c r="AH31" s="94"/>
      <c r="AI31" s="94"/>
      <c r="AJ31" s="94"/>
      <c r="AK31" s="94"/>
      <c r="AL31" s="94"/>
      <c r="AM31" s="94"/>
    </row>
    <row r="32" spans="1:39" ht="28.5" customHeight="1">
      <c r="A32" s="369"/>
      <c r="B32" s="364"/>
      <c r="C32" s="90" t="s">
        <v>56</v>
      </c>
      <c r="D32" s="95"/>
      <c r="E32" s="95"/>
      <c r="F32" s="95"/>
      <c r="G32" s="95"/>
      <c r="H32" s="95"/>
      <c r="I32" s="95"/>
      <c r="J32" s="95"/>
      <c r="K32" s="95"/>
      <c r="L32" s="95"/>
      <c r="M32" s="95"/>
      <c r="N32" s="95"/>
      <c r="O32" s="95"/>
      <c r="P32" s="96">
        <f aca="true" t="shared" si="0" ref="P32:P39">SUM(D32:O32)</f>
        <v>0</v>
      </c>
      <c r="Q32" s="428" t="s">
        <v>80</v>
      </c>
      <c r="R32" s="429"/>
      <c r="S32" s="429"/>
      <c r="T32" s="429"/>
      <c r="U32" s="429"/>
      <c r="V32" s="429"/>
      <c r="W32" s="429"/>
      <c r="X32" s="429"/>
      <c r="Y32" s="429"/>
      <c r="Z32" s="429"/>
      <c r="AA32" s="429"/>
      <c r="AB32" s="430"/>
      <c r="AC32" s="97"/>
      <c r="AE32" s="98"/>
      <c r="AF32" s="98"/>
      <c r="AG32" s="98"/>
      <c r="AH32" s="98"/>
      <c r="AI32" s="98"/>
      <c r="AJ32" s="98"/>
      <c r="AK32" s="98"/>
      <c r="AL32" s="98"/>
      <c r="AM32" s="98"/>
    </row>
    <row r="33" spans="1:29" ht="28.5" customHeight="1">
      <c r="A33" s="348"/>
      <c r="B33" s="365"/>
      <c r="C33" s="99" t="s">
        <v>60</v>
      </c>
      <c r="D33" s="100"/>
      <c r="E33" s="100"/>
      <c r="F33" s="100"/>
      <c r="G33" s="100"/>
      <c r="H33" s="100"/>
      <c r="I33" s="100"/>
      <c r="J33" s="100"/>
      <c r="K33" s="100"/>
      <c r="L33" s="100"/>
      <c r="M33" s="100"/>
      <c r="N33" s="100"/>
      <c r="O33" s="100"/>
      <c r="P33" s="101">
        <f t="shared" si="0"/>
        <v>0</v>
      </c>
      <c r="Q33" s="431"/>
      <c r="R33" s="432"/>
      <c r="S33" s="432"/>
      <c r="T33" s="432"/>
      <c r="U33" s="432"/>
      <c r="V33" s="432"/>
      <c r="W33" s="432"/>
      <c r="X33" s="432"/>
      <c r="Y33" s="432"/>
      <c r="Z33" s="432"/>
      <c r="AA33" s="432"/>
      <c r="AB33" s="433"/>
      <c r="AC33" s="97"/>
    </row>
    <row r="34" spans="1:29" ht="28.5" customHeight="1">
      <c r="A34" s="348"/>
      <c r="B34" s="368"/>
      <c r="C34" s="102" t="s">
        <v>56</v>
      </c>
      <c r="D34" s="103"/>
      <c r="E34" s="103"/>
      <c r="F34" s="103"/>
      <c r="G34" s="103"/>
      <c r="H34" s="103"/>
      <c r="I34" s="103"/>
      <c r="J34" s="103"/>
      <c r="K34" s="103"/>
      <c r="L34" s="103"/>
      <c r="M34" s="103"/>
      <c r="N34" s="103"/>
      <c r="O34" s="103"/>
      <c r="P34" s="101">
        <f t="shared" si="0"/>
        <v>0</v>
      </c>
      <c r="Q34" s="382"/>
      <c r="R34" s="383"/>
      <c r="S34" s="383"/>
      <c r="T34" s="383"/>
      <c r="U34" s="383"/>
      <c r="V34" s="383"/>
      <c r="W34" s="383"/>
      <c r="X34" s="383"/>
      <c r="Y34" s="383"/>
      <c r="Z34" s="383"/>
      <c r="AA34" s="383"/>
      <c r="AB34" s="384"/>
      <c r="AC34" s="97"/>
    </row>
    <row r="35" spans="1:29" ht="28.5" customHeight="1">
      <c r="A35" s="348"/>
      <c r="B35" s="365"/>
      <c r="C35" s="99" t="s">
        <v>60</v>
      </c>
      <c r="D35" s="100"/>
      <c r="E35" s="100"/>
      <c r="F35" s="100"/>
      <c r="G35" s="100"/>
      <c r="H35" s="100"/>
      <c r="I35" s="100"/>
      <c r="J35" s="100"/>
      <c r="K35" s="100"/>
      <c r="L35" s="104"/>
      <c r="M35" s="104"/>
      <c r="N35" s="104"/>
      <c r="O35" s="104"/>
      <c r="P35" s="101">
        <f t="shared" si="0"/>
        <v>0</v>
      </c>
      <c r="Q35" s="385"/>
      <c r="R35" s="386"/>
      <c r="S35" s="386"/>
      <c r="T35" s="386"/>
      <c r="U35" s="386"/>
      <c r="V35" s="386"/>
      <c r="W35" s="386"/>
      <c r="X35" s="386"/>
      <c r="Y35" s="386"/>
      <c r="Z35" s="386"/>
      <c r="AA35" s="386"/>
      <c r="AB35" s="387"/>
      <c r="AC35" s="97"/>
    </row>
    <row r="36" spans="1:29" ht="28.5" customHeight="1">
      <c r="A36" s="362"/>
      <c r="B36" s="368"/>
      <c r="C36" s="102" t="s">
        <v>56</v>
      </c>
      <c r="D36" s="103"/>
      <c r="E36" s="103"/>
      <c r="F36" s="103"/>
      <c r="G36" s="103"/>
      <c r="H36" s="103"/>
      <c r="I36" s="103"/>
      <c r="J36" s="103"/>
      <c r="K36" s="103"/>
      <c r="L36" s="103"/>
      <c r="M36" s="103"/>
      <c r="N36" s="103"/>
      <c r="O36" s="103"/>
      <c r="P36" s="101">
        <f t="shared" si="0"/>
        <v>0</v>
      </c>
      <c r="Q36" s="382"/>
      <c r="R36" s="383"/>
      <c r="S36" s="383"/>
      <c r="T36" s="383"/>
      <c r="U36" s="383"/>
      <c r="V36" s="383"/>
      <c r="W36" s="383"/>
      <c r="X36" s="383"/>
      <c r="Y36" s="383"/>
      <c r="Z36" s="383"/>
      <c r="AA36" s="383"/>
      <c r="AB36" s="384"/>
      <c r="AC36" s="97"/>
    </row>
    <row r="37" spans="1:29" ht="28.5" customHeight="1">
      <c r="A37" s="363"/>
      <c r="B37" s="365"/>
      <c r="C37" s="99" t="s">
        <v>60</v>
      </c>
      <c r="D37" s="100"/>
      <c r="E37" s="100"/>
      <c r="F37" s="100"/>
      <c r="G37" s="100"/>
      <c r="H37" s="100"/>
      <c r="I37" s="100"/>
      <c r="J37" s="100"/>
      <c r="K37" s="100"/>
      <c r="L37" s="104"/>
      <c r="M37" s="104"/>
      <c r="N37" s="104"/>
      <c r="O37" s="104"/>
      <c r="P37" s="101">
        <f t="shared" si="0"/>
        <v>0</v>
      </c>
      <c r="Q37" s="385"/>
      <c r="R37" s="386"/>
      <c r="S37" s="386"/>
      <c r="T37" s="386"/>
      <c r="U37" s="386"/>
      <c r="V37" s="386"/>
      <c r="W37" s="386"/>
      <c r="X37" s="386"/>
      <c r="Y37" s="386"/>
      <c r="Z37" s="386"/>
      <c r="AA37" s="386"/>
      <c r="AB37" s="387"/>
      <c r="AC37" s="97"/>
    </row>
    <row r="38" spans="1:29" ht="28.5" customHeight="1">
      <c r="A38" s="393"/>
      <c r="B38" s="368"/>
      <c r="C38" s="102" t="s">
        <v>56</v>
      </c>
      <c r="D38" s="103"/>
      <c r="E38" s="103"/>
      <c r="F38" s="103"/>
      <c r="G38" s="103"/>
      <c r="H38" s="103"/>
      <c r="I38" s="103"/>
      <c r="J38" s="103"/>
      <c r="K38" s="103"/>
      <c r="L38" s="103"/>
      <c r="M38" s="103"/>
      <c r="N38" s="103"/>
      <c r="O38" s="103"/>
      <c r="P38" s="101">
        <f t="shared" si="0"/>
        <v>0</v>
      </c>
      <c r="Q38" s="382"/>
      <c r="R38" s="383"/>
      <c r="S38" s="383"/>
      <c r="T38" s="383"/>
      <c r="U38" s="383"/>
      <c r="V38" s="383"/>
      <c r="W38" s="383"/>
      <c r="X38" s="383"/>
      <c r="Y38" s="383"/>
      <c r="Z38" s="383"/>
      <c r="AA38" s="383"/>
      <c r="AB38" s="384"/>
      <c r="AC38" s="97"/>
    </row>
    <row r="39" spans="1:29" ht="28.5" customHeight="1" thickBot="1">
      <c r="A39" s="394"/>
      <c r="B39" s="412"/>
      <c r="C39" s="91" t="s">
        <v>60</v>
      </c>
      <c r="D39" s="105"/>
      <c r="E39" s="105"/>
      <c r="F39" s="105"/>
      <c r="G39" s="105"/>
      <c r="H39" s="105"/>
      <c r="I39" s="105"/>
      <c r="J39" s="105"/>
      <c r="K39" s="105"/>
      <c r="L39" s="106"/>
      <c r="M39" s="106"/>
      <c r="N39" s="106"/>
      <c r="O39" s="106"/>
      <c r="P39" s="107">
        <f t="shared" si="0"/>
        <v>0</v>
      </c>
      <c r="Q39" s="425"/>
      <c r="R39" s="426"/>
      <c r="S39" s="426"/>
      <c r="T39" s="426"/>
      <c r="U39" s="426"/>
      <c r="V39" s="426"/>
      <c r="W39" s="426"/>
      <c r="X39" s="426"/>
      <c r="Y39" s="426"/>
      <c r="Z39" s="426"/>
      <c r="AA39" s="426"/>
      <c r="AB39" s="427"/>
      <c r="AC39" s="97"/>
    </row>
    <row r="40" ht="15">
      <c r="A40" s="50" t="s">
        <v>81</v>
      </c>
    </row>
  </sheetData>
  <sheetProtection/>
  <mergeCells count="86">
    <mergeCell ref="M11:Q11"/>
    <mergeCell ref="A1:A4"/>
    <mergeCell ref="A13:B13"/>
    <mergeCell ref="C11:K11"/>
    <mergeCell ref="S13:T13"/>
    <mergeCell ref="Y11:AB11"/>
    <mergeCell ref="U28:X29"/>
    <mergeCell ref="Y28:AB29"/>
    <mergeCell ref="T18:V18"/>
    <mergeCell ref="D22:O22"/>
    <mergeCell ref="Q16:V16"/>
    <mergeCell ref="Z2:AB2"/>
    <mergeCell ref="Z4:AB4"/>
    <mergeCell ref="R7:T9"/>
    <mergeCell ref="A15:B16"/>
    <mergeCell ref="U7:V9"/>
    <mergeCell ref="W7:X9"/>
    <mergeCell ref="A7:B9"/>
    <mergeCell ref="R11:V11"/>
    <mergeCell ref="V13:Y13"/>
    <mergeCell ref="Q15:AB15"/>
    <mergeCell ref="Z1:AB1"/>
    <mergeCell ref="AA8:AB8"/>
    <mergeCell ref="AA9:AB9"/>
    <mergeCell ref="W11:X11"/>
    <mergeCell ref="B1:Y1"/>
    <mergeCell ref="B2:Y2"/>
    <mergeCell ref="B3:Y4"/>
    <mergeCell ref="AA7:AB7"/>
    <mergeCell ref="Y9:Z9"/>
    <mergeCell ref="Z3:AB3"/>
    <mergeCell ref="C15:C16"/>
    <mergeCell ref="A21:AB21"/>
    <mergeCell ref="P22:P23"/>
    <mergeCell ref="C30:P30"/>
    <mergeCell ref="U27:X27"/>
    <mergeCell ref="Q31:AB31"/>
    <mergeCell ref="T17:V17"/>
    <mergeCell ref="Y19:Z19"/>
    <mergeCell ref="B22:C23"/>
    <mergeCell ref="A26:A27"/>
    <mergeCell ref="Y8:Z8"/>
    <mergeCell ref="Y7:Z7"/>
    <mergeCell ref="C12:Z12"/>
    <mergeCell ref="W16:AB16"/>
    <mergeCell ref="W17:X17"/>
    <mergeCell ref="B38:B39"/>
    <mergeCell ref="C13:Q13"/>
    <mergeCell ref="Q22:AB23"/>
    <mergeCell ref="C7:K9"/>
    <mergeCell ref="Q38:AB39"/>
    <mergeCell ref="Q36:AB37"/>
    <mergeCell ref="T19:V19"/>
    <mergeCell ref="A11:B11"/>
    <mergeCell ref="A38:A39"/>
    <mergeCell ref="Q34:AB35"/>
    <mergeCell ref="Q19:S19"/>
    <mergeCell ref="Q17:S17"/>
    <mergeCell ref="AA19:AB19"/>
    <mergeCell ref="AA13:AB13"/>
    <mergeCell ref="W19:X19"/>
    <mergeCell ref="Y17:Z17"/>
    <mergeCell ref="AA17:AB17"/>
    <mergeCell ref="Q26:AB26"/>
    <mergeCell ref="Q27:T27"/>
    <mergeCell ref="A25:AB25"/>
    <mergeCell ref="D26:P26"/>
    <mergeCell ref="Q24:AB24"/>
    <mergeCell ref="B26:B27"/>
    <mergeCell ref="C26:C27"/>
    <mergeCell ref="A22:A23"/>
    <mergeCell ref="A36:A37"/>
    <mergeCell ref="B32:B33"/>
    <mergeCell ref="B30:B31"/>
    <mergeCell ref="B34:B35"/>
    <mergeCell ref="B36:B37"/>
    <mergeCell ref="A32:A33"/>
    <mergeCell ref="A30:A31"/>
    <mergeCell ref="A34:A35"/>
    <mergeCell ref="Q28:T29"/>
    <mergeCell ref="Y27:AB27"/>
    <mergeCell ref="B28:B29"/>
    <mergeCell ref="B24:C24"/>
    <mergeCell ref="Q32:AB33"/>
    <mergeCell ref="Q30:AB30"/>
    <mergeCell ref="A28:A29"/>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08" customWidth="1"/>
    <col min="2" max="2" width="61.8515625" style="108" customWidth="1"/>
    <col min="3" max="3" width="61.00390625" style="108" customWidth="1"/>
    <col min="4" max="4" width="81.00390625" style="108" customWidth="1"/>
    <col min="5" max="5" width="32.8515625" style="124"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12" customFormat="1" ht="15">
      <c r="A1" s="111" t="s">
        <v>318</v>
      </c>
      <c r="B1" s="111" t="s">
        <v>319</v>
      </c>
      <c r="C1" s="111" t="s">
        <v>320</v>
      </c>
      <c r="D1" s="111" t="s">
        <v>321</v>
      </c>
      <c r="E1" s="111" t="s">
        <v>322</v>
      </c>
      <c r="F1" s="111" t="s">
        <v>323</v>
      </c>
      <c r="G1" s="111" t="s">
        <v>324</v>
      </c>
      <c r="H1" s="111" t="s">
        <v>262</v>
      </c>
      <c r="I1" s="111" t="s">
        <v>325</v>
      </c>
    </row>
    <row r="2" spans="1:9" s="112" customFormat="1" ht="15">
      <c r="A2" s="113" t="s">
        <v>326</v>
      </c>
      <c r="B2" s="109" t="s">
        <v>327</v>
      </c>
      <c r="C2" s="113" t="s">
        <v>328</v>
      </c>
      <c r="D2" s="114" t="s">
        <v>329</v>
      </c>
      <c r="E2" s="110" t="s">
        <v>330</v>
      </c>
      <c r="F2" s="115" t="s">
        <v>331</v>
      </c>
      <c r="G2" s="116" t="s">
        <v>332</v>
      </c>
      <c r="H2" s="116" t="s">
        <v>333</v>
      </c>
      <c r="I2" s="115" t="s">
        <v>334</v>
      </c>
    </row>
    <row r="3" spans="1:9" ht="15">
      <c r="A3" s="113" t="s">
        <v>335</v>
      </c>
      <c r="B3" s="109" t="s">
        <v>336</v>
      </c>
      <c r="C3" s="113" t="s">
        <v>337</v>
      </c>
      <c r="D3" s="117" t="s">
        <v>338</v>
      </c>
      <c r="E3" s="110" t="s">
        <v>339</v>
      </c>
      <c r="F3" s="115" t="s">
        <v>340</v>
      </c>
      <c r="G3" s="116" t="s">
        <v>341</v>
      </c>
      <c r="H3" s="116" t="s">
        <v>271</v>
      </c>
      <c r="I3" s="115" t="s">
        <v>342</v>
      </c>
    </row>
    <row r="4" spans="1:9" ht="15">
      <c r="A4" s="113" t="s">
        <v>343</v>
      </c>
      <c r="B4" s="109" t="s">
        <v>344</v>
      </c>
      <c r="C4" s="113" t="s">
        <v>345</v>
      </c>
      <c r="D4" s="117" t="s">
        <v>346</v>
      </c>
      <c r="E4" s="110" t="s">
        <v>347</v>
      </c>
      <c r="F4" s="115" t="s">
        <v>348</v>
      </c>
      <c r="G4" s="116" t="s">
        <v>349</v>
      </c>
      <c r="H4" s="116" t="s">
        <v>350</v>
      </c>
      <c r="I4" s="115" t="s">
        <v>351</v>
      </c>
    </row>
    <row r="5" spans="1:9" ht="15">
      <c r="A5" s="113" t="s">
        <v>352</v>
      </c>
      <c r="B5" s="109" t="s">
        <v>353</v>
      </c>
      <c r="C5" s="113" t="s">
        <v>354</v>
      </c>
      <c r="D5" s="117" t="s">
        <v>355</v>
      </c>
      <c r="E5" s="110" t="s">
        <v>356</v>
      </c>
      <c r="F5" s="115" t="s">
        <v>357</v>
      </c>
      <c r="G5" s="116" t="s">
        <v>358</v>
      </c>
      <c r="H5" s="116" t="s">
        <v>267</v>
      </c>
      <c r="I5" s="115" t="s">
        <v>359</v>
      </c>
    </row>
    <row r="6" spans="1:9" ht="30">
      <c r="A6" s="113" t="s">
        <v>360</v>
      </c>
      <c r="B6" s="109" t="s">
        <v>361</v>
      </c>
      <c r="C6" s="113" t="s">
        <v>362</v>
      </c>
      <c r="D6" s="117" t="s">
        <v>363</v>
      </c>
      <c r="E6" s="110" t="s">
        <v>364</v>
      </c>
      <c r="G6" s="116" t="s">
        <v>365</v>
      </c>
      <c r="H6" s="116" t="s">
        <v>268</v>
      </c>
      <c r="I6" s="115" t="s">
        <v>366</v>
      </c>
    </row>
    <row r="7" spans="2:9" ht="30">
      <c r="B7" s="109" t="s">
        <v>367</v>
      </c>
      <c r="C7" s="113" t="s">
        <v>368</v>
      </c>
      <c r="D7" s="117" t="s">
        <v>369</v>
      </c>
      <c r="E7" s="115" t="s">
        <v>370</v>
      </c>
      <c r="G7" s="110" t="s">
        <v>277</v>
      </c>
      <c r="H7" s="116" t="s">
        <v>269</v>
      </c>
      <c r="I7" s="115" t="s">
        <v>371</v>
      </c>
    </row>
    <row r="8" spans="1:9" ht="30">
      <c r="A8" s="118"/>
      <c r="B8" s="109" t="s">
        <v>188</v>
      </c>
      <c r="C8" s="113" t="s">
        <v>86</v>
      </c>
      <c r="D8" s="117" t="s">
        <v>372</v>
      </c>
      <c r="E8" s="115" t="s">
        <v>373</v>
      </c>
      <c r="I8" s="115" t="s">
        <v>374</v>
      </c>
    </row>
    <row r="9" spans="1:9" ht="31.5" customHeight="1">
      <c r="A9" s="118"/>
      <c r="B9" s="109" t="s">
        <v>375</v>
      </c>
      <c r="C9" s="113" t="s">
        <v>376</v>
      </c>
      <c r="D9" s="117" t="s">
        <v>377</v>
      </c>
      <c r="E9" s="115" t="s">
        <v>378</v>
      </c>
      <c r="I9" s="115" t="s">
        <v>379</v>
      </c>
    </row>
    <row r="10" spans="1:9" ht="15">
      <c r="A10" s="118"/>
      <c r="B10" s="109" t="s">
        <v>380</v>
      </c>
      <c r="C10" s="113" t="s">
        <v>381</v>
      </c>
      <c r="D10" s="117" t="s">
        <v>382</v>
      </c>
      <c r="E10" s="115" t="s">
        <v>383</v>
      </c>
      <c r="I10" s="115" t="s">
        <v>384</v>
      </c>
    </row>
    <row r="11" spans="1:9" ht="15">
      <c r="A11" s="118"/>
      <c r="B11" s="109" t="s">
        <v>385</v>
      </c>
      <c r="C11" s="113" t="s">
        <v>386</v>
      </c>
      <c r="D11" s="117" t="s">
        <v>387</v>
      </c>
      <c r="E11" s="115" t="s">
        <v>388</v>
      </c>
      <c r="I11" s="115" t="s">
        <v>389</v>
      </c>
    </row>
    <row r="12" spans="1:9" ht="30">
      <c r="A12" s="118"/>
      <c r="B12" s="109" t="s">
        <v>390</v>
      </c>
      <c r="C12" s="113" t="s">
        <v>391</v>
      </c>
      <c r="D12" s="117" t="s">
        <v>392</v>
      </c>
      <c r="E12" s="115" t="s">
        <v>393</v>
      </c>
      <c r="I12" s="115" t="s">
        <v>394</v>
      </c>
    </row>
    <row r="13" spans="1:9" ht="15">
      <c r="A13" s="118"/>
      <c r="B13" s="145" t="s">
        <v>395</v>
      </c>
      <c r="D13" s="117" t="s">
        <v>396</v>
      </c>
      <c r="E13" s="115" t="s">
        <v>397</v>
      </c>
      <c r="I13" s="115" t="s">
        <v>398</v>
      </c>
    </row>
    <row r="14" spans="1:5" ht="15">
      <c r="A14" s="118"/>
      <c r="B14" s="109" t="s">
        <v>399</v>
      </c>
      <c r="C14" s="118"/>
      <c r="D14" s="117" t="s">
        <v>400</v>
      </c>
      <c r="E14" s="115" t="s">
        <v>401</v>
      </c>
    </row>
    <row r="15" spans="1:5" ht="15">
      <c r="A15" s="118"/>
      <c r="B15" s="109" t="s">
        <v>402</v>
      </c>
      <c r="C15" s="118"/>
      <c r="D15" s="117" t="s">
        <v>403</v>
      </c>
      <c r="E15" s="115" t="s">
        <v>404</v>
      </c>
    </row>
    <row r="16" spans="1:5" ht="15">
      <c r="A16" s="118"/>
      <c r="B16" s="109" t="s">
        <v>405</v>
      </c>
      <c r="C16" s="118"/>
      <c r="D16" s="117" t="s">
        <v>406</v>
      </c>
      <c r="E16" s="119"/>
    </row>
    <row r="17" spans="1:5" ht="15">
      <c r="A17" s="118"/>
      <c r="B17" s="109" t="s">
        <v>407</v>
      </c>
      <c r="C17" s="118"/>
      <c r="D17" s="117" t="s">
        <v>408</v>
      </c>
      <c r="E17" s="119"/>
    </row>
    <row r="18" spans="1:5" ht="15">
      <c r="A18" s="118"/>
      <c r="B18" s="109" t="s">
        <v>409</v>
      </c>
      <c r="C18" s="118"/>
      <c r="D18" s="117" t="s">
        <v>410</v>
      </c>
      <c r="E18" s="119"/>
    </row>
    <row r="19" spans="1:5" ht="15">
      <c r="A19" s="118"/>
      <c r="B19" s="109" t="s">
        <v>411</v>
      </c>
      <c r="C19" s="118"/>
      <c r="D19" s="117" t="s">
        <v>412</v>
      </c>
      <c r="E19" s="119"/>
    </row>
    <row r="20" spans="1:5" ht="15">
      <c r="A20" s="118"/>
      <c r="B20" s="109" t="s">
        <v>413</v>
      </c>
      <c r="C20" s="118"/>
      <c r="D20" s="117" t="s">
        <v>414</v>
      </c>
      <c r="E20" s="119"/>
    </row>
    <row r="21" spans="2:5" ht="15">
      <c r="B21" s="109" t="s">
        <v>415</v>
      </c>
      <c r="D21" s="117" t="s">
        <v>416</v>
      </c>
      <c r="E21" s="119"/>
    </row>
    <row r="22" spans="2:5" ht="15">
      <c r="B22" s="109" t="s">
        <v>417</v>
      </c>
      <c r="D22" s="117" t="s">
        <v>418</v>
      </c>
      <c r="E22" s="119"/>
    </row>
    <row r="23" spans="2:5" ht="15">
      <c r="B23" s="109" t="s">
        <v>419</v>
      </c>
      <c r="D23" s="117" t="s">
        <v>420</v>
      </c>
      <c r="E23" s="119"/>
    </row>
    <row r="24" spans="4:5" ht="15">
      <c r="D24" s="120" t="s">
        <v>421</v>
      </c>
      <c r="E24" s="120" t="s">
        <v>422</v>
      </c>
    </row>
    <row r="25" spans="4:5" ht="15">
      <c r="D25" s="121" t="s">
        <v>423</v>
      </c>
      <c r="E25" s="115" t="s">
        <v>424</v>
      </c>
    </row>
    <row r="26" spans="4:5" ht="15">
      <c r="D26" s="121" t="s">
        <v>425</v>
      </c>
      <c r="E26" s="115" t="s">
        <v>426</v>
      </c>
    </row>
    <row r="27" spans="4:5" ht="15">
      <c r="D27" s="837" t="s">
        <v>427</v>
      </c>
      <c r="E27" s="115" t="s">
        <v>428</v>
      </c>
    </row>
    <row r="28" spans="4:5" ht="15">
      <c r="D28" s="838"/>
      <c r="E28" s="115" t="s">
        <v>429</v>
      </c>
    </row>
    <row r="29" spans="4:5" ht="15">
      <c r="D29" s="838"/>
      <c r="E29" s="115" t="s">
        <v>430</v>
      </c>
    </row>
    <row r="30" spans="4:5" ht="15">
      <c r="D30" s="839"/>
      <c r="E30" s="115" t="s">
        <v>431</v>
      </c>
    </row>
    <row r="31" spans="4:5" ht="15">
      <c r="D31" s="121" t="s">
        <v>432</v>
      </c>
      <c r="E31" s="115" t="s">
        <v>433</v>
      </c>
    </row>
    <row r="32" spans="4:5" ht="15">
      <c r="D32" s="121" t="s">
        <v>434</v>
      </c>
      <c r="E32" s="115" t="s">
        <v>435</v>
      </c>
    </row>
    <row r="33" spans="4:5" ht="15">
      <c r="D33" s="121" t="s">
        <v>436</v>
      </c>
      <c r="E33" s="115" t="s">
        <v>437</v>
      </c>
    </row>
    <row r="34" spans="4:5" ht="15">
      <c r="D34" s="121" t="s">
        <v>438</v>
      </c>
      <c r="E34" s="115" t="s">
        <v>439</v>
      </c>
    </row>
    <row r="35" spans="4:5" ht="15">
      <c r="D35" s="121" t="s">
        <v>440</v>
      </c>
      <c r="E35" s="115" t="s">
        <v>441</v>
      </c>
    </row>
    <row r="36" spans="4:5" ht="15">
      <c r="D36" s="121" t="s">
        <v>442</v>
      </c>
      <c r="E36" s="115" t="s">
        <v>443</v>
      </c>
    </row>
    <row r="37" spans="4:5" ht="15">
      <c r="D37" s="121" t="s">
        <v>444</v>
      </c>
      <c r="E37" s="115" t="s">
        <v>445</v>
      </c>
    </row>
    <row r="38" spans="4:5" ht="15">
      <c r="D38" s="121" t="s">
        <v>446</v>
      </c>
      <c r="E38" s="115" t="s">
        <v>447</v>
      </c>
    </row>
    <row r="39" spans="4:5" ht="15">
      <c r="D39" s="122" t="s">
        <v>448</v>
      </c>
      <c r="E39" s="115" t="s">
        <v>449</v>
      </c>
    </row>
    <row r="40" spans="4:5" ht="15">
      <c r="D40" s="122" t="s">
        <v>450</v>
      </c>
      <c r="E40" s="115" t="s">
        <v>451</v>
      </c>
    </row>
    <row r="41" spans="4:5" ht="15">
      <c r="D41" s="121" t="s">
        <v>452</v>
      </c>
      <c r="E41" s="115" t="s">
        <v>453</v>
      </c>
    </row>
    <row r="42" spans="4:5" ht="15">
      <c r="D42" s="121" t="s">
        <v>454</v>
      </c>
      <c r="E42" s="115" t="s">
        <v>455</v>
      </c>
    </row>
    <row r="43" spans="4:5" ht="15">
      <c r="D43" s="122" t="s">
        <v>456</v>
      </c>
      <c r="E43" s="115" t="s">
        <v>457</v>
      </c>
    </row>
    <row r="44" spans="4:5" ht="15">
      <c r="D44" s="123" t="s">
        <v>458</v>
      </c>
      <c r="E44" s="115" t="s">
        <v>459</v>
      </c>
    </row>
    <row r="45" spans="4:5" ht="15">
      <c r="D45" s="117" t="s">
        <v>89</v>
      </c>
      <c r="E45" s="115" t="s">
        <v>460</v>
      </c>
    </row>
    <row r="46" spans="4:5" ht="15">
      <c r="D46" s="117" t="s">
        <v>461</v>
      </c>
      <c r="E46" s="115" t="s">
        <v>462</v>
      </c>
    </row>
    <row r="47" spans="4:5" ht="15">
      <c r="D47" s="117" t="s">
        <v>463</v>
      </c>
      <c r="E47" s="115" t="s">
        <v>182</v>
      </c>
    </row>
    <row r="48" spans="4:5" ht="15">
      <c r="D48" s="117" t="s">
        <v>464</v>
      </c>
      <c r="E48" s="115" t="s">
        <v>465</v>
      </c>
    </row>
    <row r="49" ht="15">
      <c r="D49" s="120" t="s">
        <v>466</v>
      </c>
    </row>
    <row r="50" ht="15">
      <c r="D50" s="117" t="s">
        <v>467</v>
      </c>
    </row>
    <row r="51" ht="15">
      <c r="D51" s="117" t="s">
        <v>468</v>
      </c>
    </row>
    <row r="52" ht="15">
      <c r="D52" s="120" t="s">
        <v>469</v>
      </c>
    </row>
    <row r="53" ht="15">
      <c r="D53" s="123" t="s">
        <v>470</v>
      </c>
    </row>
    <row r="54" ht="15">
      <c r="D54" s="123" t="s">
        <v>471</v>
      </c>
    </row>
    <row r="55" ht="15">
      <c r="D55" s="123" t="s">
        <v>472</v>
      </c>
    </row>
    <row r="56" ht="15">
      <c r="D56" s="123" t="s">
        <v>473</v>
      </c>
    </row>
  </sheetData>
  <sheetProtection/>
  <mergeCells count="1">
    <mergeCell ref="D27:D30"/>
  </mergeCells>
  <printOptions/>
  <pageMargins left="0.7" right="0.7" top="0.75" bottom="0.75" header="0.3" footer="0.3"/>
  <pageSetup fitToHeight="1" fitToWidth="1" horizontalDpi="600" verticalDpi="600" orientation="landscape" scale="26"/>
</worksheet>
</file>

<file path=xl/worksheets/sheet11.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8">
      <selection activeCell="B28" sqref="B28"/>
    </sheetView>
  </sheetViews>
  <sheetFormatPr defaultColWidth="10.8515625" defaultRowHeight="15"/>
  <cols>
    <col min="1" max="1" width="72.00390625" style="124" bestFit="1" customWidth="1"/>
    <col min="2" max="2" width="73.421875" style="124" customWidth="1"/>
    <col min="3" max="3" width="10.8515625" style="124" customWidth="1"/>
    <col min="4" max="4" width="31.140625" style="124" customWidth="1"/>
    <col min="5" max="5" width="70.140625" style="124" customWidth="1"/>
    <col min="6" max="6" width="17.28125" style="124" customWidth="1"/>
    <col min="7" max="8" width="21.8515625" style="124" customWidth="1"/>
    <col min="9" max="9" width="19.28125" style="124" customWidth="1"/>
    <col min="10" max="10" width="42.00390625" style="124" customWidth="1"/>
    <col min="11" max="16384" width="10.8515625" style="124" customWidth="1"/>
  </cols>
  <sheetData>
    <row r="1" spans="1:2" ht="25.5" customHeight="1">
      <c r="A1" s="842" t="s">
        <v>137</v>
      </c>
      <c r="B1" s="843"/>
    </row>
    <row r="2" spans="1:2" ht="25.5" customHeight="1">
      <c r="A2" s="844" t="s">
        <v>474</v>
      </c>
      <c r="B2" s="845"/>
    </row>
    <row r="3" spans="1:2" ht="15">
      <c r="A3" s="141" t="s">
        <v>475</v>
      </c>
      <c r="B3" s="125" t="s">
        <v>476</v>
      </c>
    </row>
    <row r="4" spans="1:2" ht="15">
      <c r="A4" s="142" t="s">
        <v>8</v>
      </c>
      <c r="B4" s="131" t="s">
        <v>477</v>
      </c>
    </row>
    <row r="5" spans="1:2" ht="105">
      <c r="A5" s="142" t="s">
        <v>10</v>
      </c>
      <c r="B5" s="144" t="s">
        <v>478</v>
      </c>
    </row>
    <row r="6" spans="1:2" ht="15">
      <c r="A6" s="142" t="s">
        <v>7</v>
      </c>
      <c r="B6" s="846" t="s">
        <v>479</v>
      </c>
    </row>
    <row r="7" spans="1:2" ht="15">
      <c r="A7" s="142" t="s">
        <v>14</v>
      </c>
      <c r="B7" s="847"/>
    </row>
    <row r="8" spans="1:2" ht="15">
      <c r="A8" s="142" t="s">
        <v>15</v>
      </c>
      <c r="B8" s="847"/>
    </row>
    <row r="9" spans="1:2" ht="15">
      <c r="A9" s="142" t="s">
        <v>480</v>
      </c>
      <c r="B9" s="848"/>
    </row>
    <row r="10" spans="1:2" ht="30">
      <c r="A10" s="142" t="s">
        <v>20</v>
      </c>
      <c r="B10" s="126" t="s">
        <v>481</v>
      </c>
    </row>
    <row r="11" spans="1:2" ht="45">
      <c r="A11" s="142" t="s">
        <v>22</v>
      </c>
      <c r="B11" s="126" t="s">
        <v>482</v>
      </c>
    </row>
    <row r="12" spans="1:2" ht="60">
      <c r="A12" s="142" t="s">
        <v>19</v>
      </c>
      <c r="B12" s="127" t="s">
        <v>483</v>
      </c>
    </row>
    <row r="13" spans="1:2" ht="30">
      <c r="A13" s="142" t="s">
        <v>484</v>
      </c>
      <c r="B13" s="127" t="s">
        <v>485</v>
      </c>
    </row>
    <row r="14" spans="1:2" ht="45">
      <c r="A14" s="142" t="s">
        <v>486</v>
      </c>
      <c r="B14" s="127" t="s">
        <v>487</v>
      </c>
    </row>
    <row r="15" spans="1:2" ht="72" customHeight="1">
      <c r="A15" s="143" t="s">
        <v>488</v>
      </c>
      <c r="B15" s="128" t="s">
        <v>489</v>
      </c>
    </row>
    <row r="16" spans="1:2" ht="199.5">
      <c r="A16" s="143" t="s">
        <v>490</v>
      </c>
      <c r="B16" s="178" t="s">
        <v>491</v>
      </c>
    </row>
    <row r="17" spans="1:2" ht="25.5" customHeight="1">
      <c r="A17" s="844" t="s">
        <v>492</v>
      </c>
      <c r="B17" s="845"/>
    </row>
    <row r="18" spans="1:2" ht="15">
      <c r="A18" s="141" t="s">
        <v>475</v>
      </c>
      <c r="B18" s="125" t="s">
        <v>476</v>
      </c>
    </row>
    <row r="19" spans="1:2" ht="15">
      <c r="A19" s="142" t="s">
        <v>8</v>
      </c>
      <c r="B19" s="131" t="s">
        <v>477</v>
      </c>
    </row>
    <row r="20" spans="1:2" ht="99.75">
      <c r="A20" s="142" t="s">
        <v>10</v>
      </c>
      <c r="B20" s="130" t="s">
        <v>493</v>
      </c>
    </row>
    <row r="21" spans="1:2" ht="30">
      <c r="A21" s="142" t="s">
        <v>494</v>
      </c>
      <c r="B21" s="127" t="s">
        <v>495</v>
      </c>
    </row>
    <row r="22" spans="1:2" ht="45">
      <c r="A22" s="142" t="s">
        <v>496</v>
      </c>
      <c r="B22" s="127" t="s">
        <v>497</v>
      </c>
    </row>
    <row r="23" spans="1:2" ht="75">
      <c r="A23" s="142" t="s">
        <v>498</v>
      </c>
      <c r="B23" s="127" t="s">
        <v>499</v>
      </c>
    </row>
    <row r="24" spans="1:2" ht="30">
      <c r="A24" s="142" t="s">
        <v>500</v>
      </c>
      <c r="B24" s="127" t="s">
        <v>501</v>
      </c>
    </row>
    <row r="25" spans="1:2" ht="15">
      <c r="A25" s="142" t="s">
        <v>325</v>
      </c>
      <c r="B25" s="127" t="s">
        <v>502</v>
      </c>
    </row>
    <row r="26" spans="1:2" ht="45.75" customHeight="1">
      <c r="A26" s="142" t="s">
        <v>503</v>
      </c>
      <c r="B26" s="129" t="s">
        <v>504</v>
      </c>
    </row>
    <row r="27" spans="1:2" ht="75">
      <c r="A27" s="142" t="s">
        <v>152</v>
      </c>
      <c r="B27" s="129" t="s">
        <v>505</v>
      </c>
    </row>
    <row r="28" spans="1:2" ht="45">
      <c r="A28" s="142" t="s">
        <v>506</v>
      </c>
      <c r="B28" s="129" t="s">
        <v>507</v>
      </c>
    </row>
    <row r="29" spans="1:2" ht="45">
      <c r="A29" s="142" t="s">
        <v>508</v>
      </c>
      <c r="B29" s="129" t="s">
        <v>509</v>
      </c>
    </row>
    <row r="30" spans="1:2" ht="45">
      <c r="A30" s="142" t="s">
        <v>322</v>
      </c>
      <c r="B30" s="129" t="s">
        <v>510</v>
      </c>
    </row>
    <row r="31" spans="1:2" ht="144" customHeight="1">
      <c r="A31" s="142" t="s">
        <v>511</v>
      </c>
      <c r="B31" s="129" t="s">
        <v>512</v>
      </c>
    </row>
    <row r="32" spans="1:2" ht="30">
      <c r="A32" s="142" t="s">
        <v>513</v>
      </c>
      <c r="B32" s="129" t="s">
        <v>514</v>
      </c>
    </row>
    <row r="33" spans="1:2" ht="30">
      <c r="A33" s="142" t="s">
        <v>515</v>
      </c>
      <c r="B33" s="129" t="s">
        <v>516</v>
      </c>
    </row>
    <row r="34" spans="1:2" ht="30">
      <c r="A34" s="142" t="s">
        <v>517</v>
      </c>
      <c r="B34" s="129" t="s">
        <v>518</v>
      </c>
    </row>
    <row r="35" spans="1:2" ht="30">
      <c r="A35" s="142" t="s">
        <v>519</v>
      </c>
      <c r="B35" s="129" t="s">
        <v>520</v>
      </c>
    </row>
    <row r="36" spans="1:2" ht="75">
      <c r="A36" s="142" t="s">
        <v>521</v>
      </c>
      <c r="B36" s="129" t="s">
        <v>522</v>
      </c>
    </row>
    <row r="37" spans="1:2" ht="15">
      <c r="A37" s="142" t="s">
        <v>140</v>
      </c>
      <c r="B37" s="129" t="s">
        <v>523</v>
      </c>
    </row>
    <row r="38" spans="1:2" ht="30">
      <c r="A38" s="142" t="s">
        <v>524</v>
      </c>
      <c r="B38" s="129" t="s">
        <v>525</v>
      </c>
    </row>
    <row r="39" spans="1:2" ht="45">
      <c r="A39" s="142" t="s">
        <v>526</v>
      </c>
      <c r="B39" s="129" t="s">
        <v>527</v>
      </c>
    </row>
    <row r="40" spans="1:2" ht="28.5">
      <c r="A40" s="143" t="s">
        <v>143</v>
      </c>
      <c r="B40" s="129" t="s">
        <v>528</v>
      </c>
    </row>
    <row r="41" spans="1:2" ht="25.5" customHeight="1">
      <c r="A41" s="844" t="s">
        <v>529</v>
      </c>
      <c r="B41" s="845"/>
    </row>
    <row r="42" spans="1:2" ht="15">
      <c r="A42" s="842" t="s">
        <v>530</v>
      </c>
      <c r="B42" s="843"/>
    </row>
    <row r="43" spans="1:2" ht="72" customHeight="1">
      <c r="A43" s="840" t="s">
        <v>531</v>
      </c>
      <c r="B43" s="841"/>
    </row>
    <row r="44" spans="1:2" ht="30">
      <c r="A44" s="142" t="s">
        <v>508</v>
      </c>
      <c r="B44" s="129" t="s">
        <v>532</v>
      </c>
    </row>
    <row r="45" spans="1:2" ht="45">
      <c r="A45" s="143" t="s">
        <v>533</v>
      </c>
      <c r="B45" s="129" t="s">
        <v>534</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5" zoomScaleNormal="55" zoomScalePageLayoutView="0" workbookViewId="0" topLeftCell="T19">
      <selection activeCell="AD25" activeCellId="1" sqref="AD23 AD25"/>
    </sheetView>
  </sheetViews>
  <sheetFormatPr defaultColWidth="10.8515625" defaultRowHeight="15"/>
  <cols>
    <col min="1" max="1" width="38.421875" style="179" customWidth="1"/>
    <col min="2" max="2" width="15.421875" style="179" customWidth="1"/>
    <col min="3" max="3" width="20.7109375" style="179" customWidth="1"/>
    <col min="4" max="4" width="22.00390625" style="179" customWidth="1"/>
    <col min="5" max="14" width="20.7109375" style="179" customWidth="1"/>
    <col min="15" max="15" width="16.140625" style="179" customWidth="1"/>
    <col min="16" max="16" width="18.140625" style="179" customWidth="1"/>
    <col min="17" max="17" width="16.00390625" style="179" customWidth="1"/>
    <col min="18" max="18" width="14.421875" style="179" customWidth="1"/>
    <col min="19" max="19" width="31.7109375" style="179" customWidth="1"/>
    <col min="20" max="20" width="18.140625" style="179" customWidth="1"/>
    <col min="21" max="21" width="19.421875" style="179" customWidth="1"/>
    <col min="22" max="22" width="35.8515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22.2812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642"/>
      <c r="B1" s="645" t="s">
        <v>0</v>
      </c>
      <c r="C1" s="646"/>
      <c r="D1" s="646"/>
      <c r="E1" s="646"/>
      <c r="F1" s="646"/>
      <c r="G1" s="646"/>
      <c r="H1" s="646"/>
      <c r="I1" s="646"/>
      <c r="J1" s="646"/>
      <c r="K1" s="646"/>
      <c r="L1" s="646"/>
      <c r="M1" s="646"/>
      <c r="N1" s="646"/>
      <c r="O1" s="646"/>
      <c r="P1" s="646"/>
      <c r="Q1" s="646"/>
      <c r="R1" s="646"/>
      <c r="S1" s="646"/>
      <c r="T1" s="646"/>
      <c r="U1" s="646"/>
      <c r="V1" s="646"/>
      <c r="W1" s="646"/>
      <c r="X1" s="646"/>
      <c r="Y1" s="646"/>
      <c r="Z1" s="646"/>
      <c r="AA1" s="647"/>
      <c r="AB1" s="612" t="s">
        <v>82</v>
      </c>
      <c r="AC1" s="613"/>
      <c r="AD1" s="614"/>
    </row>
    <row r="2" spans="1:30" ht="30.75" customHeight="1" thickBot="1">
      <c r="A2" s="643"/>
      <c r="B2" s="645" t="s">
        <v>2</v>
      </c>
      <c r="C2" s="646"/>
      <c r="D2" s="646"/>
      <c r="E2" s="646"/>
      <c r="F2" s="646"/>
      <c r="G2" s="646"/>
      <c r="H2" s="646"/>
      <c r="I2" s="646"/>
      <c r="J2" s="646"/>
      <c r="K2" s="646"/>
      <c r="L2" s="646"/>
      <c r="M2" s="646"/>
      <c r="N2" s="646"/>
      <c r="O2" s="646"/>
      <c r="P2" s="646"/>
      <c r="Q2" s="646"/>
      <c r="R2" s="646"/>
      <c r="S2" s="646"/>
      <c r="T2" s="646"/>
      <c r="U2" s="646"/>
      <c r="V2" s="646"/>
      <c r="W2" s="646"/>
      <c r="X2" s="646"/>
      <c r="Y2" s="646"/>
      <c r="Z2" s="646"/>
      <c r="AA2" s="647"/>
      <c r="AB2" s="654" t="s">
        <v>83</v>
      </c>
      <c r="AC2" s="655"/>
      <c r="AD2" s="656"/>
    </row>
    <row r="3" spans="1:30" ht="24" customHeight="1">
      <c r="A3" s="643"/>
      <c r="B3" s="578" t="s">
        <v>4</v>
      </c>
      <c r="C3" s="579"/>
      <c r="D3" s="579"/>
      <c r="E3" s="579"/>
      <c r="F3" s="579"/>
      <c r="G3" s="579"/>
      <c r="H3" s="579"/>
      <c r="I3" s="579"/>
      <c r="J3" s="579"/>
      <c r="K3" s="579"/>
      <c r="L3" s="579"/>
      <c r="M3" s="579"/>
      <c r="N3" s="579"/>
      <c r="O3" s="579"/>
      <c r="P3" s="579"/>
      <c r="Q3" s="579"/>
      <c r="R3" s="579"/>
      <c r="S3" s="579"/>
      <c r="T3" s="579"/>
      <c r="U3" s="579"/>
      <c r="V3" s="579"/>
      <c r="W3" s="579"/>
      <c r="X3" s="579"/>
      <c r="Y3" s="579"/>
      <c r="Z3" s="579"/>
      <c r="AA3" s="580"/>
      <c r="AB3" s="654" t="s">
        <v>84</v>
      </c>
      <c r="AC3" s="655"/>
      <c r="AD3" s="656"/>
    </row>
    <row r="4" spans="1:30" ht="21.75" customHeight="1" thickBot="1">
      <c r="A4" s="644"/>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9"/>
      <c r="AB4" s="660" t="s">
        <v>6</v>
      </c>
      <c r="AC4" s="661"/>
      <c r="AD4" s="662"/>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 r="A7" s="632" t="s">
        <v>20</v>
      </c>
      <c r="B7" s="633"/>
      <c r="C7" s="672" t="s">
        <v>43</v>
      </c>
      <c r="D7" s="632" t="s">
        <v>8</v>
      </c>
      <c r="E7" s="675"/>
      <c r="F7" s="675"/>
      <c r="G7" s="675"/>
      <c r="H7" s="633"/>
      <c r="I7" s="678">
        <v>45204</v>
      </c>
      <c r="J7" s="679"/>
      <c r="K7" s="632" t="s">
        <v>10</v>
      </c>
      <c r="L7" s="633"/>
      <c r="M7" s="638" t="s">
        <v>11</v>
      </c>
      <c r="N7" s="639"/>
      <c r="O7" s="648"/>
      <c r="P7" s="649"/>
      <c r="Q7" s="183"/>
      <c r="R7" s="183"/>
      <c r="S7" s="183"/>
      <c r="T7" s="183"/>
      <c r="U7" s="183"/>
      <c r="V7" s="183"/>
      <c r="W7" s="183"/>
      <c r="X7" s="183"/>
      <c r="Y7" s="183"/>
      <c r="Z7" s="183"/>
      <c r="AA7" s="183"/>
      <c r="AB7" s="183"/>
      <c r="AC7" s="188"/>
      <c r="AD7" s="189"/>
    </row>
    <row r="8" spans="1:30" ht="15">
      <c r="A8" s="634"/>
      <c r="B8" s="635"/>
      <c r="C8" s="673"/>
      <c r="D8" s="634"/>
      <c r="E8" s="676"/>
      <c r="F8" s="676"/>
      <c r="G8" s="676"/>
      <c r="H8" s="635"/>
      <c r="I8" s="680"/>
      <c r="J8" s="681"/>
      <c r="K8" s="634"/>
      <c r="L8" s="635"/>
      <c r="M8" s="650" t="s">
        <v>12</v>
      </c>
      <c r="N8" s="651"/>
      <c r="O8" s="652"/>
      <c r="P8" s="653"/>
      <c r="Q8" s="183"/>
      <c r="R8" s="183"/>
      <c r="S8" s="183"/>
      <c r="T8" s="183"/>
      <c r="U8" s="183"/>
      <c r="V8" s="183"/>
      <c r="W8" s="183"/>
      <c r="X8" s="183"/>
      <c r="Y8" s="183"/>
      <c r="Z8" s="183"/>
      <c r="AA8" s="183"/>
      <c r="AB8" s="183"/>
      <c r="AC8" s="188"/>
      <c r="AD8" s="189"/>
    </row>
    <row r="9" spans="1:30" ht="15">
      <c r="A9" s="636"/>
      <c r="B9" s="637"/>
      <c r="C9" s="674"/>
      <c r="D9" s="636"/>
      <c r="E9" s="677"/>
      <c r="F9" s="677"/>
      <c r="G9" s="677"/>
      <c r="H9" s="637"/>
      <c r="I9" s="682"/>
      <c r="J9" s="683"/>
      <c r="K9" s="636"/>
      <c r="L9" s="637"/>
      <c r="M9" s="640" t="s">
        <v>13</v>
      </c>
      <c r="N9" s="641"/>
      <c r="O9" s="621" t="s">
        <v>85</v>
      </c>
      <c r="P9" s="622"/>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632" t="s">
        <v>7</v>
      </c>
      <c r="B11" s="633"/>
      <c r="C11" s="663" t="s">
        <v>86</v>
      </c>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5"/>
    </row>
    <row r="12" spans="1:30" ht="15" customHeight="1">
      <c r="A12" s="634"/>
      <c r="B12" s="635"/>
      <c r="C12" s="666"/>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8"/>
    </row>
    <row r="13" spans="1:30" ht="15" customHeight="1" thickBot="1">
      <c r="A13" s="636"/>
      <c r="B13" s="637"/>
      <c r="C13" s="669"/>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1"/>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10" t="s">
        <v>14</v>
      </c>
      <c r="B15" s="611"/>
      <c r="C15" s="601" t="s">
        <v>87</v>
      </c>
      <c r="D15" s="602"/>
      <c r="E15" s="602"/>
      <c r="F15" s="602"/>
      <c r="G15" s="602"/>
      <c r="H15" s="602"/>
      <c r="I15" s="602"/>
      <c r="J15" s="602"/>
      <c r="K15" s="603"/>
      <c r="L15" s="604" t="s">
        <v>15</v>
      </c>
      <c r="M15" s="605"/>
      <c r="N15" s="605"/>
      <c r="O15" s="605"/>
      <c r="P15" s="605"/>
      <c r="Q15" s="606"/>
      <c r="R15" s="607" t="s">
        <v>88</v>
      </c>
      <c r="S15" s="608"/>
      <c r="T15" s="608"/>
      <c r="U15" s="608"/>
      <c r="V15" s="608"/>
      <c r="W15" s="608"/>
      <c r="X15" s="609"/>
      <c r="Y15" s="604" t="s">
        <v>16</v>
      </c>
      <c r="Z15" s="606"/>
      <c r="AA15" s="623" t="s">
        <v>89</v>
      </c>
      <c r="AB15" s="624"/>
      <c r="AC15" s="624"/>
      <c r="AD15" s="625"/>
    </row>
    <row r="16" spans="1:30" ht="9" customHeight="1" thickBot="1">
      <c r="A16" s="187"/>
      <c r="B16" s="183"/>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204"/>
      <c r="AD16" s="205"/>
    </row>
    <row r="17" spans="1:30" s="206" customFormat="1" ht="37.5" customHeight="1" thickBot="1">
      <c r="A17" s="610" t="s">
        <v>17</v>
      </c>
      <c r="B17" s="611"/>
      <c r="C17" s="627" t="s">
        <v>90</v>
      </c>
      <c r="D17" s="628"/>
      <c r="E17" s="628"/>
      <c r="F17" s="628"/>
      <c r="G17" s="628"/>
      <c r="H17" s="628"/>
      <c r="I17" s="628"/>
      <c r="J17" s="628"/>
      <c r="K17" s="628"/>
      <c r="L17" s="628"/>
      <c r="M17" s="628"/>
      <c r="N17" s="628"/>
      <c r="O17" s="628"/>
      <c r="P17" s="628"/>
      <c r="Q17" s="629"/>
      <c r="R17" s="604" t="s">
        <v>91</v>
      </c>
      <c r="S17" s="605"/>
      <c r="T17" s="605"/>
      <c r="U17" s="605"/>
      <c r="V17" s="606"/>
      <c r="W17" s="630">
        <v>20</v>
      </c>
      <c r="X17" s="631"/>
      <c r="Y17" s="605" t="s">
        <v>19</v>
      </c>
      <c r="Z17" s="605"/>
      <c r="AA17" s="605"/>
      <c r="AB17" s="606"/>
      <c r="AC17" s="599">
        <v>0.3</v>
      </c>
      <c r="AD17" s="600"/>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04" t="s">
        <v>22</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6"/>
      <c r="AE19" s="210"/>
      <c r="AF19" s="210"/>
    </row>
    <row r="20" spans="1:32" ht="31.5" customHeight="1" thickBot="1">
      <c r="A20" s="211"/>
      <c r="B20" s="188"/>
      <c r="C20" s="615" t="s">
        <v>92</v>
      </c>
      <c r="D20" s="616"/>
      <c r="E20" s="616"/>
      <c r="F20" s="616"/>
      <c r="G20" s="616"/>
      <c r="H20" s="616"/>
      <c r="I20" s="616"/>
      <c r="J20" s="616"/>
      <c r="K20" s="616"/>
      <c r="L20" s="616"/>
      <c r="M20" s="616"/>
      <c r="N20" s="616"/>
      <c r="O20" s="616"/>
      <c r="P20" s="617"/>
      <c r="Q20" s="618" t="s">
        <v>93</v>
      </c>
      <c r="R20" s="619"/>
      <c r="S20" s="619"/>
      <c r="T20" s="619"/>
      <c r="U20" s="619"/>
      <c r="V20" s="619"/>
      <c r="W20" s="619"/>
      <c r="X20" s="619"/>
      <c r="Y20" s="619"/>
      <c r="Z20" s="619"/>
      <c r="AA20" s="619"/>
      <c r="AB20" s="619"/>
      <c r="AC20" s="619"/>
      <c r="AD20" s="62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4" ht="31.5" customHeight="1">
      <c r="A22" s="591" t="s">
        <v>95</v>
      </c>
      <c r="B22" s="592"/>
      <c r="C22" s="216"/>
      <c r="D22" s="217"/>
      <c r="E22" s="217"/>
      <c r="F22" s="217"/>
      <c r="G22" s="217"/>
      <c r="H22" s="217"/>
      <c r="I22" s="217"/>
      <c r="J22" s="217"/>
      <c r="K22" s="217"/>
      <c r="L22" s="217"/>
      <c r="M22" s="217"/>
      <c r="N22" s="217"/>
      <c r="O22" s="217">
        <f>SUM(C22:N22)</f>
        <v>0</v>
      </c>
      <c r="P22" s="218"/>
      <c r="Q22" s="216">
        <v>101970000</v>
      </c>
      <c r="R22" s="216">
        <v>191393334</v>
      </c>
      <c r="S22" s="217">
        <v>80986666</v>
      </c>
      <c r="T22" s="217"/>
      <c r="U22" s="217">
        <v>-20925334</v>
      </c>
      <c r="V22" s="217"/>
      <c r="W22" s="217"/>
      <c r="X22" s="217"/>
      <c r="Y22" s="217"/>
      <c r="Z22" s="217"/>
      <c r="AA22" s="217"/>
      <c r="AB22" s="217"/>
      <c r="AC22" s="217">
        <f>SUM(Q22:AB22)</f>
        <v>353424666</v>
      </c>
      <c r="AD22" s="219"/>
      <c r="AE22" s="215"/>
      <c r="AF22" s="215"/>
      <c r="AG22" s="250"/>
      <c r="AH22" s="251"/>
    </row>
    <row r="23" spans="1:32" ht="31.5" customHeight="1">
      <c r="A23" s="571" t="s">
        <v>96</v>
      </c>
      <c r="B23" s="527"/>
      <c r="C23" s="220"/>
      <c r="D23" s="221"/>
      <c r="E23" s="221"/>
      <c r="F23" s="221"/>
      <c r="G23" s="221"/>
      <c r="H23" s="221"/>
      <c r="I23" s="221"/>
      <c r="J23" s="221"/>
      <c r="K23" s="221"/>
      <c r="L23" s="221"/>
      <c r="M23" s="221"/>
      <c r="N23" s="221"/>
      <c r="O23" s="221">
        <f>SUM(C23:N23)</f>
        <v>0</v>
      </c>
      <c r="P23" s="222" t="str">
        <f>_xlfn.IFERROR(O23/(SUMIF(C23:N23,"&gt;0",C22:N22))," ")</f>
        <v> </v>
      </c>
      <c r="Q23" s="220">
        <v>101970000</v>
      </c>
      <c r="R23" s="221">
        <v>191393334</v>
      </c>
      <c r="S23" s="221">
        <v>65160000</v>
      </c>
      <c r="T23" s="221">
        <v>-5098668</v>
      </c>
      <c r="U23" s="221"/>
      <c r="V23" s="221">
        <v>-2172000</v>
      </c>
      <c r="W23" s="221"/>
      <c r="X23" s="221"/>
      <c r="Y23" s="221"/>
      <c r="Z23" s="221"/>
      <c r="AA23" s="221"/>
      <c r="AB23" s="221"/>
      <c r="AC23" s="221">
        <f>SUM(Q23:AB23)</f>
        <v>351252666</v>
      </c>
      <c r="AD23" s="328">
        <f>(SUM(Q23:Y23))/(SUM(Q22:Y22))</f>
        <v>0.9938544187518593</v>
      </c>
      <c r="AE23" s="215"/>
      <c r="AF23" s="215"/>
    </row>
    <row r="24" spans="1:32" ht="31.5" customHeight="1">
      <c r="A24" s="571" t="s">
        <v>97</v>
      </c>
      <c r="B24" s="527"/>
      <c r="C24" s="220"/>
      <c r="D24" s="221"/>
      <c r="E24" s="221"/>
      <c r="F24" s="221"/>
      <c r="G24" s="221"/>
      <c r="H24" s="221"/>
      <c r="I24" s="221"/>
      <c r="J24" s="221"/>
      <c r="K24" s="221"/>
      <c r="L24" s="221"/>
      <c r="M24" s="221"/>
      <c r="N24" s="221"/>
      <c r="O24" s="221">
        <f>SUM(C24:N24)</f>
        <v>0</v>
      </c>
      <c r="P24" s="224"/>
      <c r="Q24" s="220"/>
      <c r="R24" s="216">
        <v>1854000</v>
      </c>
      <c r="S24" s="216">
        <v>33402000</v>
      </c>
      <c r="T24" s="216">
        <v>27450000</v>
      </c>
      <c r="U24" s="216">
        <v>33966000</v>
      </c>
      <c r="V24" s="216">
        <v>32074333</v>
      </c>
      <c r="W24" s="216">
        <v>32074333</v>
      </c>
      <c r="X24" s="216">
        <v>32074333</v>
      </c>
      <c r="Y24" s="216">
        <v>32074333</v>
      </c>
      <c r="Z24" s="216">
        <v>32074333</v>
      </c>
      <c r="AA24" s="216">
        <v>32074333</v>
      </c>
      <c r="AB24" s="216">
        <v>64306668</v>
      </c>
      <c r="AC24" s="221">
        <f>SUM(Q24:AB24)</f>
        <v>353424666</v>
      </c>
      <c r="AD24" s="223"/>
      <c r="AE24" s="215"/>
      <c r="AF24" s="215"/>
    </row>
    <row r="25" spans="1:32" ht="31.5" customHeight="1" thickBot="1">
      <c r="A25" s="593" t="s">
        <v>98</v>
      </c>
      <c r="B25" s="594"/>
      <c r="C25" s="225"/>
      <c r="D25" s="226"/>
      <c r="E25" s="226"/>
      <c r="F25" s="226"/>
      <c r="G25" s="226"/>
      <c r="H25" s="226"/>
      <c r="I25" s="226"/>
      <c r="J25" s="226"/>
      <c r="K25" s="226"/>
      <c r="L25" s="226"/>
      <c r="M25" s="226"/>
      <c r="N25" s="226"/>
      <c r="O25" s="226">
        <f>SUM(C25:N25)</f>
        <v>0</v>
      </c>
      <c r="P25" s="227" t="str">
        <f>_xlfn.IFERROR(O25/(SUMIF(C25:N25,"&gt;0",C24:N24))," ")</f>
        <v> </v>
      </c>
      <c r="Q25" s="225"/>
      <c r="R25" s="226">
        <v>1854000</v>
      </c>
      <c r="S25" s="226">
        <v>14194000</v>
      </c>
      <c r="T25" s="226">
        <v>26214000</v>
      </c>
      <c r="U25" s="226">
        <v>31282000</v>
      </c>
      <c r="V25" s="226">
        <v>34690000</v>
      </c>
      <c r="W25" s="226">
        <v>34690000</v>
      </c>
      <c r="X25" s="226">
        <v>34690000</v>
      </c>
      <c r="Y25" s="226">
        <v>30096667</v>
      </c>
      <c r="Z25" s="226"/>
      <c r="AA25" s="226"/>
      <c r="AB25" s="226"/>
      <c r="AC25" s="226">
        <f>SUM(Q25:AB25)</f>
        <v>207710667</v>
      </c>
      <c r="AD25" s="328">
        <f>(SUM(Q25:Y25))/(SUM(Q24:Y24))</f>
        <v>0.9232843657107894</v>
      </c>
      <c r="AE25" s="215"/>
      <c r="AF25" s="215"/>
    </row>
    <row r="26" spans="1:30" ht="31.5" customHeight="1" thickBot="1">
      <c r="A26" s="187"/>
      <c r="B26" s="183"/>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188"/>
      <c r="AD26" s="197"/>
    </row>
    <row r="27" spans="1:30" ht="33.75" customHeight="1">
      <c r="A27" s="595" t="s">
        <v>29</v>
      </c>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8"/>
    </row>
    <row r="28" spans="1:30" ht="15" customHeight="1">
      <c r="A28" s="584" t="s">
        <v>30</v>
      </c>
      <c r="B28" s="586" t="s">
        <v>31</v>
      </c>
      <c r="C28" s="587"/>
      <c r="D28" s="527" t="s">
        <v>99</v>
      </c>
      <c r="E28" s="528"/>
      <c r="F28" s="528"/>
      <c r="G28" s="528"/>
      <c r="H28" s="528"/>
      <c r="I28" s="528"/>
      <c r="J28" s="528"/>
      <c r="K28" s="528"/>
      <c r="L28" s="528"/>
      <c r="M28" s="528"/>
      <c r="N28" s="528"/>
      <c r="O28" s="588"/>
      <c r="P28" s="581" t="s">
        <v>33</v>
      </c>
      <c r="Q28" s="586" t="s">
        <v>34</v>
      </c>
      <c r="R28" s="589"/>
      <c r="S28" s="589"/>
      <c r="T28" s="589"/>
      <c r="U28" s="589"/>
      <c r="V28" s="589"/>
      <c r="W28" s="589"/>
      <c r="X28" s="589"/>
      <c r="Y28" s="589"/>
      <c r="Z28" s="589"/>
      <c r="AA28" s="589"/>
      <c r="AB28" s="589"/>
      <c r="AC28" s="589"/>
      <c r="AD28" s="590"/>
    </row>
    <row r="29" spans="1:30" ht="27" customHeight="1">
      <c r="A29" s="585"/>
      <c r="B29" s="552"/>
      <c r="C29" s="554"/>
      <c r="D29" s="229" t="s">
        <v>35</v>
      </c>
      <c r="E29" s="229" t="s">
        <v>36</v>
      </c>
      <c r="F29" s="229" t="s">
        <v>37</v>
      </c>
      <c r="G29" s="229" t="s">
        <v>38</v>
      </c>
      <c r="H29" s="229" t="s">
        <v>39</v>
      </c>
      <c r="I29" s="229" t="s">
        <v>40</v>
      </c>
      <c r="J29" s="229" t="s">
        <v>41</v>
      </c>
      <c r="K29" s="229" t="s">
        <v>42</v>
      </c>
      <c r="L29" s="229" t="s">
        <v>43</v>
      </c>
      <c r="M29" s="229" t="s">
        <v>44</v>
      </c>
      <c r="N29" s="229" t="s">
        <v>45</v>
      </c>
      <c r="O29" s="229" t="s">
        <v>46</v>
      </c>
      <c r="P29" s="588"/>
      <c r="Q29" s="552"/>
      <c r="R29" s="553"/>
      <c r="S29" s="553"/>
      <c r="T29" s="553"/>
      <c r="U29" s="553"/>
      <c r="V29" s="553"/>
      <c r="W29" s="553"/>
      <c r="X29" s="553"/>
      <c r="Y29" s="553"/>
      <c r="Z29" s="553"/>
      <c r="AA29" s="553"/>
      <c r="AB29" s="553"/>
      <c r="AC29" s="553"/>
      <c r="AD29" s="555"/>
    </row>
    <row r="30" spans="1:30" ht="42" customHeight="1" thickBot="1">
      <c r="A30" s="230"/>
      <c r="B30" s="574"/>
      <c r="C30" s="575"/>
      <c r="D30" s="231"/>
      <c r="E30" s="231"/>
      <c r="F30" s="231"/>
      <c r="G30" s="231"/>
      <c r="H30" s="231"/>
      <c r="I30" s="231"/>
      <c r="J30" s="231"/>
      <c r="K30" s="231"/>
      <c r="L30" s="231"/>
      <c r="M30" s="231"/>
      <c r="N30" s="231"/>
      <c r="O30" s="231"/>
      <c r="P30" s="232">
        <f>SUM(D30:O30)</f>
        <v>0</v>
      </c>
      <c r="Q30" s="576"/>
      <c r="R30" s="576"/>
      <c r="S30" s="576"/>
      <c r="T30" s="576"/>
      <c r="U30" s="576"/>
      <c r="V30" s="576"/>
      <c r="W30" s="576"/>
      <c r="X30" s="576"/>
      <c r="Y30" s="576"/>
      <c r="Z30" s="576"/>
      <c r="AA30" s="576"/>
      <c r="AB30" s="576"/>
      <c r="AC30" s="576"/>
      <c r="AD30" s="577"/>
    </row>
    <row r="31" spans="1:30" ht="45" customHeight="1">
      <c r="A31" s="578" t="s">
        <v>48</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2.5" customHeight="1">
      <c r="A32" s="571" t="s">
        <v>49</v>
      </c>
      <c r="B32" s="581" t="s">
        <v>50</v>
      </c>
      <c r="C32" s="581" t="s">
        <v>31</v>
      </c>
      <c r="D32" s="581" t="s">
        <v>51</v>
      </c>
      <c r="E32" s="581"/>
      <c r="F32" s="581"/>
      <c r="G32" s="581"/>
      <c r="H32" s="581"/>
      <c r="I32" s="581"/>
      <c r="J32" s="581"/>
      <c r="K32" s="581"/>
      <c r="L32" s="581"/>
      <c r="M32" s="581"/>
      <c r="N32" s="581"/>
      <c r="O32" s="581"/>
      <c r="P32" s="581"/>
      <c r="Q32" s="581" t="s">
        <v>52</v>
      </c>
      <c r="R32" s="581"/>
      <c r="S32" s="581"/>
      <c r="T32" s="581"/>
      <c r="U32" s="581"/>
      <c r="V32" s="581"/>
      <c r="W32" s="581"/>
      <c r="X32" s="581"/>
      <c r="Y32" s="581"/>
      <c r="Z32" s="581"/>
      <c r="AA32" s="581"/>
      <c r="AB32" s="581"/>
      <c r="AC32" s="581"/>
      <c r="AD32" s="583"/>
      <c r="AG32" s="233"/>
      <c r="AH32" s="233"/>
      <c r="AI32" s="233"/>
      <c r="AJ32" s="233"/>
      <c r="AK32" s="233"/>
      <c r="AL32" s="233"/>
      <c r="AM32" s="233"/>
      <c r="AN32" s="233"/>
      <c r="AO32" s="233"/>
    </row>
    <row r="33" spans="1:41" ht="27" customHeight="1">
      <c r="A33" s="571"/>
      <c r="B33" s="581"/>
      <c r="C33" s="582"/>
      <c r="D33" s="229" t="s">
        <v>35</v>
      </c>
      <c r="E33" s="229" t="s">
        <v>36</v>
      </c>
      <c r="F33" s="229" t="s">
        <v>37</v>
      </c>
      <c r="G33" s="229" t="s">
        <v>38</v>
      </c>
      <c r="H33" s="229" t="s">
        <v>39</v>
      </c>
      <c r="I33" s="229" t="s">
        <v>40</v>
      </c>
      <c r="J33" s="229" t="s">
        <v>41</v>
      </c>
      <c r="K33" s="229" t="s">
        <v>42</v>
      </c>
      <c r="L33" s="229" t="s">
        <v>43</v>
      </c>
      <c r="M33" s="229" t="s">
        <v>44</v>
      </c>
      <c r="N33" s="229" t="s">
        <v>45</v>
      </c>
      <c r="O33" s="229" t="s">
        <v>46</v>
      </c>
      <c r="P33" s="229" t="s">
        <v>33</v>
      </c>
      <c r="Q33" s="581" t="s">
        <v>100</v>
      </c>
      <c r="R33" s="581"/>
      <c r="S33" s="581"/>
      <c r="T33" s="581" t="s">
        <v>101</v>
      </c>
      <c r="U33" s="581"/>
      <c r="V33" s="581"/>
      <c r="W33" s="552" t="s">
        <v>54</v>
      </c>
      <c r="X33" s="553"/>
      <c r="Y33" s="553"/>
      <c r="Z33" s="554"/>
      <c r="AA33" s="552" t="s">
        <v>55</v>
      </c>
      <c r="AB33" s="553"/>
      <c r="AC33" s="553"/>
      <c r="AD33" s="555"/>
      <c r="AG33" s="233"/>
      <c r="AH33" s="233"/>
      <c r="AI33" s="233"/>
      <c r="AJ33" s="233"/>
      <c r="AK33" s="233"/>
      <c r="AL33" s="233"/>
      <c r="AM33" s="233"/>
      <c r="AN33" s="233"/>
      <c r="AO33" s="233"/>
    </row>
    <row r="34" spans="1:41" ht="83.25" customHeight="1">
      <c r="A34" s="530" t="str">
        <f>C17</f>
        <v>Ofrecer asistencia técnica en las 20 localidades a instancias de participación y/o de coordinación para la promoción de la participación paritaria.</v>
      </c>
      <c r="B34" s="532">
        <v>0.3</v>
      </c>
      <c r="C34" s="234" t="s">
        <v>56</v>
      </c>
      <c r="D34" s="231"/>
      <c r="E34" s="231">
        <v>5</v>
      </c>
      <c r="F34" s="231">
        <v>10</v>
      </c>
      <c r="G34" s="231">
        <v>10</v>
      </c>
      <c r="H34" s="231">
        <v>10</v>
      </c>
      <c r="I34" s="231">
        <v>10</v>
      </c>
      <c r="J34" s="231">
        <v>10</v>
      </c>
      <c r="K34" s="231">
        <v>10</v>
      </c>
      <c r="L34" s="231">
        <v>10</v>
      </c>
      <c r="M34" s="231">
        <v>10</v>
      </c>
      <c r="N34" s="231">
        <v>10</v>
      </c>
      <c r="O34" s="231">
        <v>5</v>
      </c>
      <c r="P34" s="311">
        <v>20</v>
      </c>
      <c r="Q34" s="534" t="s">
        <v>102</v>
      </c>
      <c r="R34" s="535"/>
      <c r="S34" s="536"/>
      <c r="T34" s="540" t="s">
        <v>103</v>
      </c>
      <c r="U34" s="541"/>
      <c r="V34" s="542"/>
      <c r="W34" s="546" t="s">
        <v>104</v>
      </c>
      <c r="X34" s="547"/>
      <c r="Y34" s="547"/>
      <c r="Z34" s="548"/>
      <c r="AA34" s="566" t="s">
        <v>105</v>
      </c>
      <c r="AB34" s="566"/>
      <c r="AC34" s="566"/>
      <c r="AD34" s="567"/>
      <c r="AG34" s="233"/>
      <c r="AH34" s="233"/>
      <c r="AI34" s="233"/>
      <c r="AJ34" s="233"/>
      <c r="AK34" s="233"/>
      <c r="AL34" s="233"/>
      <c r="AM34" s="233"/>
      <c r="AN34" s="233"/>
      <c r="AO34" s="233"/>
    </row>
    <row r="35" spans="1:41" ht="408.75" customHeight="1">
      <c r="A35" s="531"/>
      <c r="B35" s="533"/>
      <c r="C35" s="236" t="s">
        <v>60</v>
      </c>
      <c r="D35" s="252">
        <v>0</v>
      </c>
      <c r="E35" s="237">
        <v>4</v>
      </c>
      <c r="F35" s="237">
        <v>10</v>
      </c>
      <c r="G35" s="238">
        <v>13</v>
      </c>
      <c r="H35" s="238">
        <v>17</v>
      </c>
      <c r="I35" s="238">
        <v>14</v>
      </c>
      <c r="J35" s="238">
        <v>17</v>
      </c>
      <c r="K35" s="313">
        <v>12</v>
      </c>
      <c r="L35" s="313">
        <v>13</v>
      </c>
      <c r="M35" s="253"/>
      <c r="N35" s="253"/>
      <c r="O35" s="253"/>
      <c r="P35" s="314">
        <v>20</v>
      </c>
      <c r="Q35" s="537"/>
      <c r="R35" s="538"/>
      <c r="S35" s="539"/>
      <c r="T35" s="543"/>
      <c r="U35" s="544"/>
      <c r="V35" s="545"/>
      <c r="W35" s="549"/>
      <c r="X35" s="550"/>
      <c r="Y35" s="550"/>
      <c r="Z35" s="551"/>
      <c r="AA35" s="568"/>
      <c r="AB35" s="568"/>
      <c r="AC35" s="568"/>
      <c r="AD35" s="569"/>
      <c r="AE35" s="240"/>
      <c r="AG35" s="233"/>
      <c r="AH35" s="233"/>
      <c r="AI35" s="233"/>
      <c r="AJ35" s="233"/>
      <c r="AK35" s="233"/>
      <c r="AL35" s="233"/>
      <c r="AM35" s="233"/>
      <c r="AN35" s="233"/>
      <c r="AO35" s="233"/>
    </row>
    <row r="36" spans="1:41" ht="25.5" customHeight="1">
      <c r="A36" s="570" t="s">
        <v>61</v>
      </c>
      <c r="B36" s="572" t="s">
        <v>62</v>
      </c>
      <c r="C36" s="573" t="s">
        <v>63</v>
      </c>
      <c r="D36" s="573"/>
      <c r="E36" s="573"/>
      <c r="F36" s="573"/>
      <c r="G36" s="573"/>
      <c r="H36" s="573"/>
      <c r="I36" s="573"/>
      <c r="J36" s="573"/>
      <c r="K36" s="573"/>
      <c r="L36" s="573"/>
      <c r="M36" s="573"/>
      <c r="N36" s="573"/>
      <c r="O36" s="573"/>
      <c r="P36" s="573"/>
      <c r="Q36" s="552" t="s">
        <v>64</v>
      </c>
      <c r="R36" s="553"/>
      <c r="S36" s="553"/>
      <c r="T36" s="553"/>
      <c r="U36" s="553"/>
      <c r="V36" s="553"/>
      <c r="W36" s="553"/>
      <c r="X36" s="553"/>
      <c r="Y36" s="553"/>
      <c r="Z36" s="553"/>
      <c r="AA36" s="553"/>
      <c r="AB36" s="553"/>
      <c r="AC36" s="553"/>
      <c r="AD36" s="555"/>
      <c r="AG36" s="233"/>
      <c r="AH36" s="233"/>
      <c r="AI36" s="233"/>
      <c r="AJ36" s="233"/>
      <c r="AK36" s="233"/>
      <c r="AL36" s="233"/>
      <c r="AM36" s="233"/>
      <c r="AN36" s="233"/>
      <c r="AO36" s="233"/>
    </row>
    <row r="37" spans="1:41" ht="25.5" customHeight="1">
      <c r="A37" s="571"/>
      <c r="B37" s="573"/>
      <c r="C37" s="229" t="s">
        <v>65</v>
      </c>
      <c r="D37" s="229" t="s">
        <v>66</v>
      </c>
      <c r="E37" s="229" t="s">
        <v>67</v>
      </c>
      <c r="F37" s="229" t="s">
        <v>68</v>
      </c>
      <c r="G37" s="229" t="s">
        <v>69</v>
      </c>
      <c r="H37" s="229" t="s">
        <v>70</v>
      </c>
      <c r="I37" s="229" t="s">
        <v>71</v>
      </c>
      <c r="J37" s="229" t="s">
        <v>72</v>
      </c>
      <c r="K37" s="229" t="s">
        <v>73</v>
      </c>
      <c r="L37" s="229" t="s">
        <v>74</v>
      </c>
      <c r="M37" s="229" t="s">
        <v>75</v>
      </c>
      <c r="N37" s="229" t="s">
        <v>76</v>
      </c>
      <c r="O37" s="229" t="s">
        <v>77</v>
      </c>
      <c r="P37" s="229" t="s">
        <v>78</v>
      </c>
      <c r="Q37" s="527" t="s">
        <v>79</v>
      </c>
      <c r="R37" s="528"/>
      <c r="S37" s="528"/>
      <c r="T37" s="528"/>
      <c r="U37" s="528"/>
      <c r="V37" s="528"/>
      <c r="W37" s="528"/>
      <c r="X37" s="528"/>
      <c r="Y37" s="528"/>
      <c r="Z37" s="528"/>
      <c r="AA37" s="528"/>
      <c r="AB37" s="528"/>
      <c r="AC37" s="528"/>
      <c r="AD37" s="529"/>
      <c r="AG37" s="241"/>
      <c r="AH37" s="241"/>
      <c r="AI37" s="241"/>
      <c r="AJ37" s="241"/>
      <c r="AK37" s="241"/>
      <c r="AL37" s="241"/>
      <c r="AM37" s="241"/>
      <c r="AN37" s="241"/>
      <c r="AO37" s="241"/>
    </row>
    <row r="38" spans="1:41" ht="28.5" customHeight="1">
      <c r="A38" s="556" t="s">
        <v>106</v>
      </c>
      <c r="B38" s="558">
        <v>0.3</v>
      </c>
      <c r="C38" s="234" t="s">
        <v>56</v>
      </c>
      <c r="D38" s="242">
        <v>0</v>
      </c>
      <c r="E38" s="242">
        <v>0.05</v>
      </c>
      <c r="F38" s="242">
        <v>0.1</v>
      </c>
      <c r="G38" s="242">
        <v>0.1</v>
      </c>
      <c r="H38" s="242">
        <v>0.1</v>
      </c>
      <c r="I38" s="242">
        <v>0.1</v>
      </c>
      <c r="J38" s="242">
        <v>0.1</v>
      </c>
      <c r="K38" s="242">
        <v>0.1</v>
      </c>
      <c r="L38" s="242">
        <v>0.1</v>
      </c>
      <c r="M38" s="242">
        <v>0.1</v>
      </c>
      <c r="N38" s="242">
        <v>0.1</v>
      </c>
      <c r="O38" s="242">
        <v>0.05</v>
      </c>
      <c r="P38" s="243">
        <f>SUM(D38:O38)</f>
        <v>0.9999999999999999</v>
      </c>
      <c r="Q38" s="560" t="s">
        <v>107</v>
      </c>
      <c r="R38" s="561"/>
      <c r="S38" s="561"/>
      <c r="T38" s="561"/>
      <c r="U38" s="561"/>
      <c r="V38" s="561"/>
      <c r="W38" s="561"/>
      <c r="X38" s="561"/>
      <c r="Y38" s="561"/>
      <c r="Z38" s="561"/>
      <c r="AA38" s="561"/>
      <c r="AB38" s="561"/>
      <c r="AC38" s="561"/>
      <c r="AD38" s="562"/>
      <c r="AE38" s="244"/>
      <c r="AG38" s="245"/>
      <c r="AH38" s="245"/>
      <c r="AI38" s="245"/>
      <c r="AJ38" s="245"/>
      <c r="AK38" s="245"/>
      <c r="AL38" s="245"/>
      <c r="AM38" s="245"/>
      <c r="AN38" s="245"/>
      <c r="AO38" s="245"/>
    </row>
    <row r="39" spans="1:31" ht="137.25" customHeight="1" thickBot="1">
      <c r="A39" s="557"/>
      <c r="B39" s="559"/>
      <c r="C39" s="246" t="s">
        <v>60</v>
      </c>
      <c r="D39" s="247">
        <v>0.01</v>
      </c>
      <c r="E39" s="247">
        <v>0.04</v>
      </c>
      <c r="F39" s="247">
        <v>0.1</v>
      </c>
      <c r="G39" s="247">
        <v>0.13</v>
      </c>
      <c r="H39" s="247">
        <f>(H35*H38)/H34</f>
        <v>0.17</v>
      </c>
      <c r="I39" s="247">
        <f>(I35*I38)/I34</f>
        <v>0.14</v>
      </c>
      <c r="J39" s="247">
        <f>(J35*J38)/J34</f>
        <v>0.17</v>
      </c>
      <c r="K39" s="312">
        <f>(K35*K38)/K34</f>
        <v>0.12000000000000002</v>
      </c>
      <c r="L39" s="312">
        <f>(L35*L38)/L34</f>
        <v>0.13</v>
      </c>
      <c r="M39" s="247"/>
      <c r="N39" s="247"/>
      <c r="O39" s="247"/>
      <c r="P39" s="248">
        <f>SUM(D39:O39)</f>
        <v>1.0100000000000002</v>
      </c>
      <c r="Q39" s="563"/>
      <c r="R39" s="564"/>
      <c r="S39" s="564"/>
      <c r="T39" s="564"/>
      <c r="U39" s="564"/>
      <c r="V39" s="564"/>
      <c r="W39" s="564"/>
      <c r="X39" s="564"/>
      <c r="Y39" s="564"/>
      <c r="Z39" s="564"/>
      <c r="AA39" s="564"/>
      <c r="AB39" s="564"/>
      <c r="AC39" s="564"/>
      <c r="AD39" s="565"/>
      <c r="AE39" s="244"/>
    </row>
    <row r="40" ht="15">
      <c r="A40" s="179" t="s">
        <v>81</v>
      </c>
    </row>
    <row r="41" ht="15">
      <c r="Z41" s="249"/>
    </row>
    <row r="42" ht="15">
      <c r="R42" s="249"/>
    </row>
    <row r="43" spans="15:19" ht="15">
      <c r="O43" s="249"/>
      <c r="S43" s="322"/>
    </row>
  </sheetData>
  <sheetProtection/>
  <mergeCells count="73">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8:A29"/>
    <mergeCell ref="B28:C29"/>
    <mergeCell ref="D28:O28"/>
    <mergeCell ref="P28:P29"/>
    <mergeCell ref="Q28:AD29"/>
    <mergeCell ref="A22:B22"/>
    <mergeCell ref="A23:B23"/>
    <mergeCell ref="A24:B24"/>
    <mergeCell ref="A25:B25"/>
    <mergeCell ref="A27:AD27"/>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39 W34">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zoomScalePageLayoutView="0" workbookViewId="0" topLeftCell="V18">
      <selection activeCell="AD24" sqref="AD24"/>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6" width="18.140625" style="179" customWidth="1"/>
    <col min="17" max="17" width="19.140625" style="179" customWidth="1"/>
    <col min="18" max="18" width="19.8515625" style="179" customWidth="1"/>
    <col min="19" max="19" width="18.7109375" style="179" customWidth="1"/>
    <col min="20" max="20" width="19.7109375" style="179" customWidth="1"/>
    <col min="21" max="21" width="17.28125" style="179" customWidth="1"/>
    <col min="22" max="22" width="46.42187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642"/>
      <c r="B1" s="645" t="s">
        <v>0</v>
      </c>
      <c r="C1" s="646"/>
      <c r="D1" s="646"/>
      <c r="E1" s="646"/>
      <c r="F1" s="646"/>
      <c r="G1" s="646"/>
      <c r="H1" s="646"/>
      <c r="I1" s="646"/>
      <c r="J1" s="646"/>
      <c r="K1" s="646"/>
      <c r="L1" s="646"/>
      <c r="M1" s="646"/>
      <c r="N1" s="646"/>
      <c r="O1" s="646"/>
      <c r="P1" s="646"/>
      <c r="Q1" s="646"/>
      <c r="R1" s="646"/>
      <c r="S1" s="646"/>
      <c r="T1" s="646"/>
      <c r="U1" s="646"/>
      <c r="V1" s="646"/>
      <c r="W1" s="646"/>
      <c r="X1" s="646"/>
      <c r="Y1" s="646"/>
      <c r="Z1" s="646"/>
      <c r="AA1" s="647"/>
      <c r="AB1" s="612" t="s">
        <v>82</v>
      </c>
      <c r="AC1" s="613"/>
      <c r="AD1" s="614"/>
    </row>
    <row r="2" spans="1:30" ht="30.75" customHeight="1" thickBot="1">
      <c r="A2" s="643"/>
      <c r="B2" s="645" t="s">
        <v>2</v>
      </c>
      <c r="C2" s="646"/>
      <c r="D2" s="646"/>
      <c r="E2" s="646"/>
      <c r="F2" s="646"/>
      <c r="G2" s="646"/>
      <c r="H2" s="646"/>
      <c r="I2" s="646"/>
      <c r="J2" s="646"/>
      <c r="K2" s="646"/>
      <c r="L2" s="646"/>
      <c r="M2" s="646"/>
      <c r="N2" s="646"/>
      <c r="O2" s="646"/>
      <c r="P2" s="646"/>
      <c r="Q2" s="646"/>
      <c r="R2" s="646"/>
      <c r="S2" s="646"/>
      <c r="T2" s="646"/>
      <c r="U2" s="646"/>
      <c r="V2" s="646"/>
      <c r="W2" s="646"/>
      <c r="X2" s="646"/>
      <c r="Y2" s="646"/>
      <c r="Z2" s="646"/>
      <c r="AA2" s="647"/>
      <c r="AB2" s="654" t="s">
        <v>83</v>
      </c>
      <c r="AC2" s="655"/>
      <c r="AD2" s="656"/>
    </row>
    <row r="3" spans="1:30" ht="24" customHeight="1">
      <c r="A3" s="643"/>
      <c r="B3" s="578" t="s">
        <v>4</v>
      </c>
      <c r="C3" s="579"/>
      <c r="D3" s="579"/>
      <c r="E3" s="579"/>
      <c r="F3" s="579"/>
      <c r="G3" s="579"/>
      <c r="H3" s="579"/>
      <c r="I3" s="579"/>
      <c r="J3" s="579"/>
      <c r="K3" s="579"/>
      <c r="L3" s="579"/>
      <c r="M3" s="579"/>
      <c r="N3" s="579"/>
      <c r="O3" s="579"/>
      <c r="P3" s="579"/>
      <c r="Q3" s="579"/>
      <c r="R3" s="579"/>
      <c r="S3" s="579"/>
      <c r="T3" s="579"/>
      <c r="U3" s="579"/>
      <c r="V3" s="579"/>
      <c r="W3" s="579"/>
      <c r="X3" s="579"/>
      <c r="Y3" s="579"/>
      <c r="Z3" s="579"/>
      <c r="AA3" s="580"/>
      <c r="AB3" s="654" t="s">
        <v>84</v>
      </c>
      <c r="AC3" s="655"/>
      <c r="AD3" s="656"/>
    </row>
    <row r="4" spans="1:30" ht="21.75" customHeight="1" thickBot="1">
      <c r="A4" s="644"/>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9"/>
      <c r="AB4" s="660" t="s">
        <v>6</v>
      </c>
      <c r="AC4" s="661"/>
      <c r="AD4" s="662"/>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632" t="s">
        <v>20</v>
      </c>
      <c r="B7" s="633"/>
      <c r="C7" s="672" t="s">
        <v>43</v>
      </c>
      <c r="D7" s="632" t="s">
        <v>8</v>
      </c>
      <c r="E7" s="675"/>
      <c r="F7" s="675"/>
      <c r="G7" s="675"/>
      <c r="H7" s="633"/>
      <c r="I7" s="678">
        <v>45204</v>
      </c>
      <c r="J7" s="679"/>
      <c r="K7" s="632" t="s">
        <v>10</v>
      </c>
      <c r="L7" s="633"/>
      <c r="M7" s="638" t="s">
        <v>11</v>
      </c>
      <c r="N7" s="639"/>
      <c r="O7" s="648"/>
      <c r="P7" s="649"/>
      <c r="Q7" s="183"/>
      <c r="R7" s="183"/>
      <c r="S7" s="183"/>
      <c r="T7" s="183"/>
      <c r="U7" s="183"/>
      <c r="V7" s="183"/>
      <c r="W7" s="183"/>
      <c r="X7" s="183"/>
      <c r="Y7" s="183"/>
      <c r="Z7" s="183"/>
      <c r="AA7" s="183"/>
      <c r="AB7" s="183"/>
      <c r="AC7" s="188"/>
      <c r="AD7" s="189"/>
    </row>
    <row r="8" spans="1:30" ht="15" customHeight="1">
      <c r="A8" s="634"/>
      <c r="B8" s="635"/>
      <c r="C8" s="673"/>
      <c r="D8" s="634"/>
      <c r="E8" s="676"/>
      <c r="F8" s="676"/>
      <c r="G8" s="676"/>
      <c r="H8" s="635"/>
      <c r="I8" s="680"/>
      <c r="J8" s="681"/>
      <c r="K8" s="634"/>
      <c r="L8" s="635"/>
      <c r="M8" s="650" t="s">
        <v>12</v>
      </c>
      <c r="N8" s="651"/>
      <c r="O8" s="652"/>
      <c r="P8" s="653"/>
      <c r="Q8" s="183"/>
      <c r="R8" s="183"/>
      <c r="S8" s="183"/>
      <c r="T8" s="183"/>
      <c r="U8" s="183"/>
      <c r="V8" s="183"/>
      <c r="W8" s="183"/>
      <c r="X8" s="183"/>
      <c r="Y8" s="183"/>
      <c r="Z8" s="183"/>
      <c r="AA8" s="183"/>
      <c r="AB8" s="183"/>
      <c r="AC8" s="188"/>
      <c r="AD8" s="189"/>
    </row>
    <row r="9" spans="1:30" ht="15" customHeight="1">
      <c r="A9" s="636"/>
      <c r="B9" s="637"/>
      <c r="C9" s="674"/>
      <c r="D9" s="636"/>
      <c r="E9" s="677"/>
      <c r="F9" s="677"/>
      <c r="G9" s="677"/>
      <c r="H9" s="637"/>
      <c r="I9" s="682"/>
      <c r="J9" s="683"/>
      <c r="K9" s="636"/>
      <c r="L9" s="637"/>
      <c r="M9" s="640" t="s">
        <v>13</v>
      </c>
      <c r="N9" s="641"/>
      <c r="O9" s="621" t="s">
        <v>85</v>
      </c>
      <c r="P9" s="622"/>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632" t="s">
        <v>7</v>
      </c>
      <c r="B11" s="633"/>
      <c r="C11" s="720" t="s">
        <v>86</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1:30" ht="15" customHeight="1">
      <c r="A12" s="634"/>
      <c r="B12" s="635"/>
      <c r="C12" s="723"/>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5"/>
    </row>
    <row r="13" spans="1:30" ht="15" customHeight="1" thickBot="1">
      <c r="A13" s="636"/>
      <c r="B13" s="637"/>
      <c r="C13" s="726"/>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8"/>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10" t="s">
        <v>14</v>
      </c>
      <c r="B15" s="611"/>
      <c r="C15" s="601" t="s">
        <v>87</v>
      </c>
      <c r="D15" s="602"/>
      <c r="E15" s="602"/>
      <c r="F15" s="602"/>
      <c r="G15" s="602"/>
      <c r="H15" s="602"/>
      <c r="I15" s="602"/>
      <c r="J15" s="602"/>
      <c r="K15" s="603"/>
      <c r="L15" s="604" t="s">
        <v>15</v>
      </c>
      <c r="M15" s="605"/>
      <c r="N15" s="605"/>
      <c r="O15" s="605"/>
      <c r="P15" s="605"/>
      <c r="Q15" s="606"/>
      <c r="R15" s="607" t="s">
        <v>88</v>
      </c>
      <c r="S15" s="608"/>
      <c r="T15" s="608"/>
      <c r="U15" s="608"/>
      <c r="V15" s="608"/>
      <c r="W15" s="608"/>
      <c r="X15" s="609"/>
      <c r="Y15" s="604" t="s">
        <v>16</v>
      </c>
      <c r="Z15" s="606"/>
      <c r="AA15" s="623" t="s">
        <v>89</v>
      </c>
      <c r="AB15" s="624"/>
      <c r="AC15" s="624"/>
      <c r="AD15" s="625"/>
    </row>
    <row r="16" spans="1:30" ht="9" customHeight="1" thickBot="1">
      <c r="A16" s="187"/>
      <c r="B16" s="183"/>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204"/>
      <c r="AD16" s="205"/>
    </row>
    <row r="17" spans="1:30" s="206" customFormat="1" ht="37.5" customHeight="1" thickBot="1">
      <c r="A17" s="610" t="s">
        <v>17</v>
      </c>
      <c r="B17" s="611"/>
      <c r="C17" s="627" t="s">
        <v>108</v>
      </c>
      <c r="D17" s="628"/>
      <c r="E17" s="628"/>
      <c r="F17" s="628"/>
      <c r="G17" s="628"/>
      <c r="H17" s="628"/>
      <c r="I17" s="628"/>
      <c r="J17" s="628"/>
      <c r="K17" s="628"/>
      <c r="L17" s="628"/>
      <c r="M17" s="628"/>
      <c r="N17" s="628"/>
      <c r="O17" s="628"/>
      <c r="P17" s="628"/>
      <c r="Q17" s="629"/>
      <c r="R17" s="604" t="s">
        <v>91</v>
      </c>
      <c r="S17" s="605"/>
      <c r="T17" s="605"/>
      <c r="U17" s="605"/>
      <c r="V17" s="606"/>
      <c r="W17" s="630">
        <v>1200</v>
      </c>
      <c r="X17" s="631"/>
      <c r="Y17" s="605" t="s">
        <v>19</v>
      </c>
      <c r="Z17" s="605"/>
      <c r="AA17" s="605"/>
      <c r="AB17" s="606"/>
      <c r="AC17" s="599">
        <v>0.35</v>
      </c>
      <c r="AD17" s="600"/>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04" t="s">
        <v>22</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6"/>
      <c r="AE19" s="210"/>
      <c r="AF19" s="210"/>
    </row>
    <row r="20" spans="1:32" ht="31.5" customHeight="1" thickBot="1">
      <c r="A20" s="211"/>
      <c r="B20" s="188"/>
      <c r="C20" s="615" t="s">
        <v>92</v>
      </c>
      <c r="D20" s="616"/>
      <c r="E20" s="616"/>
      <c r="F20" s="616"/>
      <c r="G20" s="616"/>
      <c r="H20" s="616"/>
      <c r="I20" s="616"/>
      <c r="J20" s="616"/>
      <c r="K20" s="616"/>
      <c r="L20" s="616"/>
      <c r="M20" s="616"/>
      <c r="N20" s="616"/>
      <c r="O20" s="616"/>
      <c r="P20" s="617"/>
      <c r="Q20" s="618" t="s">
        <v>93</v>
      </c>
      <c r="R20" s="619"/>
      <c r="S20" s="619"/>
      <c r="T20" s="619"/>
      <c r="U20" s="619"/>
      <c r="V20" s="619"/>
      <c r="W20" s="619"/>
      <c r="X20" s="619"/>
      <c r="Y20" s="619"/>
      <c r="Z20" s="619"/>
      <c r="AA20" s="619"/>
      <c r="AB20" s="619"/>
      <c r="AC20" s="619"/>
      <c r="AD20" s="62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v>128234000</v>
      </c>
      <c r="R22" s="216">
        <v>721074500</v>
      </c>
      <c r="S22" s="217"/>
      <c r="T22" s="217"/>
      <c r="U22" s="216">
        <v>26186000</v>
      </c>
      <c r="V22" s="217">
        <v>114814729</v>
      </c>
      <c r="W22" s="217">
        <v>18240838</v>
      </c>
      <c r="X22" s="216"/>
      <c r="Y22" s="217"/>
      <c r="Z22" s="217"/>
      <c r="AA22" s="217"/>
      <c r="AB22" s="217"/>
      <c r="AC22" s="217">
        <f>SUM(Q22:AB22)</f>
        <v>1008550067</v>
      </c>
      <c r="AD22" s="219"/>
      <c r="AE22" s="215"/>
      <c r="AF22" s="215"/>
    </row>
    <row r="23" spans="1:32" ht="31.5" customHeight="1">
      <c r="A23" s="571" t="s">
        <v>96</v>
      </c>
      <c r="B23" s="527"/>
      <c r="C23" s="220"/>
      <c r="D23" s="221"/>
      <c r="E23" s="221"/>
      <c r="F23" s="221"/>
      <c r="G23" s="221"/>
      <c r="H23" s="221"/>
      <c r="I23" s="221"/>
      <c r="J23" s="221"/>
      <c r="K23" s="221"/>
      <c r="L23" s="221"/>
      <c r="M23" s="221"/>
      <c r="N23" s="221"/>
      <c r="O23" s="221">
        <f>SUM(C23:N23)</f>
        <v>0</v>
      </c>
      <c r="P23" s="222" t="str">
        <f>_xlfn.IFERROR(O23/(SUMIF(C23:N23,"&gt;0",C22:N22))," ")</f>
        <v> </v>
      </c>
      <c r="Q23" s="216">
        <v>128234000</v>
      </c>
      <c r="R23" s="221">
        <v>648674500</v>
      </c>
      <c r="S23" s="221">
        <v>38986133</v>
      </c>
      <c r="T23" s="221">
        <v>15215527</v>
      </c>
      <c r="U23" s="221">
        <v>73697554</v>
      </c>
      <c r="V23" s="221"/>
      <c r="W23" s="221">
        <v>86506171</v>
      </c>
      <c r="X23" s="221">
        <v>-35577000</v>
      </c>
      <c r="Y23" s="221">
        <v>-3533067</v>
      </c>
      <c r="Z23" s="221"/>
      <c r="AA23" s="221"/>
      <c r="AB23" s="221"/>
      <c r="AC23" s="327">
        <f>SUM(Q23:AB23)</f>
        <v>952203818</v>
      </c>
      <c r="AD23" s="328">
        <f>(SUM(Q23:Y23))/(SUM(Q22:Y22))</f>
        <v>0.9441314310080751</v>
      </c>
      <c r="AE23" s="215"/>
      <c r="AF23" s="215"/>
    </row>
    <row r="24" spans="1:32" ht="31.5" customHeight="1">
      <c r="A24" s="571" t="s">
        <v>97</v>
      </c>
      <c r="B24" s="527"/>
      <c r="C24" s="220">
        <v>72595511</v>
      </c>
      <c r="D24" s="221">
        <v>6266520</v>
      </c>
      <c r="E24" s="221">
        <v>28641</v>
      </c>
      <c r="F24" s="221"/>
      <c r="G24" s="221"/>
      <c r="H24" s="221"/>
      <c r="I24" s="221"/>
      <c r="J24" s="221"/>
      <c r="K24" s="221"/>
      <c r="L24" s="221"/>
      <c r="M24" s="221"/>
      <c r="N24" s="221"/>
      <c r="O24" s="221">
        <f>SUM(C24:N24)</f>
        <v>78890672</v>
      </c>
      <c r="P24" s="224"/>
      <c r="Q24" s="220"/>
      <c r="R24" s="216">
        <v>4271333.333333333</v>
      </c>
      <c r="S24" s="216">
        <v>80203000</v>
      </c>
      <c r="T24" s="216">
        <v>65732400</v>
      </c>
      <c r="U24" s="216">
        <v>90433900</v>
      </c>
      <c r="V24" s="216">
        <v>96340500</v>
      </c>
      <c r="W24" s="216">
        <v>115741600</v>
      </c>
      <c r="X24" s="216">
        <v>110866276</v>
      </c>
      <c r="Y24" s="216">
        <v>89729438</v>
      </c>
      <c r="Z24" s="216">
        <v>89729438</v>
      </c>
      <c r="AA24" s="216">
        <v>89729438</v>
      </c>
      <c r="AB24" s="216">
        <v>175772744</v>
      </c>
      <c r="AC24" s="221">
        <f>SUM(Q24:AB24)</f>
        <v>1008550067.3333333</v>
      </c>
      <c r="AD24" s="223"/>
      <c r="AE24" s="215"/>
      <c r="AF24" s="215"/>
    </row>
    <row r="25" spans="1:32" ht="31.5" customHeight="1" thickBot="1">
      <c r="A25" s="593" t="s">
        <v>98</v>
      </c>
      <c r="B25" s="594"/>
      <c r="C25" s="225">
        <v>39971861</v>
      </c>
      <c r="D25" s="226">
        <v>38820936</v>
      </c>
      <c r="E25" s="226">
        <v>69234</v>
      </c>
      <c r="F25" s="226"/>
      <c r="G25" s="226">
        <v>28641</v>
      </c>
      <c r="H25" s="226"/>
      <c r="I25" s="226"/>
      <c r="J25" s="226"/>
      <c r="K25" s="226"/>
      <c r="L25" s="226"/>
      <c r="M25" s="226"/>
      <c r="N25" s="226"/>
      <c r="O25" s="226">
        <f>SUM(C25:N25)</f>
        <v>78890672</v>
      </c>
      <c r="P25" s="227">
        <f>_xlfn.IFERROR(O25/(SUMIF(C25:N25,"&gt;0",C24:N24))," ")</f>
        <v>1</v>
      </c>
      <c r="Q25" s="225"/>
      <c r="R25" s="226">
        <v>4271333</v>
      </c>
      <c r="S25" s="226">
        <v>27356840</v>
      </c>
      <c r="T25" s="226">
        <v>65732400</v>
      </c>
      <c r="U25" s="226">
        <v>65732400</v>
      </c>
      <c r="V25" s="226">
        <v>113394850</v>
      </c>
      <c r="W25" s="226">
        <v>104859608</v>
      </c>
      <c r="X25" s="226">
        <v>84773933</v>
      </c>
      <c r="Y25" s="226">
        <v>90759240</v>
      </c>
      <c r="Z25" s="226"/>
      <c r="AA25" s="226"/>
      <c r="AB25" s="226"/>
      <c r="AC25" s="226">
        <f>SUM(Q25:AB25)</f>
        <v>556880604</v>
      </c>
      <c r="AD25" s="328">
        <f>(SUM(Q25:Y25))/(SUM(Q24:Y24))</f>
        <v>0.8523876928212174</v>
      </c>
      <c r="AE25" s="215"/>
      <c r="AF25" s="215"/>
    </row>
    <row r="26" spans="1:30" ht="31.5" customHeight="1" thickBot="1">
      <c r="A26" s="187"/>
      <c r="B26" s="183"/>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188"/>
      <c r="AD26" s="197"/>
    </row>
    <row r="27" spans="1:30" ht="33.75" customHeight="1">
      <c r="A27" s="595" t="s">
        <v>29</v>
      </c>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8"/>
    </row>
    <row r="28" spans="1:30" ht="15" customHeight="1">
      <c r="A28" s="584" t="s">
        <v>30</v>
      </c>
      <c r="B28" s="586" t="s">
        <v>31</v>
      </c>
      <c r="C28" s="587"/>
      <c r="D28" s="527" t="s">
        <v>99</v>
      </c>
      <c r="E28" s="528"/>
      <c r="F28" s="528"/>
      <c r="G28" s="528"/>
      <c r="H28" s="528"/>
      <c r="I28" s="528"/>
      <c r="J28" s="528"/>
      <c r="K28" s="528"/>
      <c r="L28" s="528"/>
      <c r="M28" s="528"/>
      <c r="N28" s="528"/>
      <c r="O28" s="588"/>
      <c r="P28" s="581" t="s">
        <v>33</v>
      </c>
      <c r="Q28" s="581" t="s">
        <v>34</v>
      </c>
      <c r="R28" s="581"/>
      <c r="S28" s="581"/>
      <c r="T28" s="581"/>
      <c r="U28" s="581"/>
      <c r="V28" s="581"/>
      <c r="W28" s="581"/>
      <c r="X28" s="581"/>
      <c r="Y28" s="581"/>
      <c r="Z28" s="581"/>
      <c r="AA28" s="581"/>
      <c r="AB28" s="581"/>
      <c r="AC28" s="581"/>
      <c r="AD28" s="583"/>
    </row>
    <row r="29" spans="1:30" ht="27" customHeight="1">
      <c r="A29" s="585"/>
      <c r="B29" s="552"/>
      <c r="C29" s="554"/>
      <c r="D29" s="229" t="s">
        <v>35</v>
      </c>
      <c r="E29" s="229" t="s">
        <v>36</v>
      </c>
      <c r="F29" s="229" t="s">
        <v>37</v>
      </c>
      <c r="G29" s="229" t="s">
        <v>38</v>
      </c>
      <c r="H29" s="229" t="s">
        <v>39</v>
      </c>
      <c r="I29" s="229" t="s">
        <v>40</v>
      </c>
      <c r="J29" s="229" t="s">
        <v>41</v>
      </c>
      <c r="K29" s="229" t="s">
        <v>42</v>
      </c>
      <c r="L29" s="229" t="s">
        <v>43</v>
      </c>
      <c r="M29" s="229" t="s">
        <v>44</v>
      </c>
      <c r="N29" s="229" t="s">
        <v>45</v>
      </c>
      <c r="O29" s="229" t="s">
        <v>46</v>
      </c>
      <c r="P29" s="588"/>
      <c r="Q29" s="581"/>
      <c r="R29" s="581"/>
      <c r="S29" s="581"/>
      <c r="T29" s="581"/>
      <c r="U29" s="581"/>
      <c r="V29" s="581"/>
      <c r="W29" s="581"/>
      <c r="X29" s="581"/>
      <c r="Y29" s="581"/>
      <c r="Z29" s="581"/>
      <c r="AA29" s="581"/>
      <c r="AB29" s="581"/>
      <c r="AC29" s="581"/>
      <c r="AD29" s="583"/>
    </row>
    <row r="30" spans="1:30" ht="42" customHeight="1" thickBot="1">
      <c r="A30" s="230"/>
      <c r="B30" s="574"/>
      <c r="C30" s="575"/>
      <c r="D30" s="231"/>
      <c r="E30" s="231"/>
      <c r="F30" s="231"/>
      <c r="G30" s="231"/>
      <c r="H30" s="231"/>
      <c r="I30" s="231"/>
      <c r="J30" s="231"/>
      <c r="K30" s="231"/>
      <c r="L30" s="231"/>
      <c r="M30" s="231"/>
      <c r="N30" s="231"/>
      <c r="O30" s="231"/>
      <c r="P30" s="232">
        <f>SUM(D30:O30)</f>
        <v>0</v>
      </c>
      <c r="Q30" s="576"/>
      <c r="R30" s="576"/>
      <c r="S30" s="576"/>
      <c r="T30" s="576"/>
      <c r="U30" s="576"/>
      <c r="V30" s="576"/>
      <c r="W30" s="576"/>
      <c r="X30" s="576"/>
      <c r="Y30" s="576"/>
      <c r="Z30" s="576"/>
      <c r="AA30" s="576"/>
      <c r="AB30" s="576"/>
      <c r="AC30" s="576"/>
      <c r="AD30" s="577"/>
    </row>
    <row r="31" spans="1:30" ht="45" customHeight="1">
      <c r="A31" s="578" t="s">
        <v>48</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2.5" customHeight="1">
      <c r="A32" s="571" t="s">
        <v>49</v>
      </c>
      <c r="B32" s="581" t="s">
        <v>50</v>
      </c>
      <c r="C32" s="581" t="s">
        <v>31</v>
      </c>
      <c r="D32" s="581" t="s">
        <v>51</v>
      </c>
      <c r="E32" s="581"/>
      <c r="F32" s="581"/>
      <c r="G32" s="581"/>
      <c r="H32" s="581"/>
      <c r="I32" s="581"/>
      <c r="J32" s="581"/>
      <c r="K32" s="581"/>
      <c r="L32" s="581"/>
      <c r="M32" s="581"/>
      <c r="N32" s="581"/>
      <c r="O32" s="581"/>
      <c r="P32" s="581"/>
      <c r="Q32" s="581" t="s">
        <v>52</v>
      </c>
      <c r="R32" s="581"/>
      <c r="S32" s="581"/>
      <c r="T32" s="581"/>
      <c r="U32" s="581"/>
      <c r="V32" s="581"/>
      <c r="W32" s="581"/>
      <c r="X32" s="581"/>
      <c r="Y32" s="581"/>
      <c r="Z32" s="581"/>
      <c r="AA32" s="581"/>
      <c r="AB32" s="581"/>
      <c r="AC32" s="581"/>
      <c r="AD32" s="583"/>
      <c r="AG32" s="233"/>
      <c r="AH32" s="233"/>
      <c r="AI32" s="233"/>
      <c r="AJ32" s="233"/>
      <c r="AK32" s="233"/>
      <c r="AL32" s="233"/>
      <c r="AM32" s="233"/>
      <c r="AN32" s="233"/>
      <c r="AO32" s="233"/>
    </row>
    <row r="33" spans="1:41" ht="27" customHeight="1">
      <c r="A33" s="571"/>
      <c r="B33" s="581"/>
      <c r="C33" s="582"/>
      <c r="D33" s="229" t="s">
        <v>35</v>
      </c>
      <c r="E33" s="229" t="s">
        <v>36</v>
      </c>
      <c r="F33" s="229" t="s">
        <v>37</v>
      </c>
      <c r="G33" s="229" t="s">
        <v>38</v>
      </c>
      <c r="H33" s="229" t="s">
        <v>39</v>
      </c>
      <c r="I33" s="229" t="s">
        <v>40</v>
      </c>
      <c r="J33" s="229" t="s">
        <v>41</v>
      </c>
      <c r="K33" s="229" t="s">
        <v>42</v>
      </c>
      <c r="L33" s="229" t="s">
        <v>43</v>
      </c>
      <c r="M33" s="229" t="s">
        <v>44</v>
      </c>
      <c r="N33" s="229" t="s">
        <v>45</v>
      </c>
      <c r="O33" s="229" t="s">
        <v>46</v>
      </c>
      <c r="P33" s="229" t="s">
        <v>33</v>
      </c>
      <c r="Q33" s="581" t="s">
        <v>100</v>
      </c>
      <c r="R33" s="581"/>
      <c r="S33" s="581"/>
      <c r="T33" s="581" t="s">
        <v>101</v>
      </c>
      <c r="U33" s="581"/>
      <c r="V33" s="581"/>
      <c r="W33" s="552" t="s">
        <v>54</v>
      </c>
      <c r="X33" s="553"/>
      <c r="Y33" s="553"/>
      <c r="Z33" s="554"/>
      <c r="AA33" s="552" t="s">
        <v>55</v>
      </c>
      <c r="AB33" s="553"/>
      <c r="AC33" s="553"/>
      <c r="AD33" s="555"/>
      <c r="AG33" s="233"/>
      <c r="AH33" s="233"/>
      <c r="AI33" s="233"/>
      <c r="AJ33" s="233"/>
      <c r="AK33" s="233"/>
      <c r="AL33" s="233"/>
      <c r="AM33" s="233"/>
      <c r="AN33" s="233"/>
      <c r="AO33" s="233"/>
    </row>
    <row r="34" spans="1:41" ht="47.25" customHeight="1">
      <c r="A34" s="530" t="str">
        <f>C17</f>
        <v>Vincular 4800 mujeres a los procesos formativos para el desarrollo de capacidades de incidencia, liderazgo, empoderamiento y participación política de las Mujeres </v>
      </c>
      <c r="B34" s="532">
        <v>0.35</v>
      </c>
      <c r="C34" s="234" t="s">
        <v>56</v>
      </c>
      <c r="D34" s="231">
        <v>0</v>
      </c>
      <c r="E34" s="231">
        <v>0</v>
      </c>
      <c r="F34" s="231">
        <v>50</v>
      </c>
      <c r="G34" s="231">
        <v>100</v>
      </c>
      <c r="H34" s="231">
        <v>200</v>
      </c>
      <c r="I34" s="231">
        <v>150</v>
      </c>
      <c r="J34" s="231">
        <v>150</v>
      </c>
      <c r="K34" s="231">
        <v>150</v>
      </c>
      <c r="L34" s="231">
        <v>120</v>
      </c>
      <c r="M34" s="231">
        <v>130</v>
      </c>
      <c r="N34" s="231">
        <v>150</v>
      </c>
      <c r="O34" s="231">
        <v>0</v>
      </c>
      <c r="P34" s="235">
        <f>SUM(D34:O34)</f>
        <v>1200</v>
      </c>
      <c r="Q34" s="684" t="s">
        <v>109</v>
      </c>
      <c r="R34" s="685"/>
      <c r="S34" s="686"/>
      <c r="T34" s="690" t="s">
        <v>110</v>
      </c>
      <c r="U34" s="691"/>
      <c r="V34" s="692"/>
      <c r="W34" s="696" t="s">
        <v>111</v>
      </c>
      <c r="X34" s="697"/>
      <c r="Y34" s="697"/>
      <c r="Z34" s="698"/>
      <c r="AA34" s="710" t="s">
        <v>112</v>
      </c>
      <c r="AB34" s="711"/>
      <c r="AC34" s="711"/>
      <c r="AD34" s="712"/>
      <c r="AG34" s="233"/>
      <c r="AH34" s="233"/>
      <c r="AI34" s="233"/>
      <c r="AJ34" s="233"/>
      <c r="AK34" s="233"/>
      <c r="AL34" s="233"/>
      <c r="AM34" s="233"/>
      <c r="AN34" s="233"/>
      <c r="AO34" s="233"/>
    </row>
    <row r="35" spans="1:41" ht="409.5" customHeight="1">
      <c r="A35" s="531"/>
      <c r="B35" s="533"/>
      <c r="C35" s="236" t="s">
        <v>60</v>
      </c>
      <c r="D35" s="237">
        <v>0</v>
      </c>
      <c r="E35" s="237">
        <v>0</v>
      </c>
      <c r="F35" s="237">
        <v>168</v>
      </c>
      <c r="G35" s="238">
        <v>178</v>
      </c>
      <c r="H35" s="238">
        <v>237</v>
      </c>
      <c r="I35" s="238">
        <v>193</v>
      </c>
      <c r="J35" s="238">
        <v>223</v>
      </c>
      <c r="K35" s="313">
        <v>256</v>
      </c>
      <c r="L35" s="313">
        <v>838</v>
      </c>
      <c r="M35" s="239"/>
      <c r="N35" s="239"/>
      <c r="O35" s="239"/>
      <c r="P35" s="313">
        <f>+N35+M35+L35+K35+J35+I35+H35+G35+F35+E35+D35</f>
        <v>2093</v>
      </c>
      <c r="Q35" s="687"/>
      <c r="R35" s="688"/>
      <c r="S35" s="689"/>
      <c r="T35" s="693"/>
      <c r="U35" s="694"/>
      <c r="V35" s="695"/>
      <c r="W35" s="699"/>
      <c r="X35" s="700"/>
      <c r="Y35" s="700"/>
      <c r="Z35" s="701"/>
      <c r="AA35" s="713"/>
      <c r="AB35" s="714"/>
      <c r="AC35" s="714"/>
      <c r="AD35" s="715"/>
      <c r="AE35" s="240"/>
      <c r="AG35" s="233"/>
      <c r="AH35" s="233"/>
      <c r="AI35" s="233"/>
      <c r="AJ35" s="233"/>
      <c r="AK35" s="233"/>
      <c r="AL35" s="233"/>
      <c r="AM35" s="233"/>
      <c r="AN35" s="233"/>
      <c r="AO35" s="233"/>
    </row>
    <row r="36" spans="1:41" ht="27.75" customHeight="1">
      <c r="A36" s="591" t="s">
        <v>61</v>
      </c>
      <c r="B36" s="716" t="s">
        <v>62</v>
      </c>
      <c r="C36" s="717" t="s">
        <v>63</v>
      </c>
      <c r="D36" s="717"/>
      <c r="E36" s="717"/>
      <c r="F36" s="717"/>
      <c r="G36" s="717"/>
      <c r="H36" s="717"/>
      <c r="I36" s="717"/>
      <c r="J36" s="717"/>
      <c r="K36" s="717"/>
      <c r="L36" s="717"/>
      <c r="M36" s="717"/>
      <c r="N36" s="717"/>
      <c r="O36" s="717"/>
      <c r="P36" s="717"/>
      <c r="Q36" s="592" t="s">
        <v>64</v>
      </c>
      <c r="R36" s="718"/>
      <c r="S36" s="718"/>
      <c r="T36" s="718"/>
      <c r="U36" s="718"/>
      <c r="V36" s="718"/>
      <c r="W36" s="718"/>
      <c r="X36" s="718"/>
      <c r="Y36" s="718"/>
      <c r="Z36" s="718"/>
      <c r="AA36" s="718"/>
      <c r="AB36" s="718"/>
      <c r="AC36" s="718"/>
      <c r="AD36" s="719"/>
      <c r="AG36" s="233"/>
      <c r="AH36" s="233"/>
      <c r="AI36" s="233"/>
      <c r="AJ36" s="233"/>
      <c r="AK36" s="233"/>
      <c r="AL36" s="233"/>
      <c r="AM36" s="233"/>
      <c r="AN36" s="233"/>
      <c r="AO36" s="233"/>
    </row>
    <row r="37" spans="1:41" ht="25.5" customHeight="1">
      <c r="A37" s="571"/>
      <c r="B37" s="573"/>
      <c r="C37" s="229" t="s">
        <v>65</v>
      </c>
      <c r="D37" s="229" t="s">
        <v>66</v>
      </c>
      <c r="E37" s="229" t="s">
        <v>67</v>
      </c>
      <c r="F37" s="229" t="s">
        <v>68</v>
      </c>
      <c r="G37" s="229" t="s">
        <v>69</v>
      </c>
      <c r="H37" s="229" t="s">
        <v>70</v>
      </c>
      <c r="I37" s="229" t="s">
        <v>71</v>
      </c>
      <c r="J37" s="229" t="s">
        <v>72</v>
      </c>
      <c r="K37" s="229" t="s">
        <v>73</v>
      </c>
      <c r="L37" s="229" t="s">
        <v>74</v>
      </c>
      <c r="M37" s="229" t="s">
        <v>75</v>
      </c>
      <c r="N37" s="229" t="s">
        <v>76</v>
      </c>
      <c r="O37" s="229" t="s">
        <v>77</v>
      </c>
      <c r="P37" s="229" t="s">
        <v>78</v>
      </c>
      <c r="Q37" s="527" t="s">
        <v>79</v>
      </c>
      <c r="R37" s="528"/>
      <c r="S37" s="528"/>
      <c r="T37" s="528"/>
      <c r="U37" s="528"/>
      <c r="V37" s="528"/>
      <c r="W37" s="528"/>
      <c r="X37" s="528"/>
      <c r="Y37" s="528"/>
      <c r="Z37" s="528"/>
      <c r="AA37" s="528"/>
      <c r="AB37" s="528"/>
      <c r="AC37" s="528"/>
      <c r="AD37" s="529"/>
      <c r="AG37" s="241"/>
      <c r="AH37" s="241"/>
      <c r="AI37" s="241"/>
      <c r="AJ37" s="241"/>
      <c r="AK37" s="241"/>
      <c r="AL37" s="241"/>
      <c r="AM37" s="241"/>
      <c r="AN37" s="241"/>
      <c r="AO37" s="241"/>
    </row>
    <row r="38" spans="1:41" ht="28.5" customHeight="1">
      <c r="A38" s="702" t="s">
        <v>113</v>
      </c>
      <c r="B38" s="558">
        <v>0.35</v>
      </c>
      <c r="C38" s="234" t="s">
        <v>56</v>
      </c>
      <c r="D38" s="242"/>
      <c r="E38" s="242">
        <v>0.01</v>
      </c>
      <c r="F38" s="242">
        <v>0.05</v>
      </c>
      <c r="G38" s="242">
        <v>0.09</v>
      </c>
      <c r="H38" s="242">
        <v>0.16</v>
      </c>
      <c r="I38" s="242">
        <v>0.12</v>
      </c>
      <c r="J38" s="242">
        <v>0.12</v>
      </c>
      <c r="K38" s="242">
        <v>0.12</v>
      </c>
      <c r="L38" s="242">
        <v>0.1</v>
      </c>
      <c r="M38" s="242">
        <v>0.11</v>
      </c>
      <c r="N38" s="242">
        <v>0.12</v>
      </c>
      <c r="O38" s="242">
        <v>0</v>
      </c>
      <c r="P38" s="243">
        <f>SUM(D38:O38)</f>
        <v>1</v>
      </c>
      <c r="Q38" s="704" t="s">
        <v>114</v>
      </c>
      <c r="R38" s="705"/>
      <c r="S38" s="705"/>
      <c r="T38" s="705"/>
      <c r="U38" s="705"/>
      <c r="V38" s="705"/>
      <c r="W38" s="705"/>
      <c r="X38" s="705"/>
      <c r="Y38" s="705"/>
      <c r="Z38" s="705"/>
      <c r="AA38" s="705"/>
      <c r="AB38" s="705"/>
      <c r="AC38" s="705"/>
      <c r="AD38" s="706"/>
      <c r="AE38" s="244"/>
      <c r="AG38" s="245"/>
      <c r="AH38" s="245"/>
      <c r="AI38" s="245"/>
      <c r="AJ38" s="245"/>
      <c r="AK38" s="245"/>
      <c r="AL38" s="245"/>
      <c r="AM38" s="245"/>
      <c r="AN38" s="245"/>
      <c r="AO38" s="245"/>
    </row>
    <row r="39" spans="1:31" ht="128.25" customHeight="1">
      <c r="A39" s="703"/>
      <c r="B39" s="559"/>
      <c r="C39" s="246" t="s">
        <v>60</v>
      </c>
      <c r="D39" s="247">
        <v>0</v>
      </c>
      <c r="E39" s="247">
        <v>0.01</v>
      </c>
      <c r="F39" s="247">
        <v>0.16</v>
      </c>
      <c r="G39" s="247">
        <v>0.16</v>
      </c>
      <c r="H39" s="247">
        <f>(H35*H38)/H34</f>
        <v>0.18960000000000002</v>
      </c>
      <c r="I39" s="247">
        <f>(I35*I38)/I34</f>
        <v>0.1544</v>
      </c>
      <c r="J39" s="247">
        <f>(J35*J38)/J34</f>
        <v>0.17839999999999998</v>
      </c>
      <c r="K39" s="312">
        <v>0.15</v>
      </c>
      <c r="L39" s="247">
        <v>0.1</v>
      </c>
      <c r="M39" s="247"/>
      <c r="N39" s="247"/>
      <c r="O39" s="247"/>
      <c r="P39" s="248">
        <f>SUM(D39:O39)</f>
        <v>1.1024</v>
      </c>
      <c r="Q39" s="707"/>
      <c r="R39" s="708"/>
      <c r="S39" s="708"/>
      <c r="T39" s="708"/>
      <c r="U39" s="708"/>
      <c r="V39" s="708"/>
      <c r="W39" s="708"/>
      <c r="X39" s="708"/>
      <c r="Y39" s="708"/>
      <c r="Z39" s="708"/>
      <c r="AA39" s="708"/>
      <c r="AB39" s="708"/>
      <c r="AC39" s="708"/>
      <c r="AD39" s="709"/>
      <c r="AE39" s="244"/>
    </row>
    <row r="40" ht="15">
      <c r="A40" s="179" t="s">
        <v>81</v>
      </c>
    </row>
    <row r="41" spans="16:17" ht="15">
      <c r="P41" s="249"/>
      <c r="Q41" s="249" t="s">
        <v>115</v>
      </c>
    </row>
    <row r="42" ht="15">
      <c r="Y42" s="249"/>
    </row>
  </sheetData>
  <sheetProtection/>
  <mergeCells count="73">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8:A29"/>
    <mergeCell ref="B28:C29"/>
    <mergeCell ref="D28:O28"/>
    <mergeCell ref="P28:P29"/>
    <mergeCell ref="Q28:AD29"/>
    <mergeCell ref="A22:B22"/>
    <mergeCell ref="A23:B23"/>
    <mergeCell ref="A24:B24"/>
    <mergeCell ref="A25:B25"/>
    <mergeCell ref="A27:AD27"/>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Q38:AD39 W34">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zoomScalePageLayoutView="0" workbookViewId="0" topLeftCell="S17">
      <selection activeCell="AD23" sqref="AD23:AD2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20" width="18.140625" style="179" customWidth="1"/>
    <col min="21" max="21" width="20.7109375" style="179" customWidth="1"/>
    <col min="22" max="22" width="29.140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642"/>
      <c r="B1" s="645" t="s">
        <v>0</v>
      </c>
      <c r="C1" s="646"/>
      <c r="D1" s="646"/>
      <c r="E1" s="646"/>
      <c r="F1" s="646"/>
      <c r="G1" s="646"/>
      <c r="H1" s="646"/>
      <c r="I1" s="646"/>
      <c r="J1" s="646"/>
      <c r="K1" s="646"/>
      <c r="L1" s="646"/>
      <c r="M1" s="646"/>
      <c r="N1" s="646"/>
      <c r="O1" s="646"/>
      <c r="P1" s="646"/>
      <c r="Q1" s="646"/>
      <c r="R1" s="646"/>
      <c r="S1" s="646"/>
      <c r="T1" s="646"/>
      <c r="U1" s="646"/>
      <c r="V1" s="646"/>
      <c r="W1" s="646"/>
      <c r="X1" s="646"/>
      <c r="Y1" s="646"/>
      <c r="Z1" s="646"/>
      <c r="AA1" s="647"/>
      <c r="AB1" s="612" t="s">
        <v>82</v>
      </c>
      <c r="AC1" s="613"/>
      <c r="AD1" s="614"/>
    </row>
    <row r="2" spans="1:30" ht="30.75" customHeight="1" thickBot="1">
      <c r="A2" s="643"/>
      <c r="B2" s="645" t="s">
        <v>2</v>
      </c>
      <c r="C2" s="646"/>
      <c r="D2" s="646"/>
      <c r="E2" s="646"/>
      <c r="F2" s="646"/>
      <c r="G2" s="646"/>
      <c r="H2" s="646"/>
      <c r="I2" s="646"/>
      <c r="J2" s="646"/>
      <c r="K2" s="646"/>
      <c r="L2" s="646"/>
      <c r="M2" s="646"/>
      <c r="N2" s="646"/>
      <c r="O2" s="646"/>
      <c r="P2" s="646"/>
      <c r="Q2" s="646"/>
      <c r="R2" s="646"/>
      <c r="S2" s="646"/>
      <c r="T2" s="646"/>
      <c r="U2" s="646"/>
      <c r="V2" s="646"/>
      <c r="W2" s="646"/>
      <c r="X2" s="646"/>
      <c r="Y2" s="646"/>
      <c r="Z2" s="646"/>
      <c r="AA2" s="647"/>
      <c r="AB2" s="654" t="s">
        <v>83</v>
      </c>
      <c r="AC2" s="655"/>
      <c r="AD2" s="656"/>
    </row>
    <row r="3" spans="1:30" ht="24" customHeight="1">
      <c r="A3" s="643"/>
      <c r="B3" s="578" t="s">
        <v>4</v>
      </c>
      <c r="C3" s="579"/>
      <c r="D3" s="579"/>
      <c r="E3" s="579"/>
      <c r="F3" s="579"/>
      <c r="G3" s="579"/>
      <c r="H3" s="579"/>
      <c r="I3" s="579"/>
      <c r="J3" s="579"/>
      <c r="K3" s="579"/>
      <c r="L3" s="579"/>
      <c r="M3" s="579"/>
      <c r="N3" s="579"/>
      <c r="O3" s="579"/>
      <c r="P3" s="579"/>
      <c r="Q3" s="579"/>
      <c r="R3" s="579"/>
      <c r="S3" s="579"/>
      <c r="T3" s="579"/>
      <c r="U3" s="579"/>
      <c r="V3" s="579"/>
      <c r="W3" s="579"/>
      <c r="X3" s="579"/>
      <c r="Y3" s="579"/>
      <c r="Z3" s="579"/>
      <c r="AA3" s="580"/>
      <c r="AB3" s="654" t="s">
        <v>84</v>
      </c>
      <c r="AC3" s="655"/>
      <c r="AD3" s="656"/>
    </row>
    <row r="4" spans="1:30" ht="21.75" customHeight="1" thickBot="1">
      <c r="A4" s="644"/>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9"/>
      <c r="AB4" s="660" t="s">
        <v>6</v>
      </c>
      <c r="AC4" s="661"/>
      <c r="AD4" s="662"/>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632" t="s">
        <v>20</v>
      </c>
      <c r="B7" s="633"/>
      <c r="C7" s="672" t="s">
        <v>43</v>
      </c>
      <c r="D7" s="632" t="s">
        <v>8</v>
      </c>
      <c r="E7" s="675"/>
      <c r="F7" s="675"/>
      <c r="G7" s="675"/>
      <c r="H7" s="633"/>
      <c r="I7" s="678">
        <v>45204</v>
      </c>
      <c r="J7" s="679"/>
      <c r="K7" s="632" t="s">
        <v>10</v>
      </c>
      <c r="L7" s="633"/>
      <c r="M7" s="638" t="s">
        <v>11</v>
      </c>
      <c r="N7" s="639"/>
      <c r="O7" s="648"/>
      <c r="P7" s="649"/>
      <c r="Q7" s="183"/>
      <c r="R7" s="183"/>
      <c r="S7" s="183"/>
      <c r="T7" s="183"/>
      <c r="U7" s="183"/>
      <c r="V7" s="183"/>
      <c r="W7" s="183"/>
      <c r="X7" s="183"/>
      <c r="Y7" s="183"/>
      <c r="Z7" s="183"/>
      <c r="AA7" s="183"/>
      <c r="AB7" s="183"/>
      <c r="AC7" s="188"/>
      <c r="AD7" s="189"/>
    </row>
    <row r="8" spans="1:30" ht="15" customHeight="1">
      <c r="A8" s="634"/>
      <c r="B8" s="635"/>
      <c r="C8" s="673"/>
      <c r="D8" s="634"/>
      <c r="E8" s="676"/>
      <c r="F8" s="676"/>
      <c r="G8" s="676"/>
      <c r="H8" s="635"/>
      <c r="I8" s="680"/>
      <c r="J8" s="681"/>
      <c r="K8" s="634"/>
      <c r="L8" s="635"/>
      <c r="M8" s="650" t="s">
        <v>12</v>
      </c>
      <c r="N8" s="651"/>
      <c r="O8" s="652"/>
      <c r="P8" s="653"/>
      <c r="Q8" s="183"/>
      <c r="R8" s="183"/>
      <c r="S8" s="183"/>
      <c r="T8" s="183"/>
      <c r="U8" s="183"/>
      <c r="V8" s="183"/>
      <c r="W8" s="183"/>
      <c r="X8" s="183"/>
      <c r="Y8" s="183"/>
      <c r="Z8" s="183"/>
      <c r="AA8" s="183"/>
      <c r="AB8" s="183"/>
      <c r="AC8" s="188"/>
      <c r="AD8" s="189"/>
    </row>
    <row r="9" spans="1:30" ht="15" customHeight="1">
      <c r="A9" s="636"/>
      <c r="B9" s="637"/>
      <c r="C9" s="674"/>
      <c r="D9" s="636"/>
      <c r="E9" s="677"/>
      <c r="F9" s="677"/>
      <c r="G9" s="677"/>
      <c r="H9" s="637"/>
      <c r="I9" s="682"/>
      <c r="J9" s="683"/>
      <c r="K9" s="636"/>
      <c r="L9" s="637"/>
      <c r="M9" s="640" t="s">
        <v>13</v>
      </c>
      <c r="N9" s="641"/>
      <c r="O9" s="621" t="s">
        <v>85</v>
      </c>
      <c r="P9" s="622"/>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632" t="s">
        <v>7</v>
      </c>
      <c r="B11" s="633"/>
      <c r="C11" s="720" t="s">
        <v>86</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1:30" ht="15" customHeight="1">
      <c r="A12" s="634"/>
      <c r="B12" s="635"/>
      <c r="C12" s="723"/>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5"/>
    </row>
    <row r="13" spans="1:30" ht="15" customHeight="1" thickBot="1">
      <c r="A13" s="636"/>
      <c r="B13" s="637"/>
      <c r="C13" s="726"/>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8"/>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10" t="s">
        <v>14</v>
      </c>
      <c r="B15" s="611"/>
      <c r="C15" s="601" t="s">
        <v>87</v>
      </c>
      <c r="D15" s="602"/>
      <c r="E15" s="602"/>
      <c r="F15" s="602"/>
      <c r="G15" s="602"/>
      <c r="H15" s="602"/>
      <c r="I15" s="602"/>
      <c r="J15" s="602"/>
      <c r="K15" s="603"/>
      <c r="L15" s="604" t="s">
        <v>15</v>
      </c>
      <c r="M15" s="605"/>
      <c r="N15" s="605"/>
      <c r="O15" s="605"/>
      <c r="P15" s="605"/>
      <c r="Q15" s="606"/>
      <c r="R15" s="607" t="s">
        <v>88</v>
      </c>
      <c r="S15" s="608"/>
      <c r="T15" s="608"/>
      <c r="U15" s="608"/>
      <c r="V15" s="608"/>
      <c r="W15" s="608"/>
      <c r="X15" s="609"/>
      <c r="Y15" s="604" t="s">
        <v>16</v>
      </c>
      <c r="Z15" s="606"/>
      <c r="AA15" s="623" t="s">
        <v>89</v>
      </c>
      <c r="AB15" s="624"/>
      <c r="AC15" s="624"/>
      <c r="AD15" s="625"/>
    </row>
    <row r="16" spans="1:30" ht="9" customHeight="1" thickBot="1">
      <c r="A16" s="187"/>
      <c r="B16" s="183"/>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204"/>
      <c r="AD16" s="205"/>
    </row>
    <row r="17" spans="1:30" s="206" customFormat="1" ht="37.5" customHeight="1" thickBot="1">
      <c r="A17" s="610" t="s">
        <v>17</v>
      </c>
      <c r="B17" s="611"/>
      <c r="C17" s="627" t="s">
        <v>116</v>
      </c>
      <c r="D17" s="628"/>
      <c r="E17" s="628"/>
      <c r="F17" s="628"/>
      <c r="G17" s="628"/>
      <c r="H17" s="628"/>
      <c r="I17" s="628"/>
      <c r="J17" s="628"/>
      <c r="K17" s="628"/>
      <c r="L17" s="628"/>
      <c r="M17" s="628"/>
      <c r="N17" s="628"/>
      <c r="O17" s="628"/>
      <c r="P17" s="628"/>
      <c r="Q17" s="629"/>
      <c r="R17" s="604" t="s">
        <v>91</v>
      </c>
      <c r="S17" s="605"/>
      <c r="T17" s="605"/>
      <c r="U17" s="605"/>
      <c r="V17" s="606"/>
      <c r="W17" s="630">
        <v>19</v>
      </c>
      <c r="X17" s="631"/>
      <c r="Y17" s="605" t="s">
        <v>19</v>
      </c>
      <c r="Z17" s="605"/>
      <c r="AA17" s="605"/>
      <c r="AB17" s="606"/>
      <c r="AC17" s="599">
        <v>0.15</v>
      </c>
      <c r="AD17" s="600"/>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04" t="s">
        <v>22</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6"/>
      <c r="AE19" s="210"/>
      <c r="AF19" s="210"/>
    </row>
    <row r="20" spans="1:32" ht="31.5" customHeight="1" thickBot="1">
      <c r="A20" s="211"/>
      <c r="B20" s="188"/>
      <c r="C20" s="615" t="s">
        <v>92</v>
      </c>
      <c r="D20" s="616"/>
      <c r="E20" s="616"/>
      <c r="F20" s="616"/>
      <c r="G20" s="616"/>
      <c r="H20" s="616"/>
      <c r="I20" s="616"/>
      <c r="J20" s="616"/>
      <c r="K20" s="616"/>
      <c r="L20" s="616"/>
      <c r="M20" s="616"/>
      <c r="N20" s="616"/>
      <c r="O20" s="616"/>
      <c r="P20" s="617"/>
      <c r="Q20" s="618" t="s">
        <v>93</v>
      </c>
      <c r="R20" s="619"/>
      <c r="S20" s="619"/>
      <c r="T20" s="619"/>
      <c r="U20" s="619"/>
      <c r="V20" s="619"/>
      <c r="W20" s="619"/>
      <c r="X20" s="619"/>
      <c r="Y20" s="619"/>
      <c r="Z20" s="619"/>
      <c r="AA20" s="619"/>
      <c r="AB20" s="619"/>
      <c r="AC20" s="619"/>
      <c r="AD20" s="62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c r="R22" s="216">
        <v>91773000</v>
      </c>
      <c r="S22" s="217"/>
      <c r="T22" s="217">
        <v>70840000</v>
      </c>
      <c r="U22" s="217">
        <v>-16773400</v>
      </c>
      <c r="V22" s="217"/>
      <c r="W22" s="217"/>
      <c r="X22" s="217"/>
      <c r="Y22" s="217"/>
      <c r="Z22" s="217"/>
      <c r="AA22" s="217"/>
      <c r="AB22" s="217"/>
      <c r="AC22" s="217">
        <f>SUM(Q22:AB22)</f>
        <v>145839600</v>
      </c>
      <c r="AD22" s="219"/>
      <c r="AE22" s="215"/>
      <c r="AF22" s="215"/>
    </row>
    <row r="23" spans="1:32" ht="31.5" customHeight="1">
      <c r="A23" s="571" t="s">
        <v>96</v>
      </c>
      <c r="B23" s="527"/>
      <c r="C23" s="220"/>
      <c r="D23" s="221"/>
      <c r="E23" s="221"/>
      <c r="F23" s="221"/>
      <c r="G23" s="221"/>
      <c r="H23" s="221"/>
      <c r="I23" s="221"/>
      <c r="J23" s="221"/>
      <c r="K23" s="221"/>
      <c r="L23" s="221"/>
      <c r="M23" s="221"/>
      <c r="N23" s="221"/>
      <c r="O23" s="221">
        <f>SUM(C23:N23)</f>
        <v>0</v>
      </c>
      <c r="P23" s="222" t="str">
        <f>_xlfn.IFERROR(O23/(SUMIF(C23:N23,"&gt;0",C22:N22))," ")</f>
        <v> </v>
      </c>
      <c r="Q23" s="220"/>
      <c r="R23" s="221">
        <v>91773000</v>
      </c>
      <c r="S23" s="221"/>
      <c r="T23" s="221">
        <v>54066600</v>
      </c>
      <c r="U23" s="221"/>
      <c r="V23" s="221">
        <v>-4937333</v>
      </c>
      <c r="W23" s="221"/>
      <c r="X23" s="221"/>
      <c r="Y23" s="221"/>
      <c r="Z23" s="221"/>
      <c r="AA23" s="221"/>
      <c r="AB23" s="221"/>
      <c r="AC23" s="221">
        <f>SUM(Q23:AB23)</f>
        <v>140902267</v>
      </c>
      <c r="AD23" s="328">
        <f>(SUM(Q23:Y23))/(SUM(Q22:Y22))</f>
        <v>0.9661454570637878</v>
      </c>
      <c r="AE23" s="215"/>
      <c r="AF23" s="215"/>
    </row>
    <row r="24" spans="1:32" ht="31.5" customHeight="1">
      <c r="A24" s="571" t="s">
        <v>97</v>
      </c>
      <c r="B24" s="527"/>
      <c r="C24" s="220"/>
      <c r="D24" s="221"/>
      <c r="E24" s="221"/>
      <c r="F24" s="221"/>
      <c r="G24" s="221"/>
      <c r="H24" s="221"/>
      <c r="I24" s="221"/>
      <c r="J24" s="221"/>
      <c r="K24" s="221"/>
      <c r="L24" s="221"/>
      <c r="M24" s="221"/>
      <c r="N24" s="221"/>
      <c r="O24" s="221">
        <f>SUM(C24:N24)</f>
        <v>0</v>
      </c>
      <c r="P24" s="224"/>
      <c r="Q24" s="220"/>
      <c r="R24" s="216"/>
      <c r="S24" s="216">
        <v>4449600</v>
      </c>
      <c r="T24" s="216">
        <v>8343000</v>
      </c>
      <c r="U24" s="216">
        <v>11563000</v>
      </c>
      <c r="V24" s="216">
        <v>14783000</v>
      </c>
      <c r="W24" s="216">
        <v>14783000</v>
      </c>
      <c r="X24" s="216">
        <v>14783000</v>
      </c>
      <c r="Y24" s="216">
        <v>14783000</v>
      </c>
      <c r="Z24" s="216">
        <v>14783000</v>
      </c>
      <c r="AA24" s="216">
        <v>14783000</v>
      </c>
      <c r="AB24" s="216">
        <v>32786000</v>
      </c>
      <c r="AC24" s="221">
        <f>SUM(Q24:AB24)</f>
        <v>145839600</v>
      </c>
      <c r="AD24" s="328"/>
      <c r="AE24" s="215"/>
      <c r="AF24" s="215"/>
    </row>
    <row r="25" spans="1:32" ht="31.5" customHeight="1" thickBot="1">
      <c r="A25" s="593" t="s">
        <v>98</v>
      </c>
      <c r="B25" s="594"/>
      <c r="C25" s="225"/>
      <c r="D25" s="226"/>
      <c r="E25" s="226"/>
      <c r="F25" s="226"/>
      <c r="G25" s="226"/>
      <c r="H25" s="226"/>
      <c r="I25" s="226"/>
      <c r="J25" s="226"/>
      <c r="K25" s="226"/>
      <c r="L25" s="226"/>
      <c r="M25" s="226"/>
      <c r="N25" s="226"/>
      <c r="O25" s="226">
        <f>SUM(C25:N25)</f>
        <v>0</v>
      </c>
      <c r="P25" s="227" t="str">
        <f>_xlfn.IFERROR(O25/(SUMIF(C25:N25,"&gt;0",C24:N24))," ")</f>
        <v> </v>
      </c>
      <c r="Q25" s="225"/>
      <c r="R25" s="226"/>
      <c r="S25" s="226">
        <v>4449600</v>
      </c>
      <c r="T25" s="226">
        <v>8343000</v>
      </c>
      <c r="U25" s="226">
        <v>9845667</v>
      </c>
      <c r="V25" s="226">
        <v>14783000</v>
      </c>
      <c r="W25" s="226">
        <v>14783000</v>
      </c>
      <c r="X25" s="226">
        <v>14783000</v>
      </c>
      <c r="Y25" s="226">
        <v>14783000</v>
      </c>
      <c r="Z25" s="226"/>
      <c r="AA25" s="226"/>
      <c r="AB25" s="226"/>
      <c r="AC25" s="226">
        <f>SUM(Q25:AB25)</f>
        <v>81770267</v>
      </c>
      <c r="AD25" s="328">
        <f>(SUM(Q25:Y25))/(SUM(Q24:Y24))</f>
        <v>0.9794300830302943</v>
      </c>
      <c r="AE25" s="215"/>
      <c r="AF25" s="215"/>
    </row>
    <row r="26" spans="1:30" ht="31.5" customHeight="1" thickBot="1">
      <c r="A26" s="187"/>
      <c r="B26" s="183"/>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188"/>
      <c r="AD26" s="197"/>
    </row>
    <row r="27" spans="1:30" ht="33.75" customHeight="1">
      <c r="A27" s="595" t="s">
        <v>29</v>
      </c>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8"/>
    </row>
    <row r="28" spans="1:30" ht="15" customHeight="1">
      <c r="A28" s="584" t="s">
        <v>30</v>
      </c>
      <c r="B28" s="586" t="s">
        <v>31</v>
      </c>
      <c r="C28" s="587"/>
      <c r="D28" s="527" t="s">
        <v>99</v>
      </c>
      <c r="E28" s="528"/>
      <c r="F28" s="528"/>
      <c r="G28" s="528"/>
      <c r="H28" s="528"/>
      <c r="I28" s="528"/>
      <c r="J28" s="528"/>
      <c r="K28" s="528"/>
      <c r="L28" s="528"/>
      <c r="M28" s="528"/>
      <c r="N28" s="528"/>
      <c r="O28" s="588"/>
      <c r="P28" s="581" t="s">
        <v>33</v>
      </c>
      <c r="Q28" s="581" t="s">
        <v>34</v>
      </c>
      <c r="R28" s="581"/>
      <c r="S28" s="581"/>
      <c r="T28" s="581"/>
      <c r="U28" s="581"/>
      <c r="V28" s="581"/>
      <c r="W28" s="581"/>
      <c r="X28" s="581"/>
      <c r="Y28" s="581"/>
      <c r="Z28" s="581"/>
      <c r="AA28" s="581"/>
      <c r="AB28" s="581"/>
      <c r="AC28" s="581"/>
      <c r="AD28" s="583"/>
    </row>
    <row r="29" spans="1:30" ht="27" customHeight="1">
      <c r="A29" s="585"/>
      <c r="B29" s="552"/>
      <c r="C29" s="554"/>
      <c r="D29" s="229" t="s">
        <v>35</v>
      </c>
      <c r="E29" s="229" t="s">
        <v>36</v>
      </c>
      <c r="F29" s="229" t="s">
        <v>37</v>
      </c>
      <c r="G29" s="229" t="s">
        <v>38</v>
      </c>
      <c r="H29" s="229" t="s">
        <v>39</v>
      </c>
      <c r="I29" s="229" t="s">
        <v>40</v>
      </c>
      <c r="J29" s="229" t="s">
        <v>41</v>
      </c>
      <c r="K29" s="229" t="s">
        <v>42</v>
      </c>
      <c r="L29" s="229" t="s">
        <v>43</v>
      </c>
      <c r="M29" s="229" t="s">
        <v>44</v>
      </c>
      <c r="N29" s="229" t="s">
        <v>45</v>
      </c>
      <c r="O29" s="229" t="s">
        <v>46</v>
      </c>
      <c r="P29" s="588"/>
      <c r="Q29" s="581"/>
      <c r="R29" s="581"/>
      <c r="S29" s="581"/>
      <c r="T29" s="581"/>
      <c r="U29" s="581"/>
      <c r="V29" s="581"/>
      <c r="W29" s="581"/>
      <c r="X29" s="581"/>
      <c r="Y29" s="581"/>
      <c r="Z29" s="581"/>
      <c r="AA29" s="581"/>
      <c r="AB29" s="581"/>
      <c r="AC29" s="581"/>
      <c r="AD29" s="583"/>
    </row>
    <row r="30" spans="1:30" ht="42" customHeight="1">
      <c r="A30" s="230"/>
      <c r="B30" s="574"/>
      <c r="C30" s="575"/>
      <c r="D30" s="231"/>
      <c r="E30" s="231"/>
      <c r="F30" s="231"/>
      <c r="G30" s="231"/>
      <c r="H30" s="231"/>
      <c r="I30" s="231"/>
      <c r="J30" s="231"/>
      <c r="K30" s="231"/>
      <c r="L30" s="231"/>
      <c r="M30" s="231"/>
      <c r="N30" s="231"/>
      <c r="O30" s="231"/>
      <c r="P30" s="232">
        <f>SUM(D30:O30)</f>
        <v>0</v>
      </c>
      <c r="Q30" s="745"/>
      <c r="R30" s="746"/>
      <c r="S30" s="746"/>
      <c r="T30" s="746"/>
      <c r="U30" s="746"/>
      <c r="V30" s="746"/>
      <c r="W30" s="746"/>
      <c r="X30" s="746"/>
      <c r="Y30" s="746"/>
      <c r="Z30" s="746"/>
      <c r="AA30" s="746"/>
      <c r="AB30" s="746"/>
      <c r="AC30" s="746"/>
      <c r="AD30" s="747"/>
    </row>
    <row r="31" spans="1:30" ht="45" customHeight="1">
      <c r="A31" s="578" t="s">
        <v>48</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2.5" customHeight="1">
      <c r="A32" s="571" t="s">
        <v>49</v>
      </c>
      <c r="B32" s="581" t="s">
        <v>50</v>
      </c>
      <c r="C32" s="581" t="s">
        <v>31</v>
      </c>
      <c r="D32" s="581" t="s">
        <v>51</v>
      </c>
      <c r="E32" s="581"/>
      <c r="F32" s="581"/>
      <c r="G32" s="581"/>
      <c r="H32" s="581"/>
      <c r="I32" s="581"/>
      <c r="J32" s="581"/>
      <c r="K32" s="581"/>
      <c r="L32" s="581"/>
      <c r="M32" s="581"/>
      <c r="N32" s="581"/>
      <c r="O32" s="581"/>
      <c r="P32" s="581"/>
      <c r="Q32" s="581" t="s">
        <v>52</v>
      </c>
      <c r="R32" s="581"/>
      <c r="S32" s="581"/>
      <c r="T32" s="581"/>
      <c r="U32" s="581"/>
      <c r="V32" s="581"/>
      <c r="W32" s="581"/>
      <c r="X32" s="581"/>
      <c r="Y32" s="581"/>
      <c r="Z32" s="581"/>
      <c r="AA32" s="581"/>
      <c r="AB32" s="581"/>
      <c r="AC32" s="581"/>
      <c r="AD32" s="583"/>
      <c r="AG32" s="233"/>
      <c r="AH32" s="233"/>
      <c r="AI32" s="233"/>
      <c r="AJ32" s="233"/>
      <c r="AK32" s="233"/>
      <c r="AL32" s="233"/>
      <c r="AM32" s="233"/>
      <c r="AN32" s="233"/>
      <c r="AO32" s="233"/>
    </row>
    <row r="33" spans="1:41" ht="27" customHeight="1">
      <c r="A33" s="571"/>
      <c r="B33" s="581"/>
      <c r="C33" s="582"/>
      <c r="D33" s="229" t="s">
        <v>35</v>
      </c>
      <c r="E33" s="229" t="s">
        <v>36</v>
      </c>
      <c r="F33" s="229" t="s">
        <v>37</v>
      </c>
      <c r="G33" s="229" t="s">
        <v>38</v>
      </c>
      <c r="H33" s="229" t="s">
        <v>39</v>
      </c>
      <c r="I33" s="229" t="s">
        <v>40</v>
      </c>
      <c r="J33" s="229" t="s">
        <v>41</v>
      </c>
      <c r="K33" s="229" t="s">
        <v>42</v>
      </c>
      <c r="L33" s="229" t="s">
        <v>43</v>
      </c>
      <c r="M33" s="229" t="s">
        <v>44</v>
      </c>
      <c r="N33" s="229" t="s">
        <v>45</v>
      </c>
      <c r="O33" s="229" t="s">
        <v>46</v>
      </c>
      <c r="P33" s="229" t="s">
        <v>33</v>
      </c>
      <c r="Q33" s="581" t="s">
        <v>100</v>
      </c>
      <c r="R33" s="581"/>
      <c r="S33" s="581"/>
      <c r="T33" s="581" t="s">
        <v>101</v>
      </c>
      <c r="U33" s="581"/>
      <c r="V33" s="581"/>
      <c r="W33" s="552" t="s">
        <v>54</v>
      </c>
      <c r="X33" s="553"/>
      <c r="Y33" s="553"/>
      <c r="Z33" s="554"/>
      <c r="AA33" s="552" t="s">
        <v>55</v>
      </c>
      <c r="AB33" s="553"/>
      <c r="AC33" s="553"/>
      <c r="AD33" s="555"/>
      <c r="AG33" s="233"/>
      <c r="AH33" s="233"/>
      <c r="AI33" s="233"/>
      <c r="AJ33" s="233"/>
      <c r="AK33" s="233"/>
      <c r="AL33" s="233"/>
      <c r="AM33" s="233"/>
      <c r="AN33" s="233"/>
      <c r="AO33" s="233"/>
    </row>
    <row r="34" spans="1:41" ht="45" customHeight="1">
      <c r="A34" s="530" t="str">
        <f>C17</f>
        <v>Ofrecer asistencia técnica a 19 instancias que incluyen las Bancadas de Mujeres de las Juntas Administradoras Locales y la Mesa Multipartidista de género en el Distrito Capital</v>
      </c>
      <c r="B34" s="532">
        <v>0.15</v>
      </c>
      <c r="C34" s="234" t="s">
        <v>56</v>
      </c>
      <c r="D34" s="231"/>
      <c r="E34" s="231">
        <v>5</v>
      </c>
      <c r="F34" s="231">
        <v>10</v>
      </c>
      <c r="G34" s="231">
        <v>10</v>
      </c>
      <c r="H34" s="231">
        <v>10</v>
      </c>
      <c r="I34" s="231">
        <v>5</v>
      </c>
      <c r="J34" s="231">
        <v>5</v>
      </c>
      <c r="K34" s="231">
        <v>10</v>
      </c>
      <c r="L34" s="231">
        <v>15</v>
      </c>
      <c r="M34" s="231">
        <v>10</v>
      </c>
      <c r="N34" s="231">
        <v>10</v>
      </c>
      <c r="O34" s="231">
        <v>5</v>
      </c>
      <c r="P34" s="254">
        <v>19</v>
      </c>
      <c r="Q34" s="732" t="s">
        <v>117</v>
      </c>
      <c r="R34" s="733"/>
      <c r="S34" s="733"/>
      <c r="T34" s="736" t="s">
        <v>118</v>
      </c>
      <c r="U34" s="737"/>
      <c r="V34" s="738"/>
      <c r="W34" s="736" t="s">
        <v>119</v>
      </c>
      <c r="X34" s="737"/>
      <c r="Y34" s="737"/>
      <c r="Z34" s="738"/>
      <c r="AA34" s="710" t="s">
        <v>120</v>
      </c>
      <c r="AB34" s="711"/>
      <c r="AC34" s="711"/>
      <c r="AD34" s="712"/>
      <c r="AG34" s="233"/>
      <c r="AH34" s="233"/>
      <c r="AI34" s="233"/>
      <c r="AJ34" s="233"/>
      <c r="AK34" s="233"/>
      <c r="AL34" s="233"/>
      <c r="AM34" s="233"/>
      <c r="AN34" s="233"/>
      <c r="AO34" s="233"/>
    </row>
    <row r="35" spans="1:41" ht="353.25" customHeight="1">
      <c r="A35" s="531"/>
      <c r="B35" s="533"/>
      <c r="C35" s="236" t="s">
        <v>60</v>
      </c>
      <c r="D35" s="237">
        <v>0</v>
      </c>
      <c r="E35" s="237">
        <v>7</v>
      </c>
      <c r="F35" s="237">
        <v>9</v>
      </c>
      <c r="G35" s="238">
        <v>6</v>
      </c>
      <c r="H35" s="238">
        <v>10</v>
      </c>
      <c r="I35" s="238">
        <v>6</v>
      </c>
      <c r="J35" s="238">
        <v>9</v>
      </c>
      <c r="K35" s="313">
        <v>9</v>
      </c>
      <c r="L35" s="313">
        <v>3</v>
      </c>
      <c r="M35" s="238"/>
      <c r="N35" s="238"/>
      <c r="O35" s="238"/>
      <c r="P35" s="238">
        <v>18</v>
      </c>
      <c r="Q35" s="734"/>
      <c r="R35" s="735"/>
      <c r="S35" s="735"/>
      <c r="T35" s="739"/>
      <c r="U35" s="740"/>
      <c r="V35" s="741"/>
      <c r="W35" s="739"/>
      <c r="X35" s="740"/>
      <c r="Y35" s="740"/>
      <c r="Z35" s="741"/>
      <c r="AA35" s="713"/>
      <c r="AB35" s="714"/>
      <c r="AC35" s="714"/>
      <c r="AD35" s="715"/>
      <c r="AE35" s="240"/>
      <c r="AG35" s="233"/>
      <c r="AH35" s="233"/>
      <c r="AI35" s="233"/>
      <c r="AJ35" s="233"/>
      <c r="AK35" s="233"/>
      <c r="AL35" s="233"/>
      <c r="AM35" s="233"/>
      <c r="AN35" s="233"/>
      <c r="AO35" s="233"/>
    </row>
    <row r="36" spans="1:41" ht="25.5" customHeight="1">
      <c r="A36" s="591" t="s">
        <v>61</v>
      </c>
      <c r="B36" s="716" t="s">
        <v>62</v>
      </c>
      <c r="C36" s="717" t="s">
        <v>63</v>
      </c>
      <c r="D36" s="717"/>
      <c r="E36" s="717"/>
      <c r="F36" s="717"/>
      <c r="G36" s="717"/>
      <c r="H36" s="717"/>
      <c r="I36" s="717"/>
      <c r="J36" s="717"/>
      <c r="K36" s="717"/>
      <c r="L36" s="717"/>
      <c r="M36" s="717"/>
      <c r="N36" s="717"/>
      <c r="O36" s="717"/>
      <c r="P36" s="717"/>
      <c r="Q36" s="592" t="s">
        <v>64</v>
      </c>
      <c r="R36" s="718"/>
      <c r="S36" s="718"/>
      <c r="T36" s="718"/>
      <c r="U36" s="718"/>
      <c r="V36" s="718"/>
      <c r="W36" s="718"/>
      <c r="X36" s="718"/>
      <c r="Y36" s="718"/>
      <c r="Z36" s="718"/>
      <c r="AA36" s="718"/>
      <c r="AB36" s="718"/>
      <c r="AC36" s="718"/>
      <c r="AD36" s="719"/>
      <c r="AG36" s="233"/>
      <c r="AH36" s="233"/>
      <c r="AI36" s="233"/>
      <c r="AJ36" s="233"/>
      <c r="AK36" s="233"/>
      <c r="AL36" s="233"/>
      <c r="AM36" s="233"/>
      <c r="AN36" s="233"/>
      <c r="AO36" s="233"/>
    </row>
    <row r="37" spans="1:41" ht="25.5" customHeight="1">
      <c r="A37" s="571"/>
      <c r="B37" s="573"/>
      <c r="C37" s="229" t="s">
        <v>65</v>
      </c>
      <c r="D37" s="229" t="s">
        <v>66</v>
      </c>
      <c r="E37" s="229" t="s">
        <v>67</v>
      </c>
      <c r="F37" s="229" t="s">
        <v>68</v>
      </c>
      <c r="G37" s="229" t="s">
        <v>69</v>
      </c>
      <c r="H37" s="229" t="s">
        <v>70</v>
      </c>
      <c r="I37" s="229" t="s">
        <v>71</v>
      </c>
      <c r="J37" s="229" t="s">
        <v>72</v>
      </c>
      <c r="K37" s="229" t="s">
        <v>73</v>
      </c>
      <c r="L37" s="229" t="s">
        <v>74</v>
      </c>
      <c r="M37" s="229" t="s">
        <v>75</v>
      </c>
      <c r="N37" s="229" t="s">
        <v>76</v>
      </c>
      <c r="O37" s="229" t="s">
        <v>77</v>
      </c>
      <c r="P37" s="229" t="s">
        <v>78</v>
      </c>
      <c r="Q37" s="527" t="s">
        <v>79</v>
      </c>
      <c r="R37" s="528"/>
      <c r="S37" s="528"/>
      <c r="T37" s="528"/>
      <c r="U37" s="528"/>
      <c r="V37" s="528"/>
      <c r="W37" s="528"/>
      <c r="X37" s="528"/>
      <c r="Y37" s="528"/>
      <c r="Z37" s="528"/>
      <c r="AA37" s="528"/>
      <c r="AB37" s="528"/>
      <c r="AC37" s="528"/>
      <c r="AD37" s="529"/>
      <c r="AG37" s="241"/>
      <c r="AH37" s="241"/>
      <c r="AI37" s="241"/>
      <c r="AJ37" s="241"/>
      <c r="AK37" s="241"/>
      <c r="AL37" s="241"/>
      <c r="AM37" s="241"/>
      <c r="AN37" s="241"/>
      <c r="AO37" s="241"/>
    </row>
    <row r="38" spans="1:41" ht="28.5" customHeight="1">
      <c r="A38" s="702" t="s">
        <v>121</v>
      </c>
      <c r="B38" s="558">
        <v>0.1</v>
      </c>
      <c r="C38" s="234" t="s">
        <v>56</v>
      </c>
      <c r="D38" s="242"/>
      <c r="E38" s="242">
        <v>0.05</v>
      </c>
      <c r="F38" s="242">
        <v>0.1</v>
      </c>
      <c r="G38" s="242">
        <v>0.1</v>
      </c>
      <c r="H38" s="242">
        <v>0.1</v>
      </c>
      <c r="I38" s="242">
        <v>0.05</v>
      </c>
      <c r="J38" s="242">
        <v>0.05</v>
      </c>
      <c r="K38" s="242">
        <v>0.1</v>
      </c>
      <c r="L38" s="242">
        <v>0.2</v>
      </c>
      <c r="M38" s="242">
        <v>0.1</v>
      </c>
      <c r="N38" s="242">
        <v>0.1</v>
      </c>
      <c r="O38" s="242">
        <v>0.05</v>
      </c>
      <c r="P38" s="243">
        <f>SUM(D38:O38)</f>
        <v>1</v>
      </c>
      <c r="Q38" s="704" t="s">
        <v>122</v>
      </c>
      <c r="R38" s="705"/>
      <c r="S38" s="705"/>
      <c r="T38" s="705"/>
      <c r="U38" s="705"/>
      <c r="V38" s="705"/>
      <c r="W38" s="705"/>
      <c r="X38" s="705"/>
      <c r="Y38" s="705"/>
      <c r="Z38" s="705"/>
      <c r="AA38" s="705"/>
      <c r="AB38" s="705"/>
      <c r="AC38" s="705"/>
      <c r="AD38" s="706"/>
      <c r="AE38" s="244"/>
      <c r="AG38" s="245"/>
      <c r="AH38" s="245"/>
      <c r="AI38" s="245"/>
      <c r="AJ38" s="245"/>
      <c r="AK38" s="245"/>
      <c r="AL38" s="245"/>
      <c r="AM38" s="245"/>
      <c r="AN38" s="245"/>
      <c r="AO38" s="245"/>
    </row>
    <row r="39" spans="1:31" ht="126.75" customHeight="1">
      <c r="A39" s="703"/>
      <c r="B39" s="559"/>
      <c r="C39" s="246" t="s">
        <v>60</v>
      </c>
      <c r="D39" s="247">
        <v>0</v>
      </c>
      <c r="E39" s="247">
        <v>0.07</v>
      </c>
      <c r="F39" s="247">
        <v>0.09</v>
      </c>
      <c r="G39" s="247">
        <v>0.06</v>
      </c>
      <c r="H39" s="247">
        <v>0.1</v>
      </c>
      <c r="I39" s="247">
        <v>0.06</v>
      </c>
      <c r="J39" s="247">
        <f>(J35*J38)/J34</f>
        <v>0.09</v>
      </c>
      <c r="K39" s="312">
        <f>(K35*K38)/K34</f>
        <v>0.09</v>
      </c>
      <c r="L39" s="312">
        <f>(L35*L38)/L34</f>
        <v>0.04000000000000001</v>
      </c>
      <c r="M39" s="247"/>
      <c r="N39" s="247"/>
      <c r="O39" s="247"/>
      <c r="P39" s="243">
        <f>SUM(D39:O39)</f>
        <v>0.6</v>
      </c>
      <c r="Q39" s="729"/>
      <c r="R39" s="730"/>
      <c r="S39" s="730"/>
      <c r="T39" s="730"/>
      <c r="U39" s="730"/>
      <c r="V39" s="730"/>
      <c r="W39" s="730"/>
      <c r="X39" s="730"/>
      <c r="Y39" s="730"/>
      <c r="Z39" s="730"/>
      <c r="AA39" s="730"/>
      <c r="AB39" s="730"/>
      <c r="AC39" s="730"/>
      <c r="AD39" s="731"/>
      <c r="AE39" s="244"/>
    </row>
    <row r="40" spans="1:31" ht="43.5" customHeight="1">
      <c r="A40" s="702" t="s">
        <v>123</v>
      </c>
      <c r="B40" s="742">
        <v>0.05</v>
      </c>
      <c r="C40" s="255" t="s">
        <v>56</v>
      </c>
      <c r="D40" s="256"/>
      <c r="E40" s="256">
        <v>0.05</v>
      </c>
      <c r="F40" s="256">
        <v>0.1</v>
      </c>
      <c r="G40" s="256">
        <v>0.1</v>
      </c>
      <c r="H40" s="256">
        <v>0.1</v>
      </c>
      <c r="I40" s="256">
        <v>0.1</v>
      </c>
      <c r="J40" s="256">
        <v>0.1</v>
      </c>
      <c r="K40" s="256">
        <v>0.1</v>
      </c>
      <c r="L40" s="256">
        <v>0.1</v>
      </c>
      <c r="M40" s="256">
        <v>0.1</v>
      </c>
      <c r="N40" s="256">
        <v>0.1</v>
      </c>
      <c r="O40" s="256">
        <v>0.05</v>
      </c>
      <c r="P40" s="248">
        <f>SUM(D40:O40)</f>
        <v>0.9999999999999999</v>
      </c>
      <c r="Q40" s="704" t="s">
        <v>124</v>
      </c>
      <c r="R40" s="705"/>
      <c r="S40" s="705"/>
      <c r="T40" s="705"/>
      <c r="U40" s="705"/>
      <c r="V40" s="705"/>
      <c r="W40" s="705"/>
      <c r="X40" s="705"/>
      <c r="Y40" s="705"/>
      <c r="Z40" s="705"/>
      <c r="AA40" s="705"/>
      <c r="AB40" s="705"/>
      <c r="AC40" s="705"/>
      <c r="AD40" s="743"/>
      <c r="AE40" s="244"/>
    </row>
    <row r="41" spans="1:31" ht="52.5" customHeight="1">
      <c r="A41" s="703"/>
      <c r="B41" s="559"/>
      <c r="C41" s="246" t="s">
        <v>60</v>
      </c>
      <c r="D41" s="247"/>
      <c r="E41" s="247">
        <v>0.05</v>
      </c>
      <c r="F41" s="247">
        <v>0.09</v>
      </c>
      <c r="G41" s="247">
        <v>0.1</v>
      </c>
      <c r="H41" s="247">
        <v>0.1</v>
      </c>
      <c r="I41" s="247">
        <v>0</v>
      </c>
      <c r="J41" s="247">
        <v>0</v>
      </c>
      <c r="K41" s="312">
        <v>0</v>
      </c>
      <c r="L41" s="312">
        <v>0</v>
      </c>
      <c r="M41" s="257"/>
      <c r="N41" s="257"/>
      <c r="O41" s="257"/>
      <c r="P41" s="248">
        <f>SUM(D41:O41)</f>
        <v>0.34</v>
      </c>
      <c r="Q41" s="729"/>
      <c r="R41" s="730"/>
      <c r="S41" s="730"/>
      <c r="T41" s="730"/>
      <c r="U41" s="730"/>
      <c r="V41" s="730"/>
      <c r="W41" s="730"/>
      <c r="X41" s="730"/>
      <c r="Y41" s="730"/>
      <c r="Z41" s="730"/>
      <c r="AA41" s="730"/>
      <c r="AB41" s="730"/>
      <c r="AC41" s="730"/>
      <c r="AD41" s="744"/>
      <c r="AE41" s="244"/>
    </row>
    <row r="42" ht="15">
      <c r="A42" s="179" t="s">
        <v>81</v>
      </c>
    </row>
    <row r="44" ht="15">
      <c r="R44" s="249"/>
    </row>
    <row r="45" ht="15">
      <c r="L45" s="258"/>
    </row>
  </sheetData>
  <sheetProtection/>
  <mergeCells count="76">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2:B22"/>
    <mergeCell ref="A23:B2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40:A41"/>
    <mergeCell ref="B40:B41"/>
    <mergeCell ref="Q40:AD41"/>
    <mergeCell ref="A36:A37"/>
    <mergeCell ref="B36:B37"/>
    <mergeCell ref="Q37:AD37"/>
    <mergeCell ref="A38:A39"/>
    <mergeCell ref="A34:A35"/>
    <mergeCell ref="B38:B39"/>
    <mergeCell ref="Q38:AD39"/>
    <mergeCell ref="C36:P36"/>
    <mergeCell ref="Q36:AD36"/>
    <mergeCell ref="Q34:S35"/>
    <mergeCell ref="T34:V35"/>
    <mergeCell ref="W34:Z35"/>
    <mergeCell ref="AA34:AD35"/>
  </mergeCells>
  <dataValidations count="3">
    <dataValidation type="textLength" operator="lessThanOrEqual" allowBlank="1" showInputMessage="1" showErrorMessage="1" errorTitle="Máximo 2.000 caracteres" error="Máximo 2.000 caracteres" sqref="AA34 Q38:AD41 W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0.75" bottom="0.75" header="0.3" footer="0.3"/>
  <pageSetup fitToHeight="1" fitToWidth="1" horizontalDpi="600" verticalDpi="600" orientation="landscape" scale="20"/>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zoomScalePageLayoutView="0" workbookViewId="0" topLeftCell="S17">
      <selection activeCell="AD22" sqref="AD22:AD2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8" width="18.140625" style="179" customWidth="1"/>
    <col min="19" max="19" width="37.28125" style="179" customWidth="1"/>
    <col min="20" max="21" width="18.140625" style="179" customWidth="1"/>
    <col min="22" max="22" width="36.140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642"/>
      <c r="B1" s="645" t="s">
        <v>0</v>
      </c>
      <c r="C1" s="646"/>
      <c r="D1" s="646"/>
      <c r="E1" s="646"/>
      <c r="F1" s="646"/>
      <c r="G1" s="646"/>
      <c r="H1" s="646"/>
      <c r="I1" s="646"/>
      <c r="J1" s="646"/>
      <c r="K1" s="646"/>
      <c r="L1" s="646"/>
      <c r="M1" s="646"/>
      <c r="N1" s="646"/>
      <c r="O1" s="646"/>
      <c r="P1" s="646"/>
      <c r="Q1" s="646"/>
      <c r="R1" s="646"/>
      <c r="S1" s="646"/>
      <c r="T1" s="646"/>
      <c r="U1" s="646"/>
      <c r="V1" s="646"/>
      <c r="W1" s="646"/>
      <c r="X1" s="646"/>
      <c r="Y1" s="646"/>
      <c r="Z1" s="646"/>
      <c r="AA1" s="647"/>
      <c r="AB1" s="612" t="s">
        <v>82</v>
      </c>
      <c r="AC1" s="613"/>
      <c r="AD1" s="614"/>
    </row>
    <row r="2" spans="1:30" ht="30.75" customHeight="1" thickBot="1">
      <c r="A2" s="643"/>
      <c r="B2" s="645" t="s">
        <v>2</v>
      </c>
      <c r="C2" s="646"/>
      <c r="D2" s="646"/>
      <c r="E2" s="646"/>
      <c r="F2" s="646"/>
      <c r="G2" s="646"/>
      <c r="H2" s="646"/>
      <c r="I2" s="646"/>
      <c r="J2" s="646"/>
      <c r="K2" s="646"/>
      <c r="L2" s="646"/>
      <c r="M2" s="646"/>
      <c r="N2" s="646"/>
      <c r="O2" s="646"/>
      <c r="P2" s="646"/>
      <c r="Q2" s="646"/>
      <c r="R2" s="646"/>
      <c r="S2" s="646"/>
      <c r="T2" s="646"/>
      <c r="U2" s="646"/>
      <c r="V2" s="646"/>
      <c r="W2" s="646"/>
      <c r="X2" s="646"/>
      <c r="Y2" s="646"/>
      <c r="Z2" s="646"/>
      <c r="AA2" s="647"/>
      <c r="AB2" s="654" t="s">
        <v>83</v>
      </c>
      <c r="AC2" s="655"/>
      <c r="AD2" s="656"/>
    </row>
    <row r="3" spans="1:30" ht="24" customHeight="1">
      <c r="A3" s="643"/>
      <c r="B3" s="578" t="s">
        <v>4</v>
      </c>
      <c r="C3" s="579"/>
      <c r="D3" s="579"/>
      <c r="E3" s="579"/>
      <c r="F3" s="579"/>
      <c r="G3" s="579"/>
      <c r="H3" s="579"/>
      <c r="I3" s="579"/>
      <c r="J3" s="579"/>
      <c r="K3" s="579"/>
      <c r="L3" s="579"/>
      <c r="M3" s="579"/>
      <c r="N3" s="579"/>
      <c r="O3" s="579"/>
      <c r="P3" s="579"/>
      <c r="Q3" s="579"/>
      <c r="R3" s="579"/>
      <c r="S3" s="579"/>
      <c r="T3" s="579"/>
      <c r="U3" s="579"/>
      <c r="V3" s="579"/>
      <c r="W3" s="579"/>
      <c r="X3" s="579"/>
      <c r="Y3" s="579"/>
      <c r="Z3" s="579"/>
      <c r="AA3" s="580"/>
      <c r="AB3" s="654" t="s">
        <v>84</v>
      </c>
      <c r="AC3" s="655"/>
      <c r="AD3" s="656"/>
    </row>
    <row r="4" spans="1:30" ht="21.75" customHeight="1" thickBot="1">
      <c r="A4" s="644"/>
      <c r="B4" s="657"/>
      <c r="C4" s="658"/>
      <c r="D4" s="658"/>
      <c r="E4" s="658"/>
      <c r="F4" s="658"/>
      <c r="G4" s="658"/>
      <c r="H4" s="658"/>
      <c r="I4" s="658"/>
      <c r="J4" s="658"/>
      <c r="K4" s="658"/>
      <c r="L4" s="658"/>
      <c r="M4" s="658"/>
      <c r="N4" s="658"/>
      <c r="O4" s="658"/>
      <c r="P4" s="658"/>
      <c r="Q4" s="658"/>
      <c r="R4" s="658"/>
      <c r="S4" s="658"/>
      <c r="T4" s="658"/>
      <c r="U4" s="658"/>
      <c r="V4" s="658"/>
      <c r="W4" s="658"/>
      <c r="X4" s="658"/>
      <c r="Y4" s="658"/>
      <c r="Z4" s="658"/>
      <c r="AA4" s="659"/>
      <c r="AB4" s="660" t="s">
        <v>6</v>
      </c>
      <c r="AC4" s="661"/>
      <c r="AD4" s="662"/>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632" t="s">
        <v>20</v>
      </c>
      <c r="B7" s="633"/>
      <c r="C7" s="672" t="s">
        <v>43</v>
      </c>
      <c r="D7" s="632" t="s">
        <v>8</v>
      </c>
      <c r="E7" s="675"/>
      <c r="F7" s="675"/>
      <c r="G7" s="675"/>
      <c r="H7" s="633"/>
      <c r="I7" s="678">
        <v>45204</v>
      </c>
      <c r="J7" s="679"/>
      <c r="K7" s="632" t="s">
        <v>10</v>
      </c>
      <c r="L7" s="633"/>
      <c r="M7" s="638" t="s">
        <v>11</v>
      </c>
      <c r="N7" s="639"/>
      <c r="O7" s="648"/>
      <c r="P7" s="649"/>
      <c r="Q7" s="183"/>
      <c r="R7" s="183"/>
      <c r="S7" s="183"/>
      <c r="T7" s="183"/>
      <c r="U7" s="183"/>
      <c r="V7" s="183"/>
      <c r="W7" s="183"/>
      <c r="X7" s="183"/>
      <c r="Y7" s="183"/>
      <c r="Z7" s="183"/>
      <c r="AA7" s="183"/>
      <c r="AB7" s="183"/>
      <c r="AC7" s="188"/>
      <c r="AD7" s="189"/>
    </row>
    <row r="8" spans="1:30" ht="15" customHeight="1">
      <c r="A8" s="634"/>
      <c r="B8" s="635"/>
      <c r="C8" s="673"/>
      <c r="D8" s="634"/>
      <c r="E8" s="676"/>
      <c r="F8" s="676"/>
      <c r="G8" s="676"/>
      <c r="H8" s="635"/>
      <c r="I8" s="680"/>
      <c r="J8" s="681"/>
      <c r="K8" s="634"/>
      <c r="L8" s="635"/>
      <c r="M8" s="650" t="s">
        <v>12</v>
      </c>
      <c r="N8" s="651"/>
      <c r="O8" s="652"/>
      <c r="P8" s="653"/>
      <c r="Q8" s="183"/>
      <c r="R8" s="183"/>
      <c r="S8" s="183"/>
      <c r="T8" s="183"/>
      <c r="U8" s="183"/>
      <c r="V8" s="183"/>
      <c r="W8" s="183"/>
      <c r="X8" s="183"/>
      <c r="Y8" s="183"/>
      <c r="Z8" s="183"/>
      <c r="AA8" s="183"/>
      <c r="AB8" s="183"/>
      <c r="AC8" s="188"/>
      <c r="AD8" s="189"/>
    </row>
    <row r="9" spans="1:30" ht="15" customHeight="1">
      <c r="A9" s="636"/>
      <c r="B9" s="637"/>
      <c r="C9" s="674"/>
      <c r="D9" s="636"/>
      <c r="E9" s="677"/>
      <c r="F9" s="677"/>
      <c r="G9" s="677"/>
      <c r="H9" s="637"/>
      <c r="I9" s="682"/>
      <c r="J9" s="683"/>
      <c r="K9" s="636"/>
      <c r="L9" s="637"/>
      <c r="M9" s="640" t="s">
        <v>13</v>
      </c>
      <c r="N9" s="641"/>
      <c r="O9" s="621" t="s">
        <v>85</v>
      </c>
      <c r="P9" s="622"/>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632" t="s">
        <v>7</v>
      </c>
      <c r="B11" s="633"/>
      <c r="C11" s="720" t="s">
        <v>86</v>
      </c>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2"/>
    </row>
    <row r="12" spans="1:30" ht="15" customHeight="1">
      <c r="A12" s="634"/>
      <c r="B12" s="635"/>
      <c r="C12" s="723"/>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5"/>
    </row>
    <row r="13" spans="1:30" ht="15" customHeight="1" thickBot="1">
      <c r="A13" s="636"/>
      <c r="B13" s="637"/>
      <c r="C13" s="726"/>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8"/>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10" t="s">
        <v>14</v>
      </c>
      <c r="B15" s="611"/>
      <c r="C15" s="601" t="s">
        <v>87</v>
      </c>
      <c r="D15" s="602"/>
      <c r="E15" s="602"/>
      <c r="F15" s="602"/>
      <c r="G15" s="602"/>
      <c r="H15" s="602"/>
      <c r="I15" s="602"/>
      <c r="J15" s="602"/>
      <c r="K15" s="603"/>
      <c r="L15" s="604" t="s">
        <v>15</v>
      </c>
      <c r="M15" s="605"/>
      <c r="N15" s="605"/>
      <c r="O15" s="605"/>
      <c r="P15" s="605"/>
      <c r="Q15" s="606"/>
      <c r="R15" s="607" t="s">
        <v>88</v>
      </c>
      <c r="S15" s="608"/>
      <c r="T15" s="608"/>
      <c r="U15" s="608"/>
      <c r="V15" s="608"/>
      <c r="W15" s="608"/>
      <c r="X15" s="609"/>
      <c r="Y15" s="604" t="s">
        <v>16</v>
      </c>
      <c r="Z15" s="606"/>
      <c r="AA15" s="623" t="s">
        <v>89</v>
      </c>
      <c r="AB15" s="624"/>
      <c r="AC15" s="624"/>
      <c r="AD15" s="625"/>
    </row>
    <row r="16" spans="1:30" ht="9" customHeight="1" thickBot="1">
      <c r="A16" s="187"/>
      <c r="B16" s="183"/>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204"/>
      <c r="AD16" s="205"/>
    </row>
    <row r="17" spans="1:30" s="206" customFormat="1" ht="37.5" customHeight="1" thickBot="1">
      <c r="A17" s="610" t="s">
        <v>17</v>
      </c>
      <c r="B17" s="611"/>
      <c r="C17" s="627" t="s">
        <v>125</v>
      </c>
      <c r="D17" s="628"/>
      <c r="E17" s="628"/>
      <c r="F17" s="628"/>
      <c r="G17" s="628"/>
      <c r="H17" s="628"/>
      <c r="I17" s="628"/>
      <c r="J17" s="628"/>
      <c r="K17" s="628"/>
      <c r="L17" s="628"/>
      <c r="M17" s="628"/>
      <c r="N17" s="628"/>
      <c r="O17" s="628"/>
      <c r="P17" s="628"/>
      <c r="Q17" s="629"/>
      <c r="R17" s="604" t="s">
        <v>91</v>
      </c>
      <c r="S17" s="605"/>
      <c r="T17" s="605"/>
      <c r="U17" s="605"/>
      <c r="V17" s="606"/>
      <c r="W17" s="630">
        <v>60</v>
      </c>
      <c r="X17" s="631"/>
      <c r="Y17" s="605" t="s">
        <v>19</v>
      </c>
      <c r="Z17" s="605"/>
      <c r="AA17" s="605"/>
      <c r="AB17" s="606"/>
      <c r="AC17" s="599">
        <v>0.2</v>
      </c>
      <c r="AD17" s="600"/>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04" t="s">
        <v>22</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6"/>
      <c r="AE19" s="210"/>
      <c r="AF19" s="210"/>
    </row>
    <row r="20" spans="1:32" ht="31.5" customHeight="1" thickBot="1">
      <c r="A20" s="211"/>
      <c r="B20" s="188"/>
      <c r="C20" s="615" t="s">
        <v>92</v>
      </c>
      <c r="D20" s="616"/>
      <c r="E20" s="616"/>
      <c r="F20" s="616"/>
      <c r="G20" s="616"/>
      <c r="H20" s="616"/>
      <c r="I20" s="616"/>
      <c r="J20" s="616"/>
      <c r="K20" s="616"/>
      <c r="L20" s="616"/>
      <c r="M20" s="616"/>
      <c r="N20" s="616"/>
      <c r="O20" s="616"/>
      <c r="P20" s="617"/>
      <c r="Q20" s="618" t="s">
        <v>93</v>
      </c>
      <c r="R20" s="619"/>
      <c r="S20" s="619"/>
      <c r="T20" s="619"/>
      <c r="U20" s="619"/>
      <c r="V20" s="619"/>
      <c r="W20" s="619"/>
      <c r="X20" s="619"/>
      <c r="Y20" s="619"/>
      <c r="Z20" s="619"/>
      <c r="AA20" s="619"/>
      <c r="AB20" s="619"/>
      <c r="AC20" s="619"/>
      <c r="AD20" s="62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v>155660000</v>
      </c>
      <c r="R22" s="216">
        <v>135240000</v>
      </c>
      <c r="S22" s="217"/>
      <c r="T22" s="217"/>
      <c r="U22" s="217">
        <v>-13845333</v>
      </c>
      <c r="V22" s="217">
        <v>2896000</v>
      </c>
      <c r="W22" s="217"/>
      <c r="X22" s="217"/>
      <c r="Y22" s="217"/>
      <c r="Z22" s="217"/>
      <c r="AA22" s="217"/>
      <c r="AB22" s="217"/>
      <c r="AC22" s="217">
        <f>SUM(Q22:AB22)</f>
        <v>279950667</v>
      </c>
      <c r="AD22" s="329"/>
      <c r="AE22" s="215"/>
      <c r="AF22" s="215"/>
    </row>
    <row r="23" spans="1:32" ht="31.5" customHeight="1">
      <c r="A23" s="571" t="s">
        <v>96</v>
      </c>
      <c r="B23" s="527"/>
      <c r="C23" s="220"/>
      <c r="D23" s="221"/>
      <c r="E23" s="221"/>
      <c r="F23" s="221"/>
      <c r="G23" s="221"/>
      <c r="H23" s="221"/>
      <c r="I23" s="221"/>
      <c r="J23" s="221"/>
      <c r="K23" s="221"/>
      <c r="L23" s="221"/>
      <c r="M23" s="221"/>
      <c r="N23" s="221"/>
      <c r="O23" s="221">
        <f>SUM(C23:N23)</f>
        <v>0</v>
      </c>
      <c r="P23" s="222" t="str">
        <f>_xlfn.IFERROR(O23/(SUMIF(C23:N23,"&gt;0",C22:N22))," ")</f>
        <v> </v>
      </c>
      <c r="Q23" s="220">
        <v>155660000</v>
      </c>
      <c r="R23" s="221">
        <v>64400000</v>
      </c>
      <c r="S23" s="221">
        <v>56780000</v>
      </c>
      <c r="T23" s="221"/>
      <c r="U23" s="221"/>
      <c r="V23" s="221">
        <v>-1932000</v>
      </c>
      <c r="W23" s="221"/>
      <c r="X23" s="221"/>
      <c r="Y23" s="221"/>
      <c r="Z23" s="221"/>
      <c r="AA23" s="221"/>
      <c r="AB23" s="221"/>
      <c r="AC23" s="221">
        <f>SUM(Q23:AB23)</f>
        <v>274908000</v>
      </c>
      <c r="AD23" s="328">
        <f>(SUM(Q23:Y23))/(SUM(Q22:Y22))</f>
        <v>0.9819873013554921</v>
      </c>
      <c r="AE23" s="215"/>
      <c r="AF23" s="215"/>
    </row>
    <row r="24" spans="1:32" ht="31.5" customHeight="1">
      <c r="A24" s="571" t="s">
        <v>97</v>
      </c>
      <c r="B24" s="527"/>
      <c r="C24" s="220"/>
      <c r="D24" s="221"/>
      <c r="E24" s="221"/>
      <c r="F24" s="221"/>
      <c r="G24" s="221"/>
      <c r="H24" s="221"/>
      <c r="I24" s="221"/>
      <c r="J24" s="221"/>
      <c r="K24" s="221"/>
      <c r="L24" s="221"/>
      <c r="M24" s="221"/>
      <c r="N24" s="221"/>
      <c r="O24" s="221">
        <f>SUM(C24:N24)</f>
        <v>0</v>
      </c>
      <c r="P24" s="224"/>
      <c r="Q24" s="220"/>
      <c r="R24" s="216">
        <v>1448000</v>
      </c>
      <c r="S24" s="216">
        <v>26877333</v>
      </c>
      <c r="T24" s="216">
        <v>27360000</v>
      </c>
      <c r="U24" s="216">
        <v>27360000</v>
      </c>
      <c r="V24" s="216">
        <v>27360000</v>
      </c>
      <c r="W24" s="216">
        <v>27360000</v>
      </c>
      <c r="X24" s="216">
        <v>27360000</v>
      </c>
      <c r="Y24" s="216">
        <v>27360000</v>
      </c>
      <c r="Z24" s="216">
        <v>27360000</v>
      </c>
      <c r="AA24" s="216">
        <v>27360000</v>
      </c>
      <c r="AB24" s="216">
        <v>32745334</v>
      </c>
      <c r="AC24" s="221">
        <f>SUM(Q24:AB24)</f>
        <v>279950667</v>
      </c>
      <c r="AD24" s="328"/>
      <c r="AE24" s="215"/>
      <c r="AF24" s="215"/>
    </row>
    <row r="25" spans="1:32" ht="31.5" customHeight="1" thickBot="1">
      <c r="A25" s="593" t="s">
        <v>98</v>
      </c>
      <c r="B25" s="594"/>
      <c r="C25" s="225"/>
      <c r="D25" s="226"/>
      <c r="E25" s="226"/>
      <c r="F25" s="226"/>
      <c r="G25" s="226"/>
      <c r="H25" s="226"/>
      <c r="I25" s="226"/>
      <c r="J25" s="226"/>
      <c r="K25" s="226"/>
      <c r="L25" s="226"/>
      <c r="M25" s="226"/>
      <c r="N25" s="226"/>
      <c r="O25" s="226">
        <f>SUM(C25:N25)</f>
        <v>0</v>
      </c>
      <c r="P25" s="227" t="str">
        <f>_xlfn.IFERROR(O25/(SUMIF(C25:N25,"&gt;0",C24:N24))," ")</f>
        <v> </v>
      </c>
      <c r="Q25" s="225"/>
      <c r="R25" s="226">
        <v>1448000</v>
      </c>
      <c r="S25" s="226">
        <v>13514667</v>
      </c>
      <c r="T25" s="226">
        <v>20705333</v>
      </c>
      <c r="U25" s="226">
        <v>25428000</v>
      </c>
      <c r="V25" s="226">
        <v>27360000</v>
      </c>
      <c r="W25" s="226">
        <v>27360000</v>
      </c>
      <c r="X25" s="226">
        <v>27360000</v>
      </c>
      <c r="Y25" s="226">
        <v>27360000</v>
      </c>
      <c r="Z25" s="226"/>
      <c r="AA25" s="226"/>
      <c r="AB25" s="226"/>
      <c r="AC25" s="226">
        <f>SUM(Q25:AB25)</f>
        <v>170536000</v>
      </c>
      <c r="AD25" s="328">
        <f>(SUM(Q25:Y25))/(SUM(Q24:Y24))</f>
        <v>0.8859688026204053</v>
      </c>
      <c r="AE25" s="215"/>
      <c r="AF25" s="215"/>
    </row>
    <row r="26" spans="1:30" ht="31.5" customHeight="1" thickBot="1">
      <c r="A26" s="187"/>
      <c r="B26" s="183"/>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188"/>
      <c r="AD26" s="197"/>
    </row>
    <row r="27" spans="1:30" ht="33.75" customHeight="1">
      <c r="A27" s="595" t="s">
        <v>29</v>
      </c>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8"/>
    </row>
    <row r="28" spans="1:30" ht="15" customHeight="1">
      <c r="A28" s="584" t="s">
        <v>30</v>
      </c>
      <c r="B28" s="586" t="s">
        <v>31</v>
      </c>
      <c r="C28" s="587"/>
      <c r="D28" s="527" t="s">
        <v>99</v>
      </c>
      <c r="E28" s="528"/>
      <c r="F28" s="528"/>
      <c r="G28" s="528"/>
      <c r="H28" s="528"/>
      <c r="I28" s="528"/>
      <c r="J28" s="528"/>
      <c r="K28" s="528"/>
      <c r="L28" s="528"/>
      <c r="M28" s="528"/>
      <c r="N28" s="528"/>
      <c r="O28" s="588"/>
      <c r="P28" s="581" t="s">
        <v>33</v>
      </c>
      <c r="Q28" s="581" t="s">
        <v>34</v>
      </c>
      <c r="R28" s="581"/>
      <c r="S28" s="581"/>
      <c r="T28" s="581"/>
      <c r="U28" s="581"/>
      <c r="V28" s="581"/>
      <c r="W28" s="581"/>
      <c r="X28" s="581"/>
      <c r="Y28" s="581"/>
      <c r="Z28" s="581"/>
      <c r="AA28" s="581"/>
      <c r="AB28" s="581"/>
      <c r="AC28" s="581"/>
      <c r="AD28" s="583"/>
    </row>
    <row r="29" spans="1:30" ht="27" customHeight="1">
      <c r="A29" s="585"/>
      <c r="B29" s="552"/>
      <c r="C29" s="554"/>
      <c r="D29" s="229" t="s">
        <v>35</v>
      </c>
      <c r="E29" s="229" t="s">
        <v>36</v>
      </c>
      <c r="F29" s="229" t="s">
        <v>37</v>
      </c>
      <c r="G29" s="229" t="s">
        <v>38</v>
      </c>
      <c r="H29" s="229" t="s">
        <v>39</v>
      </c>
      <c r="I29" s="229" t="s">
        <v>40</v>
      </c>
      <c r="J29" s="229" t="s">
        <v>41</v>
      </c>
      <c r="K29" s="229" t="s">
        <v>42</v>
      </c>
      <c r="L29" s="229" t="s">
        <v>43</v>
      </c>
      <c r="M29" s="229" t="s">
        <v>44</v>
      </c>
      <c r="N29" s="229" t="s">
        <v>45</v>
      </c>
      <c r="O29" s="229" t="s">
        <v>46</v>
      </c>
      <c r="P29" s="588"/>
      <c r="Q29" s="581"/>
      <c r="R29" s="581"/>
      <c r="S29" s="581"/>
      <c r="T29" s="581"/>
      <c r="U29" s="581"/>
      <c r="V29" s="581"/>
      <c r="W29" s="581"/>
      <c r="X29" s="581"/>
      <c r="Y29" s="581"/>
      <c r="Z29" s="581"/>
      <c r="AA29" s="581"/>
      <c r="AB29" s="581"/>
      <c r="AC29" s="581"/>
      <c r="AD29" s="583"/>
    </row>
    <row r="30" spans="1:30" ht="42" customHeight="1" thickBot="1">
      <c r="A30" s="230"/>
      <c r="B30" s="574"/>
      <c r="C30" s="575"/>
      <c r="D30" s="231"/>
      <c r="E30" s="231"/>
      <c r="F30" s="231"/>
      <c r="G30" s="231"/>
      <c r="H30" s="231"/>
      <c r="I30" s="231"/>
      <c r="J30" s="231"/>
      <c r="K30" s="231"/>
      <c r="L30" s="231"/>
      <c r="M30" s="231"/>
      <c r="N30" s="231"/>
      <c r="O30" s="231"/>
      <c r="P30" s="232">
        <f>SUM(D30:O30)</f>
        <v>0</v>
      </c>
      <c r="Q30" s="576"/>
      <c r="R30" s="576"/>
      <c r="S30" s="576"/>
      <c r="T30" s="576"/>
      <c r="U30" s="576"/>
      <c r="V30" s="576"/>
      <c r="W30" s="576"/>
      <c r="X30" s="576"/>
      <c r="Y30" s="576"/>
      <c r="Z30" s="576"/>
      <c r="AA30" s="576"/>
      <c r="AB30" s="576"/>
      <c r="AC30" s="576"/>
      <c r="AD30" s="577"/>
    </row>
    <row r="31" spans="1:30" ht="45" customHeight="1">
      <c r="A31" s="578" t="s">
        <v>48</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2.5" customHeight="1">
      <c r="A32" s="571" t="s">
        <v>49</v>
      </c>
      <c r="B32" s="581" t="s">
        <v>50</v>
      </c>
      <c r="C32" s="581" t="s">
        <v>31</v>
      </c>
      <c r="D32" s="581" t="s">
        <v>51</v>
      </c>
      <c r="E32" s="581"/>
      <c r="F32" s="581"/>
      <c r="G32" s="581"/>
      <c r="H32" s="581"/>
      <c r="I32" s="581"/>
      <c r="J32" s="581"/>
      <c r="K32" s="581"/>
      <c r="L32" s="581"/>
      <c r="M32" s="581"/>
      <c r="N32" s="581"/>
      <c r="O32" s="581"/>
      <c r="P32" s="581"/>
      <c r="Q32" s="581" t="s">
        <v>52</v>
      </c>
      <c r="R32" s="581"/>
      <c r="S32" s="581"/>
      <c r="T32" s="581"/>
      <c r="U32" s="581"/>
      <c r="V32" s="581"/>
      <c r="W32" s="581"/>
      <c r="X32" s="581"/>
      <c r="Y32" s="581"/>
      <c r="Z32" s="581"/>
      <c r="AA32" s="581"/>
      <c r="AB32" s="581"/>
      <c r="AC32" s="581"/>
      <c r="AD32" s="583"/>
      <c r="AG32" s="233"/>
      <c r="AH32" s="233"/>
      <c r="AI32" s="233"/>
      <c r="AJ32" s="233"/>
      <c r="AK32" s="233"/>
      <c r="AL32" s="233"/>
      <c r="AM32" s="233"/>
      <c r="AN32" s="233"/>
      <c r="AO32" s="233"/>
    </row>
    <row r="33" spans="1:41" ht="27" customHeight="1">
      <c r="A33" s="571"/>
      <c r="B33" s="581"/>
      <c r="C33" s="582"/>
      <c r="D33" s="229" t="s">
        <v>35</v>
      </c>
      <c r="E33" s="229" t="s">
        <v>36</v>
      </c>
      <c r="F33" s="229" t="s">
        <v>37</v>
      </c>
      <c r="G33" s="229" t="s">
        <v>38</v>
      </c>
      <c r="H33" s="229" t="s">
        <v>39</v>
      </c>
      <c r="I33" s="229" t="s">
        <v>40</v>
      </c>
      <c r="J33" s="229" t="s">
        <v>41</v>
      </c>
      <c r="K33" s="229" t="s">
        <v>42</v>
      </c>
      <c r="L33" s="229" t="s">
        <v>43</v>
      </c>
      <c r="M33" s="229" t="s">
        <v>44</v>
      </c>
      <c r="N33" s="229" t="s">
        <v>45</v>
      </c>
      <c r="O33" s="229" t="s">
        <v>46</v>
      </c>
      <c r="P33" s="229" t="s">
        <v>33</v>
      </c>
      <c r="Q33" s="581" t="s">
        <v>100</v>
      </c>
      <c r="R33" s="581"/>
      <c r="S33" s="581"/>
      <c r="T33" s="581" t="s">
        <v>101</v>
      </c>
      <c r="U33" s="581"/>
      <c r="V33" s="581"/>
      <c r="W33" s="552" t="s">
        <v>54</v>
      </c>
      <c r="X33" s="553"/>
      <c r="Y33" s="553"/>
      <c r="Z33" s="554"/>
      <c r="AA33" s="552" t="s">
        <v>55</v>
      </c>
      <c r="AB33" s="553"/>
      <c r="AC33" s="553"/>
      <c r="AD33" s="555"/>
      <c r="AG33" s="233"/>
      <c r="AH33" s="233"/>
      <c r="AI33" s="233"/>
      <c r="AJ33" s="233"/>
      <c r="AK33" s="233"/>
      <c r="AL33" s="233"/>
      <c r="AM33" s="233"/>
      <c r="AN33" s="233"/>
      <c r="AO33" s="233"/>
    </row>
    <row r="34" spans="1:41" ht="45" customHeight="1">
      <c r="A34" s="530" t="str">
        <f>C17</f>
        <v>Brindar a 60 instancias, incluidos los Fondos de Desarrollo Local, el servicio de asistencia técnica para la transversalización de los enfoques de género e interseccionalidad en los procesos de presupuesto participativo</v>
      </c>
      <c r="B34" s="532">
        <v>0.2</v>
      </c>
      <c r="C34" s="234" t="s">
        <v>56</v>
      </c>
      <c r="D34" s="231"/>
      <c r="E34" s="231"/>
      <c r="F34" s="231">
        <v>60</v>
      </c>
      <c r="G34" s="231"/>
      <c r="H34" s="231"/>
      <c r="I34" s="231">
        <v>60</v>
      </c>
      <c r="J34" s="231"/>
      <c r="K34" s="231"/>
      <c r="L34" s="231">
        <v>60</v>
      </c>
      <c r="M34" s="231"/>
      <c r="N34" s="231"/>
      <c r="O34" s="231">
        <v>60</v>
      </c>
      <c r="P34" s="259">
        <v>60</v>
      </c>
      <c r="Q34" s="684" t="s">
        <v>126</v>
      </c>
      <c r="R34" s="685"/>
      <c r="S34" s="686"/>
      <c r="T34" s="754" t="s">
        <v>127</v>
      </c>
      <c r="U34" s="755"/>
      <c r="V34" s="756"/>
      <c r="W34" s="696" t="s">
        <v>111</v>
      </c>
      <c r="X34" s="697"/>
      <c r="Y34" s="697"/>
      <c r="Z34" s="760"/>
      <c r="AA34" s="710" t="s">
        <v>128</v>
      </c>
      <c r="AB34" s="711"/>
      <c r="AC34" s="711"/>
      <c r="AD34" s="712"/>
      <c r="AG34" s="233"/>
      <c r="AH34" s="233"/>
      <c r="AI34" s="233"/>
      <c r="AJ34" s="233"/>
      <c r="AK34" s="233"/>
      <c r="AL34" s="233"/>
      <c r="AM34" s="233"/>
      <c r="AN34" s="233"/>
      <c r="AO34" s="233"/>
    </row>
    <row r="35" spans="1:41" ht="409.5" customHeight="1">
      <c r="A35" s="531"/>
      <c r="B35" s="533"/>
      <c r="C35" s="236" t="s">
        <v>60</v>
      </c>
      <c r="D35" s="252">
        <v>0</v>
      </c>
      <c r="E35" s="252">
        <v>14</v>
      </c>
      <c r="F35" s="237">
        <v>46</v>
      </c>
      <c r="G35" s="238">
        <v>34</v>
      </c>
      <c r="H35" s="238">
        <v>52</v>
      </c>
      <c r="I35" s="238">
        <v>52</v>
      </c>
      <c r="J35" s="238">
        <v>47</v>
      </c>
      <c r="K35" s="313">
        <v>47</v>
      </c>
      <c r="L35" s="313">
        <v>51</v>
      </c>
      <c r="M35" s="239"/>
      <c r="N35" s="239"/>
      <c r="O35" s="239"/>
      <c r="P35" s="323">
        <v>58</v>
      </c>
      <c r="Q35" s="687"/>
      <c r="R35" s="688"/>
      <c r="S35" s="689"/>
      <c r="T35" s="757"/>
      <c r="U35" s="758"/>
      <c r="V35" s="759"/>
      <c r="W35" s="699"/>
      <c r="X35" s="700"/>
      <c r="Y35" s="700"/>
      <c r="Z35" s="761"/>
      <c r="AA35" s="713"/>
      <c r="AB35" s="714"/>
      <c r="AC35" s="714"/>
      <c r="AD35" s="715"/>
      <c r="AE35" s="240"/>
      <c r="AG35" s="233"/>
      <c r="AH35" s="233"/>
      <c r="AI35" s="233"/>
      <c r="AJ35" s="233"/>
      <c r="AK35" s="233"/>
      <c r="AL35" s="233"/>
      <c r="AM35" s="233"/>
      <c r="AN35" s="233"/>
      <c r="AO35" s="233"/>
    </row>
    <row r="36" spans="1:41" ht="25.5" customHeight="1">
      <c r="A36" s="591" t="s">
        <v>61</v>
      </c>
      <c r="B36" s="716" t="s">
        <v>62</v>
      </c>
      <c r="C36" s="717" t="s">
        <v>129</v>
      </c>
      <c r="D36" s="717"/>
      <c r="E36" s="717"/>
      <c r="F36" s="717"/>
      <c r="G36" s="717"/>
      <c r="H36" s="717"/>
      <c r="I36" s="717"/>
      <c r="J36" s="717"/>
      <c r="K36" s="717"/>
      <c r="L36" s="717"/>
      <c r="M36" s="717"/>
      <c r="N36" s="717"/>
      <c r="O36" s="717"/>
      <c r="P36" s="717"/>
      <c r="Q36" s="592" t="s">
        <v>130</v>
      </c>
      <c r="R36" s="718"/>
      <c r="S36" s="718"/>
      <c r="T36" s="718"/>
      <c r="U36" s="718"/>
      <c r="V36" s="718"/>
      <c r="W36" s="718"/>
      <c r="X36" s="718"/>
      <c r="Y36" s="718"/>
      <c r="Z36" s="718"/>
      <c r="AA36" s="718"/>
      <c r="AB36" s="718"/>
      <c r="AC36" s="718"/>
      <c r="AD36" s="719"/>
      <c r="AG36" s="233"/>
      <c r="AH36" s="233"/>
      <c r="AI36" s="233"/>
      <c r="AJ36" s="233"/>
      <c r="AK36" s="233"/>
      <c r="AL36" s="233"/>
      <c r="AM36" s="233"/>
      <c r="AN36" s="233"/>
      <c r="AO36" s="233"/>
    </row>
    <row r="37" spans="1:41" ht="25.5" customHeight="1">
      <c r="A37" s="571"/>
      <c r="B37" s="573"/>
      <c r="C37" s="229" t="s">
        <v>65</v>
      </c>
      <c r="D37" s="229" t="s">
        <v>66</v>
      </c>
      <c r="E37" s="229" t="s">
        <v>67</v>
      </c>
      <c r="F37" s="229" t="s">
        <v>68</v>
      </c>
      <c r="G37" s="229" t="s">
        <v>69</v>
      </c>
      <c r="H37" s="229" t="s">
        <v>70</v>
      </c>
      <c r="I37" s="229" t="s">
        <v>71</v>
      </c>
      <c r="J37" s="229" t="s">
        <v>72</v>
      </c>
      <c r="K37" s="229" t="s">
        <v>73</v>
      </c>
      <c r="L37" s="229" t="s">
        <v>74</v>
      </c>
      <c r="M37" s="229" t="s">
        <v>75</v>
      </c>
      <c r="N37" s="229" t="s">
        <v>76</v>
      </c>
      <c r="O37" s="229" t="s">
        <v>77</v>
      </c>
      <c r="P37" s="229" t="s">
        <v>78</v>
      </c>
      <c r="Q37" s="527" t="s">
        <v>79</v>
      </c>
      <c r="R37" s="528"/>
      <c r="S37" s="528"/>
      <c r="T37" s="528"/>
      <c r="U37" s="528"/>
      <c r="V37" s="528"/>
      <c r="W37" s="528"/>
      <c r="X37" s="528"/>
      <c r="Y37" s="528"/>
      <c r="Z37" s="528"/>
      <c r="AA37" s="528"/>
      <c r="AB37" s="528"/>
      <c r="AC37" s="528"/>
      <c r="AD37" s="529"/>
      <c r="AG37" s="241"/>
      <c r="AH37" s="241"/>
      <c r="AI37" s="241"/>
      <c r="AJ37" s="241"/>
      <c r="AK37" s="241"/>
      <c r="AL37" s="241"/>
      <c r="AM37" s="241"/>
      <c r="AN37" s="241"/>
      <c r="AO37" s="241"/>
    </row>
    <row r="38" spans="1:41" ht="28.5" customHeight="1">
      <c r="A38" s="702" t="s">
        <v>131</v>
      </c>
      <c r="B38" s="765">
        <v>0.066</v>
      </c>
      <c r="C38" s="234" t="s">
        <v>56</v>
      </c>
      <c r="D38" s="242">
        <v>0</v>
      </c>
      <c r="E38" s="242">
        <v>0.05</v>
      </c>
      <c r="F38" s="242">
        <v>0.1</v>
      </c>
      <c r="G38" s="242">
        <v>0.12</v>
      </c>
      <c r="H38" s="242">
        <v>0.1</v>
      </c>
      <c r="I38" s="242">
        <v>0.09</v>
      </c>
      <c r="J38" s="242">
        <v>0.1</v>
      </c>
      <c r="K38" s="242">
        <v>0.1</v>
      </c>
      <c r="L38" s="242">
        <v>0.1</v>
      </c>
      <c r="M38" s="242">
        <v>0.1</v>
      </c>
      <c r="N38" s="242">
        <v>0.1</v>
      </c>
      <c r="O38" s="242">
        <v>0.04</v>
      </c>
      <c r="P38" s="243">
        <f aca="true" t="shared" si="0" ref="P38:P43">SUM(D38:O38)</f>
        <v>0.9999999999999999</v>
      </c>
      <c r="Q38" s="704" t="s">
        <v>132</v>
      </c>
      <c r="R38" s="705"/>
      <c r="S38" s="705"/>
      <c r="T38" s="705"/>
      <c r="U38" s="705"/>
      <c r="V38" s="705"/>
      <c r="W38" s="705"/>
      <c r="X38" s="705"/>
      <c r="Y38" s="705"/>
      <c r="Z38" s="705"/>
      <c r="AA38" s="705"/>
      <c r="AB38" s="705"/>
      <c r="AC38" s="705"/>
      <c r="AD38" s="706"/>
      <c r="AE38" s="244"/>
      <c r="AG38" s="245"/>
      <c r="AH38" s="245"/>
      <c r="AI38" s="245"/>
      <c r="AJ38" s="245"/>
      <c r="AK38" s="245"/>
      <c r="AL38" s="245"/>
      <c r="AM38" s="245"/>
      <c r="AN38" s="245"/>
      <c r="AO38" s="245"/>
    </row>
    <row r="39" spans="1:31" ht="99" customHeight="1">
      <c r="A39" s="703"/>
      <c r="B39" s="749"/>
      <c r="C39" s="246" t="s">
        <v>60</v>
      </c>
      <c r="D39" s="247">
        <v>0.01</v>
      </c>
      <c r="E39" s="247">
        <v>0.01</v>
      </c>
      <c r="F39" s="247">
        <v>0.076</v>
      </c>
      <c r="G39" s="247">
        <v>0.12</v>
      </c>
      <c r="H39" s="247">
        <v>0.1</v>
      </c>
      <c r="I39" s="247">
        <v>0.0855</v>
      </c>
      <c r="J39" s="247">
        <v>0.09</v>
      </c>
      <c r="K39" s="312">
        <f>(17*K38)/20</f>
        <v>0.085</v>
      </c>
      <c r="L39" s="312">
        <f>(19*L38)/20</f>
        <v>0.095</v>
      </c>
      <c r="M39" s="247"/>
      <c r="N39" s="247"/>
      <c r="O39" s="247"/>
      <c r="P39" s="248">
        <f t="shared" si="0"/>
        <v>0.6715</v>
      </c>
      <c r="Q39" s="707"/>
      <c r="R39" s="708"/>
      <c r="S39" s="708"/>
      <c r="T39" s="708"/>
      <c r="U39" s="708"/>
      <c r="V39" s="708"/>
      <c r="W39" s="708"/>
      <c r="X39" s="708"/>
      <c r="Y39" s="708"/>
      <c r="Z39" s="708"/>
      <c r="AA39" s="708"/>
      <c r="AB39" s="708"/>
      <c r="AC39" s="708"/>
      <c r="AD39" s="709"/>
      <c r="AE39" s="244"/>
    </row>
    <row r="40" spans="1:31" ht="28.5" customHeight="1">
      <c r="A40" s="702" t="s">
        <v>133</v>
      </c>
      <c r="B40" s="748">
        <v>0.066</v>
      </c>
      <c r="C40" s="255" t="s">
        <v>56</v>
      </c>
      <c r="D40" s="256">
        <v>0</v>
      </c>
      <c r="E40" s="256">
        <v>0.05</v>
      </c>
      <c r="F40" s="242">
        <v>0.1</v>
      </c>
      <c r="G40" s="242">
        <v>0.12</v>
      </c>
      <c r="H40" s="242">
        <v>0.12</v>
      </c>
      <c r="I40" s="242">
        <v>0.08</v>
      </c>
      <c r="J40" s="242">
        <v>0.08</v>
      </c>
      <c r="K40" s="242">
        <v>0.12</v>
      </c>
      <c r="L40" s="242">
        <v>0.1</v>
      </c>
      <c r="M40" s="242">
        <v>0.1</v>
      </c>
      <c r="N40" s="242">
        <v>0.09</v>
      </c>
      <c r="O40" s="242">
        <v>0.04</v>
      </c>
      <c r="P40" s="248">
        <f t="shared" si="0"/>
        <v>1</v>
      </c>
      <c r="Q40" s="560" t="s">
        <v>134</v>
      </c>
      <c r="R40" s="561"/>
      <c r="S40" s="561"/>
      <c r="T40" s="561"/>
      <c r="U40" s="561"/>
      <c r="V40" s="561"/>
      <c r="W40" s="561"/>
      <c r="X40" s="561"/>
      <c r="Y40" s="561"/>
      <c r="Z40" s="561"/>
      <c r="AA40" s="561"/>
      <c r="AB40" s="561"/>
      <c r="AC40" s="561"/>
      <c r="AD40" s="750"/>
      <c r="AE40" s="244"/>
    </row>
    <row r="41" spans="1:31" ht="114.75" customHeight="1">
      <c r="A41" s="703"/>
      <c r="B41" s="749"/>
      <c r="C41" s="246" t="s">
        <v>60</v>
      </c>
      <c r="D41" s="247">
        <v>0</v>
      </c>
      <c r="E41" s="247">
        <v>0.01</v>
      </c>
      <c r="F41" s="247">
        <v>0.076</v>
      </c>
      <c r="G41" s="247">
        <v>0</v>
      </c>
      <c r="H41" s="247">
        <v>0.12</v>
      </c>
      <c r="I41" s="247">
        <v>0.056</v>
      </c>
      <c r="J41" s="247">
        <v>0.048</v>
      </c>
      <c r="K41" s="312">
        <f>(14*K40)/20</f>
        <v>0.08399999999999999</v>
      </c>
      <c r="L41" s="312">
        <f>(14*L40)/20</f>
        <v>0.07</v>
      </c>
      <c r="M41" s="260"/>
      <c r="N41" s="260"/>
      <c r="O41" s="260"/>
      <c r="P41" s="248">
        <f t="shared" si="0"/>
        <v>0.464</v>
      </c>
      <c r="Q41" s="751"/>
      <c r="R41" s="752"/>
      <c r="S41" s="752"/>
      <c r="T41" s="752"/>
      <c r="U41" s="752"/>
      <c r="V41" s="752"/>
      <c r="W41" s="752"/>
      <c r="X41" s="752"/>
      <c r="Y41" s="752"/>
      <c r="Z41" s="752"/>
      <c r="AA41" s="752"/>
      <c r="AB41" s="752"/>
      <c r="AC41" s="752"/>
      <c r="AD41" s="753"/>
      <c r="AE41" s="244"/>
    </row>
    <row r="42" spans="1:31" ht="83.25" customHeight="1">
      <c r="A42" s="702" t="s">
        <v>135</v>
      </c>
      <c r="B42" s="748">
        <v>0.066</v>
      </c>
      <c r="C42" s="255" t="s">
        <v>56</v>
      </c>
      <c r="D42" s="256">
        <v>0</v>
      </c>
      <c r="E42" s="256">
        <v>0.05</v>
      </c>
      <c r="F42" s="242">
        <v>0.1</v>
      </c>
      <c r="G42" s="242">
        <v>0.12</v>
      </c>
      <c r="H42" s="242">
        <v>0.12</v>
      </c>
      <c r="I42" s="242">
        <v>0.1</v>
      </c>
      <c r="J42" s="242">
        <v>0.1</v>
      </c>
      <c r="K42" s="242">
        <v>0.1</v>
      </c>
      <c r="L42" s="242">
        <v>0.1</v>
      </c>
      <c r="M42" s="242">
        <v>0.08</v>
      </c>
      <c r="N42" s="242">
        <v>0.09</v>
      </c>
      <c r="O42" s="242">
        <v>0.04</v>
      </c>
      <c r="P42" s="248">
        <f t="shared" si="0"/>
        <v>0.9999999999999999</v>
      </c>
      <c r="Q42" s="762" t="s">
        <v>136</v>
      </c>
      <c r="R42" s="763"/>
      <c r="S42" s="763"/>
      <c r="T42" s="763"/>
      <c r="U42" s="763"/>
      <c r="V42" s="763"/>
      <c r="W42" s="763"/>
      <c r="X42" s="763"/>
      <c r="Y42" s="763"/>
      <c r="Z42" s="763"/>
      <c r="AA42" s="763"/>
      <c r="AB42" s="763"/>
      <c r="AC42" s="763"/>
      <c r="AD42" s="764"/>
      <c r="AE42" s="244"/>
    </row>
    <row r="43" spans="1:31" ht="45" customHeight="1">
      <c r="A43" s="703"/>
      <c r="B43" s="749"/>
      <c r="C43" s="246" t="s">
        <v>60</v>
      </c>
      <c r="D43" s="247">
        <v>0</v>
      </c>
      <c r="E43" s="247">
        <v>0.05</v>
      </c>
      <c r="F43" s="247">
        <v>0.076</v>
      </c>
      <c r="G43" s="247">
        <v>0.12</v>
      </c>
      <c r="H43" s="247">
        <v>0.12</v>
      </c>
      <c r="I43" s="247">
        <v>0.095</v>
      </c>
      <c r="J43" s="247">
        <v>0.085</v>
      </c>
      <c r="K43" s="312">
        <f>(16*K42)/20</f>
        <v>0.08</v>
      </c>
      <c r="L43" s="312">
        <f>(18*L42)/20</f>
        <v>0.09</v>
      </c>
      <c r="M43" s="260"/>
      <c r="N43" s="260"/>
      <c r="O43" s="260"/>
      <c r="P43" s="248">
        <f t="shared" si="0"/>
        <v>0.7159999999999999</v>
      </c>
      <c r="Q43" s="751"/>
      <c r="R43" s="752"/>
      <c r="S43" s="752"/>
      <c r="T43" s="752"/>
      <c r="U43" s="752"/>
      <c r="V43" s="752"/>
      <c r="W43" s="752"/>
      <c r="X43" s="752"/>
      <c r="Y43" s="752"/>
      <c r="Z43" s="752"/>
      <c r="AA43" s="752"/>
      <c r="AB43" s="752"/>
      <c r="AC43" s="752"/>
      <c r="AD43" s="753"/>
      <c r="AE43" s="244"/>
    </row>
    <row r="44" spans="1:2" ht="15">
      <c r="A44" s="179" t="s">
        <v>81</v>
      </c>
      <c r="B44" s="261"/>
    </row>
    <row r="45" ht="15">
      <c r="T45" s="249"/>
    </row>
  </sheetData>
  <sheetProtection/>
  <mergeCells count="79">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C15:K15"/>
    <mergeCell ref="L15:Q15"/>
    <mergeCell ref="R15:X15"/>
    <mergeCell ref="Y15:Z15"/>
    <mergeCell ref="A19:AD19"/>
    <mergeCell ref="A17:B17"/>
    <mergeCell ref="A15:B15"/>
    <mergeCell ref="A22:B22"/>
    <mergeCell ref="A23:B23"/>
    <mergeCell ref="A24:B24"/>
    <mergeCell ref="A25:B25"/>
    <mergeCell ref="A27:AD27"/>
    <mergeCell ref="AC17:AD17"/>
    <mergeCell ref="Q33:S33"/>
    <mergeCell ref="T33:V33"/>
    <mergeCell ref="A28:A29"/>
    <mergeCell ref="B28:C29"/>
    <mergeCell ref="D28:O28"/>
    <mergeCell ref="P28:P29"/>
    <mergeCell ref="Q28:AD29"/>
    <mergeCell ref="A34:A35"/>
    <mergeCell ref="B34:B35"/>
    <mergeCell ref="B30:C30"/>
    <mergeCell ref="Q30:AD30"/>
    <mergeCell ref="A31:AD31"/>
    <mergeCell ref="A32:A33"/>
    <mergeCell ref="B32:B33"/>
    <mergeCell ref="C32:C33"/>
    <mergeCell ref="D32:P32"/>
    <mergeCell ref="Q32:AD32"/>
    <mergeCell ref="Q38:AD39"/>
    <mergeCell ref="A40:A41"/>
    <mergeCell ref="W33:Z33"/>
    <mergeCell ref="AA33:AD33"/>
    <mergeCell ref="AA34:AD35"/>
    <mergeCell ref="A36:A37"/>
    <mergeCell ref="B36:B37"/>
    <mergeCell ref="C36:P36"/>
    <mergeCell ref="Q36:AD36"/>
    <mergeCell ref="Q37:AD37"/>
    <mergeCell ref="B40:B41"/>
    <mergeCell ref="Q40:AD41"/>
    <mergeCell ref="Q34:S35"/>
    <mergeCell ref="T34:V35"/>
    <mergeCell ref="W34:Z35"/>
    <mergeCell ref="A42:A43"/>
    <mergeCell ref="B42:B43"/>
    <mergeCell ref="Q42:AD43"/>
    <mergeCell ref="A38:A39"/>
    <mergeCell ref="B38:B3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 Q40:AD43">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Y30"/>
  <sheetViews>
    <sheetView tabSelected="1" zoomScalePageLayoutView="0" workbookViewId="0" topLeftCell="A1">
      <selection activeCell="H7" sqref="A7:IV7"/>
    </sheetView>
  </sheetViews>
  <sheetFormatPr defaultColWidth="11.421875" defaultRowHeight="70.5" customHeight="1"/>
  <cols>
    <col min="1" max="1" width="10.140625" style="262" customWidth="1"/>
    <col min="2" max="2" width="10.00390625" style="262" customWidth="1"/>
    <col min="3" max="3" width="16.421875" style="262" bestFit="1" customWidth="1"/>
    <col min="4" max="4" width="6.00390625" style="262" bestFit="1" customWidth="1"/>
    <col min="5" max="5" width="10.28125" style="262" customWidth="1"/>
    <col min="6" max="6" width="5.421875" style="262" bestFit="1" customWidth="1"/>
    <col min="7" max="7" width="23.00390625" style="262" customWidth="1"/>
    <col min="8" max="8" width="18.7109375" style="306" customWidth="1"/>
    <col min="9" max="9" width="34.00390625" style="306" customWidth="1"/>
    <col min="10" max="10" width="29.28125" style="306" customWidth="1"/>
    <col min="11" max="11" width="16.8515625" style="306" customWidth="1"/>
    <col min="12" max="13" width="15.28125" style="306" customWidth="1"/>
    <col min="14" max="14" width="21.140625" style="306" customWidth="1"/>
    <col min="15" max="19" width="8.7109375" style="306" customWidth="1"/>
    <col min="20" max="20" width="22.28125" style="306" customWidth="1"/>
    <col min="21" max="21" width="28.7109375" style="306" customWidth="1"/>
    <col min="22" max="28" width="5.8515625" style="306" customWidth="1"/>
    <col min="29" max="45" width="5.8515625" style="262" customWidth="1"/>
    <col min="46" max="46" width="17.140625" style="262" customWidth="1"/>
    <col min="47" max="47" width="11.421875" style="307" customWidth="1"/>
    <col min="48" max="48" width="47.7109375" style="308" customWidth="1"/>
    <col min="49" max="49" width="123.00390625" style="309" customWidth="1"/>
    <col min="50" max="50" width="34.7109375" style="262" customWidth="1"/>
    <col min="51" max="51" width="52.421875" style="262" customWidth="1"/>
    <col min="52" max="16384" width="11.421875" style="262" customWidth="1"/>
  </cols>
  <sheetData>
    <row r="1" spans="1:51" ht="42.75" customHeight="1">
      <c r="A1" s="807" t="s">
        <v>0</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9"/>
      <c r="AX1" s="803" t="s">
        <v>82</v>
      </c>
      <c r="AY1" s="804"/>
    </row>
    <row r="2" spans="1:51" ht="38.25" customHeight="1">
      <c r="A2" s="810" t="s">
        <v>2</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2"/>
      <c r="AX2" s="805" t="s">
        <v>83</v>
      </c>
      <c r="AY2" s="806"/>
    </row>
    <row r="3" spans="1:51" ht="40.5" customHeight="1">
      <c r="A3" s="813" t="s">
        <v>137</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4"/>
      <c r="AR3" s="814"/>
      <c r="AS3" s="814"/>
      <c r="AT3" s="814"/>
      <c r="AU3" s="814"/>
      <c r="AV3" s="814"/>
      <c r="AW3" s="815"/>
      <c r="AX3" s="805" t="s">
        <v>84</v>
      </c>
      <c r="AY3" s="806"/>
    </row>
    <row r="4" spans="1:51" ht="30" customHeight="1">
      <c r="A4" s="807"/>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9"/>
      <c r="AX4" s="806" t="s">
        <v>138</v>
      </c>
      <c r="AY4" s="806"/>
    </row>
    <row r="5" spans="1:51" ht="45.75" customHeight="1">
      <c r="A5" s="776" t="s">
        <v>139</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8"/>
      <c r="AH5" s="767" t="s">
        <v>13</v>
      </c>
      <c r="AI5" s="768"/>
      <c r="AJ5" s="768"/>
      <c r="AK5" s="768"/>
      <c r="AL5" s="768"/>
      <c r="AM5" s="768"/>
      <c r="AN5" s="768"/>
      <c r="AO5" s="768"/>
      <c r="AP5" s="768"/>
      <c r="AQ5" s="768"/>
      <c r="AR5" s="768"/>
      <c r="AS5" s="768"/>
      <c r="AT5" s="768"/>
      <c r="AU5" s="769"/>
      <c r="AV5" s="792" t="s">
        <v>140</v>
      </c>
      <c r="AW5" s="792" t="s">
        <v>141</v>
      </c>
      <c r="AX5" s="782" t="s">
        <v>142</v>
      </c>
      <c r="AY5" s="782" t="s">
        <v>143</v>
      </c>
    </row>
    <row r="6" spans="1:51" ht="15">
      <c r="A6" s="795" t="s">
        <v>8</v>
      </c>
      <c r="B6" s="795"/>
      <c r="C6" s="795"/>
      <c r="D6" s="678">
        <v>45204</v>
      </c>
      <c r="E6" s="679"/>
      <c r="F6" s="767" t="s">
        <v>10</v>
      </c>
      <c r="G6" s="769"/>
      <c r="H6" s="796" t="s">
        <v>11</v>
      </c>
      <c r="I6" s="796"/>
      <c r="J6" s="265"/>
      <c r="K6" s="767"/>
      <c r="L6" s="768"/>
      <c r="M6" s="768"/>
      <c r="N6" s="768"/>
      <c r="O6" s="768"/>
      <c r="P6" s="768"/>
      <c r="Q6" s="768"/>
      <c r="R6" s="768"/>
      <c r="S6" s="768"/>
      <c r="T6" s="768"/>
      <c r="U6" s="768"/>
      <c r="V6" s="263"/>
      <c r="W6" s="263"/>
      <c r="X6" s="263"/>
      <c r="Y6" s="263"/>
      <c r="Z6" s="263"/>
      <c r="AA6" s="263"/>
      <c r="AB6" s="263"/>
      <c r="AC6" s="266"/>
      <c r="AD6" s="266"/>
      <c r="AE6" s="266"/>
      <c r="AF6" s="266"/>
      <c r="AG6" s="267"/>
      <c r="AH6" s="770"/>
      <c r="AI6" s="771"/>
      <c r="AJ6" s="771"/>
      <c r="AK6" s="771"/>
      <c r="AL6" s="771"/>
      <c r="AM6" s="771"/>
      <c r="AN6" s="771"/>
      <c r="AO6" s="771"/>
      <c r="AP6" s="771"/>
      <c r="AQ6" s="771"/>
      <c r="AR6" s="771"/>
      <c r="AS6" s="771"/>
      <c r="AT6" s="771"/>
      <c r="AU6" s="772"/>
      <c r="AV6" s="793"/>
      <c r="AW6" s="793"/>
      <c r="AX6" s="788"/>
      <c r="AY6" s="788"/>
    </row>
    <row r="7" spans="1:51" ht="15">
      <c r="A7" s="795"/>
      <c r="B7" s="795"/>
      <c r="C7" s="795"/>
      <c r="D7" s="680"/>
      <c r="E7" s="681"/>
      <c r="F7" s="770"/>
      <c r="G7" s="772"/>
      <c r="H7" s="796" t="s">
        <v>12</v>
      </c>
      <c r="I7" s="796"/>
      <c r="J7" s="265"/>
      <c r="K7" s="770"/>
      <c r="L7" s="771"/>
      <c r="M7" s="771"/>
      <c r="N7" s="771"/>
      <c r="O7" s="771"/>
      <c r="P7" s="771"/>
      <c r="Q7" s="771"/>
      <c r="R7" s="771"/>
      <c r="S7" s="771"/>
      <c r="T7" s="771"/>
      <c r="U7" s="771"/>
      <c r="V7" s="268"/>
      <c r="W7" s="268"/>
      <c r="X7" s="268"/>
      <c r="Y7" s="268"/>
      <c r="Z7" s="268"/>
      <c r="AA7" s="268"/>
      <c r="AB7" s="268"/>
      <c r="AC7" s="269"/>
      <c r="AD7" s="269"/>
      <c r="AE7" s="269"/>
      <c r="AF7" s="269"/>
      <c r="AG7" s="270"/>
      <c r="AH7" s="770"/>
      <c r="AI7" s="771"/>
      <c r="AJ7" s="771"/>
      <c r="AK7" s="771"/>
      <c r="AL7" s="771"/>
      <c r="AM7" s="771"/>
      <c r="AN7" s="771"/>
      <c r="AO7" s="771"/>
      <c r="AP7" s="771"/>
      <c r="AQ7" s="771"/>
      <c r="AR7" s="771"/>
      <c r="AS7" s="771"/>
      <c r="AT7" s="771"/>
      <c r="AU7" s="772"/>
      <c r="AV7" s="793"/>
      <c r="AW7" s="793"/>
      <c r="AX7" s="788"/>
      <c r="AY7" s="788"/>
    </row>
    <row r="8" spans="1:51" ht="15">
      <c r="A8" s="795"/>
      <c r="B8" s="795"/>
      <c r="C8" s="795"/>
      <c r="D8" s="682"/>
      <c r="E8" s="683"/>
      <c r="F8" s="773"/>
      <c r="G8" s="775"/>
      <c r="H8" s="796" t="s">
        <v>13</v>
      </c>
      <c r="I8" s="796"/>
      <c r="J8" s="265" t="s">
        <v>144</v>
      </c>
      <c r="K8" s="773"/>
      <c r="L8" s="774"/>
      <c r="M8" s="774"/>
      <c r="N8" s="774"/>
      <c r="O8" s="774"/>
      <c r="P8" s="774"/>
      <c r="Q8" s="774"/>
      <c r="R8" s="774"/>
      <c r="S8" s="774"/>
      <c r="T8" s="774"/>
      <c r="U8" s="774"/>
      <c r="V8" s="271"/>
      <c r="W8" s="271"/>
      <c r="X8" s="271"/>
      <c r="Y8" s="271"/>
      <c r="Z8" s="271"/>
      <c r="AA8" s="271"/>
      <c r="AB8" s="271"/>
      <c r="AC8" s="272"/>
      <c r="AD8" s="272"/>
      <c r="AE8" s="272"/>
      <c r="AF8" s="272"/>
      <c r="AG8" s="273"/>
      <c r="AH8" s="770"/>
      <c r="AI8" s="771"/>
      <c r="AJ8" s="771"/>
      <c r="AK8" s="771"/>
      <c r="AL8" s="771"/>
      <c r="AM8" s="771"/>
      <c r="AN8" s="771"/>
      <c r="AO8" s="771"/>
      <c r="AP8" s="771"/>
      <c r="AQ8" s="771"/>
      <c r="AR8" s="771"/>
      <c r="AS8" s="771"/>
      <c r="AT8" s="771"/>
      <c r="AU8" s="772"/>
      <c r="AV8" s="793"/>
      <c r="AW8" s="793"/>
      <c r="AX8" s="788"/>
      <c r="AY8" s="788"/>
    </row>
    <row r="9" spans="1:51" ht="15">
      <c r="A9" s="789" t="s">
        <v>145</v>
      </c>
      <c r="B9" s="790"/>
      <c r="C9" s="791"/>
      <c r="D9" s="801" t="s">
        <v>146</v>
      </c>
      <c r="E9" s="802"/>
      <c r="F9" s="802"/>
      <c r="G9" s="802"/>
      <c r="H9" s="802"/>
      <c r="I9" s="802"/>
      <c r="J9" s="802"/>
      <c r="K9" s="780"/>
      <c r="L9" s="780"/>
      <c r="M9" s="780"/>
      <c r="N9" s="780"/>
      <c r="O9" s="780"/>
      <c r="P9" s="780"/>
      <c r="Q9" s="780"/>
      <c r="R9" s="780"/>
      <c r="S9" s="780"/>
      <c r="T9" s="780"/>
      <c r="U9" s="780"/>
      <c r="V9" s="780"/>
      <c r="W9" s="780"/>
      <c r="X9" s="780"/>
      <c r="Y9" s="780"/>
      <c r="Z9" s="780"/>
      <c r="AA9" s="780"/>
      <c r="AB9" s="780"/>
      <c r="AC9" s="780"/>
      <c r="AD9" s="780"/>
      <c r="AE9" s="780"/>
      <c r="AF9" s="780"/>
      <c r="AG9" s="781"/>
      <c r="AH9" s="770"/>
      <c r="AI9" s="771"/>
      <c r="AJ9" s="771"/>
      <c r="AK9" s="771"/>
      <c r="AL9" s="771"/>
      <c r="AM9" s="771"/>
      <c r="AN9" s="771"/>
      <c r="AO9" s="771"/>
      <c r="AP9" s="771"/>
      <c r="AQ9" s="771"/>
      <c r="AR9" s="771"/>
      <c r="AS9" s="771"/>
      <c r="AT9" s="771"/>
      <c r="AU9" s="772"/>
      <c r="AV9" s="793"/>
      <c r="AW9" s="793"/>
      <c r="AX9" s="788"/>
      <c r="AY9" s="788"/>
    </row>
    <row r="10" spans="1:51" ht="15">
      <c r="A10" s="798" t="s">
        <v>147</v>
      </c>
      <c r="B10" s="799"/>
      <c r="C10" s="800"/>
      <c r="D10" s="779" t="s">
        <v>148</v>
      </c>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1"/>
      <c r="AH10" s="773"/>
      <c r="AI10" s="774"/>
      <c r="AJ10" s="774"/>
      <c r="AK10" s="774"/>
      <c r="AL10" s="774"/>
      <c r="AM10" s="774"/>
      <c r="AN10" s="774"/>
      <c r="AO10" s="774"/>
      <c r="AP10" s="774"/>
      <c r="AQ10" s="774"/>
      <c r="AR10" s="774"/>
      <c r="AS10" s="774"/>
      <c r="AT10" s="774"/>
      <c r="AU10" s="775"/>
      <c r="AV10" s="793"/>
      <c r="AW10" s="793"/>
      <c r="AX10" s="788"/>
      <c r="AY10" s="788"/>
    </row>
    <row r="11" spans="1:51" ht="33.75" customHeight="1">
      <c r="A11" s="784" t="s">
        <v>149</v>
      </c>
      <c r="B11" s="785"/>
      <c r="C11" s="785"/>
      <c r="D11" s="785"/>
      <c r="E11" s="785"/>
      <c r="F11" s="786"/>
      <c r="G11" s="784" t="s">
        <v>150</v>
      </c>
      <c r="H11" s="786"/>
      <c r="I11" s="782" t="s">
        <v>151</v>
      </c>
      <c r="J11" s="782" t="s">
        <v>152</v>
      </c>
      <c r="K11" s="782" t="s">
        <v>153</v>
      </c>
      <c r="L11" s="782" t="s">
        <v>154</v>
      </c>
      <c r="M11" s="782" t="s">
        <v>155</v>
      </c>
      <c r="N11" s="782" t="s">
        <v>156</v>
      </c>
      <c r="O11" s="784" t="s">
        <v>157</v>
      </c>
      <c r="P11" s="785"/>
      <c r="Q11" s="785"/>
      <c r="R11" s="785"/>
      <c r="S11" s="786"/>
      <c r="T11" s="782" t="s">
        <v>158</v>
      </c>
      <c r="U11" s="782" t="s">
        <v>159</v>
      </c>
      <c r="V11" s="776" t="s">
        <v>160</v>
      </c>
      <c r="W11" s="777"/>
      <c r="X11" s="777"/>
      <c r="Y11" s="777"/>
      <c r="Z11" s="777"/>
      <c r="AA11" s="777"/>
      <c r="AB11" s="777"/>
      <c r="AC11" s="777"/>
      <c r="AD11" s="777"/>
      <c r="AE11" s="777"/>
      <c r="AF11" s="777"/>
      <c r="AG11" s="778"/>
      <c r="AH11" s="776" t="s">
        <v>161</v>
      </c>
      <c r="AI11" s="777"/>
      <c r="AJ11" s="777"/>
      <c r="AK11" s="777"/>
      <c r="AL11" s="777"/>
      <c r="AM11" s="777"/>
      <c r="AN11" s="777"/>
      <c r="AO11" s="777"/>
      <c r="AP11" s="777"/>
      <c r="AQ11" s="777"/>
      <c r="AR11" s="777"/>
      <c r="AS11" s="778"/>
      <c r="AT11" s="784" t="s">
        <v>33</v>
      </c>
      <c r="AU11" s="786"/>
      <c r="AV11" s="793"/>
      <c r="AW11" s="793"/>
      <c r="AX11" s="788"/>
      <c r="AY11" s="788"/>
    </row>
    <row r="12" spans="1:51" ht="57.75" customHeight="1">
      <c r="A12" s="274" t="s">
        <v>162</v>
      </c>
      <c r="B12" s="274" t="s">
        <v>163</v>
      </c>
      <c r="C12" s="274" t="s">
        <v>164</v>
      </c>
      <c r="D12" s="274" t="s">
        <v>165</v>
      </c>
      <c r="E12" s="274" t="s">
        <v>166</v>
      </c>
      <c r="F12" s="274" t="s">
        <v>167</v>
      </c>
      <c r="G12" s="274" t="s">
        <v>168</v>
      </c>
      <c r="H12" s="274" t="s">
        <v>169</v>
      </c>
      <c r="I12" s="783"/>
      <c r="J12" s="783"/>
      <c r="K12" s="783"/>
      <c r="L12" s="783"/>
      <c r="M12" s="783"/>
      <c r="N12" s="783"/>
      <c r="O12" s="274">
        <v>2020</v>
      </c>
      <c r="P12" s="274">
        <v>2021</v>
      </c>
      <c r="Q12" s="274">
        <v>2022</v>
      </c>
      <c r="R12" s="274">
        <v>2023</v>
      </c>
      <c r="S12" s="274">
        <v>2024</v>
      </c>
      <c r="T12" s="783"/>
      <c r="U12" s="783"/>
      <c r="V12" s="264" t="s">
        <v>35</v>
      </c>
      <c r="W12" s="264" t="s">
        <v>36</v>
      </c>
      <c r="X12" s="264" t="s">
        <v>37</v>
      </c>
      <c r="Y12" s="264" t="s">
        <v>38</v>
      </c>
      <c r="Z12" s="264" t="s">
        <v>39</v>
      </c>
      <c r="AA12" s="264" t="s">
        <v>40</v>
      </c>
      <c r="AB12" s="264" t="s">
        <v>41</v>
      </c>
      <c r="AC12" s="264" t="s">
        <v>42</v>
      </c>
      <c r="AD12" s="264" t="s">
        <v>43</v>
      </c>
      <c r="AE12" s="264" t="s">
        <v>44</v>
      </c>
      <c r="AF12" s="264" t="s">
        <v>45</v>
      </c>
      <c r="AG12" s="264" t="s">
        <v>46</v>
      </c>
      <c r="AH12" s="264" t="s">
        <v>35</v>
      </c>
      <c r="AI12" s="275" t="s">
        <v>36</v>
      </c>
      <c r="AJ12" s="264" t="s">
        <v>37</v>
      </c>
      <c r="AK12" s="264" t="s">
        <v>38</v>
      </c>
      <c r="AL12" s="264" t="s">
        <v>39</v>
      </c>
      <c r="AM12" s="264" t="s">
        <v>40</v>
      </c>
      <c r="AN12" s="264" t="s">
        <v>41</v>
      </c>
      <c r="AO12" s="264" t="s">
        <v>42</v>
      </c>
      <c r="AP12" s="264" t="s">
        <v>43</v>
      </c>
      <c r="AQ12" s="264" t="s">
        <v>44</v>
      </c>
      <c r="AR12" s="264" t="s">
        <v>45</v>
      </c>
      <c r="AS12" s="264" t="s">
        <v>46</v>
      </c>
      <c r="AT12" s="276" t="s">
        <v>170</v>
      </c>
      <c r="AU12" s="277" t="s">
        <v>171</v>
      </c>
      <c r="AV12" s="794"/>
      <c r="AW12" s="794"/>
      <c r="AX12" s="783"/>
      <c r="AY12" s="783"/>
    </row>
    <row r="13" spans="1:51" s="284" customFormat="1" ht="241.5" customHeight="1">
      <c r="A13" s="278"/>
      <c r="B13" s="278"/>
      <c r="C13" s="278"/>
      <c r="D13" s="278"/>
      <c r="E13" s="278"/>
      <c r="F13" s="278"/>
      <c r="G13" s="278"/>
      <c r="H13" s="279" t="s">
        <v>172</v>
      </c>
      <c r="I13" s="279" t="s">
        <v>173</v>
      </c>
      <c r="J13" s="279" t="s">
        <v>174</v>
      </c>
      <c r="K13" s="279" t="s">
        <v>175</v>
      </c>
      <c r="L13" s="279">
        <v>20</v>
      </c>
      <c r="M13" s="279" t="s">
        <v>176</v>
      </c>
      <c r="N13" s="279" t="s">
        <v>177</v>
      </c>
      <c r="O13" s="280"/>
      <c r="P13" s="281">
        <v>1</v>
      </c>
      <c r="Q13" s="281">
        <v>1</v>
      </c>
      <c r="R13" s="281">
        <v>1</v>
      </c>
      <c r="S13" s="281">
        <v>1</v>
      </c>
      <c r="T13" s="280"/>
      <c r="U13" s="280" t="s">
        <v>178</v>
      </c>
      <c r="V13" s="279"/>
      <c r="W13" s="279"/>
      <c r="X13" s="281">
        <v>0.25</v>
      </c>
      <c r="Y13" s="281"/>
      <c r="Z13" s="281"/>
      <c r="AA13" s="281">
        <v>0.25</v>
      </c>
      <c r="AB13" s="281"/>
      <c r="AC13" s="281"/>
      <c r="AD13" s="281">
        <v>0.25</v>
      </c>
      <c r="AE13" s="281"/>
      <c r="AF13" s="281"/>
      <c r="AG13" s="281">
        <v>0.25</v>
      </c>
      <c r="AH13" s="281"/>
      <c r="AI13" s="282"/>
      <c r="AJ13" s="281">
        <v>0.25</v>
      </c>
      <c r="AK13" s="281"/>
      <c r="AL13" s="281"/>
      <c r="AM13" s="281">
        <v>0.25</v>
      </c>
      <c r="AN13" s="281"/>
      <c r="AO13" s="281"/>
      <c r="AP13" s="281"/>
      <c r="AQ13" s="281"/>
      <c r="AR13" s="281"/>
      <c r="AS13" s="281"/>
      <c r="AT13" s="281">
        <f>+AJ13+AM13+AP13+AS13</f>
        <v>0.5</v>
      </c>
      <c r="AU13" s="283">
        <f>SUM(AH13:AS13)/Q13</f>
        <v>0.5</v>
      </c>
      <c r="AV13" s="330" t="s">
        <v>179</v>
      </c>
      <c r="AW13" s="330" t="s">
        <v>180</v>
      </c>
      <c r="AX13" s="330"/>
      <c r="AY13" s="331"/>
    </row>
    <row r="14" spans="1:51" s="284" customFormat="1" ht="127.5" customHeight="1">
      <c r="A14" s="278"/>
      <c r="B14" s="278"/>
      <c r="C14" s="278"/>
      <c r="D14" s="278"/>
      <c r="E14" s="278"/>
      <c r="F14" s="278"/>
      <c r="G14" s="278"/>
      <c r="H14" s="279" t="s">
        <v>181</v>
      </c>
      <c r="I14" s="279" t="s">
        <v>182</v>
      </c>
      <c r="J14" s="279" t="s">
        <v>183</v>
      </c>
      <c r="K14" s="279" t="s">
        <v>175</v>
      </c>
      <c r="L14" s="279">
        <v>1</v>
      </c>
      <c r="M14" s="279" t="s">
        <v>184</v>
      </c>
      <c r="N14" s="279" t="s">
        <v>185</v>
      </c>
      <c r="O14" s="279"/>
      <c r="P14" s="285">
        <v>1</v>
      </c>
      <c r="Q14" s="285">
        <v>0</v>
      </c>
      <c r="R14" s="285">
        <v>0</v>
      </c>
      <c r="S14" s="285">
        <v>0</v>
      </c>
      <c r="T14" s="279"/>
      <c r="U14" s="279" t="s">
        <v>185</v>
      </c>
      <c r="V14" s="279"/>
      <c r="W14" s="279"/>
      <c r="X14" s="279"/>
      <c r="Y14" s="279"/>
      <c r="Z14" s="279"/>
      <c r="AA14" s="279"/>
      <c r="AB14" s="279"/>
      <c r="AC14" s="278"/>
      <c r="AD14" s="278"/>
      <c r="AE14" s="278"/>
      <c r="AF14" s="278"/>
      <c r="AG14" s="278"/>
      <c r="AI14" s="286"/>
      <c r="AJ14" s="278"/>
      <c r="AK14" s="278"/>
      <c r="AL14" s="278"/>
      <c r="AM14" s="278"/>
      <c r="AN14" s="278"/>
      <c r="AO14" s="278"/>
      <c r="AP14" s="278"/>
      <c r="AQ14" s="278"/>
      <c r="AR14" s="278"/>
      <c r="AS14" s="278"/>
      <c r="AT14" s="279">
        <f>SUM(AG14:AS14)</f>
        <v>0</v>
      </c>
      <c r="AU14" s="287">
        <v>1</v>
      </c>
      <c r="AV14" s="332" t="s">
        <v>186</v>
      </c>
      <c r="AW14" s="330"/>
      <c r="AX14" s="330"/>
      <c r="AY14" s="331"/>
    </row>
    <row r="15" spans="1:51" s="284" customFormat="1" ht="387.75" customHeight="1">
      <c r="A15" s="278"/>
      <c r="B15" s="278"/>
      <c r="C15" s="278"/>
      <c r="D15" s="278"/>
      <c r="E15" s="288" t="s">
        <v>187</v>
      </c>
      <c r="F15" s="288"/>
      <c r="G15" s="289" t="s">
        <v>188</v>
      </c>
      <c r="H15" s="288"/>
      <c r="I15" s="289" t="s">
        <v>189</v>
      </c>
      <c r="J15" s="289" t="s">
        <v>190</v>
      </c>
      <c r="K15" s="289" t="s">
        <v>175</v>
      </c>
      <c r="L15" s="289">
        <v>20</v>
      </c>
      <c r="M15" s="289" t="s">
        <v>191</v>
      </c>
      <c r="N15" s="279" t="s">
        <v>192</v>
      </c>
      <c r="O15" s="289">
        <v>20</v>
      </c>
      <c r="P15" s="289">
        <v>20</v>
      </c>
      <c r="Q15" s="289">
        <v>20</v>
      </c>
      <c r="R15" s="289">
        <v>20</v>
      </c>
      <c r="S15" s="289">
        <v>20</v>
      </c>
      <c r="T15" s="290" t="s">
        <v>193</v>
      </c>
      <c r="U15" s="290" t="s">
        <v>194</v>
      </c>
      <c r="V15" s="279"/>
      <c r="W15" s="291"/>
      <c r="X15" s="291">
        <v>20</v>
      </c>
      <c r="Y15" s="291"/>
      <c r="Z15" s="291"/>
      <c r="AA15" s="291">
        <v>20</v>
      </c>
      <c r="AB15" s="291"/>
      <c r="AC15" s="291"/>
      <c r="AD15" s="291">
        <v>20</v>
      </c>
      <c r="AE15" s="291"/>
      <c r="AF15" s="291"/>
      <c r="AG15" s="291">
        <v>20</v>
      </c>
      <c r="AH15" s="279">
        <v>0</v>
      </c>
      <c r="AI15" s="286">
        <v>4</v>
      </c>
      <c r="AJ15" s="279">
        <v>10</v>
      </c>
      <c r="AK15" s="279">
        <v>13</v>
      </c>
      <c r="AL15" s="279">
        <v>17</v>
      </c>
      <c r="AM15" s="279">
        <v>14</v>
      </c>
      <c r="AN15" s="279">
        <v>17</v>
      </c>
      <c r="AO15" s="279">
        <v>12</v>
      </c>
      <c r="AP15" s="321">
        <v>13</v>
      </c>
      <c r="AQ15" s="279"/>
      <c r="AR15" s="279"/>
      <c r="AS15" s="279"/>
      <c r="AT15" s="289">
        <v>20</v>
      </c>
      <c r="AU15" s="283">
        <f aca="true" t="shared" si="0" ref="AU15:AU20">+AT15/R15</f>
        <v>1</v>
      </c>
      <c r="AV15" s="333" t="s">
        <v>195</v>
      </c>
      <c r="AW15" s="345" t="s">
        <v>536</v>
      </c>
      <c r="AX15" s="335"/>
      <c r="AY15" s="331"/>
    </row>
    <row r="16" spans="1:51" s="284" customFormat="1" ht="385.5" customHeight="1">
      <c r="A16" s="278"/>
      <c r="B16" s="278"/>
      <c r="C16" s="278"/>
      <c r="D16" s="288">
        <v>33</v>
      </c>
      <c r="E16" s="288" t="s">
        <v>196</v>
      </c>
      <c r="F16" s="288"/>
      <c r="G16" s="289" t="s">
        <v>188</v>
      </c>
      <c r="H16" s="288" t="s">
        <v>197</v>
      </c>
      <c r="I16" s="289" t="s">
        <v>108</v>
      </c>
      <c r="J16" s="289" t="s">
        <v>198</v>
      </c>
      <c r="K16" s="288" t="s">
        <v>199</v>
      </c>
      <c r="L16" s="288">
        <v>4800</v>
      </c>
      <c r="M16" s="288" t="s">
        <v>200</v>
      </c>
      <c r="N16" s="289" t="s">
        <v>201</v>
      </c>
      <c r="O16" s="292">
        <v>0</v>
      </c>
      <c r="P16" s="292">
        <v>1400</v>
      </c>
      <c r="Q16" s="292">
        <v>1239</v>
      </c>
      <c r="R16" s="292">
        <v>1200</v>
      </c>
      <c r="S16" s="292">
        <v>1000</v>
      </c>
      <c r="T16" s="290" t="s">
        <v>193</v>
      </c>
      <c r="U16" s="289" t="s">
        <v>202</v>
      </c>
      <c r="V16" s="279"/>
      <c r="W16" s="279"/>
      <c r="X16" s="291">
        <v>50</v>
      </c>
      <c r="Y16" s="291">
        <v>100</v>
      </c>
      <c r="Z16" s="291">
        <v>200</v>
      </c>
      <c r="AA16" s="291">
        <v>150</v>
      </c>
      <c r="AB16" s="291">
        <v>150</v>
      </c>
      <c r="AC16" s="291">
        <v>150</v>
      </c>
      <c r="AD16" s="291">
        <v>120</v>
      </c>
      <c r="AE16" s="291">
        <v>130</v>
      </c>
      <c r="AF16" s="291">
        <v>150</v>
      </c>
      <c r="AG16" s="291">
        <v>0</v>
      </c>
      <c r="AH16" s="279">
        <v>0</v>
      </c>
      <c r="AI16" s="286">
        <v>0</v>
      </c>
      <c r="AJ16" s="279">
        <v>168</v>
      </c>
      <c r="AK16" s="279">
        <v>178</v>
      </c>
      <c r="AL16" s="279">
        <v>237</v>
      </c>
      <c r="AM16" s="279">
        <v>193</v>
      </c>
      <c r="AN16" s="279">
        <v>223</v>
      </c>
      <c r="AO16" s="109">
        <v>256</v>
      </c>
      <c r="AP16" s="109">
        <v>838</v>
      </c>
      <c r="AQ16" s="279"/>
      <c r="AR16" s="279"/>
      <c r="AS16" s="279"/>
      <c r="AT16" s="109">
        <f>SUM(AH16:AS16)</f>
        <v>2093</v>
      </c>
      <c r="AU16" s="287">
        <f t="shared" si="0"/>
        <v>1.7441666666666666</v>
      </c>
      <c r="AV16" s="333" t="s">
        <v>203</v>
      </c>
      <c r="AW16" s="336" t="s">
        <v>535</v>
      </c>
      <c r="AX16" s="330"/>
      <c r="AY16" s="331"/>
    </row>
    <row r="17" spans="1:51" s="284" customFormat="1" ht="373.5" customHeight="1">
      <c r="A17" s="278"/>
      <c r="B17" s="278"/>
      <c r="C17" s="278"/>
      <c r="D17" s="278"/>
      <c r="E17" s="265" t="s">
        <v>204</v>
      </c>
      <c r="F17" s="265"/>
      <c r="G17" s="279" t="s">
        <v>188</v>
      </c>
      <c r="H17" s="265"/>
      <c r="I17" s="279" t="s">
        <v>116</v>
      </c>
      <c r="J17" s="279" t="s">
        <v>205</v>
      </c>
      <c r="K17" s="265" t="s">
        <v>175</v>
      </c>
      <c r="L17" s="279">
        <v>19</v>
      </c>
      <c r="M17" s="265" t="s">
        <v>176</v>
      </c>
      <c r="N17" s="279" t="s">
        <v>206</v>
      </c>
      <c r="O17" s="293">
        <v>0</v>
      </c>
      <c r="P17" s="293">
        <v>19</v>
      </c>
      <c r="Q17" s="293">
        <v>19</v>
      </c>
      <c r="R17" s="293">
        <v>19</v>
      </c>
      <c r="S17" s="293">
        <v>19</v>
      </c>
      <c r="T17" s="294" t="s">
        <v>193</v>
      </c>
      <c r="U17" s="279" t="s">
        <v>207</v>
      </c>
      <c r="V17" s="279"/>
      <c r="W17" s="279"/>
      <c r="X17" s="279">
        <v>19</v>
      </c>
      <c r="Y17" s="279"/>
      <c r="Z17" s="279"/>
      <c r="AA17" s="279">
        <v>19</v>
      </c>
      <c r="AB17" s="279"/>
      <c r="AC17" s="279"/>
      <c r="AD17" s="279">
        <v>19</v>
      </c>
      <c r="AE17" s="279"/>
      <c r="AF17" s="279"/>
      <c r="AG17" s="279">
        <v>19</v>
      </c>
      <c r="AH17" s="286">
        <v>0</v>
      </c>
      <c r="AI17" s="286">
        <v>7</v>
      </c>
      <c r="AJ17" s="279">
        <v>9</v>
      </c>
      <c r="AK17" s="279">
        <v>6</v>
      </c>
      <c r="AL17" s="286">
        <v>10</v>
      </c>
      <c r="AM17" s="279">
        <v>6</v>
      </c>
      <c r="AN17" s="279">
        <v>9</v>
      </c>
      <c r="AO17" s="109">
        <v>9</v>
      </c>
      <c r="AP17" s="109">
        <v>3</v>
      </c>
      <c r="AQ17" s="286"/>
      <c r="AR17" s="286"/>
      <c r="AS17" s="286"/>
      <c r="AT17" s="289">
        <v>18</v>
      </c>
      <c r="AU17" s="287">
        <f t="shared" si="0"/>
        <v>0.9473684210526315</v>
      </c>
      <c r="AV17" s="337" t="s">
        <v>122</v>
      </c>
      <c r="AW17" s="334" t="s">
        <v>537</v>
      </c>
      <c r="AX17" s="330"/>
      <c r="AY17" s="331"/>
    </row>
    <row r="18" spans="1:51" s="284" customFormat="1" ht="318" customHeight="1">
      <c r="A18" s="278"/>
      <c r="B18" s="278"/>
      <c r="C18" s="278"/>
      <c r="D18" s="278"/>
      <c r="E18" s="265" t="s">
        <v>208</v>
      </c>
      <c r="F18" s="265"/>
      <c r="G18" s="279" t="s">
        <v>188</v>
      </c>
      <c r="H18" s="265"/>
      <c r="I18" s="279" t="s">
        <v>116</v>
      </c>
      <c r="J18" s="279" t="s">
        <v>209</v>
      </c>
      <c r="K18" s="265" t="s">
        <v>175</v>
      </c>
      <c r="L18" s="279">
        <v>4</v>
      </c>
      <c r="M18" s="265" t="s">
        <v>210</v>
      </c>
      <c r="N18" s="279" t="s">
        <v>211</v>
      </c>
      <c r="O18" s="293"/>
      <c r="P18" s="293">
        <v>4</v>
      </c>
      <c r="Q18" s="293">
        <v>4</v>
      </c>
      <c r="R18" s="293">
        <v>4</v>
      </c>
      <c r="S18" s="293">
        <v>4</v>
      </c>
      <c r="T18" s="292"/>
      <c r="U18" s="289" t="s">
        <v>212</v>
      </c>
      <c r="V18" s="279"/>
      <c r="W18" s="279"/>
      <c r="X18" s="279">
        <v>1</v>
      </c>
      <c r="Y18" s="279"/>
      <c r="Z18" s="279"/>
      <c r="AA18" s="279">
        <v>1</v>
      </c>
      <c r="AB18" s="279"/>
      <c r="AC18" s="278"/>
      <c r="AD18" s="279">
        <v>1</v>
      </c>
      <c r="AE18" s="279"/>
      <c r="AF18" s="279"/>
      <c r="AG18" s="279">
        <v>1</v>
      </c>
      <c r="AH18" s="279"/>
      <c r="AI18" s="286">
        <v>0</v>
      </c>
      <c r="AJ18" s="279">
        <v>1</v>
      </c>
      <c r="AK18" s="279">
        <v>1</v>
      </c>
      <c r="AL18" s="279">
        <v>1</v>
      </c>
      <c r="AM18" s="279">
        <v>0</v>
      </c>
      <c r="AN18" s="279">
        <v>0</v>
      </c>
      <c r="AO18" s="279">
        <v>0</v>
      </c>
      <c r="AP18" s="278"/>
      <c r="AQ18" s="278"/>
      <c r="AR18" s="278"/>
      <c r="AS18" s="278"/>
      <c r="AT18" s="279">
        <f>SUM(AH18:AS18)</f>
        <v>3</v>
      </c>
      <c r="AU18" s="287">
        <f t="shared" si="0"/>
        <v>0.75</v>
      </c>
      <c r="AV18" s="338" t="s">
        <v>213</v>
      </c>
      <c r="AW18" s="336" t="s">
        <v>214</v>
      </c>
      <c r="AX18" s="339" t="s">
        <v>215</v>
      </c>
      <c r="AY18" s="331" t="s">
        <v>216</v>
      </c>
    </row>
    <row r="19" spans="1:51" s="284" customFormat="1" ht="318" customHeight="1">
      <c r="A19" s="278"/>
      <c r="B19" s="278"/>
      <c r="C19" s="278"/>
      <c r="D19" s="278"/>
      <c r="E19" s="265" t="s">
        <v>217</v>
      </c>
      <c r="F19" s="265"/>
      <c r="G19" s="279" t="s">
        <v>188</v>
      </c>
      <c r="H19" s="279" t="s">
        <v>218</v>
      </c>
      <c r="I19" s="279" t="s">
        <v>125</v>
      </c>
      <c r="J19" s="279" t="s">
        <v>219</v>
      </c>
      <c r="K19" s="279" t="s">
        <v>175</v>
      </c>
      <c r="L19" s="279">
        <v>20</v>
      </c>
      <c r="M19" s="279" t="s">
        <v>176</v>
      </c>
      <c r="N19" s="279" t="s">
        <v>220</v>
      </c>
      <c r="O19" s="286">
        <v>20</v>
      </c>
      <c r="P19" s="286">
        <v>20</v>
      </c>
      <c r="Q19" s="286">
        <v>20</v>
      </c>
      <c r="R19" s="286">
        <v>20</v>
      </c>
      <c r="S19" s="286">
        <v>20</v>
      </c>
      <c r="T19" s="295" t="s">
        <v>193</v>
      </c>
      <c r="U19" s="279" t="s">
        <v>221</v>
      </c>
      <c r="V19" s="279"/>
      <c r="W19" s="279"/>
      <c r="X19" s="291">
        <v>20</v>
      </c>
      <c r="Y19" s="291"/>
      <c r="Z19" s="291"/>
      <c r="AA19" s="291">
        <v>20</v>
      </c>
      <c r="AB19" s="291"/>
      <c r="AC19" s="291"/>
      <c r="AD19" s="291">
        <v>20</v>
      </c>
      <c r="AE19" s="291"/>
      <c r="AF19" s="291"/>
      <c r="AG19" s="291">
        <v>20</v>
      </c>
      <c r="AH19" s="278"/>
      <c r="AI19" s="286">
        <v>0</v>
      </c>
      <c r="AJ19" s="279">
        <v>19</v>
      </c>
      <c r="AK19" s="279">
        <v>17</v>
      </c>
      <c r="AL19" s="279">
        <v>15</v>
      </c>
      <c r="AM19" s="279">
        <v>19</v>
      </c>
      <c r="AN19" s="279">
        <v>18</v>
      </c>
      <c r="AO19" s="109">
        <v>17</v>
      </c>
      <c r="AP19" s="109">
        <v>19</v>
      </c>
      <c r="AQ19" s="278"/>
      <c r="AR19" s="278"/>
      <c r="AS19" s="278"/>
      <c r="AT19" s="289">
        <v>19</v>
      </c>
      <c r="AU19" s="287">
        <f t="shared" si="0"/>
        <v>0.95</v>
      </c>
      <c r="AV19" s="337" t="s">
        <v>222</v>
      </c>
      <c r="AW19" s="336" t="s">
        <v>223</v>
      </c>
      <c r="AX19" s="330"/>
      <c r="AY19" s="331"/>
    </row>
    <row r="20" spans="1:51" ht="360" customHeight="1">
      <c r="A20" s="265"/>
      <c r="B20" s="265"/>
      <c r="C20" s="265"/>
      <c r="D20" s="265"/>
      <c r="E20" s="279" t="s">
        <v>224</v>
      </c>
      <c r="F20" s="279"/>
      <c r="G20" s="279" t="s">
        <v>188</v>
      </c>
      <c r="H20" s="279" t="s">
        <v>197</v>
      </c>
      <c r="I20" s="279" t="s">
        <v>125</v>
      </c>
      <c r="J20" s="279" t="s">
        <v>225</v>
      </c>
      <c r="K20" s="279" t="s">
        <v>175</v>
      </c>
      <c r="L20" s="279">
        <v>20</v>
      </c>
      <c r="M20" s="279" t="s">
        <v>176</v>
      </c>
      <c r="N20" s="286"/>
      <c r="O20" s="286">
        <v>20</v>
      </c>
      <c r="P20" s="286">
        <v>20</v>
      </c>
      <c r="Q20" s="286">
        <v>20</v>
      </c>
      <c r="R20" s="286">
        <v>20</v>
      </c>
      <c r="S20" s="286">
        <v>20</v>
      </c>
      <c r="T20" s="286"/>
      <c r="U20" s="279" t="s">
        <v>226</v>
      </c>
      <c r="V20" s="265"/>
      <c r="W20" s="265"/>
      <c r="X20" s="291">
        <v>20</v>
      </c>
      <c r="Y20" s="291"/>
      <c r="Z20" s="291"/>
      <c r="AA20" s="291">
        <v>20</v>
      </c>
      <c r="AB20" s="291"/>
      <c r="AC20" s="291"/>
      <c r="AD20" s="291">
        <v>20</v>
      </c>
      <c r="AE20" s="291"/>
      <c r="AF20" s="291"/>
      <c r="AG20" s="291">
        <v>20</v>
      </c>
      <c r="AH20" s="293"/>
      <c r="AI20" s="293">
        <v>0</v>
      </c>
      <c r="AJ20" s="265">
        <v>9</v>
      </c>
      <c r="AK20" s="265">
        <v>0</v>
      </c>
      <c r="AL20" s="265">
        <v>16</v>
      </c>
      <c r="AM20" s="293">
        <v>14</v>
      </c>
      <c r="AN20" s="293">
        <v>12</v>
      </c>
      <c r="AO20" s="315">
        <v>14</v>
      </c>
      <c r="AP20" s="315">
        <v>14</v>
      </c>
      <c r="AQ20" s="293"/>
      <c r="AR20" s="293"/>
      <c r="AS20" s="293"/>
      <c r="AT20" s="265">
        <v>16</v>
      </c>
      <c r="AU20" s="296">
        <f t="shared" si="0"/>
        <v>0.8</v>
      </c>
      <c r="AV20" s="340" t="s">
        <v>227</v>
      </c>
      <c r="AW20" s="336" t="s">
        <v>228</v>
      </c>
      <c r="AX20" s="330"/>
      <c r="AY20" s="331"/>
    </row>
    <row r="21" spans="1:51" ht="240.75" customHeight="1">
      <c r="A21" s="265"/>
      <c r="B21" s="265"/>
      <c r="C21" s="265"/>
      <c r="D21" s="265"/>
      <c r="E21" s="265" t="s">
        <v>229</v>
      </c>
      <c r="F21" s="265"/>
      <c r="G21" s="279" t="s">
        <v>188</v>
      </c>
      <c r="H21" s="265"/>
      <c r="I21" s="279" t="s">
        <v>125</v>
      </c>
      <c r="J21" s="279" t="s">
        <v>230</v>
      </c>
      <c r="K21" s="279" t="s">
        <v>175</v>
      </c>
      <c r="L21" s="279">
        <v>20</v>
      </c>
      <c r="M21" s="279" t="s">
        <v>176</v>
      </c>
      <c r="N21" s="293"/>
      <c r="O21" s="286">
        <v>20</v>
      </c>
      <c r="P21" s="286">
        <v>20</v>
      </c>
      <c r="Q21" s="286">
        <v>20</v>
      </c>
      <c r="R21" s="286">
        <v>20</v>
      </c>
      <c r="S21" s="286">
        <v>20</v>
      </c>
      <c r="T21" s="293"/>
      <c r="U21" s="279" t="s">
        <v>231</v>
      </c>
      <c r="V21" s="265">
        <v>0</v>
      </c>
      <c r="W21" s="265">
        <v>14</v>
      </c>
      <c r="X21" s="265"/>
      <c r="Y21" s="265"/>
      <c r="Z21" s="265"/>
      <c r="AA21" s="265"/>
      <c r="AB21" s="265"/>
      <c r="AC21" s="293"/>
      <c r="AD21" s="293"/>
      <c r="AE21" s="293"/>
      <c r="AF21" s="293"/>
      <c r="AG21" s="293"/>
      <c r="AH21" s="293"/>
      <c r="AI21" s="293">
        <v>14</v>
      </c>
      <c r="AJ21" s="265">
        <v>18</v>
      </c>
      <c r="AK21" s="265">
        <v>17</v>
      </c>
      <c r="AL21" s="265">
        <v>20</v>
      </c>
      <c r="AM21" s="293">
        <v>19</v>
      </c>
      <c r="AN21" s="293">
        <v>17</v>
      </c>
      <c r="AO21" s="315">
        <v>16</v>
      </c>
      <c r="AP21" s="315">
        <v>18</v>
      </c>
      <c r="AQ21" s="293"/>
      <c r="AR21" s="293"/>
      <c r="AS21" s="293"/>
      <c r="AT21" s="288">
        <v>20</v>
      </c>
      <c r="AU21" s="296">
        <f>+AT21/R21</f>
        <v>1</v>
      </c>
      <c r="AV21" s="341" t="s">
        <v>232</v>
      </c>
      <c r="AW21" s="336" t="s">
        <v>233</v>
      </c>
      <c r="AX21" s="330"/>
      <c r="AY21" s="331"/>
    </row>
    <row r="22" spans="1:51" s="304" customFormat="1" ht="70.5" customHeight="1">
      <c r="A22" s="297"/>
      <c r="B22" s="297"/>
      <c r="C22" s="297"/>
      <c r="D22" s="297"/>
      <c r="E22" s="297" t="s">
        <v>229</v>
      </c>
      <c r="F22" s="297"/>
      <c r="G22" s="298" t="s">
        <v>188</v>
      </c>
      <c r="H22" s="297" t="s">
        <v>197</v>
      </c>
      <c r="I22" s="298" t="s">
        <v>125</v>
      </c>
      <c r="J22" s="298" t="s">
        <v>234</v>
      </c>
      <c r="K22" s="297" t="s">
        <v>199</v>
      </c>
      <c r="L22" s="298">
        <v>20</v>
      </c>
      <c r="M22" s="298"/>
      <c r="N22" s="299"/>
      <c r="O22" s="300"/>
      <c r="P22" s="300"/>
      <c r="Q22" s="300"/>
      <c r="R22" s="300"/>
      <c r="S22" s="300"/>
      <c r="T22" s="301" t="s">
        <v>235</v>
      </c>
      <c r="U22" s="302" t="s">
        <v>236</v>
      </c>
      <c r="V22" s="297">
        <v>0</v>
      </c>
      <c r="W22" s="297">
        <v>55</v>
      </c>
      <c r="X22" s="297"/>
      <c r="Y22" s="297"/>
      <c r="Z22" s="297"/>
      <c r="AA22" s="297"/>
      <c r="AB22" s="297"/>
      <c r="AC22" s="299"/>
      <c r="AD22" s="299"/>
      <c r="AE22" s="299"/>
      <c r="AF22" s="299"/>
      <c r="AG22" s="299"/>
      <c r="AH22" s="299"/>
      <c r="AI22" s="288">
        <v>55</v>
      </c>
      <c r="AJ22" s="288">
        <v>40</v>
      </c>
      <c r="AK22" s="288">
        <v>84</v>
      </c>
      <c r="AL22" s="288">
        <v>70</v>
      </c>
      <c r="AM22" s="288">
        <v>28</v>
      </c>
      <c r="AN22" s="288">
        <v>24</v>
      </c>
      <c r="AO22" s="288">
        <v>0</v>
      </c>
      <c r="AP22" s="324">
        <v>27</v>
      </c>
      <c r="AQ22" s="299"/>
      <c r="AR22" s="299"/>
      <c r="AS22" s="299"/>
      <c r="AT22" s="325">
        <f>SUM(AI22:AS22)</f>
        <v>328</v>
      </c>
      <c r="AU22" s="303"/>
      <c r="AV22" s="338" t="s">
        <v>237</v>
      </c>
      <c r="AW22" s="342" t="s">
        <v>238</v>
      </c>
      <c r="AX22" s="343"/>
      <c r="AY22" s="344"/>
    </row>
    <row r="23" spans="1:51" ht="19.5" customHeight="1">
      <c r="A23" s="779" t="s">
        <v>81</v>
      </c>
      <c r="B23" s="780"/>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1"/>
    </row>
    <row r="24" spans="1:51" ht="70.5" customHeight="1">
      <c r="A24" s="787" t="s">
        <v>239</v>
      </c>
      <c r="B24" s="787"/>
      <c r="C24" s="787"/>
      <c r="D24" s="797" t="s">
        <v>240</v>
      </c>
      <c r="E24" s="797"/>
      <c r="F24" s="797"/>
      <c r="G24" s="797"/>
      <c r="H24" s="797"/>
      <c r="I24" s="797"/>
      <c r="J24" s="787" t="s">
        <v>241</v>
      </c>
      <c r="K24" s="787"/>
      <c r="L24" s="787"/>
      <c r="M24" s="787"/>
      <c r="N24" s="787"/>
      <c r="O24" s="787"/>
      <c r="P24" s="766" t="s">
        <v>242</v>
      </c>
      <c r="Q24" s="766"/>
      <c r="R24" s="766"/>
      <c r="S24" s="766"/>
      <c r="T24" s="766"/>
      <c r="U24" s="766"/>
      <c r="V24" s="766" t="s">
        <v>242</v>
      </c>
      <c r="W24" s="766"/>
      <c r="X24" s="766"/>
      <c r="Y24" s="766"/>
      <c r="Z24" s="766"/>
      <c r="AA24" s="766"/>
      <c r="AB24" s="766"/>
      <c r="AC24" s="766"/>
      <c r="AD24" s="766" t="s">
        <v>242</v>
      </c>
      <c r="AE24" s="766"/>
      <c r="AF24" s="766"/>
      <c r="AG24" s="766"/>
      <c r="AH24" s="766"/>
      <c r="AI24" s="766"/>
      <c r="AJ24" s="766"/>
      <c r="AK24" s="766"/>
      <c r="AL24" s="766"/>
      <c r="AM24" s="766"/>
      <c r="AN24" s="766"/>
      <c r="AO24" s="766"/>
      <c r="AP24" s="787" t="s">
        <v>243</v>
      </c>
      <c r="AQ24" s="787"/>
      <c r="AR24" s="787"/>
      <c r="AS24" s="787"/>
      <c r="AT24" s="766"/>
      <c r="AU24" s="766"/>
      <c r="AV24" s="766"/>
      <c r="AW24" s="766"/>
      <c r="AX24" s="766"/>
      <c r="AY24" s="766"/>
    </row>
    <row r="25" spans="1:51" ht="15.75" customHeight="1">
      <c r="A25" s="787"/>
      <c r="B25" s="787"/>
      <c r="C25" s="787"/>
      <c r="D25" s="766" t="s">
        <v>244</v>
      </c>
      <c r="E25" s="766"/>
      <c r="F25" s="766"/>
      <c r="G25" s="766"/>
      <c r="H25" s="766"/>
      <c r="I25" s="766"/>
      <c r="J25" s="787"/>
      <c r="K25" s="787"/>
      <c r="L25" s="787"/>
      <c r="M25" s="787"/>
      <c r="N25" s="787"/>
      <c r="O25" s="787"/>
      <c r="P25" s="766" t="s">
        <v>245</v>
      </c>
      <c r="Q25" s="766"/>
      <c r="R25" s="766"/>
      <c r="S25" s="766"/>
      <c r="T25" s="766"/>
      <c r="U25" s="766"/>
      <c r="V25" s="766" t="s">
        <v>246</v>
      </c>
      <c r="W25" s="766"/>
      <c r="X25" s="766"/>
      <c r="Y25" s="766"/>
      <c r="Z25" s="766"/>
      <c r="AA25" s="766"/>
      <c r="AB25" s="766"/>
      <c r="AC25" s="766"/>
      <c r="AD25" s="766" t="s">
        <v>247</v>
      </c>
      <c r="AE25" s="766"/>
      <c r="AF25" s="766"/>
      <c r="AG25" s="766"/>
      <c r="AH25" s="766"/>
      <c r="AI25" s="766"/>
      <c r="AJ25" s="766"/>
      <c r="AK25" s="766"/>
      <c r="AL25" s="766"/>
      <c r="AM25" s="766"/>
      <c r="AN25" s="766"/>
      <c r="AO25" s="766"/>
      <c r="AP25" s="787"/>
      <c r="AQ25" s="787"/>
      <c r="AR25" s="787"/>
      <c r="AS25" s="787"/>
      <c r="AT25" s="766" t="s">
        <v>247</v>
      </c>
      <c r="AU25" s="766"/>
      <c r="AV25" s="766"/>
      <c r="AW25" s="766"/>
      <c r="AX25" s="766"/>
      <c r="AY25" s="766"/>
    </row>
    <row r="26" spans="1:51" ht="15.75" customHeight="1">
      <c r="A26" s="787"/>
      <c r="B26" s="787"/>
      <c r="C26" s="787"/>
      <c r="D26" s="766" t="s">
        <v>248</v>
      </c>
      <c r="E26" s="766"/>
      <c r="F26" s="766"/>
      <c r="G26" s="766"/>
      <c r="H26" s="766"/>
      <c r="I26" s="766"/>
      <c r="J26" s="787"/>
      <c r="K26" s="787"/>
      <c r="L26" s="787"/>
      <c r="M26" s="787"/>
      <c r="N26" s="787"/>
      <c r="O26" s="787"/>
      <c r="P26" s="766" t="s">
        <v>249</v>
      </c>
      <c r="Q26" s="766"/>
      <c r="R26" s="766"/>
      <c r="S26" s="766"/>
      <c r="T26" s="766"/>
      <c r="U26" s="766"/>
      <c r="V26" s="766" t="s">
        <v>250</v>
      </c>
      <c r="W26" s="766"/>
      <c r="X26" s="766"/>
      <c r="Y26" s="766"/>
      <c r="Z26" s="766"/>
      <c r="AA26" s="766"/>
      <c r="AB26" s="766"/>
      <c r="AC26" s="766"/>
      <c r="AD26" s="766" t="s">
        <v>251</v>
      </c>
      <c r="AE26" s="766"/>
      <c r="AF26" s="766"/>
      <c r="AG26" s="766"/>
      <c r="AH26" s="766"/>
      <c r="AI26" s="766"/>
      <c r="AJ26" s="766"/>
      <c r="AK26" s="766"/>
      <c r="AL26" s="766"/>
      <c r="AM26" s="766"/>
      <c r="AN26" s="766"/>
      <c r="AO26" s="766"/>
      <c r="AP26" s="787"/>
      <c r="AQ26" s="787"/>
      <c r="AR26" s="787"/>
      <c r="AS26" s="787"/>
      <c r="AT26" s="766" t="s">
        <v>252</v>
      </c>
      <c r="AU26" s="766"/>
      <c r="AV26" s="766"/>
      <c r="AW26" s="766"/>
      <c r="AX26" s="766"/>
      <c r="AY26" s="766"/>
    </row>
    <row r="28" ht="70.5" customHeight="1">
      <c r="G28" s="305"/>
    </row>
    <row r="29" spans="6:7" ht="70.5" customHeight="1">
      <c r="F29" s="305"/>
      <c r="G29" s="305"/>
    </row>
    <row r="30" ht="70.5" customHeight="1">
      <c r="G30" s="310"/>
    </row>
  </sheetData>
  <sheetProtection/>
  <mergeCells count="57">
    <mergeCell ref="A3:AW4"/>
    <mergeCell ref="N11:N12"/>
    <mergeCell ref="M11:M12"/>
    <mergeCell ref="AW5:AW12"/>
    <mergeCell ref="AT11:AU11"/>
    <mergeCell ref="AX1:AY1"/>
    <mergeCell ref="AX2:AY2"/>
    <mergeCell ref="AX3:AY3"/>
    <mergeCell ref="AX4:AY4"/>
    <mergeCell ref="A1:AW1"/>
    <mergeCell ref="A2:AW2"/>
    <mergeCell ref="AT26:AY26"/>
    <mergeCell ref="D24:I24"/>
    <mergeCell ref="AH11:AS11"/>
    <mergeCell ref="I11:I12"/>
    <mergeCell ref="A10:C10"/>
    <mergeCell ref="D9:AG9"/>
    <mergeCell ref="K11:K12"/>
    <mergeCell ref="U11:U12"/>
    <mergeCell ref="AX5:AX12"/>
    <mergeCell ref="H7:I7"/>
    <mergeCell ref="D26:I26"/>
    <mergeCell ref="AD24:AO24"/>
    <mergeCell ref="AV5:AV12"/>
    <mergeCell ref="A5:AG5"/>
    <mergeCell ref="A6:C8"/>
    <mergeCell ref="D6:E8"/>
    <mergeCell ref="A24:C26"/>
    <mergeCell ref="J24:O26"/>
    <mergeCell ref="P25:U25"/>
    <mergeCell ref="H6:I6"/>
    <mergeCell ref="AT25:AY25"/>
    <mergeCell ref="AT24:AY24"/>
    <mergeCell ref="AP24:AS26"/>
    <mergeCell ref="V26:AC26"/>
    <mergeCell ref="AY5:AY12"/>
    <mergeCell ref="F6:G8"/>
    <mergeCell ref="J11:J12"/>
    <mergeCell ref="A23:AY23"/>
    <mergeCell ref="A9:C9"/>
    <mergeCell ref="D25:I25"/>
    <mergeCell ref="AH5:AU10"/>
    <mergeCell ref="K6:U8"/>
    <mergeCell ref="V11:AG11"/>
    <mergeCell ref="D10:AG10"/>
    <mergeCell ref="L11:L12"/>
    <mergeCell ref="O11:S11"/>
    <mergeCell ref="H8:I8"/>
    <mergeCell ref="A11:F11"/>
    <mergeCell ref="G11:H11"/>
    <mergeCell ref="T11:T12"/>
    <mergeCell ref="AD26:AO26"/>
    <mergeCell ref="P24:U24"/>
    <mergeCell ref="P26:U26"/>
    <mergeCell ref="V24:AC24"/>
    <mergeCell ref="V25:AC25"/>
    <mergeCell ref="AD25:AO25"/>
  </mergeCells>
  <printOptions/>
  <pageMargins left="0.7" right="0.7" top="0.75" bottom="0.75" header="0.3" footer="0.3"/>
  <pageSetup fitToHeight="1" fitToWidth="1" horizontalDpi="600" verticalDpi="600" orientation="landscape" scale="15"/>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zoomScale="60" zoomScaleNormal="60" zoomScalePageLayoutView="0" workbookViewId="0" topLeftCell="Q72">
      <selection activeCell="B7" sqref="B7:BK7"/>
    </sheetView>
  </sheetViews>
  <sheetFormatPr defaultColWidth="19.421875" defaultRowHeight="15"/>
  <cols>
    <col min="1" max="1" width="29.421875" style="146" bestFit="1" customWidth="1"/>
    <col min="2" max="4" width="11.00390625" style="146" customWidth="1"/>
    <col min="5" max="5" width="19.28125" style="146" customWidth="1"/>
    <col min="6" max="8" width="11.00390625" style="146" customWidth="1"/>
    <col min="9" max="9" width="16.7109375" style="146" customWidth="1"/>
    <col min="10" max="17" width="11.00390625" style="146" customWidth="1"/>
    <col min="18" max="18" width="12.140625" style="146" customWidth="1"/>
    <col min="19" max="19" width="24.421875" style="146" customWidth="1"/>
    <col min="20" max="23" width="8.140625" style="146" customWidth="1"/>
    <col min="24" max="24" width="9.421875" style="146" customWidth="1"/>
    <col min="25" max="25" width="8.140625" style="146" customWidth="1"/>
    <col min="26" max="30" width="7.8515625" style="146" customWidth="1"/>
    <col min="31" max="31" width="11.28125" style="146" customWidth="1"/>
    <col min="32" max="32" width="2.28125" style="146" customWidth="1"/>
    <col min="33" max="33" width="19.421875" style="146" customWidth="1"/>
    <col min="34" max="36" width="11.28125" style="146" customWidth="1"/>
    <col min="37" max="37" width="20.140625" style="146" customWidth="1"/>
    <col min="38" max="40" width="11.28125" style="146" customWidth="1"/>
    <col min="41" max="41" width="17.28125" style="146" customWidth="1"/>
    <col min="42" max="50" width="11.28125" style="146" customWidth="1"/>
    <col min="51" max="51" width="29.00390625" style="146" customWidth="1"/>
    <col min="52" max="63" width="8.8515625" style="146" customWidth="1"/>
    <col min="64" max="16384" width="19.421875" style="146" customWidth="1"/>
  </cols>
  <sheetData>
    <row r="1" spans="1:63" ht="15.75" customHeight="1">
      <c r="A1" s="827" t="s">
        <v>0</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8" t="s">
        <v>1</v>
      </c>
      <c r="BJ1" s="828"/>
      <c r="BK1" s="828"/>
    </row>
    <row r="2" spans="1:63" ht="15.75" customHeight="1">
      <c r="A2" s="827" t="s">
        <v>2</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827"/>
      <c r="BI2" s="828" t="s">
        <v>83</v>
      </c>
      <c r="BJ2" s="828"/>
      <c r="BK2" s="828"/>
    </row>
    <row r="3" spans="1:63" ht="25.5" customHeight="1">
      <c r="A3" s="827" t="s">
        <v>253</v>
      </c>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8" t="s">
        <v>84</v>
      </c>
      <c r="BJ3" s="828"/>
      <c r="BK3" s="828"/>
    </row>
    <row r="4" spans="1:63" ht="15.75" customHeight="1">
      <c r="A4" s="827" t="s">
        <v>254</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4" t="s">
        <v>255</v>
      </c>
      <c r="BJ4" s="825"/>
      <c r="BK4" s="826"/>
    </row>
    <row r="5" spans="1:63" ht="25.5" customHeight="1">
      <c r="A5" s="822" t="s">
        <v>256</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G5" s="822" t="s">
        <v>257</v>
      </c>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3"/>
      <c r="BJ5" s="823"/>
      <c r="BK5" s="823"/>
    </row>
    <row r="6" spans="1:63" ht="31.5" customHeight="1">
      <c r="A6" s="149" t="s">
        <v>258</v>
      </c>
      <c r="B6" s="816"/>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816"/>
      <c r="BC6" s="816"/>
      <c r="BD6" s="816"/>
      <c r="BE6" s="816"/>
      <c r="BF6" s="816"/>
      <c r="BG6" s="816"/>
      <c r="BH6" s="816"/>
      <c r="BI6" s="816"/>
      <c r="BJ6" s="816"/>
      <c r="BK6" s="816"/>
    </row>
    <row r="7" spans="1:63" ht="31.5" customHeight="1">
      <c r="A7" s="150" t="s">
        <v>259</v>
      </c>
      <c r="B7" s="817" t="s">
        <v>90</v>
      </c>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9"/>
    </row>
    <row r="8" spans="1:41" ht="18.75" customHeight="1">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c r="A9" s="820" t="s">
        <v>260</v>
      </c>
      <c r="B9" s="151" t="s">
        <v>35</v>
      </c>
      <c r="C9" s="151" t="s">
        <v>36</v>
      </c>
      <c r="D9" s="817" t="s">
        <v>37</v>
      </c>
      <c r="E9" s="819"/>
      <c r="F9" s="151" t="s">
        <v>38</v>
      </c>
      <c r="G9" s="151" t="s">
        <v>39</v>
      </c>
      <c r="H9" s="817" t="s">
        <v>40</v>
      </c>
      <c r="I9" s="819"/>
      <c r="J9" s="151" t="s">
        <v>41</v>
      </c>
      <c r="K9" s="151" t="s">
        <v>42</v>
      </c>
      <c r="L9" s="817" t="s">
        <v>43</v>
      </c>
      <c r="M9" s="819"/>
      <c r="N9" s="151" t="s">
        <v>44</v>
      </c>
      <c r="O9" s="151" t="s">
        <v>45</v>
      </c>
      <c r="P9" s="817" t="s">
        <v>46</v>
      </c>
      <c r="Q9" s="819"/>
      <c r="R9" s="817" t="s">
        <v>261</v>
      </c>
      <c r="S9" s="819"/>
      <c r="T9" s="817" t="s">
        <v>262</v>
      </c>
      <c r="U9" s="818"/>
      <c r="V9" s="818"/>
      <c r="W9" s="818"/>
      <c r="X9" s="818"/>
      <c r="Y9" s="819"/>
      <c r="Z9" s="817" t="s">
        <v>263</v>
      </c>
      <c r="AA9" s="818"/>
      <c r="AB9" s="818"/>
      <c r="AC9" s="818"/>
      <c r="AD9" s="818"/>
      <c r="AE9" s="819"/>
      <c r="AG9" s="820" t="s">
        <v>260</v>
      </c>
      <c r="AH9" s="151" t="s">
        <v>35</v>
      </c>
      <c r="AI9" s="151" t="s">
        <v>36</v>
      </c>
      <c r="AJ9" s="817" t="s">
        <v>37</v>
      </c>
      <c r="AK9" s="819"/>
      <c r="AL9" s="151" t="s">
        <v>38</v>
      </c>
      <c r="AM9" s="151" t="s">
        <v>39</v>
      </c>
      <c r="AN9" s="817" t="s">
        <v>40</v>
      </c>
      <c r="AO9" s="819"/>
      <c r="AP9" s="151" t="s">
        <v>41</v>
      </c>
      <c r="AQ9" s="151" t="s">
        <v>42</v>
      </c>
      <c r="AR9" s="817" t="s">
        <v>43</v>
      </c>
      <c r="AS9" s="819"/>
      <c r="AT9" s="151" t="s">
        <v>44</v>
      </c>
      <c r="AU9" s="151" t="s">
        <v>45</v>
      </c>
      <c r="AV9" s="817" t="s">
        <v>46</v>
      </c>
      <c r="AW9" s="819"/>
      <c r="AX9" s="817" t="s">
        <v>261</v>
      </c>
      <c r="AY9" s="819"/>
      <c r="AZ9" s="817" t="s">
        <v>262</v>
      </c>
      <c r="BA9" s="818"/>
      <c r="BB9" s="818"/>
      <c r="BC9" s="818"/>
      <c r="BD9" s="818"/>
      <c r="BE9" s="819"/>
      <c r="BF9" s="817" t="s">
        <v>263</v>
      </c>
      <c r="BG9" s="818"/>
      <c r="BH9" s="818"/>
      <c r="BI9" s="818"/>
      <c r="BJ9" s="818"/>
      <c r="BK9" s="819"/>
    </row>
    <row r="10" spans="1:63" ht="36" customHeight="1">
      <c r="A10" s="821"/>
      <c r="B10" s="154" t="s">
        <v>264</v>
      </c>
      <c r="C10" s="154" t="s">
        <v>264</v>
      </c>
      <c r="D10" s="154" t="s">
        <v>264</v>
      </c>
      <c r="E10" s="154" t="s">
        <v>265</v>
      </c>
      <c r="F10" s="154" t="s">
        <v>264</v>
      </c>
      <c r="G10" s="154" t="s">
        <v>264</v>
      </c>
      <c r="H10" s="154" t="s">
        <v>264</v>
      </c>
      <c r="I10" s="154" t="s">
        <v>265</v>
      </c>
      <c r="J10" s="154" t="s">
        <v>264</v>
      </c>
      <c r="K10" s="154" t="s">
        <v>264</v>
      </c>
      <c r="L10" s="154" t="s">
        <v>264</v>
      </c>
      <c r="M10" s="154" t="s">
        <v>265</v>
      </c>
      <c r="N10" s="154" t="s">
        <v>264</v>
      </c>
      <c r="O10" s="154" t="s">
        <v>264</v>
      </c>
      <c r="P10" s="154" t="s">
        <v>264</v>
      </c>
      <c r="Q10" s="154" t="s">
        <v>265</v>
      </c>
      <c r="R10" s="154" t="s">
        <v>264</v>
      </c>
      <c r="S10" s="154" t="s">
        <v>265</v>
      </c>
      <c r="T10" s="155" t="s">
        <v>266</v>
      </c>
      <c r="U10" s="155" t="s">
        <v>267</v>
      </c>
      <c r="V10" s="155" t="s">
        <v>268</v>
      </c>
      <c r="W10" s="155" t="s">
        <v>269</v>
      </c>
      <c r="X10" s="156" t="s">
        <v>270</v>
      </c>
      <c r="Y10" s="155" t="s">
        <v>271</v>
      </c>
      <c r="Z10" s="154" t="s">
        <v>272</v>
      </c>
      <c r="AA10" s="157" t="s">
        <v>273</v>
      </c>
      <c r="AB10" s="154" t="s">
        <v>274</v>
      </c>
      <c r="AC10" s="154" t="s">
        <v>275</v>
      </c>
      <c r="AD10" s="154" t="s">
        <v>276</v>
      </c>
      <c r="AE10" s="154" t="s">
        <v>277</v>
      </c>
      <c r="AG10" s="821"/>
      <c r="AH10" s="154" t="s">
        <v>264</v>
      </c>
      <c r="AI10" s="154" t="s">
        <v>264</v>
      </c>
      <c r="AJ10" s="154" t="s">
        <v>264</v>
      </c>
      <c r="AK10" s="154" t="s">
        <v>265</v>
      </c>
      <c r="AL10" s="154" t="s">
        <v>264</v>
      </c>
      <c r="AM10" s="154" t="s">
        <v>264</v>
      </c>
      <c r="AN10" s="154" t="s">
        <v>264</v>
      </c>
      <c r="AO10" s="154" t="s">
        <v>265</v>
      </c>
      <c r="AP10" s="154" t="s">
        <v>264</v>
      </c>
      <c r="AQ10" s="154" t="s">
        <v>264</v>
      </c>
      <c r="AR10" s="154" t="s">
        <v>264</v>
      </c>
      <c r="AS10" s="154" t="s">
        <v>265</v>
      </c>
      <c r="AT10" s="154" t="s">
        <v>264</v>
      </c>
      <c r="AU10" s="154" t="s">
        <v>264</v>
      </c>
      <c r="AV10" s="154" t="s">
        <v>264</v>
      </c>
      <c r="AW10" s="154" t="s">
        <v>265</v>
      </c>
      <c r="AX10" s="154" t="s">
        <v>264</v>
      </c>
      <c r="AY10" s="154" t="s">
        <v>265</v>
      </c>
      <c r="AZ10" s="155" t="s">
        <v>266</v>
      </c>
      <c r="BA10" s="155" t="s">
        <v>267</v>
      </c>
      <c r="BB10" s="155" t="s">
        <v>268</v>
      </c>
      <c r="BC10" s="155" t="s">
        <v>269</v>
      </c>
      <c r="BD10" s="156" t="s">
        <v>270</v>
      </c>
      <c r="BE10" s="155" t="s">
        <v>271</v>
      </c>
      <c r="BF10" s="158" t="s">
        <v>272</v>
      </c>
      <c r="BG10" s="159" t="s">
        <v>273</v>
      </c>
      <c r="BH10" s="158" t="s">
        <v>274</v>
      </c>
      <c r="BI10" s="158" t="s">
        <v>275</v>
      </c>
      <c r="BJ10" s="158" t="s">
        <v>276</v>
      </c>
      <c r="BK10" s="158" t="s">
        <v>277</v>
      </c>
    </row>
    <row r="11" spans="1:63" ht="15">
      <c r="A11" s="147" t="s">
        <v>278</v>
      </c>
      <c r="B11" s="147">
        <v>0</v>
      </c>
      <c r="C11" s="147">
        <v>5</v>
      </c>
      <c r="D11" s="147">
        <v>10</v>
      </c>
      <c r="E11" s="160">
        <v>374350000</v>
      </c>
      <c r="F11" s="147">
        <v>10</v>
      </c>
      <c r="G11" s="147">
        <v>10</v>
      </c>
      <c r="H11" s="147">
        <v>10</v>
      </c>
      <c r="I11" s="160">
        <v>-20925334</v>
      </c>
      <c r="J11" s="147">
        <v>10</v>
      </c>
      <c r="K11" s="147">
        <v>10</v>
      </c>
      <c r="L11" s="147">
        <v>10</v>
      </c>
      <c r="M11" s="160"/>
      <c r="N11" s="147">
        <v>10</v>
      </c>
      <c r="O11" s="147">
        <v>10</v>
      </c>
      <c r="P11" s="147">
        <v>5</v>
      </c>
      <c r="Q11" s="160"/>
      <c r="R11" s="161">
        <v>20</v>
      </c>
      <c r="S11" s="162">
        <f>+E11+I11+M11+Q11</f>
        <v>353424666</v>
      </c>
      <c r="T11" s="163"/>
      <c r="U11" s="163"/>
      <c r="V11" s="163"/>
      <c r="W11" s="163"/>
      <c r="X11" s="163"/>
      <c r="Y11" s="164"/>
      <c r="Z11" s="164"/>
      <c r="AA11" s="164"/>
      <c r="AB11" s="164"/>
      <c r="AC11" s="164"/>
      <c r="AD11" s="164"/>
      <c r="AE11" s="148"/>
      <c r="AG11" s="147" t="s">
        <v>278</v>
      </c>
      <c r="AH11" s="147"/>
      <c r="AI11" s="147"/>
      <c r="AJ11" s="147"/>
      <c r="AK11" s="160">
        <v>358523334</v>
      </c>
      <c r="AL11" s="147"/>
      <c r="AM11" s="147"/>
      <c r="AN11" s="173"/>
      <c r="AO11" s="160">
        <v>-7260668</v>
      </c>
      <c r="AP11" s="147"/>
      <c r="AQ11" s="147"/>
      <c r="AR11" s="147"/>
      <c r="AS11" s="326"/>
      <c r="AT11" s="147"/>
      <c r="AU11" s="147"/>
      <c r="AV11" s="147"/>
      <c r="AW11" s="160"/>
      <c r="AX11" s="161">
        <f aca="true" t="shared" si="0" ref="AX11:AX31">AH11+AI11+AJ11+AL11+AM11+AN11+AP11+AQ11+AR11+AT11+AU11+AV11</f>
        <v>0</v>
      </c>
      <c r="AY11" s="162">
        <f>+AK11+AO11+AS11+AW11</f>
        <v>351262666</v>
      </c>
      <c r="AZ11" s="164"/>
      <c r="BA11" s="164"/>
      <c r="BB11" s="164"/>
      <c r="BC11" s="164"/>
      <c r="BD11" s="164"/>
      <c r="BE11" s="164"/>
      <c r="BF11" s="164"/>
      <c r="BG11" s="164"/>
      <c r="BH11" s="164"/>
      <c r="BI11" s="164"/>
      <c r="BJ11" s="164"/>
      <c r="BK11" s="148"/>
    </row>
    <row r="12" spans="1:63" ht="15">
      <c r="A12" s="147" t="s">
        <v>279</v>
      </c>
      <c r="B12" s="147"/>
      <c r="C12" s="147"/>
      <c r="D12" s="147"/>
      <c r="E12" s="160"/>
      <c r="F12" s="147"/>
      <c r="G12" s="147"/>
      <c r="H12" s="147"/>
      <c r="I12" s="160"/>
      <c r="J12" s="147"/>
      <c r="K12" s="147"/>
      <c r="L12" s="147"/>
      <c r="M12" s="160"/>
      <c r="N12" s="147"/>
      <c r="O12" s="147"/>
      <c r="P12" s="147"/>
      <c r="Q12" s="160"/>
      <c r="R12" s="161">
        <f aca="true" t="shared" si="1" ref="R12:R31">B12+C12+D12+F12+G12+H12+J12+K12+L12+N12+O12+P12</f>
        <v>0</v>
      </c>
      <c r="S12" s="162">
        <f aca="true" t="shared" si="2" ref="S12:S31">+E12+I12+M12+Q12</f>
        <v>0</v>
      </c>
      <c r="T12" s="163"/>
      <c r="U12" s="163"/>
      <c r="V12" s="163"/>
      <c r="W12" s="163"/>
      <c r="X12" s="163"/>
      <c r="Y12" s="164"/>
      <c r="Z12" s="164"/>
      <c r="AA12" s="164"/>
      <c r="AB12" s="164"/>
      <c r="AC12" s="164"/>
      <c r="AD12" s="164"/>
      <c r="AE12" s="164"/>
      <c r="AG12" s="147" t="s">
        <v>279</v>
      </c>
      <c r="AH12" s="147"/>
      <c r="AI12" s="147"/>
      <c r="AJ12" s="147">
        <v>1</v>
      </c>
      <c r="AK12" s="160"/>
      <c r="AL12" s="147">
        <v>1</v>
      </c>
      <c r="AM12" s="171">
        <v>1</v>
      </c>
      <c r="AN12" s="170"/>
      <c r="AO12" s="172"/>
      <c r="AP12" s="175">
        <v>1</v>
      </c>
      <c r="AQ12" s="175">
        <v>1</v>
      </c>
      <c r="AR12" s="175">
        <v>1</v>
      </c>
      <c r="AS12" s="160"/>
      <c r="AT12" s="147"/>
      <c r="AU12" s="147"/>
      <c r="AV12" s="147"/>
      <c r="AW12" s="160"/>
      <c r="AX12" s="161">
        <f>AH12+AI12+AJ12+AL12+AM12+AN19+AP12+AQ12+AR12+AT12+AU12+AV12</f>
        <v>7</v>
      </c>
      <c r="AY12" s="162">
        <f aca="true" t="shared" si="3" ref="AY12:AY31">+AK12+AO12+AS12+AW12</f>
        <v>0</v>
      </c>
      <c r="AZ12" s="164"/>
      <c r="BA12" s="164"/>
      <c r="BB12" s="164"/>
      <c r="BC12" s="164"/>
      <c r="BD12" s="164"/>
      <c r="BE12" s="164"/>
      <c r="BF12" s="164"/>
      <c r="BG12" s="164"/>
      <c r="BH12" s="164"/>
      <c r="BI12" s="164"/>
      <c r="BJ12" s="164"/>
      <c r="BK12" s="164"/>
    </row>
    <row r="13" spans="1:63" ht="15">
      <c r="A13" s="147" t="s">
        <v>280</v>
      </c>
      <c r="B13" s="147"/>
      <c r="C13" s="147"/>
      <c r="D13" s="147"/>
      <c r="E13" s="160"/>
      <c r="F13" s="147"/>
      <c r="G13" s="147"/>
      <c r="H13" s="147"/>
      <c r="I13" s="160"/>
      <c r="J13" s="147"/>
      <c r="K13" s="147"/>
      <c r="L13" s="147"/>
      <c r="M13" s="160"/>
      <c r="N13" s="147"/>
      <c r="O13" s="147"/>
      <c r="P13" s="147"/>
      <c r="Q13" s="160"/>
      <c r="R13" s="161">
        <f t="shared" si="1"/>
        <v>0</v>
      </c>
      <c r="S13" s="162">
        <f t="shared" si="2"/>
        <v>0</v>
      </c>
      <c r="T13" s="163"/>
      <c r="U13" s="163"/>
      <c r="V13" s="163"/>
      <c r="W13" s="163"/>
      <c r="X13" s="163"/>
      <c r="Y13" s="164"/>
      <c r="Z13" s="164"/>
      <c r="AA13" s="164"/>
      <c r="AB13" s="164"/>
      <c r="AC13" s="164"/>
      <c r="AD13" s="164"/>
      <c r="AE13" s="164"/>
      <c r="AG13" s="147" t="s">
        <v>280</v>
      </c>
      <c r="AH13" s="147"/>
      <c r="AI13" s="147"/>
      <c r="AJ13" s="147"/>
      <c r="AK13" s="160"/>
      <c r="AL13" s="147"/>
      <c r="AM13" s="171">
        <v>1</v>
      </c>
      <c r="AN13" s="170"/>
      <c r="AO13" s="172"/>
      <c r="AP13" s="176" t="s">
        <v>281</v>
      </c>
      <c r="AQ13" s="176">
        <v>1</v>
      </c>
      <c r="AR13" s="176"/>
      <c r="AS13" s="160"/>
      <c r="AT13" s="147"/>
      <c r="AU13" s="147"/>
      <c r="AV13" s="147"/>
      <c r="AW13" s="160"/>
      <c r="AX13" s="161" t="e">
        <f t="shared" si="0"/>
        <v>#VALUE!</v>
      </c>
      <c r="AY13" s="162">
        <f t="shared" si="3"/>
        <v>0</v>
      </c>
      <c r="AZ13" s="164"/>
      <c r="BA13" s="164"/>
      <c r="BB13" s="164"/>
      <c r="BC13" s="164"/>
      <c r="BD13" s="164"/>
      <c r="BE13" s="164"/>
      <c r="BF13" s="164"/>
      <c r="BG13" s="164"/>
      <c r="BH13" s="164"/>
      <c r="BI13" s="164"/>
      <c r="BJ13" s="164"/>
      <c r="BK13" s="164"/>
    </row>
    <row r="14" spans="1:63" ht="15">
      <c r="A14" s="147" t="s">
        <v>282</v>
      </c>
      <c r="B14" s="147"/>
      <c r="C14" s="147"/>
      <c r="D14" s="147"/>
      <c r="E14" s="160"/>
      <c r="F14" s="147"/>
      <c r="G14" s="147"/>
      <c r="H14" s="147"/>
      <c r="I14" s="160"/>
      <c r="J14" s="147"/>
      <c r="K14" s="147"/>
      <c r="L14" s="147"/>
      <c r="M14" s="160"/>
      <c r="N14" s="147"/>
      <c r="O14" s="147"/>
      <c r="P14" s="147"/>
      <c r="Q14" s="160"/>
      <c r="R14" s="161">
        <f t="shared" si="1"/>
        <v>0</v>
      </c>
      <c r="S14" s="162">
        <f t="shared" si="2"/>
        <v>0</v>
      </c>
      <c r="T14" s="163"/>
      <c r="U14" s="163"/>
      <c r="V14" s="163"/>
      <c r="W14" s="163"/>
      <c r="X14" s="163"/>
      <c r="Y14" s="164"/>
      <c r="Z14" s="164"/>
      <c r="AA14" s="164"/>
      <c r="AB14" s="164"/>
      <c r="AC14" s="164"/>
      <c r="AD14" s="164"/>
      <c r="AE14" s="164"/>
      <c r="AG14" s="147" t="s">
        <v>282</v>
      </c>
      <c r="AH14" s="147"/>
      <c r="AI14" s="147"/>
      <c r="AJ14" s="147"/>
      <c r="AK14" s="160"/>
      <c r="AL14" s="147">
        <v>1</v>
      </c>
      <c r="AM14" s="171"/>
      <c r="AN14" s="170"/>
      <c r="AO14" s="172"/>
      <c r="AP14" s="176">
        <v>1</v>
      </c>
      <c r="AQ14" s="176" t="s">
        <v>281</v>
      </c>
      <c r="AR14" s="176">
        <v>1</v>
      </c>
      <c r="AS14" s="160"/>
      <c r="AT14" s="147"/>
      <c r="AU14" s="147"/>
      <c r="AV14" s="147"/>
      <c r="AW14" s="160"/>
      <c r="AX14" s="161" t="e">
        <f t="shared" si="0"/>
        <v>#VALUE!</v>
      </c>
      <c r="AY14" s="162">
        <f t="shared" si="3"/>
        <v>0</v>
      </c>
      <c r="AZ14" s="164"/>
      <c r="BA14" s="164"/>
      <c r="BB14" s="164"/>
      <c r="BC14" s="164"/>
      <c r="BD14" s="164"/>
      <c r="BE14" s="164"/>
      <c r="BF14" s="164"/>
      <c r="BG14" s="164"/>
      <c r="BH14" s="164"/>
      <c r="BI14" s="164"/>
      <c r="BJ14" s="164"/>
      <c r="BK14" s="164"/>
    </row>
    <row r="15" spans="1:63" ht="15">
      <c r="A15" s="147" t="s">
        <v>283</v>
      </c>
      <c r="B15" s="147"/>
      <c r="C15" s="147"/>
      <c r="D15" s="147"/>
      <c r="E15" s="160"/>
      <c r="F15" s="147"/>
      <c r="G15" s="147"/>
      <c r="H15" s="147"/>
      <c r="I15" s="160"/>
      <c r="J15" s="147"/>
      <c r="K15" s="147"/>
      <c r="L15" s="147"/>
      <c r="M15" s="160"/>
      <c r="N15" s="147"/>
      <c r="O15" s="147"/>
      <c r="P15" s="147"/>
      <c r="Q15" s="160"/>
      <c r="R15" s="161">
        <f t="shared" si="1"/>
        <v>0</v>
      </c>
      <c r="S15" s="162">
        <f t="shared" si="2"/>
        <v>0</v>
      </c>
      <c r="T15" s="163"/>
      <c r="U15" s="163"/>
      <c r="V15" s="163"/>
      <c r="W15" s="163"/>
      <c r="X15" s="163"/>
      <c r="Y15" s="164"/>
      <c r="Z15" s="164"/>
      <c r="AA15" s="164"/>
      <c r="AB15" s="164"/>
      <c r="AC15" s="164"/>
      <c r="AD15" s="164"/>
      <c r="AE15" s="164"/>
      <c r="AG15" s="147" t="s">
        <v>283</v>
      </c>
      <c r="AH15" s="147"/>
      <c r="AI15" s="147"/>
      <c r="AJ15" s="147"/>
      <c r="AK15" s="160"/>
      <c r="AL15" s="147"/>
      <c r="AM15" s="171">
        <v>1</v>
      </c>
      <c r="AN15" s="177">
        <v>1</v>
      </c>
      <c r="AO15" s="172"/>
      <c r="AP15" s="176">
        <v>1</v>
      </c>
      <c r="AQ15" s="176" t="s">
        <v>281</v>
      </c>
      <c r="AR15" s="176">
        <v>1</v>
      </c>
      <c r="AS15" s="160"/>
      <c r="AT15" s="147"/>
      <c r="AU15" s="147"/>
      <c r="AV15" s="147"/>
      <c r="AW15" s="160"/>
      <c r="AX15" s="161" t="e">
        <f t="shared" si="0"/>
        <v>#VALUE!</v>
      </c>
      <c r="AY15" s="162">
        <f t="shared" si="3"/>
        <v>0</v>
      </c>
      <c r="AZ15" s="164"/>
      <c r="BA15" s="164"/>
      <c r="BB15" s="164"/>
      <c r="BC15" s="164"/>
      <c r="BD15" s="164"/>
      <c r="BE15" s="164"/>
      <c r="BF15" s="164"/>
      <c r="BG15" s="164"/>
      <c r="BH15" s="164"/>
      <c r="BI15" s="164"/>
      <c r="BJ15" s="164"/>
      <c r="BK15" s="164"/>
    </row>
    <row r="16" spans="1:63" ht="15">
      <c r="A16" s="147" t="s">
        <v>284</v>
      </c>
      <c r="B16" s="147"/>
      <c r="C16" s="147"/>
      <c r="D16" s="147"/>
      <c r="E16" s="160"/>
      <c r="F16" s="147"/>
      <c r="G16" s="147"/>
      <c r="H16" s="147"/>
      <c r="I16" s="160"/>
      <c r="J16" s="147"/>
      <c r="K16" s="147"/>
      <c r="L16" s="147"/>
      <c r="M16" s="160"/>
      <c r="N16" s="147"/>
      <c r="O16" s="147"/>
      <c r="P16" s="147"/>
      <c r="Q16" s="160"/>
      <c r="R16" s="161">
        <f t="shared" si="1"/>
        <v>0</v>
      </c>
      <c r="S16" s="162">
        <f t="shared" si="2"/>
        <v>0</v>
      </c>
      <c r="T16" s="163"/>
      <c r="U16" s="163"/>
      <c r="V16" s="163"/>
      <c r="W16" s="163"/>
      <c r="X16" s="163"/>
      <c r="Y16" s="164"/>
      <c r="Z16" s="164"/>
      <c r="AA16" s="164"/>
      <c r="AB16" s="164"/>
      <c r="AC16" s="164"/>
      <c r="AD16" s="164"/>
      <c r="AE16" s="164"/>
      <c r="AG16" s="147" t="s">
        <v>284</v>
      </c>
      <c r="AH16" s="147"/>
      <c r="AI16" s="147"/>
      <c r="AJ16" s="147">
        <v>1</v>
      </c>
      <c r="AK16" s="160"/>
      <c r="AL16" s="147">
        <v>1</v>
      </c>
      <c r="AM16" s="171">
        <v>1</v>
      </c>
      <c r="AN16" s="177"/>
      <c r="AO16" s="172"/>
      <c r="AP16" s="176">
        <v>1</v>
      </c>
      <c r="AQ16" s="176" t="s">
        <v>281</v>
      </c>
      <c r="AR16" s="176">
        <v>1</v>
      </c>
      <c r="AS16" s="160"/>
      <c r="AT16" s="147"/>
      <c r="AU16" s="147"/>
      <c r="AV16" s="147"/>
      <c r="AW16" s="160"/>
      <c r="AX16" s="161" t="e">
        <f t="shared" si="0"/>
        <v>#VALUE!</v>
      </c>
      <c r="AY16" s="162">
        <f t="shared" si="3"/>
        <v>0</v>
      </c>
      <c r="AZ16" s="164"/>
      <c r="BA16" s="164"/>
      <c r="BB16" s="164"/>
      <c r="BC16" s="164"/>
      <c r="BD16" s="164"/>
      <c r="BE16" s="164"/>
      <c r="BF16" s="164"/>
      <c r="BG16" s="164"/>
      <c r="BH16" s="164"/>
      <c r="BI16" s="164"/>
      <c r="BJ16" s="164"/>
      <c r="BK16" s="164"/>
    </row>
    <row r="17" spans="1:63" ht="15">
      <c r="A17" s="147" t="s">
        <v>285</v>
      </c>
      <c r="B17" s="147"/>
      <c r="C17" s="147"/>
      <c r="D17" s="147"/>
      <c r="E17" s="160"/>
      <c r="F17" s="147"/>
      <c r="G17" s="147"/>
      <c r="H17" s="147"/>
      <c r="I17" s="160"/>
      <c r="J17" s="147"/>
      <c r="K17" s="147"/>
      <c r="L17" s="147"/>
      <c r="M17" s="160"/>
      <c r="N17" s="147"/>
      <c r="O17" s="147"/>
      <c r="P17" s="147"/>
      <c r="Q17" s="160"/>
      <c r="R17" s="161">
        <f t="shared" si="1"/>
        <v>0</v>
      </c>
      <c r="S17" s="162">
        <f t="shared" si="2"/>
        <v>0</v>
      </c>
      <c r="T17" s="163"/>
      <c r="U17" s="163"/>
      <c r="V17" s="163"/>
      <c r="W17" s="163"/>
      <c r="X17" s="163"/>
      <c r="Y17" s="164"/>
      <c r="Z17" s="164"/>
      <c r="AA17" s="164"/>
      <c r="AB17" s="164"/>
      <c r="AC17" s="164"/>
      <c r="AD17" s="164"/>
      <c r="AE17" s="164"/>
      <c r="AG17" s="147" t="s">
        <v>285</v>
      </c>
      <c r="AH17" s="147"/>
      <c r="AI17" s="147"/>
      <c r="AJ17" s="147"/>
      <c r="AK17" s="160"/>
      <c r="AL17" s="147"/>
      <c r="AM17" s="171">
        <v>1</v>
      </c>
      <c r="AN17" s="177">
        <v>1</v>
      </c>
      <c r="AO17" s="172"/>
      <c r="AP17" s="176">
        <v>1</v>
      </c>
      <c r="AQ17" s="176">
        <v>1</v>
      </c>
      <c r="AR17" s="176"/>
      <c r="AS17" s="160"/>
      <c r="AT17" s="147"/>
      <c r="AU17" s="147"/>
      <c r="AV17" s="147"/>
      <c r="AW17" s="160"/>
      <c r="AX17" s="161">
        <f t="shared" si="0"/>
        <v>4</v>
      </c>
      <c r="AY17" s="162">
        <f t="shared" si="3"/>
        <v>0</v>
      </c>
      <c r="AZ17" s="164"/>
      <c r="BA17" s="164"/>
      <c r="BB17" s="164"/>
      <c r="BC17" s="164"/>
      <c r="BD17" s="164"/>
      <c r="BE17" s="164"/>
      <c r="BF17" s="164"/>
      <c r="BG17" s="164"/>
      <c r="BH17" s="164"/>
      <c r="BI17" s="164"/>
      <c r="BJ17" s="164"/>
      <c r="BK17" s="164"/>
    </row>
    <row r="18" spans="1:63" ht="15">
      <c r="A18" s="147" t="s">
        <v>286</v>
      </c>
      <c r="B18" s="147"/>
      <c r="C18" s="147"/>
      <c r="D18" s="147"/>
      <c r="E18" s="160"/>
      <c r="F18" s="147"/>
      <c r="G18" s="147"/>
      <c r="H18" s="147"/>
      <c r="I18" s="160"/>
      <c r="J18" s="147"/>
      <c r="K18" s="147"/>
      <c r="L18" s="147"/>
      <c r="M18" s="160"/>
      <c r="N18" s="147"/>
      <c r="O18" s="147"/>
      <c r="P18" s="147"/>
      <c r="Q18" s="160"/>
      <c r="R18" s="161">
        <f t="shared" si="1"/>
        <v>0</v>
      </c>
      <c r="S18" s="162">
        <f t="shared" si="2"/>
        <v>0</v>
      </c>
      <c r="T18" s="163"/>
      <c r="U18" s="163"/>
      <c r="V18" s="163"/>
      <c r="W18" s="163"/>
      <c r="X18" s="163"/>
      <c r="Y18" s="164"/>
      <c r="Z18" s="164"/>
      <c r="AA18" s="164"/>
      <c r="AB18" s="164"/>
      <c r="AC18" s="164"/>
      <c r="AD18" s="164"/>
      <c r="AE18" s="164"/>
      <c r="AG18" s="147" t="s">
        <v>286</v>
      </c>
      <c r="AH18" s="147"/>
      <c r="AI18" s="147">
        <v>1</v>
      </c>
      <c r="AJ18" s="147">
        <v>1</v>
      </c>
      <c r="AK18" s="160"/>
      <c r="AL18" s="147">
        <v>1</v>
      </c>
      <c r="AM18" s="171">
        <v>1</v>
      </c>
      <c r="AN18" s="177">
        <v>1</v>
      </c>
      <c r="AO18" s="172"/>
      <c r="AP18" s="176">
        <v>1</v>
      </c>
      <c r="AQ18" s="176">
        <v>1</v>
      </c>
      <c r="AR18" s="176">
        <v>1</v>
      </c>
      <c r="AS18" s="160"/>
      <c r="AT18" s="147"/>
      <c r="AU18" s="147"/>
      <c r="AV18" s="147"/>
      <c r="AW18" s="160"/>
      <c r="AX18" s="161">
        <f t="shared" si="0"/>
        <v>8</v>
      </c>
      <c r="AY18" s="162">
        <f t="shared" si="3"/>
        <v>0</v>
      </c>
      <c r="AZ18" s="164"/>
      <c r="BA18" s="164"/>
      <c r="BB18" s="164"/>
      <c r="BC18" s="164"/>
      <c r="BD18" s="164"/>
      <c r="BE18" s="164"/>
      <c r="BF18" s="164"/>
      <c r="BG18" s="164"/>
      <c r="BH18" s="164"/>
      <c r="BI18" s="164"/>
      <c r="BJ18" s="164"/>
      <c r="BK18" s="164"/>
    </row>
    <row r="19" spans="1:63" ht="15">
      <c r="A19" s="147" t="s">
        <v>287</v>
      </c>
      <c r="B19" s="147"/>
      <c r="C19" s="147"/>
      <c r="D19" s="147"/>
      <c r="E19" s="160"/>
      <c r="F19" s="147"/>
      <c r="G19" s="147"/>
      <c r="H19" s="147"/>
      <c r="I19" s="160"/>
      <c r="J19" s="147"/>
      <c r="K19" s="147"/>
      <c r="L19" s="147"/>
      <c r="M19" s="160"/>
      <c r="N19" s="147"/>
      <c r="O19" s="147"/>
      <c r="P19" s="147"/>
      <c r="Q19" s="160"/>
      <c r="R19" s="161">
        <f t="shared" si="1"/>
        <v>0</v>
      </c>
      <c r="S19" s="162">
        <f t="shared" si="2"/>
        <v>0</v>
      </c>
      <c r="T19" s="163"/>
      <c r="U19" s="163"/>
      <c r="V19" s="163"/>
      <c r="W19" s="163"/>
      <c r="X19" s="163"/>
      <c r="Y19" s="164"/>
      <c r="Z19" s="164"/>
      <c r="AA19" s="164"/>
      <c r="AB19" s="164"/>
      <c r="AC19" s="164"/>
      <c r="AD19" s="164"/>
      <c r="AE19" s="164"/>
      <c r="AG19" s="147" t="s">
        <v>287</v>
      </c>
      <c r="AH19" s="147"/>
      <c r="AI19" s="147"/>
      <c r="AJ19" s="147"/>
      <c r="AK19" s="160"/>
      <c r="AL19" s="147">
        <v>1</v>
      </c>
      <c r="AM19" s="171">
        <v>1</v>
      </c>
      <c r="AN19" s="177">
        <v>1</v>
      </c>
      <c r="AO19" s="172"/>
      <c r="AP19" s="176">
        <v>1</v>
      </c>
      <c r="AQ19" s="176">
        <v>1</v>
      </c>
      <c r="AR19" s="176"/>
      <c r="AS19" s="160"/>
      <c r="AT19" s="147"/>
      <c r="AU19" s="147"/>
      <c r="AV19" s="147"/>
      <c r="AW19" s="160"/>
      <c r="AX19" s="161">
        <f t="shared" si="0"/>
        <v>5</v>
      </c>
      <c r="AY19" s="162">
        <f t="shared" si="3"/>
        <v>0</v>
      </c>
      <c r="AZ19" s="164"/>
      <c r="BA19" s="164"/>
      <c r="BB19" s="164"/>
      <c r="BC19" s="164"/>
      <c r="BD19" s="164"/>
      <c r="BE19" s="164"/>
      <c r="BF19" s="164"/>
      <c r="BG19" s="164"/>
      <c r="BH19" s="164"/>
      <c r="BI19" s="147"/>
      <c r="BJ19" s="147"/>
      <c r="BK19" s="147"/>
    </row>
    <row r="20" spans="1:63" ht="15">
      <c r="A20" s="147" t="s">
        <v>288</v>
      </c>
      <c r="B20" s="147"/>
      <c r="C20" s="147"/>
      <c r="D20" s="147"/>
      <c r="E20" s="160"/>
      <c r="F20" s="147"/>
      <c r="G20" s="147"/>
      <c r="H20" s="147"/>
      <c r="I20" s="160"/>
      <c r="J20" s="147"/>
      <c r="K20" s="147"/>
      <c r="L20" s="147"/>
      <c r="M20" s="160"/>
      <c r="N20" s="147"/>
      <c r="O20" s="147"/>
      <c r="P20" s="147"/>
      <c r="Q20" s="160"/>
      <c r="R20" s="161">
        <f t="shared" si="1"/>
        <v>0</v>
      </c>
      <c r="S20" s="162">
        <f t="shared" si="2"/>
        <v>0</v>
      </c>
      <c r="T20" s="163"/>
      <c r="U20" s="163"/>
      <c r="V20" s="163"/>
      <c r="W20" s="163"/>
      <c r="X20" s="163"/>
      <c r="Y20" s="164"/>
      <c r="Z20" s="164"/>
      <c r="AA20" s="164"/>
      <c r="AB20" s="164"/>
      <c r="AC20" s="164"/>
      <c r="AD20" s="164"/>
      <c r="AE20" s="164"/>
      <c r="AG20" s="147" t="s">
        <v>288</v>
      </c>
      <c r="AH20" s="147"/>
      <c r="AI20" s="147"/>
      <c r="AJ20" s="147">
        <v>1</v>
      </c>
      <c r="AK20" s="160"/>
      <c r="AL20" s="147">
        <v>1</v>
      </c>
      <c r="AM20" s="171">
        <v>1</v>
      </c>
      <c r="AN20" s="177">
        <v>1</v>
      </c>
      <c r="AO20" s="172"/>
      <c r="AP20" s="176">
        <v>1</v>
      </c>
      <c r="AQ20" s="176" t="s">
        <v>281</v>
      </c>
      <c r="AR20" s="176">
        <v>1</v>
      </c>
      <c r="AS20" s="160"/>
      <c r="AT20" s="147"/>
      <c r="AU20" s="147"/>
      <c r="AV20" s="147"/>
      <c r="AW20" s="160"/>
      <c r="AX20" s="161" t="e">
        <f t="shared" si="0"/>
        <v>#VALUE!</v>
      </c>
      <c r="AY20" s="162">
        <f t="shared" si="3"/>
        <v>0</v>
      </c>
      <c r="AZ20" s="164"/>
      <c r="BA20" s="164"/>
      <c r="BB20" s="164"/>
      <c r="BC20" s="164"/>
      <c r="BD20" s="164"/>
      <c r="BE20" s="164"/>
      <c r="BF20" s="164"/>
      <c r="BG20" s="164"/>
      <c r="BH20" s="164"/>
      <c r="BI20" s="147"/>
      <c r="BJ20" s="147"/>
      <c r="BK20" s="147"/>
    </row>
    <row r="21" spans="1:63" ht="15">
      <c r="A21" s="147" t="s">
        <v>289</v>
      </c>
      <c r="B21" s="147"/>
      <c r="C21" s="147"/>
      <c r="D21" s="147"/>
      <c r="E21" s="160"/>
      <c r="F21" s="147"/>
      <c r="G21" s="147"/>
      <c r="H21" s="147"/>
      <c r="I21" s="160"/>
      <c r="J21" s="147"/>
      <c r="K21" s="147"/>
      <c r="L21" s="147"/>
      <c r="M21" s="160"/>
      <c r="N21" s="147"/>
      <c r="O21" s="147"/>
      <c r="P21" s="147"/>
      <c r="Q21" s="160"/>
      <c r="R21" s="161">
        <f t="shared" si="1"/>
        <v>0</v>
      </c>
      <c r="S21" s="162">
        <f t="shared" si="2"/>
        <v>0</v>
      </c>
      <c r="T21" s="163"/>
      <c r="U21" s="163"/>
      <c r="V21" s="163"/>
      <c r="W21" s="163"/>
      <c r="X21" s="163"/>
      <c r="Y21" s="164"/>
      <c r="Z21" s="164"/>
      <c r="AA21" s="164"/>
      <c r="AB21" s="164"/>
      <c r="AC21" s="164"/>
      <c r="AD21" s="164"/>
      <c r="AE21" s="164"/>
      <c r="AG21" s="147" t="s">
        <v>289</v>
      </c>
      <c r="AH21" s="147"/>
      <c r="AI21" s="147"/>
      <c r="AJ21" s="147">
        <v>1</v>
      </c>
      <c r="AK21" s="160"/>
      <c r="AL21" s="147">
        <v>1</v>
      </c>
      <c r="AM21" s="171">
        <v>1</v>
      </c>
      <c r="AN21" s="177"/>
      <c r="AO21" s="172"/>
      <c r="AP21" s="176">
        <v>1</v>
      </c>
      <c r="AQ21" s="176" t="s">
        <v>281</v>
      </c>
      <c r="AR21" s="176"/>
      <c r="AS21" s="160"/>
      <c r="AT21" s="147"/>
      <c r="AU21" s="147"/>
      <c r="AV21" s="147"/>
      <c r="AW21" s="160"/>
      <c r="AX21" s="161" t="e">
        <f t="shared" si="0"/>
        <v>#VALUE!</v>
      </c>
      <c r="AY21" s="162">
        <f t="shared" si="3"/>
        <v>0</v>
      </c>
      <c r="AZ21" s="164"/>
      <c r="BA21" s="164"/>
      <c r="BB21" s="164"/>
      <c r="BC21" s="164"/>
      <c r="BD21" s="164"/>
      <c r="BE21" s="164"/>
      <c r="BF21" s="164"/>
      <c r="BG21" s="164"/>
      <c r="BH21" s="164"/>
      <c r="BI21" s="147"/>
      <c r="BJ21" s="147"/>
      <c r="BK21" s="147"/>
    </row>
    <row r="22" spans="1:63" ht="15">
      <c r="A22" s="147" t="s">
        <v>290</v>
      </c>
      <c r="B22" s="147"/>
      <c r="C22" s="147"/>
      <c r="D22" s="147"/>
      <c r="E22" s="160"/>
      <c r="F22" s="147"/>
      <c r="G22" s="147"/>
      <c r="H22" s="147"/>
      <c r="I22" s="160"/>
      <c r="J22" s="147"/>
      <c r="K22" s="147"/>
      <c r="L22" s="147"/>
      <c r="M22" s="160"/>
      <c r="N22" s="147"/>
      <c r="O22" s="147"/>
      <c r="P22" s="147"/>
      <c r="Q22" s="160"/>
      <c r="R22" s="161">
        <f t="shared" si="1"/>
        <v>0</v>
      </c>
      <c r="S22" s="162">
        <f t="shared" si="2"/>
        <v>0</v>
      </c>
      <c r="T22" s="163"/>
      <c r="U22" s="163"/>
      <c r="V22" s="163"/>
      <c r="W22" s="163"/>
      <c r="X22" s="163"/>
      <c r="Y22" s="164"/>
      <c r="Z22" s="164"/>
      <c r="AA22" s="164"/>
      <c r="AB22" s="164"/>
      <c r="AC22" s="164"/>
      <c r="AD22" s="164"/>
      <c r="AE22" s="164"/>
      <c r="AG22" s="147" t="s">
        <v>290</v>
      </c>
      <c r="AH22" s="147"/>
      <c r="AI22" s="147"/>
      <c r="AJ22" s="147">
        <v>1</v>
      </c>
      <c r="AK22" s="160"/>
      <c r="AL22" s="147">
        <v>1</v>
      </c>
      <c r="AM22" s="171">
        <v>1</v>
      </c>
      <c r="AN22" s="177">
        <v>1</v>
      </c>
      <c r="AO22" s="172"/>
      <c r="AP22" s="176">
        <v>1</v>
      </c>
      <c r="AQ22" s="176">
        <v>1</v>
      </c>
      <c r="AR22" s="176">
        <v>1</v>
      </c>
      <c r="AS22" s="160"/>
      <c r="AT22" s="147"/>
      <c r="AU22" s="147"/>
      <c r="AV22" s="147"/>
      <c r="AW22" s="160"/>
      <c r="AX22" s="161">
        <f t="shared" si="0"/>
        <v>7</v>
      </c>
      <c r="AY22" s="162">
        <f t="shared" si="3"/>
        <v>0</v>
      </c>
      <c r="AZ22" s="164"/>
      <c r="BA22" s="164"/>
      <c r="BB22" s="164"/>
      <c r="BC22" s="164"/>
      <c r="BD22" s="164"/>
      <c r="BE22" s="164"/>
      <c r="BF22" s="164"/>
      <c r="BG22" s="164"/>
      <c r="BH22" s="164"/>
      <c r="BI22" s="164"/>
      <c r="BJ22" s="164"/>
      <c r="BK22" s="164"/>
    </row>
    <row r="23" spans="1:63" ht="15">
      <c r="A23" s="147" t="s">
        <v>291</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291</v>
      </c>
      <c r="AH23" s="147"/>
      <c r="AI23" s="147">
        <v>1</v>
      </c>
      <c r="AJ23" s="147">
        <v>1</v>
      </c>
      <c r="AK23" s="160"/>
      <c r="AL23" s="147">
        <v>1</v>
      </c>
      <c r="AM23" s="171">
        <v>1</v>
      </c>
      <c r="AN23" s="177">
        <v>1</v>
      </c>
      <c r="AO23" s="172"/>
      <c r="AP23" s="176">
        <v>1</v>
      </c>
      <c r="AQ23" s="176">
        <v>1</v>
      </c>
      <c r="AR23" s="176"/>
      <c r="AS23" s="160"/>
      <c r="AT23" s="147"/>
      <c r="AU23" s="147"/>
      <c r="AV23" s="147"/>
      <c r="AW23" s="160"/>
      <c r="AX23" s="161">
        <f>AH23+AI23+AJ23+AL23+AM23+AN23+AP23+AQ23+AR23+AT23+AU23+AV23</f>
        <v>7</v>
      </c>
      <c r="AY23" s="162">
        <f>+AK23+AO23+AS23+AW23</f>
        <v>0</v>
      </c>
      <c r="AZ23" s="164"/>
      <c r="BA23" s="164"/>
      <c r="BB23" s="164"/>
      <c r="BC23" s="164"/>
      <c r="BD23" s="164"/>
      <c r="BE23" s="164"/>
      <c r="BF23" s="164"/>
      <c r="BG23" s="164"/>
      <c r="BH23" s="164"/>
      <c r="BI23" s="164"/>
      <c r="BJ23" s="164"/>
      <c r="BK23" s="164"/>
    </row>
    <row r="24" spans="1:63" ht="15">
      <c r="A24" s="147" t="s">
        <v>292</v>
      </c>
      <c r="B24" s="147"/>
      <c r="C24" s="147"/>
      <c r="D24" s="147"/>
      <c r="E24" s="160"/>
      <c r="F24" s="147"/>
      <c r="G24" s="147"/>
      <c r="H24" s="147"/>
      <c r="I24" s="160"/>
      <c r="J24" s="147"/>
      <c r="K24" s="147"/>
      <c r="L24" s="147"/>
      <c r="M24" s="160"/>
      <c r="N24" s="147"/>
      <c r="O24" s="147"/>
      <c r="P24" s="147"/>
      <c r="Q24" s="160"/>
      <c r="R24" s="161">
        <f t="shared" si="1"/>
        <v>0</v>
      </c>
      <c r="S24" s="162">
        <f t="shared" si="2"/>
        <v>0</v>
      </c>
      <c r="T24" s="163"/>
      <c r="U24" s="163"/>
      <c r="V24" s="163"/>
      <c r="W24" s="163"/>
      <c r="X24" s="163"/>
      <c r="Y24" s="164"/>
      <c r="Z24" s="164"/>
      <c r="AA24" s="164"/>
      <c r="AB24" s="164"/>
      <c r="AC24" s="164"/>
      <c r="AD24" s="164"/>
      <c r="AE24" s="164"/>
      <c r="AG24" s="147" t="s">
        <v>292</v>
      </c>
      <c r="AH24" s="147"/>
      <c r="AI24" s="147"/>
      <c r="AJ24" s="147">
        <v>1</v>
      </c>
      <c r="AK24" s="160"/>
      <c r="AL24" s="147">
        <v>1</v>
      </c>
      <c r="AM24" s="171">
        <v>1</v>
      </c>
      <c r="AN24" s="177"/>
      <c r="AO24" s="172"/>
      <c r="AP24" s="176">
        <v>1</v>
      </c>
      <c r="AQ24" s="176">
        <v>1</v>
      </c>
      <c r="AR24" s="176">
        <v>1</v>
      </c>
      <c r="AS24" s="160"/>
      <c r="AT24" s="147"/>
      <c r="AU24" s="147"/>
      <c r="AV24" s="147"/>
      <c r="AW24" s="160"/>
      <c r="AX24" s="161">
        <f t="shared" si="0"/>
        <v>6</v>
      </c>
      <c r="AY24" s="162">
        <f t="shared" si="3"/>
        <v>0</v>
      </c>
      <c r="AZ24" s="164"/>
      <c r="BA24" s="164"/>
      <c r="BB24" s="164"/>
      <c r="BC24" s="164"/>
      <c r="BD24" s="164"/>
      <c r="BE24" s="164"/>
      <c r="BF24" s="164"/>
      <c r="BG24" s="164"/>
      <c r="BH24" s="164"/>
      <c r="BI24" s="164"/>
      <c r="BJ24" s="164"/>
      <c r="BK24" s="164"/>
    </row>
    <row r="25" spans="1:63" ht="15">
      <c r="A25" s="147" t="s">
        <v>293</v>
      </c>
      <c r="B25" s="147"/>
      <c r="C25" s="147"/>
      <c r="D25" s="147"/>
      <c r="E25" s="160"/>
      <c r="F25" s="147"/>
      <c r="G25" s="147"/>
      <c r="H25" s="147"/>
      <c r="I25" s="160"/>
      <c r="J25" s="147"/>
      <c r="K25" s="147"/>
      <c r="L25" s="147"/>
      <c r="M25" s="160"/>
      <c r="N25" s="147"/>
      <c r="O25" s="147"/>
      <c r="P25" s="147"/>
      <c r="Q25" s="160"/>
      <c r="R25" s="161">
        <f t="shared" si="1"/>
        <v>0</v>
      </c>
      <c r="S25" s="162">
        <f t="shared" si="2"/>
        <v>0</v>
      </c>
      <c r="T25" s="163"/>
      <c r="U25" s="163"/>
      <c r="V25" s="163"/>
      <c r="W25" s="163"/>
      <c r="X25" s="163"/>
      <c r="Y25" s="164"/>
      <c r="Z25" s="164"/>
      <c r="AA25" s="164"/>
      <c r="AB25" s="164"/>
      <c r="AC25" s="164"/>
      <c r="AD25" s="164"/>
      <c r="AE25" s="164"/>
      <c r="AG25" s="147" t="s">
        <v>293</v>
      </c>
      <c r="AH25" s="147"/>
      <c r="AI25" s="147"/>
      <c r="AJ25" s="147">
        <v>1</v>
      </c>
      <c r="AK25" s="160"/>
      <c r="AL25" s="147">
        <v>1</v>
      </c>
      <c r="AM25" s="171">
        <v>1</v>
      </c>
      <c r="AN25" s="177">
        <v>1</v>
      </c>
      <c r="AO25" s="172"/>
      <c r="AP25" s="176">
        <v>1</v>
      </c>
      <c r="AQ25" s="176">
        <v>1</v>
      </c>
      <c r="AR25" s="176">
        <v>1</v>
      </c>
      <c r="AS25" s="160"/>
      <c r="AT25" s="147"/>
      <c r="AU25" s="147"/>
      <c r="AV25" s="147"/>
      <c r="AW25" s="160"/>
      <c r="AX25" s="161">
        <f t="shared" si="0"/>
        <v>7</v>
      </c>
      <c r="AY25" s="162">
        <f t="shared" si="3"/>
        <v>0</v>
      </c>
      <c r="AZ25" s="164"/>
      <c r="BA25" s="164"/>
      <c r="BB25" s="164"/>
      <c r="BC25" s="164"/>
      <c r="BD25" s="164"/>
      <c r="BE25" s="164"/>
      <c r="BF25" s="164"/>
      <c r="BG25" s="164"/>
      <c r="BH25" s="164"/>
      <c r="BI25" s="164"/>
      <c r="BJ25" s="164"/>
      <c r="BK25" s="164"/>
    </row>
    <row r="26" spans="1:63" ht="15">
      <c r="A26" s="147" t="s">
        <v>294</v>
      </c>
      <c r="B26" s="147"/>
      <c r="C26" s="147"/>
      <c r="D26" s="147"/>
      <c r="E26" s="160"/>
      <c r="F26" s="147"/>
      <c r="G26" s="147"/>
      <c r="H26" s="147"/>
      <c r="I26" s="160"/>
      <c r="J26" s="147"/>
      <c r="K26" s="147"/>
      <c r="L26" s="147"/>
      <c r="M26" s="160"/>
      <c r="N26" s="147"/>
      <c r="O26" s="147"/>
      <c r="P26" s="147"/>
      <c r="Q26" s="160"/>
      <c r="R26" s="161">
        <f t="shared" si="1"/>
        <v>0</v>
      </c>
      <c r="S26" s="162">
        <f t="shared" si="2"/>
        <v>0</v>
      </c>
      <c r="T26" s="163"/>
      <c r="U26" s="163"/>
      <c r="V26" s="163"/>
      <c r="W26" s="163"/>
      <c r="X26" s="163"/>
      <c r="Y26" s="164"/>
      <c r="Z26" s="164"/>
      <c r="AA26" s="164"/>
      <c r="AB26" s="164"/>
      <c r="AC26" s="164"/>
      <c r="AD26" s="164"/>
      <c r="AE26" s="164"/>
      <c r="AG26" s="147" t="s">
        <v>294</v>
      </c>
      <c r="AH26" s="147"/>
      <c r="AI26" s="147">
        <v>1</v>
      </c>
      <c r="AJ26" s="147"/>
      <c r="AK26" s="160"/>
      <c r="AL26" s="147">
        <v>1</v>
      </c>
      <c r="AM26" s="171">
        <v>1</v>
      </c>
      <c r="AN26" s="177">
        <v>1</v>
      </c>
      <c r="AO26" s="172"/>
      <c r="AP26" s="176" t="s">
        <v>281</v>
      </c>
      <c r="AQ26" s="176" t="s">
        <v>281</v>
      </c>
      <c r="AR26" s="176">
        <v>1</v>
      </c>
      <c r="AS26" s="160"/>
      <c r="AT26" s="147"/>
      <c r="AU26" s="147"/>
      <c r="AV26" s="147"/>
      <c r="AW26" s="160"/>
      <c r="AX26" s="161" t="e">
        <f>AH26+AI26+AJ26+AL26+AM26+AN26+#REF!+AP26+AR26+AT26+AU26+AV26</f>
        <v>#REF!</v>
      </c>
      <c r="AY26" s="162">
        <f t="shared" si="3"/>
        <v>0</v>
      </c>
      <c r="AZ26" s="164"/>
      <c r="BA26" s="164"/>
      <c r="BB26" s="164"/>
      <c r="BC26" s="164"/>
      <c r="BD26" s="164"/>
      <c r="BE26" s="164"/>
      <c r="BF26" s="164"/>
      <c r="BG26" s="164"/>
      <c r="BH26" s="164"/>
      <c r="BI26" s="164"/>
      <c r="BJ26" s="164"/>
      <c r="BK26" s="164"/>
    </row>
    <row r="27" spans="1:63" ht="15">
      <c r="A27" s="147" t="s">
        <v>295</v>
      </c>
      <c r="B27" s="147"/>
      <c r="C27" s="147"/>
      <c r="D27" s="147"/>
      <c r="E27" s="160"/>
      <c r="F27" s="147"/>
      <c r="G27" s="147"/>
      <c r="H27" s="147"/>
      <c r="I27" s="160"/>
      <c r="J27" s="147"/>
      <c r="K27" s="147"/>
      <c r="L27" s="147"/>
      <c r="M27" s="160"/>
      <c r="N27" s="147"/>
      <c r="O27" s="147"/>
      <c r="P27" s="147"/>
      <c r="Q27" s="160"/>
      <c r="R27" s="161">
        <f t="shared" si="1"/>
        <v>0</v>
      </c>
      <c r="S27" s="162">
        <f t="shared" si="2"/>
        <v>0</v>
      </c>
      <c r="T27" s="163"/>
      <c r="U27" s="163"/>
      <c r="V27" s="163"/>
      <c r="W27" s="163"/>
      <c r="X27" s="163"/>
      <c r="Y27" s="164"/>
      <c r="Z27" s="164"/>
      <c r="AA27" s="164"/>
      <c r="AB27" s="164"/>
      <c r="AC27" s="164"/>
      <c r="AD27" s="164"/>
      <c r="AE27" s="164"/>
      <c r="AG27" s="147" t="s">
        <v>295</v>
      </c>
      <c r="AH27" s="147"/>
      <c r="AI27" s="147"/>
      <c r="AJ27" s="147"/>
      <c r="AK27" s="160"/>
      <c r="AL27" s="147"/>
      <c r="AM27" s="171">
        <v>1</v>
      </c>
      <c r="AN27" s="177">
        <v>1</v>
      </c>
      <c r="AO27" s="172"/>
      <c r="AP27" s="176">
        <v>1</v>
      </c>
      <c r="AQ27" s="176">
        <v>1</v>
      </c>
      <c r="AR27" s="176">
        <v>0</v>
      </c>
      <c r="AS27" s="160"/>
      <c r="AT27" s="147"/>
      <c r="AU27" s="147"/>
      <c r="AV27" s="147"/>
      <c r="AW27" s="160"/>
      <c r="AX27" s="161">
        <f t="shared" si="0"/>
        <v>4</v>
      </c>
      <c r="AY27" s="162">
        <f t="shared" si="3"/>
        <v>0</v>
      </c>
      <c r="AZ27" s="164"/>
      <c r="BA27" s="164"/>
      <c r="BB27" s="164"/>
      <c r="BC27" s="164"/>
      <c r="BD27" s="164"/>
      <c r="BE27" s="164"/>
      <c r="BF27" s="164"/>
      <c r="BG27" s="164"/>
      <c r="BH27" s="164"/>
      <c r="BI27" s="164"/>
      <c r="BJ27" s="164"/>
      <c r="BK27" s="164"/>
    </row>
    <row r="28" spans="1:63" ht="15">
      <c r="A28" s="147" t="s">
        <v>296</v>
      </c>
      <c r="B28" s="147"/>
      <c r="C28" s="147"/>
      <c r="D28" s="147"/>
      <c r="E28" s="160"/>
      <c r="F28" s="147"/>
      <c r="G28" s="147"/>
      <c r="H28" s="147"/>
      <c r="I28" s="160"/>
      <c r="J28" s="147"/>
      <c r="K28" s="147"/>
      <c r="L28" s="147"/>
      <c r="M28" s="160"/>
      <c r="N28" s="147"/>
      <c r="O28" s="147"/>
      <c r="P28" s="147"/>
      <c r="Q28" s="160"/>
      <c r="R28" s="161">
        <f t="shared" si="1"/>
        <v>0</v>
      </c>
      <c r="S28" s="162">
        <f t="shared" si="2"/>
        <v>0</v>
      </c>
      <c r="T28" s="163"/>
      <c r="U28" s="163"/>
      <c r="V28" s="163"/>
      <c r="W28" s="163"/>
      <c r="X28" s="163"/>
      <c r="Y28" s="164"/>
      <c r="Z28" s="164"/>
      <c r="AA28" s="164"/>
      <c r="AB28" s="164"/>
      <c r="AC28" s="164"/>
      <c r="AD28" s="164"/>
      <c r="AE28" s="164"/>
      <c r="AG28" s="147" t="s">
        <v>296</v>
      </c>
      <c r="AH28" s="147"/>
      <c r="AI28" s="147"/>
      <c r="AJ28" s="147"/>
      <c r="AK28" s="160"/>
      <c r="AL28" s="147"/>
      <c r="AM28" s="171"/>
      <c r="AN28" s="177">
        <v>1</v>
      </c>
      <c r="AO28" s="172"/>
      <c r="AP28" s="176">
        <v>1</v>
      </c>
      <c r="AQ28" s="176">
        <v>1</v>
      </c>
      <c r="AR28" s="176">
        <v>1</v>
      </c>
      <c r="AS28" s="160"/>
      <c r="AT28" s="147"/>
      <c r="AU28" s="147"/>
      <c r="AV28" s="147"/>
      <c r="AW28" s="160"/>
      <c r="AX28" s="161">
        <f t="shared" si="0"/>
        <v>4</v>
      </c>
      <c r="AY28" s="162">
        <f t="shared" si="3"/>
        <v>0</v>
      </c>
      <c r="AZ28" s="164"/>
      <c r="BA28" s="164"/>
      <c r="BB28" s="164"/>
      <c r="BC28" s="164"/>
      <c r="BD28" s="164"/>
      <c r="BE28" s="164"/>
      <c r="BF28" s="164"/>
      <c r="BG28" s="164"/>
      <c r="BH28" s="164"/>
      <c r="BI28" s="164"/>
      <c r="BJ28" s="164"/>
      <c r="BK28" s="164"/>
    </row>
    <row r="29" spans="1:63" ht="15">
      <c r="A29" s="147" t="s">
        <v>297</v>
      </c>
      <c r="B29" s="147"/>
      <c r="C29" s="147"/>
      <c r="D29" s="147"/>
      <c r="E29" s="160"/>
      <c r="F29" s="147"/>
      <c r="G29" s="147"/>
      <c r="H29" s="147"/>
      <c r="I29" s="160"/>
      <c r="J29" s="147"/>
      <c r="K29" s="147"/>
      <c r="L29" s="147"/>
      <c r="M29" s="160"/>
      <c r="N29" s="147"/>
      <c r="O29" s="147"/>
      <c r="P29" s="147"/>
      <c r="Q29" s="160"/>
      <c r="R29" s="161">
        <f t="shared" si="1"/>
        <v>0</v>
      </c>
      <c r="S29" s="162">
        <f t="shared" si="2"/>
        <v>0</v>
      </c>
      <c r="T29" s="163"/>
      <c r="U29" s="163"/>
      <c r="V29" s="163"/>
      <c r="W29" s="163"/>
      <c r="X29" s="163"/>
      <c r="Y29" s="164"/>
      <c r="Z29" s="164"/>
      <c r="AA29" s="164"/>
      <c r="AB29" s="164"/>
      <c r="AC29" s="164"/>
      <c r="AD29" s="164"/>
      <c r="AE29" s="164"/>
      <c r="AG29" s="147" t="s">
        <v>297</v>
      </c>
      <c r="AH29" s="147"/>
      <c r="AI29" s="147">
        <v>1</v>
      </c>
      <c r="AJ29" s="147">
        <v>1</v>
      </c>
      <c r="AK29" s="160"/>
      <c r="AL29" s="147"/>
      <c r="AM29" s="171">
        <v>1</v>
      </c>
      <c r="AN29" s="177">
        <v>1</v>
      </c>
      <c r="AO29" s="172"/>
      <c r="AP29" s="176">
        <v>1</v>
      </c>
      <c r="AQ29" s="176" t="s">
        <v>281</v>
      </c>
      <c r="AR29" s="176">
        <v>1</v>
      </c>
      <c r="AS29" s="160"/>
      <c r="AT29" s="147"/>
      <c r="AU29" s="147"/>
      <c r="AV29" s="147"/>
      <c r="AW29" s="160"/>
      <c r="AX29" s="161" t="e">
        <f t="shared" si="0"/>
        <v>#VALUE!</v>
      </c>
      <c r="AY29" s="162">
        <f t="shared" si="3"/>
        <v>0</v>
      </c>
      <c r="AZ29" s="164"/>
      <c r="BA29" s="164"/>
      <c r="BB29" s="164"/>
      <c r="BC29" s="164"/>
      <c r="BD29" s="164"/>
      <c r="BE29" s="164"/>
      <c r="BF29" s="164"/>
      <c r="BG29" s="164"/>
      <c r="BH29" s="164"/>
      <c r="BI29" s="164"/>
      <c r="BJ29" s="164"/>
      <c r="BK29" s="164"/>
    </row>
    <row r="30" spans="1:63" ht="15">
      <c r="A30" s="147" t="s">
        <v>298</v>
      </c>
      <c r="B30" s="147"/>
      <c r="C30" s="147"/>
      <c r="D30" s="147"/>
      <c r="E30" s="160"/>
      <c r="F30" s="147"/>
      <c r="G30" s="147"/>
      <c r="H30" s="147"/>
      <c r="I30" s="160"/>
      <c r="J30" s="147"/>
      <c r="K30" s="147"/>
      <c r="L30" s="147"/>
      <c r="M30" s="160"/>
      <c r="N30" s="147"/>
      <c r="O30" s="147"/>
      <c r="P30" s="147"/>
      <c r="Q30" s="160"/>
      <c r="R30" s="161">
        <f t="shared" si="1"/>
        <v>0</v>
      </c>
      <c r="S30" s="162">
        <f t="shared" si="2"/>
        <v>0</v>
      </c>
      <c r="T30" s="163"/>
      <c r="U30" s="163"/>
      <c r="V30" s="163"/>
      <c r="W30" s="163"/>
      <c r="X30" s="163"/>
      <c r="Y30" s="164"/>
      <c r="Z30" s="164"/>
      <c r="AA30" s="164"/>
      <c r="AB30" s="164"/>
      <c r="AC30" s="164"/>
      <c r="AD30" s="164"/>
      <c r="AE30" s="164"/>
      <c r="AG30" s="147" t="s">
        <v>298</v>
      </c>
      <c r="AH30" s="147"/>
      <c r="AI30" s="147"/>
      <c r="AJ30" s="147"/>
      <c r="AK30" s="160"/>
      <c r="AL30" s="147">
        <v>1</v>
      </c>
      <c r="AM30" s="171">
        <v>1</v>
      </c>
      <c r="AN30" s="177">
        <v>1</v>
      </c>
      <c r="AO30" s="172"/>
      <c r="AP30" s="176">
        <v>1</v>
      </c>
      <c r="AQ30" s="176">
        <v>1</v>
      </c>
      <c r="AR30" s="176">
        <v>1</v>
      </c>
      <c r="AS30" s="160"/>
      <c r="AT30" s="147"/>
      <c r="AU30" s="147"/>
      <c r="AV30" s="147"/>
      <c r="AW30" s="160"/>
      <c r="AX30" s="161">
        <f t="shared" si="0"/>
        <v>6</v>
      </c>
      <c r="AY30" s="162">
        <f t="shared" si="3"/>
        <v>0</v>
      </c>
      <c r="AZ30" s="164"/>
      <c r="BA30" s="164"/>
      <c r="BB30" s="164"/>
      <c r="BC30" s="164"/>
      <c r="BD30" s="164"/>
      <c r="BE30" s="164"/>
      <c r="BF30" s="164"/>
      <c r="BG30" s="164"/>
      <c r="BH30" s="164"/>
      <c r="BI30" s="164"/>
      <c r="BJ30" s="164"/>
      <c r="BK30" s="164"/>
    </row>
    <row r="31" spans="1:63" ht="15">
      <c r="A31" s="147" t="s">
        <v>299</v>
      </c>
      <c r="B31" s="147"/>
      <c r="C31" s="147"/>
      <c r="D31" s="147"/>
      <c r="E31" s="160"/>
      <c r="F31" s="147"/>
      <c r="G31" s="147"/>
      <c r="H31" s="147"/>
      <c r="I31" s="160"/>
      <c r="J31" s="147"/>
      <c r="K31" s="147"/>
      <c r="L31" s="147"/>
      <c r="M31" s="160"/>
      <c r="N31" s="147"/>
      <c r="O31" s="147"/>
      <c r="P31" s="147"/>
      <c r="Q31" s="160"/>
      <c r="R31" s="161">
        <f t="shared" si="1"/>
        <v>0</v>
      </c>
      <c r="S31" s="162">
        <f t="shared" si="2"/>
        <v>0</v>
      </c>
      <c r="T31" s="163"/>
      <c r="U31" s="163"/>
      <c r="V31" s="163"/>
      <c r="W31" s="163"/>
      <c r="X31" s="163"/>
      <c r="Y31" s="164"/>
      <c r="Z31" s="164"/>
      <c r="AA31" s="164"/>
      <c r="AB31" s="164"/>
      <c r="AC31" s="164"/>
      <c r="AD31" s="164"/>
      <c r="AE31" s="164"/>
      <c r="AG31" s="147" t="s">
        <v>299</v>
      </c>
      <c r="AH31" s="147"/>
      <c r="AI31" s="147"/>
      <c r="AJ31" s="147"/>
      <c r="AK31" s="160"/>
      <c r="AL31" s="147"/>
      <c r="AM31" s="171"/>
      <c r="AN31" s="177">
        <v>1</v>
      </c>
      <c r="AO31" s="172"/>
      <c r="AP31" s="176" t="s">
        <v>281</v>
      </c>
      <c r="AQ31" s="176" t="s">
        <v>281</v>
      </c>
      <c r="AR31" s="176"/>
      <c r="AS31" s="160"/>
      <c r="AT31" s="147"/>
      <c r="AU31" s="147"/>
      <c r="AV31" s="147"/>
      <c r="AW31" s="160"/>
      <c r="AX31" s="161" t="e">
        <f t="shared" si="0"/>
        <v>#VALUE!</v>
      </c>
      <c r="AY31" s="162">
        <f t="shared" si="3"/>
        <v>0</v>
      </c>
      <c r="AZ31" s="164"/>
      <c r="BA31" s="164"/>
      <c r="BB31" s="164"/>
      <c r="BC31" s="164"/>
      <c r="BD31" s="164"/>
      <c r="BE31" s="164"/>
      <c r="BF31" s="164"/>
      <c r="BG31" s="164"/>
      <c r="BH31" s="164"/>
      <c r="BI31" s="164"/>
      <c r="BJ31" s="164"/>
      <c r="BK31" s="164"/>
    </row>
    <row r="32" spans="1:63" ht="15">
      <c r="A32" s="165" t="s">
        <v>300</v>
      </c>
      <c r="B32" s="166">
        <f>SUM(B11:B31)</f>
        <v>0</v>
      </c>
      <c r="C32" s="166">
        <f aca="true" t="shared" si="4" ref="C32:AE32">SUM(C11:C31)</f>
        <v>5</v>
      </c>
      <c r="D32" s="166">
        <f t="shared" si="4"/>
        <v>10</v>
      </c>
      <c r="E32" s="167">
        <f>SUM(E11:E31)</f>
        <v>374350000</v>
      </c>
      <c r="F32" s="166">
        <f t="shared" si="4"/>
        <v>10</v>
      </c>
      <c r="G32" s="166">
        <f t="shared" si="4"/>
        <v>10</v>
      </c>
      <c r="H32" s="166">
        <f t="shared" si="4"/>
        <v>10</v>
      </c>
      <c r="I32" s="167">
        <f>SUM(I11:I31)</f>
        <v>-20925334</v>
      </c>
      <c r="J32" s="166">
        <f t="shared" si="4"/>
        <v>10</v>
      </c>
      <c r="K32" s="166">
        <f t="shared" si="4"/>
        <v>10</v>
      </c>
      <c r="L32" s="166">
        <f t="shared" si="4"/>
        <v>10</v>
      </c>
      <c r="M32" s="167">
        <f>SUM(M11:M31)</f>
        <v>0</v>
      </c>
      <c r="N32" s="166">
        <f t="shared" si="4"/>
        <v>10</v>
      </c>
      <c r="O32" s="166">
        <f t="shared" si="4"/>
        <v>10</v>
      </c>
      <c r="P32" s="166">
        <f t="shared" si="4"/>
        <v>5</v>
      </c>
      <c r="Q32" s="167">
        <f>SUM(Q11:Q31)</f>
        <v>0</v>
      </c>
      <c r="R32" s="166">
        <f t="shared" si="4"/>
        <v>20</v>
      </c>
      <c r="S32" s="162">
        <f t="shared" si="4"/>
        <v>353424666</v>
      </c>
      <c r="T32" s="166">
        <f t="shared" si="4"/>
        <v>0</v>
      </c>
      <c r="U32" s="166">
        <f t="shared" si="4"/>
        <v>0</v>
      </c>
      <c r="V32" s="166">
        <f t="shared" si="4"/>
        <v>0</v>
      </c>
      <c r="W32" s="166">
        <f t="shared" si="4"/>
        <v>0</v>
      </c>
      <c r="X32" s="166">
        <f t="shared" si="4"/>
        <v>0</v>
      </c>
      <c r="Y32" s="166">
        <f t="shared" si="4"/>
        <v>0</v>
      </c>
      <c r="Z32" s="166">
        <f t="shared" si="4"/>
        <v>0</v>
      </c>
      <c r="AA32" s="166">
        <f t="shared" si="4"/>
        <v>0</v>
      </c>
      <c r="AB32" s="166">
        <f t="shared" si="4"/>
        <v>0</v>
      </c>
      <c r="AC32" s="166">
        <f t="shared" si="4"/>
        <v>0</v>
      </c>
      <c r="AD32" s="166">
        <f t="shared" si="4"/>
        <v>0</v>
      </c>
      <c r="AE32" s="166">
        <f t="shared" si="4"/>
        <v>0</v>
      </c>
      <c r="AG32" s="165" t="s">
        <v>300</v>
      </c>
      <c r="AH32" s="166">
        <f aca="true" t="shared" si="5" ref="AH32:AW32">SUM(AH11:AH31)</f>
        <v>0</v>
      </c>
      <c r="AI32" s="166">
        <f t="shared" si="5"/>
        <v>4</v>
      </c>
      <c r="AJ32" s="166">
        <f t="shared" si="5"/>
        <v>10</v>
      </c>
      <c r="AK32" s="167">
        <f t="shared" si="5"/>
        <v>358523334</v>
      </c>
      <c r="AL32" s="166">
        <f t="shared" si="5"/>
        <v>13</v>
      </c>
      <c r="AM32" s="166">
        <f t="shared" si="5"/>
        <v>17</v>
      </c>
      <c r="AN32" s="174">
        <f t="shared" si="5"/>
        <v>14</v>
      </c>
      <c r="AO32" s="167">
        <f t="shared" si="5"/>
        <v>-7260668</v>
      </c>
      <c r="AP32" s="166">
        <f t="shared" si="5"/>
        <v>17</v>
      </c>
      <c r="AQ32" s="176">
        <v>12</v>
      </c>
      <c r="AR32" s="166">
        <f t="shared" si="5"/>
        <v>13</v>
      </c>
      <c r="AS32" s="167">
        <f t="shared" si="5"/>
        <v>0</v>
      </c>
      <c r="AT32" s="166">
        <f t="shared" si="5"/>
        <v>0</v>
      </c>
      <c r="AU32" s="166">
        <f t="shared" si="5"/>
        <v>0</v>
      </c>
      <c r="AV32" s="166">
        <f t="shared" si="5"/>
        <v>0</v>
      </c>
      <c r="AW32" s="167">
        <f t="shared" si="5"/>
        <v>0</v>
      </c>
      <c r="AX32" s="168" t="e">
        <f aca="true" t="shared" si="6" ref="AX32:BK32">SUM(AX11:AX31)</f>
        <v>#VALUE!</v>
      </c>
      <c r="AY32" s="169">
        <f t="shared" si="6"/>
        <v>351262666</v>
      </c>
      <c r="AZ32" s="166">
        <f t="shared" si="6"/>
        <v>0</v>
      </c>
      <c r="BA32" s="166">
        <f t="shared" si="6"/>
        <v>0</v>
      </c>
      <c r="BB32" s="166">
        <f t="shared" si="6"/>
        <v>0</v>
      </c>
      <c r="BC32" s="166">
        <f t="shared" si="6"/>
        <v>0</v>
      </c>
      <c r="BD32" s="166">
        <f t="shared" si="6"/>
        <v>0</v>
      </c>
      <c r="BE32" s="166">
        <f t="shared" si="6"/>
        <v>0</v>
      </c>
      <c r="BF32" s="166">
        <f t="shared" si="6"/>
        <v>0</v>
      </c>
      <c r="BG32" s="166">
        <f t="shared" si="6"/>
        <v>0</v>
      </c>
      <c r="BH32" s="166">
        <f t="shared" si="6"/>
        <v>0</v>
      </c>
      <c r="BI32" s="166">
        <f t="shared" si="6"/>
        <v>0</v>
      </c>
      <c r="BJ32" s="166">
        <f t="shared" si="6"/>
        <v>0</v>
      </c>
      <c r="BK32" s="166">
        <f t="shared" si="6"/>
        <v>0</v>
      </c>
    </row>
    <row r="34" spans="1:63" ht="31.5" customHeight="1">
      <c r="A34" s="149" t="s">
        <v>258</v>
      </c>
      <c r="B34" s="816"/>
      <c r="C34" s="816"/>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6"/>
      <c r="AR34" s="816"/>
      <c r="AS34" s="816"/>
      <c r="AT34" s="816"/>
      <c r="AU34" s="816"/>
      <c r="AV34" s="816"/>
      <c r="AW34" s="816"/>
      <c r="AX34" s="816"/>
      <c r="AY34" s="816"/>
      <c r="AZ34" s="816"/>
      <c r="BA34" s="816"/>
      <c r="BB34" s="816"/>
      <c r="BC34" s="816"/>
      <c r="BD34" s="816"/>
      <c r="BE34" s="816"/>
      <c r="BF34" s="816"/>
      <c r="BG34" s="816"/>
      <c r="BH34" s="816"/>
      <c r="BI34" s="816"/>
      <c r="BJ34" s="816"/>
      <c r="BK34" s="816"/>
    </row>
    <row r="35" spans="1:63" ht="31.5" customHeight="1">
      <c r="A35" s="150" t="s">
        <v>259</v>
      </c>
      <c r="B35" s="817" t="s">
        <v>116</v>
      </c>
      <c r="C35" s="818"/>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9"/>
    </row>
    <row r="37" spans="1:63" ht="30" customHeight="1">
      <c r="A37" s="820" t="s">
        <v>260</v>
      </c>
      <c r="B37" s="151" t="s">
        <v>35</v>
      </c>
      <c r="C37" s="151" t="s">
        <v>36</v>
      </c>
      <c r="D37" s="817" t="s">
        <v>37</v>
      </c>
      <c r="E37" s="819"/>
      <c r="F37" s="151" t="s">
        <v>38</v>
      </c>
      <c r="G37" s="151" t="s">
        <v>39</v>
      </c>
      <c r="H37" s="817" t="s">
        <v>40</v>
      </c>
      <c r="I37" s="819"/>
      <c r="J37" s="151" t="s">
        <v>41</v>
      </c>
      <c r="K37" s="151" t="s">
        <v>42</v>
      </c>
      <c r="L37" s="817" t="s">
        <v>43</v>
      </c>
      <c r="M37" s="819"/>
      <c r="N37" s="151" t="s">
        <v>44</v>
      </c>
      <c r="O37" s="151" t="s">
        <v>45</v>
      </c>
      <c r="P37" s="817" t="s">
        <v>46</v>
      </c>
      <c r="Q37" s="819"/>
      <c r="R37" s="817" t="s">
        <v>261</v>
      </c>
      <c r="S37" s="819"/>
      <c r="T37" s="817" t="s">
        <v>262</v>
      </c>
      <c r="U37" s="818"/>
      <c r="V37" s="818"/>
      <c r="W37" s="818"/>
      <c r="X37" s="818"/>
      <c r="Y37" s="819"/>
      <c r="Z37" s="817" t="s">
        <v>263</v>
      </c>
      <c r="AA37" s="818"/>
      <c r="AB37" s="818"/>
      <c r="AC37" s="818"/>
      <c r="AD37" s="818"/>
      <c r="AE37" s="819"/>
      <c r="AG37" s="820" t="s">
        <v>260</v>
      </c>
      <c r="AH37" s="151" t="s">
        <v>35</v>
      </c>
      <c r="AI37" s="151" t="s">
        <v>36</v>
      </c>
      <c r="AJ37" s="817" t="s">
        <v>37</v>
      </c>
      <c r="AK37" s="819"/>
      <c r="AL37" s="151" t="s">
        <v>38</v>
      </c>
      <c r="AM37" s="151" t="s">
        <v>39</v>
      </c>
      <c r="AN37" s="817" t="s">
        <v>40</v>
      </c>
      <c r="AO37" s="819"/>
      <c r="AP37" s="151" t="s">
        <v>41</v>
      </c>
      <c r="AQ37" s="151" t="s">
        <v>42</v>
      </c>
      <c r="AR37" s="817" t="s">
        <v>43</v>
      </c>
      <c r="AS37" s="819"/>
      <c r="AT37" s="151" t="s">
        <v>44</v>
      </c>
      <c r="AU37" s="151" t="s">
        <v>45</v>
      </c>
      <c r="AV37" s="817" t="s">
        <v>46</v>
      </c>
      <c r="AW37" s="819"/>
      <c r="AX37" s="817" t="s">
        <v>261</v>
      </c>
      <c r="AY37" s="819"/>
      <c r="AZ37" s="817" t="s">
        <v>262</v>
      </c>
      <c r="BA37" s="818"/>
      <c r="BB37" s="818"/>
      <c r="BC37" s="818"/>
      <c r="BD37" s="818"/>
      <c r="BE37" s="819"/>
      <c r="BF37" s="817" t="s">
        <v>263</v>
      </c>
      <c r="BG37" s="818"/>
      <c r="BH37" s="818"/>
      <c r="BI37" s="818"/>
      <c r="BJ37" s="818"/>
      <c r="BK37" s="819"/>
    </row>
    <row r="38" spans="1:63" ht="36" customHeight="1">
      <c r="A38" s="821"/>
      <c r="B38" s="154" t="s">
        <v>264</v>
      </c>
      <c r="C38" s="154" t="s">
        <v>264</v>
      </c>
      <c r="D38" s="154" t="s">
        <v>264</v>
      </c>
      <c r="E38" s="154" t="s">
        <v>265</v>
      </c>
      <c r="F38" s="154" t="s">
        <v>264</v>
      </c>
      <c r="G38" s="154" t="s">
        <v>264</v>
      </c>
      <c r="H38" s="154" t="s">
        <v>264</v>
      </c>
      <c r="I38" s="154" t="s">
        <v>265</v>
      </c>
      <c r="J38" s="154" t="s">
        <v>264</v>
      </c>
      <c r="K38" s="154" t="s">
        <v>264</v>
      </c>
      <c r="L38" s="154" t="s">
        <v>264</v>
      </c>
      <c r="M38" s="154" t="s">
        <v>265</v>
      </c>
      <c r="N38" s="154" t="s">
        <v>264</v>
      </c>
      <c r="O38" s="154" t="s">
        <v>264</v>
      </c>
      <c r="P38" s="154" t="s">
        <v>264</v>
      </c>
      <c r="Q38" s="154" t="s">
        <v>265</v>
      </c>
      <c r="R38" s="154" t="s">
        <v>264</v>
      </c>
      <c r="S38" s="154" t="s">
        <v>265</v>
      </c>
      <c r="T38" s="155" t="s">
        <v>266</v>
      </c>
      <c r="U38" s="155" t="s">
        <v>267</v>
      </c>
      <c r="V38" s="155" t="s">
        <v>268</v>
      </c>
      <c r="W38" s="155" t="s">
        <v>269</v>
      </c>
      <c r="X38" s="156" t="s">
        <v>270</v>
      </c>
      <c r="Y38" s="155" t="s">
        <v>271</v>
      </c>
      <c r="Z38" s="154" t="s">
        <v>272</v>
      </c>
      <c r="AA38" s="157" t="s">
        <v>273</v>
      </c>
      <c r="AB38" s="154" t="s">
        <v>274</v>
      </c>
      <c r="AC38" s="154" t="s">
        <v>275</v>
      </c>
      <c r="AD38" s="154" t="s">
        <v>276</v>
      </c>
      <c r="AE38" s="154" t="s">
        <v>277</v>
      </c>
      <c r="AG38" s="821"/>
      <c r="AH38" s="154" t="s">
        <v>264</v>
      </c>
      <c r="AI38" s="154" t="s">
        <v>264</v>
      </c>
      <c r="AJ38" s="154" t="s">
        <v>264</v>
      </c>
      <c r="AK38" s="154" t="s">
        <v>265</v>
      </c>
      <c r="AL38" s="154" t="s">
        <v>264</v>
      </c>
      <c r="AM38" s="154" t="s">
        <v>264</v>
      </c>
      <c r="AN38" s="154" t="s">
        <v>264</v>
      </c>
      <c r="AO38" s="154" t="s">
        <v>265</v>
      </c>
      <c r="AP38" s="154" t="s">
        <v>264</v>
      </c>
      <c r="AQ38" s="154" t="s">
        <v>264</v>
      </c>
      <c r="AR38" s="154" t="s">
        <v>264</v>
      </c>
      <c r="AS38" s="154" t="s">
        <v>265</v>
      </c>
      <c r="AT38" s="154" t="s">
        <v>264</v>
      </c>
      <c r="AU38" s="154" t="s">
        <v>264</v>
      </c>
      <c r="AV38" s="154" t="s">
        <v>264</v>
      </c>
      <c r="AW38" s="154" t="s">
        <v>265</v>
      </c>
      <c r="AX38" s="154" t="s">
        <v>264</v>
      </c>
      <c r="AY38" s="154" t="s">
        <v>265</v>
      </c>
      <c r="AZ38" s="155" t="s">
        <v>266</v>
      </c>
      <c r="BA38" s="155" t="s">
        <v>267</v>
      </c>
      <c r="BB38" s="155" t="s">
        <v>268</v>
      </c>
      <c r="BC38" s="155" t="s">
        <v>269</v>
      </c>
      <c r="BD38" s="156" t="s">
        <v>270</v>
      </c>
      <c r="BE38" s="155" t="s">
        <v>271</v>
      </c>
      <c r="BF38" s="158" t="s">
        <v>272</v>
      </c>
      <c r="BG38" s="159" t="s">
        <v>273</v>
      </c>
      <c r="BH38" s="158" t="s">
        <v>274</v>
      </c>
      <c r="BI38" s="158" t="s">
        <v>275</v>
      </c>
      <c r="BJ38" s="158" t="s">
        <v>276</v>
      </c>
      <c r="BK38" s="158" t="s">
        <v>277</v>
      </c>
    </row>
    <row r="39" spans="1:63" ht="15">
      <c r="A39" s="147" t="s">
        <v>278</v>
      </c>
      <c r="B39" s="147">
        <v>0</v>
      </c>
      <c r="C39" s="147">
        <v>5</v>
      </c>
      <c r="D39" s="147">
        <v>10</v>
      </c>
      <c r="E39" s="160">
        <v>162613000</v>
      </c>
      <c r="F39" s="147">
        <v>10</v>
      </c>
      <c r="G39" s="147">
        <v>10</v>
      </c>
      <c r="H39" s="147">
        <v>5</v>
      </c>
      <c r="I39" s="160">
        <v>-16773400</v>
      </c>
      <c r="J39" s="147">
        <v>5</v>
      </c>
      <c r="K39" s="147">
        <v>10</v>
      </c>
      <c r="L39" s="147">
        <v>15</v>
      </c>
      <c r="M39" s="160"/>
      <c r="N39" s="147">
        <v>10</v>
      </c>
      <c r="O39" s="147">
        <v>10</v>
      </c>
      <c r="P39" s="147">
        <v>5</v>
      </c>
      <c r="Q39" s="160"/>
      <c r="R39" s="161">
        <v>19</v>
      </c>
      <c r="S39" s="162">
        <f>+E39+I39+M39+Q39</f>
        <v>145839600</v>
      </c>
      <c r="T39" s="163"/>
      <c r="U39" s="163"/>
      <c r="V39" s="163"/>
      <c r="W39" s="163"/>
      <c r="X39" s="163"/>
      <c r="Y39" s="164"/>
      <c r="Z39" s="164"/>
      <c r="AA39" s="164"/>
      <c r="AB39" s="164"/>
      <c r="AC39" s="164"/>
      <c r="AD39" s="164"/>
      <c r="AE39" s="148"/>
      <c r="AG39" s="147" t="s">
        <v>278</v>
      </c>
      <c r="AH39" s="147"/>
      <c r="AI39" s="147"/>
      <c r="AJ39" s="147"/>
      <c r="AK39" s="160">
        <v>91773000</v>
      </c>
      <c r="AL39" s="147"/>
      <c r="AM39" s="147"/>
      <c r="AN39" s="147"/>
      <c r="AO39" s="160">
        <v>49129267</v>
      </c>
      <c r="AP39" s="147"/>
      <c r="AQ39" s="147"/>
      <c r="AR39" s="173"/>
      <c r="AS39" s="326"/>
      <c r="AT39" s="147"/>
      <c r="AU39" s="147"/>
      <c r="AV39" s="147"/>
      <c r="AW39" s="160"/>
      <c r="AX39" s="161">
        <f aca="true" t="shared" si="7" ref="AX39:AX59">AH39+AI39+AJ39+AL39+AM39+AN39+AP39+AQ39+AR39+AT39+AU39+AV39</f>
        <v>0</v>
      </c>
      <c r="AY39" s="162">
        <f>+AK39+AO39+AS39+AW39</f>
        <v>140902267</v>
      </c>
      <c r="AZ39" s="164"/>
      <c r="BA39" s="164"/>
      <c r="BB39" s="164"/>
      <c r="BC39" s="164"/>
      <c r="BD39" s="164"/>
      <c r="BE39" s="164"/>
      <c r="BF39" s="164"/>
      <c r="BG39" s="164"/>
      <c r="BH39" s="164"/>
      <c r="BI39" s="164"/>
      <c r="BJ39" s="164"/>
      <c r="BK39" s="148"/>
    </row>
    <row r="40" spans="1:63" ht="15">
      <c r="A40" s="147" t="s">
        <v>279</v>
      </c>
      <c r="B40" s="147"/>
      <c r="C40" s="147"/>
      <c r="D40" s="147"/>
      <c r="E40" s="160"/>
      <c r="F40" s="147"/>
      <c r="G40" s="147"/>
      <c r="H40" s="147"/>
      <c r="I40" s="160"/>
      <c r="J40" s="147"/>
      <c r="K40" s="147"/>
      <c r="L40" s="147"/>
      <c r="M40" s="160"/>
      <c r="N40" s="147"/>
      <c r="O40" s="147"/>
      <c r="P40" s="147"/>
      <c r="Q40" s="160"/>
      <c r="R40" s="161">
        <f aca="true" t="shared" si="8" ref="R40:R59">B40+C40+D40+F40+G40+H40+J40+K40+L40+N40+O40+P40</f>
        <v>0</v>
      </c>
      <c r="S40" s="162">
        <f aca="true" t="shared" si="9" ref="S40:S59">+E40+I40+M40+Q40</f>
        <v>0</v>
      </c>
      <c r="T40" s="163"/>
      <c r="U40" s="163"/>
      <c r="V40" s="163"/>
      <c r="W40" s="163"/>
      <c r="X40" s="163"/>
      <c r="Y40" s="164"/>
      <c r="Z40" s="164"/>
      <c r="AA40" s="164"/>
      <c r="AB40" s="164"/>
      <c r="AC40" s="164"/>
      <c r="AD40" s="164"/>
      <c r="AE40" s="164"/>
      <c r="AG40" s="147" t="s">
        <v>279</v>
      </c>
      <c r="AH40" s="147"/>
      <c r="AI40" s="147"/>
      <c r="AJ40" s="147"/>
      <c r="AK40" s="160"/>
      <c r="AL40" s="147"/>
      <c r="AM40" s="147">
        <v>1</v>
      </c>
      <c r="AN40" s="147">
        <v>1</v>
      </c>
      <c r="AO40" s="160"/>
      <c r="AP40" s="175" t="s">
        <v>281</v>
      </c>
      <c r="AQ40" s="317"/>
      <c r="AR40" s="320">
        <v>1</v>
      </c>
      <c r="AS40" s="172"/>
      <c r="AT40" s="147"/>
      <c r="AU40" s="147"/>
      <c r="AV40" s="147"/>
      <c r="AW40" s="160"/>
      <c r="AX40" s="161" t="e">
        <f t="shared" si="7"/>
        <v>#VALUE!</v>
      </c>
      <c r="AY40" s="162">
        <f aca="true" t="shared" si="10" ref="AY40:AY59">+AK40+AO40+AS40+AW40</f>
        <v>0</v>
      </c>
      <c r="AZ40" s="164"/>
      <c r="BA40" s="164"/>
      <c r="BB40" s="164"/>
      <c r="BC40" s="164"/>
      <c r="BD40" s="164"/>
      <c r="BE40" s="164"/>
      <c r="BF40" s="164"/>
      <c r="BG40" s="164"/>
      <c r="BH40" s="164"/>
      <c r="BI40" s="164"/>
      <c r="BJ40" s="164"/>
      <c r="BK40" s="164"/>
    </row>
    <row r="41" spans="1:63" ht="15">
      <c r="A41" s="147" t="s">
        <v>280</v>
      </c>
      <c r="B41" s="147"/>
      <c r="C41" s="147"/>
      <c r="D41" s="147"/>
      <c r="E41" s="160"/>
      <c r="F41" s="147"/>
      <c r="G41" s="147"/>
      <c r="H41" s="147"/>
      <c r="I41" s="160"/>
      <c r="J41" s="147"/>
      <c r="K41" s="147"/>
      <c r="L41" s="147"/>
      <c r="M41" s="160"/>
      <c r="N41" s="147"/>
      <c r="O41" s="147"/>
      <c r="P41" s="147"/>
      <c r="Q41" s="160"/>
      <c r="R41" s="161">
        <f t="shared" si="8"/>
        <v>0</v>
      </c>
      <c r="S41" s="162">
        <f t="shared" si="9"/>
        <v>0</v>
      </c>
      <c r="T41" s="163"/>
      <c r="U41" s="163"/>
      <c r="V41" s="163"/>
      <c r="W41" s="163"/>
      <c r="X41" s="163"/>
      <c r="Y41" s="164"/>
      <c r="Z41" s="164"/>
      <c r="AA41" s="164"/>
      <c r="AB41" s="164"/>
      <c r="AC41" s="164"/>
      <c r="AD41" s="164"/>
      <c r="AE41" s="164"/>
      <c r="AG41" s="147" t="s">
        <v>280</v>
      </c>
      <c r="AH41" s="147"/>
      <c r="AI41" s="147"/>
      <c r="AJ41" s="147">
        <v>1</v>
      </c>
      <c r="AK41" s="160"/>
      <c r="AL41" s="147"/>
      <c r="AM41" s="147"/>
      <c r="AN41" s="147">
        <v>1</v>
      </c>
      <c r="AO41" s="160"/>
      <c r="AP41" s="176">
        <v>1</v>
      </c>
      <c r="AQ41" s="318">
        <v>1</v>
      </c>
      <c r="AR41" s="316"/>
      <c r="AS41" s="172"/>
      <c r="AT41" s="147"/>
      <c r="AU41" s="147"/>
      <c r="AV41" s="147"/>
      <c r="AW41" s="160"/>
      <c r="AX41" s="161">
        <f t="shared" si="7"/>
        <v>4</v>
      </c>
      <c r="AY41" s="162">
        <f t="shared" si="10"/>
        <v>0</v>
      </c>
      <c r="AZ41" s="164"/>
      <c r="BA41" s="164"/>
      <c r="BB41" s="164"/>
      <c r="BC41" s="164"/>
      <c r="BD41" s="164"/>
      <c r="BE41" s="164"/>
      <c r="BF41" s="164"/>
      <c r="BG41" s="164"/>
      <c r="BH41" s="164"/>
      <c r="BI41" s="164"/>
      <c r="BJ41" s="164"/>
      <c r="BK41" s="164"/>
    </row>
    <row r="42" spans="1:63" ht="15">
      <c r="A42" s="147" t="s">
        <v>282</v>
      </c>
      <c r="B42" s="147"/>
      <c r="C42" s="147"/>
      <c r="D42" s="147"/>
      <c r="E42" s="160"/>
      <c r="F42" s="147"/>
      <c r="G42" s="147"/>
      <c r="H42" s="147"/>
      <c r="I42" s="160"/>
      <c r="J42" s="147"/>
      <c r="K42" s="147"/>
      <c r="L42" s="147"/>
      <c r="M42" s="160"/>
      <c r="N42" s="147"/>
      <c r="O42" s="147"/>
      <c r="P42" s="147"/>
      <c r="Q42" s="160"/>
      <c r="R42" s="161">
        <f t="shared" si="8"/>
        <v>0</v>
      </c>
      <c r="S42" s="162">
        <f t="shared" si="9"/>
        <v>0</v>
      </c>
      <c r="T42" s="163"/>
      <c r="U42" s="163"/>
      <c r="V42" s="163"/>
      <c r="W42" s="163"/>
      <c r="X42" s="163"/>
      <c r="Y42" s="164"/>
      <c r="Z42" s="164"/>
      <c r="AA42" s="164"/>
      <c r="AB42" s="164"/>
      <c r="AC42" s="164"/>
      <c r="AD42" s="164"/>
      <c r="AE42" s="164"/>
      <c r="AG42" s="147" t="s">
        <v>282</v>
      </c>
      <c r="AH42" s="147"/>
      <c r="AI42" s="147"/>
      <c r="AJ42" s="147">
        <v>1</v>
      </c>
      <c r="AK42" s="160"/>
      <c r="AL42" s="147"/>
      <c r="AM42" s="147">
        <v>1</v>
      </c>
      <c r="AN42" s="147"/>
      <c r="AO42" s="160"/>
      <c r="AP42" s="176" t="s">
        <v>281</v>
      </c>
      <c r="AQ42" s="318"/>
      <c r="AR42" s="316"/>
      <c r="AS42" s="172"/>
      <c r="AT42" s="147"/>
      <c r="AU42" s="147"/>
      <c r="AV42" s="147"/>
      <c r="AW42" s="160"/>
      <c r="AX42" s="161" t="e">
        <f t="shared" si="7"/>
        <v>#VALUE!</v>
      </c>
      <c r="AY42" s="162">
        <f t="shared" si="10"/>
        <v>0</v>
      </c>
      <c r="AZ42" s="164"/>
      <c r="BA42" s="164"/>
      <c r="BB42" s="164"/>
      <c r="BC42" s="164"/>
      <c r="BD42" s="164"/>
      <c r="BE42" s="164"/>
      <c r="BF42" s="164"/>
      <c r="BG42" s="164"/>
      <c r="BH42" s="164"/>
      <c r="BI42" s="164"/>
      <c r="BJ42" s="164"/>
      <c r="BK42" s="164"/>
    </row>
    <row r="43" spans="1:63" ht="15">
      <c r="A43" s="147" t="s">
        <v>283</v>
      </c>
      <c r="B43" s="147"/>
      <c r="C43" s="147"/>
      <c r="D43" s="147"/>
      <c r="E43" s="160"/>
      <c r="F43" s="147"/>
      <c r="G43" s="147"/>
      <c r="H43" s="147"/>
      <c r="I43" s="160"/>
      <c r="J43" s="147"/>
      <c r="K43" s="147"/>
      <c r="L43" s="147"/>
      <c r="M43" s="160"/>
      <c r="N43" s="147"/>
      <c r="O43" s="147"/>
      <c r="P43" s="147"/>
      <c r="Q43" s="160"/>
      <c r="R43" s="161">
        <f t="shared" si="8"/>
        <v>0</v>
      </c>
      <c r="S43" s="162">
        <f t="shared" si="9"/>
        <v>0</v>
      </c>
      <c r="T43" s="163"/>
      <c r="U43" s="163"/>
      <c r="V43" s="163"/>
      <c r="W43" s="163"/>
      <c r="X43" s="163"/>
      <c r="Y43" s="164"/>
      <c r="Z43" s="164"/>
      <c r="AA43" s="164"/>
      <c r="AB43" s="164"/>
      <c r="AC43" s="164"/>
      <c r="AD43" s="164"/>
      <c r="AE43" s="164"/>
      <c r="AG43" s="147" t="s">
        <v>283</v>
      </c>
      <c r="AH43" s="147"/>
      <c r="AI43" s="147"/>
      <c r="AJ43" s="147"/>
      <c r="AK43" s="160"/>
      <c r="AL43" s="147"/>
      <c r="AM43" s="147"/>
      <c r="AN43" s="147"/>
      <c r="AO43" s="160"/>
      <c r="AP43" s="176" t="s">
        <v>281</v>
      </c>
      <c r="AQ43" s="176"/>
      <c r="AR43" s="319"/>
      <c r="AS43" s="160"/>
      <c r="AT43" s="147"/>
      <c r="AU43" s="147"/>
      <c r="AV43" s="147"/>
      <c r="AW43" s="160"/>
      <c r="AX43" s="161" t="e">
        <f t="shared" si="7"/>
        <v>#VALUE!</v>
      </c>
      <c r="AY43" s="162">
        <f t="shared" si="10"/>
        <v>0</v>
      </c>
      <c r="AZ43" s="164"/>
      <c r="BA43" s="164"/>
      <c r="BB43" s="164"/>
      <c r="BC43" s="164"/>
      <c r="BD43" s="164"/>
      <c r="BE43" s="164"/>
      <c r="BF43" s="164"/>
      <c r="BG43" s="164"/>
      <c r="BH43" s="164"/>
      <c r="BI43" s="164"/>
      <c r="BJ43" s="164"/>
      <c r="BK43" s="164"/>
    </row>
    <row r="44" spans="1:63" ht="15">
      <c r="A44" s="147" t="s">
        <v>284</v>
      </c>
      <c r="B44" s="147"/>
      <c r="C44" s="147"/>
      <c r="D44" s="147"/>
      <c r="E44" s="160"/>
      <c r="F44" s="147"/>
      <c r="G44" s="147"/>
      <c r="H44" s="147"/>
      <c r="I44" s="160"/>
      <c r="J44" s="147"/>
      <c r="K44" s="147"/>
      <c r="L44" s="147"/>
      <c r="M44" s="160"/>
      <c r="N44" s="147"/>
      <c r="O44" s="147"/>
      <c r="P44" s="147"/>
      <c r="Q44" s="160"/>
      <c r="R44" s="161">
        <f t="shared" si="8"/>
        <v>0</v>
      </c>
      <c r="S44" s="162">
        <f t="shared" si="9"/>
        <v>0</v>
      </c>
      <c r="T44" s="163"/>
      <c r="U44" s="163"/>
      <c r="V44" s="163"/>
      <c r="W44" s="163"/>
      <c r="X44" s="163"/>
      <c r="Y44" s="164"/>
      <c r="Z44" s="164"/>
      <c r="AA44" s="164"/>
      <c r="AB44" s="164"/>
      <c r="AC44" s="164"/>
      <c r="AD44" s="164"/>
      <c r="AE44" s="164"/>
      <c r="AG44" s="147" t="s">
        <v>284</v>
      </c>
      <c r="AH44" s="147"/>
      <c r="AI44" s="147"/>
      <c r="AJ44" s="147"/>
      <c r="AK44" s="160"/>
      <c r="AL44" s="147"/>
      <c r="AM44" s="147"/>
      <c r="AN44" s="147"/>
      <c r="AO44" s="160"/>
      <c r="AP44" s="176" t="s">
        <v>281</v>
      </c>
      <c r="AQ44" s="176"/>
      <c r="AR44" s="147"/>
      <c r="AS44" s="160"/>
      <c r="AT44" s="147"/>
      <c r="AU44" s="147"/>
      <c r="AV44" s="147"/>
      <c r="AW44" s="160"/>
      <c r="AX44" s="161" t="e">
        <f t="shared" si="7"/>
        <v>#VALUE!</v>
      </c>
      <c r="AY44" s="162">
        <f t="shared" si="10"/>
        <v>0</v>
      </c>
      <c r="AZ44" s="164"/>
      <c r="BA44" s="164"/>
      <c r="BB44" s="164"/>
      <c r="BC44" s="164"/>
      <c r="BD44" s="164"/>
      <c r="BE44" s="164"/>
      <c r="BF44" s="164"/>
      <c r="BG44" s="164"/>
      <c r="BH44" s="164"/>
      <c r="BI44" s="164"/>
      <c r="BJ44" s="164"/>
      <c r="BK44" s="164"/>
    </row>
    <row r="45" spans="1:63" ht="15">
      <c r="A45" s="147" t="s">
        <v>285</v>
      </c>
      <c r="B45" s="147"/>
      <c r="C45" s="147"/>
      <c r="D45" s="147"/>
      <c r="E45" s="160"/>
      <c r="F45" s="147"/>
      <c r="G45" s="147"/>
      <c r="H45" s="147"/>
      <c r="I45" s="160"/>
      <c r="J45" s="147"/>
      <c r="K45" s="147"/>
      <c r="L45" s="147"/>
      <c r="M45" s="160"/>
      <c r="N45" s="147"/>
      <c r="O45" s="147"/>
      <c r="P45" s="147"/>
      <c r="Q45" s="160"/>
      <c r="R45" s="161">
        <f t="shared" si="8"/>
        <v>0</v>
      </c>
      <c r="S45" s="162">
        <f t="shared" si="9"/>
        <v>0</v>
      </c>
      <c r="T45" s="163"/>
      <c r="U45" s="163"/>
      <c r="V45" s="163"/>
      <c r="W45" s="163"/>
      <c r="X45" s="163"/>
      <c r="Y45" s="164"/>
      <c r="Z45" s="164"/>
      <c r="AA45" s="164"/>
      <c r="AB45" s="164"/>
      <c r="AC45" s="164"/>
      <c r="AD45" s="164"/>
      <c r="AE45" s="164"/>
      <c r="AG45" s="147" t="s">
        <v>285</v>
      </c>
      <c r="AH45" s="147"/>
      <c r="AI45" s="147"/>
      <c r="AJ45" s="147">
        <v>1</v>
      </c>
      <c r="AK45" s="160"/>
      <c r="AL45" s="147">
        <v>1</v>
      </c>
      <c r="AM45" s="147">
        <v>1</v>
      </c>
      <c r="AN45" s="147"/>
      <c r="AO45" s="160"/>
      <c r="AP45" s="176" t="s">
        <v>281</v>
      </c>
      <c r="AQ45" s="176"/>
      <c r="AR45" s="147"/>
      <c r="AS45" s="160"/>
      <c r="AT45" s="147"/>
      <c r="AU45" s="147"/>
      <c r="AV45" s="147"/>
      <c r="AW45" s="160"/>
      <c r="AX45" s="161" t="e">
        <f t="shared" si="7"/>
        <v>#VALUE!</v>
      </c>
      <c r="AY45" s="162">
        <f t="shared" si="10"/>
        <v>0</v>
      </c>
      <c r="AZ45" s="164"/>
      <c r="BA45" s="164"/>
      <c r="BB45" s="164"/>
      <c r="BC45" s="164"/>
      <c r="BD45" s="164"/>
      <c r="BE45" s="164"/>
      <c r="BF45" s="164"/>
      <c r="BG45" s="164"/>
      <c r="BH45" s="164"/>
      <c r="BI45" s="164"/>
      <c r="BJ45" s="164"/>
      <c r="BK45" s="164"/>
    </row>
    <row r="46" spans="1:63" ht="15">
      <c r="A46" s="147" t="s">
        <v>286</v>
      </c>
      <c r="B46" s="147"/>
      <c r="C46" s="147"/>
      <c r="D46" s="147"/>
      <c r="E46" s="160"/>
      <c r="F46" s="147"/>
      <c r="G46" s="147"/>
      <c r="H46" s="147"/>
      <c r="I46" s="160"/>
      <c r="J46" s="147"/>
      <c r="K46" s="147"/>
      <c r="L46" s="147"/>
      <c r="M46" s="160"/>
      <c r="N46" s="147"/>
      <c r="O46" s="147"/>
      <c r="P46" s="147"/>
      <c r="Q46" s="160"/>
      <c r="R46" s="161">
        <f t="shared" si="8"/>
        <v>0</v>
      </c>
      <c r="S46" s="162">
        <f t="shared" si="9"/>
        <v>0</v>
      </c>
      <c r="T46" s="163"/>
      <c r="U46" s="163"/>
      <c r="V46" s="163"/>
      <c r="W46" s="163"/>
      <c r="X46" s="163"/>
      <c r="Y46" s="164"/>
      <c r="Z46" s="164"/>
      <c r="AA46" s="164"/>
      <c r="AB46" s="164"/>
      <c r="AC46" s="164"/>
      <c r="AD46" s="164"/>
      <c r="AE46" s="164"/>
      <c r="AG46" s="147" t="s">
        <v>286</v>
      </c>
      <c r="AH46" s="147"/>
      <c r="AI46" s="147">
        <v>1</v>
      </c>
      <c r="AJ46" s="147">
        <v>1</v>
      </c>
      <c r="AK46" s="160"/>
      <c r="AL46" s="147"/>
      <c r="AM46" s="147">
        <v>1</v>
      </c>
      <c r="AN46" s="147"/>
      <c r="AO46" s="160"/>
      <c r="AP46" s="176">
        <v>1</v>
      </c>
      <c r="AQ46" s="176">
        <v>1</v>
      </c>
      <c r="AR46" s="147"/>
      <c r="AS46" s="160"/>
      <c r="AT46" s="147"/>
      <c r="AU46" s="147"/>
      <c r="AV46" s="147"/>
      <c r="AW46" s="160"/>
      <c r="AX46" s="161">
        <f t="shared" si="7"/>
        <v>5</v>
      </c>
      <c r="AY46" s="162">
        <f t="shared" si="10"/>
        <v>0</v>
      </c>
      <c r="AZ46" s="164"/>
      <c r="BA46" s="164"/>
      <c r="BB46" s="164"/>
      <c r="BC46" s="164"/>
      <c r="BD46" s="164"/>
      <c r="BE46" s="164"/>
      <c r="BF46" s="164"/>
      <c r="BG46" s="164"/>
      <c r="BH46" s="164"/>
      <c r="BI46" s="164"/>
      <c r="BJ46" s="164"/>
      <c r="BK46" s="164"/>
    </row>
    <row r="47" spans="1:63" ht="15">
      <c r="A47" s="147" t="s">
        <v>287</v>
      </c>
      <c r="B47" s="147"/>
      <c r="C47" s="147"/>
      <c r="D47" s="147"/>
      <c r="E47" s="160"/>
      <c r="F47" s="147"/>
      <c r="G47" s="147"/>
      <c r="H47" s="147"/>
      <c r="I47" s="160"/>
      <c r="J47" s="147"/>
      <c r="K47" s="147"/>
      <c r="L47" s="147"/>
      <c r="M47" s="160"/>
      <c r="N47" s="147"/>
      <c r="O47" s="147"/>
      <c r="P47" s="147"/>
      <c r="Q47" s="160"/>
      <c r="R47" s="161">
        <f t="shared" si="8"/>
        <v>0</v>
      </c>
      <c r="S47" s="162">
        <f t="shared" si="9"/>
        <v>0</v>
      </c>
      <c r="T47" s="163"/>
      <c r="U47" s="163"/>
      <c r="V47" s="163"/>
      <c r="W47" s="163"/>
      <c r="X47" s="163"/>
      <c r="Y47" s="164"/>
      <c r="Z47" s="164"/>
      <c r="AA47" s="164"/>
      <c r="AB47" s="164"/>
      <c r="AC47" s="164"/>
      <c r="AD47" s="164"/>
      <c r="AE47" s="164"/>
      <c r="AG47" s="147" t="s">
        <v>287</v>
      </c>
      <c r="AH47" s="147"/>
      <c r="AI47" s="147"/>
      <c r="AJ47" s="147"/>
      <c r="AK47" s="160"/>
      <c r="AL47" s="147"/>
      <c r="AM47" s="147"/>
      <c r="AN47" s="147">
        <v>1</v>
      </c>
      <c r="AO47" s="160"/>
      <c r="AP47" s="176" t="s">
        <v>281</v>
      </c>
      <c r="AQ47" s="176"/>
      <c r="AR47" s="147">
        <v>1</v>
      </c>
      <c r="AS47" s="160"/>
      <c r="AT47" s="147"/>
      <c r="AU47" s="147"/>
      <c r="AV47" s="147"/>
      <c r="AW47" s="160"/>
      <c r="AX47" s="161" t="e">
        <f t="shared" si="7"/>
        <v>#VALUE!</v>
      </c>
      <c r="AY47" s="162">
        <f t="shared" si="10"/>
        <v>0</v>
      </c>
      <c r="AZ47" s="164"/>
      <c r="BA47" s="164"/>
      <c r="BB47" s="164"/>
      <c r="BC47" s="164"/>
      <c r="BD47" s="164"/>
      <c r="BE47" s="164"/>
      <c r="BF47" s="164"/>
      <c r="BG47" s="164"/>
      <c r="BH47" s="164"/>
      <c r="BI47" s="147"/>
      <c r="BJ47" s="147"/>
      <c r="BK47" s="147"/>
    </row>
    <row r="48" spans="1:63" ht="15">
      <c r="A48" s="147" t="s">
        <v>288</v>
      </c>
      <c r="B48" s="147"/>
      <c r="C48" s="147"/>
      <c r="D48" s="147"/>
      <c r="E48" s="160"/>
      <c r="F48" s="147"/>
      <c r="G48" s="147"/>
      <c r="H48" s="147"/>
      <c r="I48" s="160"/>
      <c r="J48" s="147"/>
      <c r="K48" s="147"/>
      <c r="L48" s="147"/>
      <c r="M48" s="160"/>
      <c r="N48" s="147"/>
      <c r="O48" s="147"/>
      <c r="P48" s="147"/>
      <c r="Q48" s="160"/>
      <c r="R48" s="161">
        <f t="shared" si="8"/>
        <v>0</v>
      </c>
      <c r="S48" s="162">
        <f t="shared" si="9"/>
        <v>0</v>
      </c>
      <c r="T48" s="163"/>
      <c r="U48" s="163"/>
      <c r="V48" s="163"/>
      <c r="W48" s="163"/>
      <c r="X48" s="163"/>
      <c r="Y48" s="164"/>
      <c r="Z48" s="164"/>
      <c r="AA48" s="164"/>
      <c r="AB48" s="164"/>
      <c r="AC48" s="164"/>
      <c r="AD48" s="164"/>
      <c r="AE48" s="164"/>
      <c r="AG48" s="147" t="s">
        <v>288</v>
      </c>
      <c r="AH48" s="147"/>
      <c r="AI48" s="147"/>
      <c r="AJ48" s="147"/>
      <c r="AK48" s="160"/>
      <c r="AL48" s="147"/>
      <c r="AM48" s="147"/>
      <c r="AN48" s="147"/>
      <c r="AO48" s="160"/>
      <c r="AP48" s="176">
        <v>1</v>
      </c>
      <c r="AQ48" s="176">
        <v>1</v>
      </c>
      <c r="AR48" s="147"/>
      <c r="AS48" s="160"/>
      <c r="AT48" s="147"/>
      <c r="AU48" s="147"/>
      <c r="AV48" s="147"/>
      <c r="AW48" s="160"/>
      <c r="AX48" s="161">
        <f t="shared" si="7"/>
        <v>2</v>
      </c>
      <c r="AY48" s="162">
        <f t="shared" si="10"/>
        <v>0</v>
      </c>
      <c r="AZ48" s="164"/>
      <c r="BA48" s="164"/>
      <c r="BB48" s="164"/>
      <c r="BC48" s="164"/>
      <c r="BD48" s="164"/>
      <c r="BE48" s="164"/>
      <c r="BF48" s="164"/>
      <c r="BG48" s="164"/>
      <c r="BH48" s="164"/>
      <c r="BI48" s="147"/>
      <c r="BJ48" s="147"/>
      <c r="BK48" s="147"/>
    </row>
    <row r="49" spans="1:63" ht="15">
      <c r="A49" s="147" t="s">
        <v>289</v>
      </c>
      <c r="B49" s="147"/>
      <c r="C49" s="147"/>
      <c r="D49" s="147"/>
      <c r="E49" s="160"/>
      <c r="F49" s="147"/>
      <c r="G49" s="147"/>
      <c r="H49" s="147"/>
      <c r="I49" s="160"/>
      <c r="J49" s="147"/>
      <c r="K49" s="147"/>
      <c r="L49" s="147"/>
      <c r="M49" s="160"/>
      <c r="N49" s="147"/>
      <c r="O49" s="147"/>
      <c r="P49" s="147"/>
      <c r="Q49" s="160"/>
      <c r="R49" s="161">
        <f t="shared" si="8"/>
        <v>0</v>
      </c>
      <c r="S49" s="162">
        <f t="shared" si="9"/>
        <v>0</v>
      </c>
      <c r="T49" s="163"/>
      <c r="U49" s="163"/>
      <c r="V49" s="163"/>
      <c r="W49" s="163"/>
      <c r="X49" s="163"/>
      <c r="Y49" s="164"/>
      <c r="Z49" s="164"/>
      <c r="AA49" s="164"/>
      <c r="AB49" s="164"/>
      <c r="AC49" s="164"/>
      <c r="AD49" s="164"/>
      <c r="AE49" s="164"/>
      <c r="AG49" s="147" t="s">
        <v>289</v>
      </c>
      <c r="AH49" s="147"/>
      <c r="AI49" s="147"/>
      <c r="AJ49" s="147"/>
      <c r="AK49" s="160"/>
      <c r="AL49" s="147">
        <v>1</v>
      </c>
      <c r="AM49" s="147">
        <v>1</v>
      </c>
      <c r="AN49" s="147"/>
      <c r="AO49" s="160"/>
      <c r="AP49" s="176">
        <v>1</v>
      </c>
      <c r="AQ49" s="176">
        <v>1</v>
      </c>
      <c r="AR49" s="147"/>
      <c r="AS49" s="160"/>
      <c r="AT49" s="147"/>
      <c r="AU49" s="147"/>
      <c r="AV49" s="147"/>
      <c r="AW49" s="160"/>
      <c r="AX49" s="161">
        <f t="shared" si="7"/>
        <v>4</v>
      </c>
      <c r="AY49" s="162">
        <f t="shared" si="10"/>
        <v>0</v>
      </c>
      <c r="AZ49" s="164"/>
      <c r="BA49" s="164"/>
      <c r="BB49" s="164"/>
      <c r="BC49" s="164"/>
      <c r="BD49" s="164"/>
      <c r="BE49" s="164"/>
      <c r="BF49" s="164"/>
      <c r="BG49" s="164"/>
      <c r="BH49" s="164"/>
      <c r="BI49" s="147"/>
      <c r="BJ49" s="147"/>
      <c r="BK49" s="147"/>
    </row>
    <row r="50" spans="1:63" ht="15">
      <c r="A50" s="147" t="s">
        <v>290</v>
      </c>
      <c r="B50" s="147"/>
      <c r="C50" s="147"/>
      <c r="D50" s="147"/>
      <c r="E50" s="160"/>
      <c r="F50" s="147"/>
      <c r="G50" s="147"/>
      <c r="H50" s="147"/>
      <c r="I50" s="160"/>
      <c r="J50" s="147"/>
      <c r="K50" s="147"/>
      <c r="L50" s="147"/>
      <c r="M50" s="160"/>
      <c r="N50" s="147"/>
      <c r="O50" s="147"/>
      <c r="P50" s="147"/>
      <c r="Q50" s="160"/>
      <c r="R50" s="161">
        <f t="shared" si="8"/>
        <v>0</v>
      </c>
      <c r="S50" s="162">
        <f t="shared" si="9"/>
        <v>0</v>
      </c>
      <c r="T50" s="163"/>
      <c r="U50" s="163"/>
      <c r="V50" s="163"/>
      <c r="W50" s="163"/>
      <c r="X50" s="163"/>
      <c r="Y50" s="164"/>
      <c r="Z50" s="164"/>
      <c r="AA50" s="164"/>
      <c r="AB50" s="164"/>
      <c r="AC50" s="164"/>
      <c r="AD50" s="164"/>
      <c r="AE50" s="164"/>
      <c r="AG50" s="147" t="s">
        <v>290</v>
      </c>
      <c r="AH50" s="147"/>
      <c r="AI50" s="147">
        <v>1</v>
      </c>
      <c r="AJ50" s="147"/>
      <c r="AK50" s="160"/>
      <c r="AL50" s="147"/>
      <c r="AM50" s="147"/>
      <c r="AN50" s="147"/>
      <c r="AO50" s="160"/>
      <c r="AP50" s="176" t="s">
        <v>281</v>
      </c>
      <c r="AQ50" s="176"/>
      <c r="AR50" s="147"/>
      <c r="AS50" s="160"/>
      <c r="AT50" s="147"/>
      <c r="AU50" s="147"/>
      <c r="AV50" s="147"/>
      <c r="AW50" s="160"/>
      <c r="AX50" s="161" t="e">
        <f t="shared" si="7"/>
        <v>#VALUE!</v>
      </c>
      <c r="AY50" s="162">
        <f t="shared" si="10"/>
        <v>0</v>
      </c>
      <c r="AZ50" s="164"/>
      <c r="BA50" s="164"/>
      <c r="BB50" s="164"/>
      <c r="BC50" s="164"/>
      <c r="BD50" s="164"/>
      <c r="BE50" s="164"/>
      <c r="BF50" s="164"/>
      <c r="BG50" s="164"/>
      <c r="BH50" s="164"/>
      <c r="BI50" s="164"/>
      <c r="BJ50" s="164"/>
      <c r="BK50" s="164"/>
    </row>
    <row r="51" spans="1:63" ht="15">
      <c r="A51" s="147" t="s">
        <v>291</v>
      </c>
      <c r="B51" s="147"/>
      <c r="C51" s="147"/>
      <c r="D51" s="147"/>
      <c r="E51" s="160"/>
      <c r="F51" s="147"/>
      <c r="G51" s="147"/>
      <c r="H51" s="147"/>
      <c r="I51" s="160"/>
      <c r="J51" s="147"/>
      <c r="K51" s="147"/>
      <c r="L51" s="147"/>
      <c r="M51" s="160"/>
      <c r="N51" s="147"/>
      <c r="O51" s="147"/>
      <c r="P51" s="147"/>
      <c r="Q51" s="160"/>
      <c r="R51" s="161">
        <f t="shared" si="8"/>
        <v>0</v>
      </c>
      <c r="S51" s="162">
        <f t="shared" si="9"/>
        <v>0</v>
      </c>
      <c r="T51" s="163"/>
      <c r="U51" s="163"/>
      <c r="V51" s="163"/>
      <c r="W51" s="163"/>
      <c r="X51" s="163"/>
      <c r="Y51" s="164"/>
      <c r="Z51" s="164"/>
      <c r="AA51" s="164"/>
      <c r="AB51" s="164"/>
      <c r="AC51" s="164"/>
      <c r="AD51" s="164"/>
      <c r="AE51" s="164"/>
      <c r="AG51" s="147" t="s">
        <v>291</v>
      </c>
      <c r="AH51" s="147"/>
      <c r="AI51" s="147"/>
      <c r="AJ51" s="147"/>
      <c r="AK51" s="160"/>
      <c r="AL51" s="147"/>
      <c r="AM51" s="147"/>
      <c r="AN51" s="147">
        <v>1</v>
      </c>
      <c r="AO51" s="160"/>
      <c r="AP51" s="176">
        <v>1</v>
      </c>
      <c r="AQ51" s="176">
        <v>1</v>
      </c>
      <c r="AR51" s="147"/>
      <c r="AS51" s="160"/>
      <c r="AT51" s="147"/>
      <c r="AU51" s="147"/>
      <c r="AV51" s="147"/>
      <c r="AW51" s="160"/>
      <c r="AX51" s="161">
        <f t="shared" si="7"/>
        <v>3</v>
      </c>
      <c r="AY51" s="162">
        <f t="shared" si="10"/>
        <v>0</v>
      </c>
      <c r="AZ51" s="164"/>
      <c r="BA51" s="164"/>
      <c r="BB51" s="164"/>
      <c r="BC51" s="164"/>
      <c r="BD51" s="164"/>
      <c r="BE51" s="164"/>
      <c r="BF51" s="164"/>
      <c r="BG51" s="164"/>
      <c r="BH51" s="164"/>
      <c r="BI51" s="164"/>
      <c r="BJ51" s="164"/>
      <c r="BK51" s="164"/>
    </row>
    <row r="52" spans="1:63" ht="15">
      <c r="A52" s="147" t="s">
        <v>292</v>
      </c>
      <c r="B52" s="147"/>
      <c r="C52" s="147"/>
      <c r="D52" s="147"/>
      <c r="E52" s="160"/>
      <c r="F52" s="147"/>
      <c r="G52" s="147"/>
      <c r="H52" s="147"/>
      <c r="I52" s="160"/>
      <c r="J52" s="147"/>
      <c r="K52" s="147"/>
      <c r="L52" s="147"/>
      <c r="M52" s="160"/>
      <c r="N52" s="147"/>
      <c r="O52" s="147"/>
      <c r="P52" s="147"/>
      <c r="Q52" s="160"/>
      <c r="R52" s="161">
        <f t="shared" si="8"/>
        <v>0</v>
      </c>
      <c r="S52" s="162">
        <f t="shared" si="9"/>
        <v>0</v>
      </c>
      <c r="T52" s="163"/>
      <c r="U52" s="163"/>
      <c r="V52" s="163"/>
      <c r="W52" s="163"/>
      <c r="X52" s="163"/>
      <c r="Y52" s="164"/>
      <c r="Z52" s="164"/>
      <c r="AA52" s="164"/>
      <c r="AB52" s="164"/>
      <c r="AC52" s="164"/>
      <c r="AD52" s="164"/>
      <c r="AE52" s="164"/>
      <c r="AG52" s="147" t="s">
        <v>292</v>
      </c>
      <c r="AH52" s="147"/>
      <c r="AI52" s="147"/>
      <c r="AJ52" s="147">
        <v>1</v>
      </c>
      <c r="AK52" s="160"/>
      <c r="AL52" s="147">
        <v>1</v>
      </c>
      <c r="AM52" s="147">
        <v>1</v>
      </c>
      <c r="AN52" s="147"/>
      <c r="AO52" s="160"/>
      <c r="AP52" s="176" t="s">
        <v>281</v>
      </c>
      <c r="AQ52" s="176"/>
      <c r="AR52" s="147"/>
      <c r="AS52" s="160"/>
      <c r="AT52" s="147"/>
      <c r="AU52" s="147"/>
      <c r="AV52" s="147"/>
      <c r="AW52" s="160"/>
      <c r="AX52" s="161" t="e">
        <f t="shared" si="7"/>
        <v>#VALUE!</v>
      </c>
      <c r="AY52" s="162">
        <f t="shared" si="10"/>
        <v>0</v>
      </c>
      <c r="AZ52" s="164"/>
      <c r="BA52" s="164"/>
      <c r="BB52" s="164"/>
      <c r="BC52" s="164"/>
      <c r="BD52" s="164"/>
      <c r="BE52" s="164"/>
      <c r="BF52" s="164"/>
      <c r="BG52" s="164"/>
      <c r="BH52" s="164"/>
      <c r="BI52" s="164"/>
      <c r="BJ52" s="164"/>
      <c r="BK52" s="164"/>
    </row>
    <row r="53" spans="1:63" ht="15">
      <c r="A53" s="147" t="s">
        <v>293</v>
      </c>
      <c r="B53" s="147"/>
      <c r="C53" s="147"/>
      <c r="D53" s="147"/>
      <c r="E53" s="160"/>
      <c r="F53" s="147"/>
      <c r="G53" s="147"/>
      <c r="H53" s="147"/>
      <c r="I53" s="160"/>
      <c r="J53" s="147"/>
      <c r="K53" s="147"/>
      <c r="L53" s="147"/>
      <c r="M53" s="160"/>
      <c r="N53" s="147"/>
      <c r="O53" s="147"/>
      <c r="P53" s="147"/>
      <c r="Q53" s="160"/>
      <c r="R53" s="161">
        <f t="shared" si="8"/>
        <v>0</v>
      </c>
      <c r="S53" s="162">
        <f t="shared" si="9"/>
        <v>0</v>
      </c>
      <c r="T53" s="163"/>
      <c r="U53" s="163"/>
      <c r="V53" s="163"/>
      <c r="W53" s="163"/>
      <c r="X53" s="163"/>
      <c r="Y53" s="164"/>
      <c r="Z53" s="164"/>
      <c r="AA53" s="164"/>
      <c r="AB53" s="164"/>
      <c r="AC53" s="164"/>
      <c r="AD53" s="164"/>
      <c r="AE53" s="164"/>
      <c r="AG53" s="147" t="s">
        <v>293</v>
      </c>
      <c r="AH53" s="147"/>
      <c r="AI53" s="147"/>
      <c r="AJ53" s="147"/>
      <c r="AK53" s="160"/>
      <c r="AL53" s="147"/>
      <c r="AM53" s="147"/>
      <c r="AN53" s="147"/>
      <c r="AO53" s="160"/>
      <c r="AP53" s="176">
        <v>1</v>
      </c>
      <c r="AQ53" s="176">
        <v>1</v>
      </c>
      <c r="AR53" s="147"/>
      <c r="AS53" s="160"/>
      <c r="AT53" s="147"/>
      <c r="AU53" s="147"/>
      <c r="AV53" s="147"/>
      <c r="AW53" s="160"/>
      <c r="AX53" s="161">
        <f>AH53+AI53+AJ53+AL53+AM53+AN53+AP53+AQ53+AR53+AT53+AU53+AV53</f>
        <v>2</v>
      </c>
      <c r="AY53" s="162">
        <f>+AK53+AO53+AS53+AW53</f>
        <v>0</v>
      </c>
      <c r="AZ53" s="164"/>
      <c r="BA53" s="164"/>
      <c r="BB53" s="164"/>
      <c r="BC53" s="164"/>
      <c r="BD53" s="164"/>
      <c r="BE53" s="164"/>
      <c r="BF53" s="164"/>
      <c r="BG53" s="164"/>
      <c r="BH53" s="164"/>
      <c r="BI53" s="164"/>
      <c r="BJ53" s="164"/>
      <c r="BK53" s="164"/>
    </row>
    <row r="54" spans="1:63" ht="15">
      <c r="A54" s="147" t="s">
        <v>294</v>
      </c>
      <c r="B54" s="147"/>
      <c r="C54" s="147"/>
      <c r="D54" s="147"/>
      <c r="E54" s="160"/>
      <c r="F54" s="147"/>
      <c r="G54" s="147"/>
      <c r="H54" s="147"/>
      <c r="I54" s="160"/>
      <c r="J54" s="147"/>
      <c r="K54" s="147"/>
      <c r="L54" s="147"/>
      <c r="M54" s="160"/>
      <c r="N54" s="147"/>
      <c r="O54" s="147"/>
      <c r="P54" s="147"/>
      <c r="Q54" s="160"/>
      <c r="R54" s="161">
        <f t="shared" si="8"/>
        <v>0</v>
      </c>
      <c r="S54" s="162">
        <f t="shared" si="9"/>
        <v>0</v>
      </c>
      <c r="T54" s="163"/>
      <c r="U54" s="163"/>
      <c r="V54" s="163"/>
      <c r="W54" s="163"/>
      <c r="X54" s="163"/>
      <c r="Y54" s="164"/>
      <c r="Z54" s="164"/>
      <c r="AA54" s="164"/>
      <c r="AB54" s="164"/>
      <c r="AC54" s="164"/>
      <c r="AD54" s="164"/>
      <c r="AE54" s="164"/>
      <c r="AG54" s="147" t="s">
        <v>294</v>
      </c>
      <c r="AH54" s="147"/>
      <c r="AI54" s="147">
        <v>1</v>
      </c>
      <c r="AJ54" s="147">
        <v>1</v>
      </c>
      <c r="AK54" s="160"/>
      <c r="AL54" s="147">
        <v>1</v>
      </c>
      <c r="AM54" s="147">
        <v>1</v>
      </c>
      <c r="AN54" s="147"/>
      <c r="AO54" s="160"/>
      <c r="AP54" s="176" t="s">
        <v>281</v>
      </c>
      <c r="AQ54" s="176"/>
      <c r="AR54" s="147"/>
      <c r="AS54" s="160"/>
      <c r="AT54" s="147"/>
      <c r="AU54" s="147"/>
      <c r="AV54" s="147"/>
      <c r="AW54" s="160"/>
      <c r="AX54" s="161" t="e">
        <f t="shared" si="7"/>
        <v>#VALUE!</v>
      </c>
      <c r="AY54" s="162">
        <f t="shared" si="10"/>
        <v>0</v>
      </c>
      <c r="AZ54" s="164"/>
      <c r="BA54" s="164"/>
      <c r="BB54" s="164"/>
      <c r="BC54" s="164"/>
      <c r="BD54" s="164"/>
      <c r="BE54" s="164"/>
      <c r="BF54" s="164"/>
      <c r="BG54" s="164"/>
      <c r="BH54" s="164"/>
      <c r="BI54" s="164"/>
      <c r="BJ54" s="164"/>
      <c r="BK54" s="164"/>
    </row>
    <row r="55" spans="1:63" ht="15">
      <c r="A55" s="147" t="s">
        <v>295</v>
      </c>
      <c r="B55" s="147"/>
      <c r="C55" s="147"/>
      <c r="D55" s="147"/>
      <c r="E55" s="160"/>
      <c r="F55" s="147"/>
      <c r="G55" s="147"/>
      <c r="H55" s="147"/>
      <c r="I55" s="160"/>
      <c r="J55" s="147"/>
      <c r="K55" s="147"/>
      <c r="L55" s="147"/>
      <c r="M55" s="160"/>
      <c r="N55" s="147"/>
      <c r="O55" s="147"/>
      <c r="P55" s="147"/>
      <c r="Q55" s="160"/>
      <c r="R55" s="161">
        <f t="shared" si="8"/>
        <v>0</v>
      </c>
      <c r="S55" s="162">
        <f t="shared" si="9"/>
        <v>0</v>
      </c>
      <c r="T55" s="163"/>
      <c r="U55" s="163"/>
      <c r="V55" s="163"/>
      <c r="W55" s="163"/>
      <c r="X55" s="163"/>
      <c r="Y55" s="164"/>
      <c r="Z55" s="164"/>
      <c r="AA55" s="164"/>
      <c r="AB55" s="164"/>
      <c r="AC55" s="164"/>
      <c r="AD55" s="164"/>
      <c r="AE55" s="164"/>
      <c r="AG55" s="147" t="s">
        <v>295</v>
      </c>
      <c r="AH55" s="147"/>
      <c r="AI55" s="147">
        <v>1</v>
      </c>
      <c r="AJ55" s="147">
        <v>1</v>
      </c>
      <c r="AK55" s="160"/>
      <c r="AL55" s="147">
        <v>1</v>
      </c>
      <c r="AM55" s="147">
        <v>1</v>
      </c>
      <c r="AN55" s="147">
        <v>1</v>
      </c>
      <c r="AO55" s="160"/>
      <c r="AP55" s="176">
        <v>1</v>
      </c>
      <c r="AQ55" s="176">
        <v>1</v>
      </c>
      <c r="AR55" s="147"/>
      <c r="AS55" s="160"/>
      <c r="AT55" s="147"/>
      <c r="AU55" s="147"/>
      <c r="AV55" s="147"/>
      <c r="AW55" s="160"/>
      <c r="AX55" s="161">
        <f t="shared" si="7"/>
        <v>7</v>
      </c>
      <c r="AY55" s="162">
        <f t="shared" si="10"/>
        <v>0</v>
      </c>
      <c r="AZ55" s="164"/>
      <c r="BA55" s="164"/>
      <c r="BB55" s="164"/>
      <c r="BC55" s="164"/>
      <c r="BD55" s="164"/>
      <c r="BE55" s="164"/>
      <c r="BF55" s="164"/>
      <c r="BG55" s="164"/>
      <c r="BH55" s="164"/>
      <c r="BI55" s="164"/>
      <c r="BJ55" s="164"/>
      <c r="BK55" s="164"/>
    </row>
    <row r="56" spans="1:63" ht="15">
      <c r="A56" s="147" t="s">
        <v>296</v>
      </c>
      <c r="B56" s="147"/>
      <c r="C56" s="147"/>
      <c r="D56" s="147"/>
      <c r="E56" s="160"/>
      <c r="F56" s="147"/>
      <c r="G56" s="147"/>
      <c r="H56" s="147"/>
      <c r="I56" s="160"/>
      <c r="J56" s="147"/>
      <c r="K56" s="147"/>
      <c r="L56" s="147"/>
      <c r="M56" s="160"/>
      <c r="N56" s="147"/>
      <c r="O56" s="147"/>
      <c r="P56" s="147"/>
      <c r="Q56" s="160"/>
      <c r="R56" s="161">
        <f t="shared" si="8"/>
        <v>0</v>
      </c>
      <c r="S56" s="162">
        <f t="shared" si="9"/>
        <v>0</v>
      </c>
      <c r="T56" s="163"/>
      <c r="U56" s="163"/>
      <c r="V56" s="163"/>
      <c r="W56" s="163"/>
      <c r="X56" s="163"/>
      <c r="Y56" s="164"/>
      <c r="Z56" s="164"/>
      <c r="AA56" s="164"/>
      <c r="AB56" s="164"/>
      <c r="AC56" s="164"/>
      <c r="AD56" s="164"/>
      <c r="AE56" s="164"/>
      <c r="AG56" s="147" t="s">
        <v>296</v>
      </c>
      <c r="AH56" s="147"/>
      <c r="AI56" s="147">
        <v>1</v>
      </c>
      <c r="AJ56" s="147"/>
      <c r="AK56" s="160"/>
      <c r="AL56" s="147"/>
      <c r="AM56" s="147"/>
      <c r="AN56" s="147"/>
      <c r="AO56" s="160"/>
      <c r="AP56" s="176" t="s">
        <v>281</v>
      </c>
      <c r="AQ56" s="176"/>
      <c r="AR56" s="147"/>
      <c r="AS56" s="160"/>
      <c r="AT56" s="147"/>
      <c r="AU56" s="147"/>
      <c r="AV56" s="147"/>
      <c r="AW56" s="160"/>
      <c r="AX56" s="161" t="e">
        <f t="shared" si="7"/>
        <v>#VALUE!</v>
      </c>
      <c r="AY56" s="162">
        <f t="shared" si="10"/>
        <v>0</v>
      </c>
      <c r="AZ56" s="164"/>
      <c r="BA56" s="164"/>
      <c r="BB56" s="164"/>
      <c r="BC56" s="164"/>
      <c r="BD56" s="164"/>
      <c r="BE56" s="164"/>
      <c r="BF56" s="164"/>
      <c r="BG56" s="164"/>
      <c r="BH56" s="164"/>
      <c r="BI56" s="164"/>
      <c r="BJ56" s="164"/>
      <c r="BK56" s="164"/>
    </row>
    <row r="57" spans="1:63" ht="15">
      <c r="A57" s="147" t="s">
        <v>297</v>
      </c>
      <c r="B57" s="147"/>
      <c r="C57" s="147"/>
      <c r="D57" s="147"/>
      <c r="E57" s="160"/>
      <c r="F57" s="147"/>
      <c r="G57" s="147"/>
      <c r="H57" s="147"/>
      <c r="I57" s="160"/>
      <c r="J57" s="147"/>
      <c r="K57" s="147"/>
      <c r="L57" s="147"/>
      <c r="M57" s="160"/>
      <c r="N57" s="147"/>
      <c r="O57" s="147"/>
      <c r="P57" s="147"/>
      <c r="Q57" s="160"/>
      <c r="R57" s="161">
        <f t="shared" si="8"/>
        <v>0</v>
      </c>
      <c r="S57" s="162">
        <f t="shared" si="9"/>
        <v>0</v>
      </c>
      <c r="T57" s="163"/>
      <c r="U57" s="163"/>
      <c r="V57" s="163"/>
      <c r="W57" s="163"/>
      <c r="X57" s="163"/>
      <c r="Y57" s="164"/>
      <c r="Z57" s="164"/>
      <c r="AA57" s="164"/>
      <c r="AB57" s="164"/>
      <c r="AC57" s="164"/>
      <c r="AD57" s="164"/>
      <c r="AE57" s="164"/>
      <c r="AG57" s="147" t="s">
        <v>297</v>
      </c>
      <c r="AH57" s="147"/>
      <c r="AI57" s="147">
        <v>1</v>
      </c>
      <c r="AJ57" s="147">
        <v>1</v>
      </c>
      <c r="AK57" s="160"/>
      <c r="AL57" s="147"/>
      <c r="AM57" s="147">
        <v>1</v>
      </c>
      <c r="AN57" s="147"/>
      <c r="AO57" s="160"/>
      <c r="AP57" s="176">
        <v>1</v>
      </c>
      <c r="AQ57" s="176">
        <v>1</v>
      </c>
      <c r="AR57" s="147"/>
      <c r="AS57" s="160"/>
      <c r="AT57" s="147"/>
      <c r="AU57" s="147"/>
      <c r="AV57" s="147"/>
      <c r="AW57" s="160"/>
      <c r="AX57" s="161">
        <f t="shared" si="7"/>
        <v>5</v>
      </c>
      <c r="AY57" s="162">
        <f t="shared" si="10"/>
        <v>0</v>
      </c>
      <c r="AZ57" s="164"/>
      <c r="BA57" s="164"/>
      <c r="BB57" s="164"/>
      <c r="BC57" s="164"/>
      <c r="BD57" s="164"/>
      <c r="BE57" s="164"/>
      <c r="BF57" s="164"/>
      <c r="BG57" s="164"/>
      <c r="BH57" s="164"/>
      <c r="BI57" s="164"/>
      <c r="BJ57" s="164"/>
      <c r="BK57" s="164"/>
    </row>
    <row r="58" spans="1:63" ht="15">
      <c r="A58" s="147" t="s">
        <v>298</v>
      </c>
      <c r="B58" s="147"/>
      <c r="C58" s="147"/>
      <c r="D58" s="147"/>
      <c r="E58" s="160"/>
      <c r="F58" s="147"/>
      <c r="G58" s="147"/>
      <c r="H58" s="147"/>
      <c r="I58" s="160"/>
      <c r="J58" s="147"/>
      <c r="K58" s="147"/>
      <c r="L58" s="147"/>
      <c r="M58" s="160"/>
      <c r="N58" s="147"/>
      <c r="O58" s="147"/>
      <c r="P58" s="147"/>
      <c r="Q58" s="160"/>
      <c r="R58" s="161">
        <f t="shared" si="8"/>
        <v>0</v>
      </c>
      <c r="S58" s="162">
        <f t="shared" si="9"/>
        <v>0</v>
      </c>
      <c r="T58" s="163"/>
      <c r="U58" s="163"/>
      <c r="V58" s="163"/>
      <c r="W58" s="163"/>
      <c r="X58" s="163"/>
      <c r="Y58" s="164"/>
      <c r="Z58" s="164"/>
      <c r="AA58" s="164"/>
      <c r="AB58" s="164"/>
      <c r="AC58" s="164"/>
      <c r="AD58" s="164"/>
      <c r="AE58" s="164"/>
      <c r="AG58" s="147" t="s">
        <v>298</v>
      </c>
      <c r="AH58" s="147"/>
      <c r="AI58" s="147"/>
      <c r="AJ58" s="147"/>
      <c r="AK58" s="160"/>
      <c r="AL58" s="147"/>
      <c r="AM58" s="147"/>
      <c r="AN58" s="147">
        <v>1</v>
      </c>
      <c r="AO58" s="160"/>
      <c r="AP58" s="176">
        <v>1</v>
      </c>
      <c r="AQ58" s="176">
        <v>1</v>
      </c>
      <c r="AR58" s="147">
        <v>1</v>
      </c>
      <c r="AS58" s="160"/>
      <c r="AT58" s="147"/>
      <c r="AU58" s="147"/>
      <c r="AV58" s="147"/>
      <c r="AW58" s="160"/>
      <c r="AX58" s="161">
        <f t="shared" si="7"/>
        <v>4</v>
      </c>
      <c r="AY58" s="162">
        <f t="shared" si="10"/>
        <v>0</v>
      </c>
      <c r="AZ58" s="164"/>
      <c r="BA58" s="164"/>
      <c r="BB58" s="164"/>
      <c r="BC58" s="164"/>
      <c r="BD58" s="164"/>
      <c r="BE58" s="164"/>
      <c r="BF58" s="164"/>
      <c r="BG58" s="164"/>
      <c r="BH58" s="164"/>
      <c r="BI58" s="164"/>
      <c r="BJ58" s="164"/>
      <c r="BK58" s="164"/>
    </row>
    <row r="59" spans="1:63" ht="15">
      <c r="A59" s="147" t="s">
        <v>299</v>
      </c>
      <c r="B59" s="147"/>
      <c r="C59" s="147"/>
      <c r="D59" s="147"/>
      <c r="E59" s="160"/>
      <c r="F59" s="147"/>
      <c r="G59" s="147"/>
      <c r="H59" s="147"/>
      <c r="I59" s="160"/>
      <c r="J59" s="147"/>
      <c r="K59" s="147"/>
      <c r="L59" s="147"/>
      <c r="M59" s="160"/>
      <c r="N59" s="147"/>
      <c r="O59" s="147"/>
      <c r="P59" s="147"/>
      <c r="Q59" s="160"/>
      <c r="R59" s="161">
        <f t="shared" si="8"/>
        <v>0</v>
      </c>
      <c r="S59" s="162">
        <f t="shared" si="9"/>
        <v>0</v>
      </c>
      <c r="T59" s="163"/>
      <c r="U59" s="163"/>
      <c r="V59" s="163"/>
      <c r="W59" s="163"/>
      <c r="X59" s="163"/>
      <c r="Y59" s="164"/>
      <c r="Z59" s="164"/>
      <c r="AA59" s="164"/>
      <c r="AB59" s="164"/>
      <c r="AC59" s="164"/>
      <c r="AD59" s="164"/>
      <c r="AE59" s="164"/>
      <c r="AG59" s="147" t="s">
        <v>299</v>
      </c>
      <c r="AH59" s="147"/>
      <c r="AI59" s="147">
        <v>1</v>
      </c>
      <c r="AJ59" s="147">
        <v>1</v>
      </c>
      <c r="AK59" s="160"/>
      <c r="AL59" s="147">
        <v>1</v>
      </c>
      <c r="AM59" s="147">
        <v>1</v>
      </c>
      <c r="AN59" s="147"/>
      <c r="AO59" s="160"/>
      <c r="AP59" s="176" t="s">
        <v>281</v>
      </c>
      <c r="AQ59" s="176"/>
      <c r="AR59" s="147"/>
      <c r="AS59" s="160"/>
      <c r="AT59" s="147"/>
      <c r="AU59" s="147"/>
      <c r="AV59" s="147"/>
      <c r="AW59" s="160"/>
      <c r="AX59" s="161" t="e">
        <f t="shared" si="7"/>
        <v>#VALUE!</v>
      </c>
      <c r="AY59" s="162">
        <f t="shared" si="10"/>
        <v>0</v>
      </c>
      <c r="AZ59" s="164"/>
      <c r="BA59" s="164"/>
      <c r="BB59" s="164"/>
      <c r="BC59" s="164"/>
      <c r="BD59" s="164"/>
      <c r="BE59" s="164"/>
      <c r="BF59" s="164"/>
      <c r="BG59" s="164"/>
      <c r="BH59" s="164"/>
      <c r="BI59" s="164"/>
      <c r="BJ59" s="164"/>
      <c r="BK59" s="164"/>
    </row>
    <row r="60" spans="1:63" ht="15">
      <c r="A60" s="165" t="s">
        <v>300</v>
      </c>
      <c r="B60" s="166">
        <f aca="true" t="shared" si="11" ref="B60:Q60">SUM(B39:B59)</f>
        <v>0</v>
      </c>
      <c r="C60" s="166">
        <f t="shared" si="11"/>
        <v>5</v>
      </c>
      <c r="D60" s="166">
        <f t="shared" si="11"/>
        <v>10</v>
      </c>
      <c r="E60" s="167">
        <f t="shared" si="11"/>
        <v>162613000</v>
      </c>
      <c r="F60" s="166">
        <f t="shared" si="11"/>
        <v>10</v>
      </c>
      <c r="G60" s="166">
        <f t="shared" si="11"/>
        <v>10</v>
      </c>
      <c r="H60" s="166">
        <f t="shared" si="11"/>
        <v>5</v>
      </c>
      <c r="I60" s="167">
        <f t="shared" si="11"/>
        <v>-16773400</v>
      </c>
      <c r="J60" s="166">
        <f t="shared" si="11"/>
        <v>5</v>
      </c>
      <c r="K60" s="166">
        <f t="shared" si="11"/>
        <v>10</v>
      </c>
      <c r="L60" s="166">
        <f t="shared" si="11"/>
        <v>15</v>
      </c>
      <c r="M60" s="167">
        <f t="shared" si="11"/>
        <v>0</v>
      </c>
      <c r="N60" s="166">
        <f t="shared" si="11"/>
        <v>10</v>
      </c>
      <c r="O60" s="166">
        <f t="shared" si="11"/>
        <v>10</v>
      </c>
      <c r="P60" s="166">
        <f t="shared" si="11"/>
        <v>5</v>
      </c>
      <c r="Q60" s="167">
        <f t="shared" si="11"/>
        <v>0</v>
      </c>
      <c r="R60" s="166">
        <f aca="true" t="shared" si="12" ref="R60:AE60">SUM(R39:R59)</f>
        <v>19</v>
      </c>
      <c r="S60" s="162">
        <f t="shared" si="12"/>
        <v>145839600</v>
      </c>
      <c r="T60" s="166">
        <f t="shared" si="12"/>
        <v>0</v>
      </c>
      <c r="U60" s="166">
        <f t="shared" si="12"/>
        <v>0</v>
      </c>
      <c r="V60" s="166">
        <f t="shared" si="12"/>
        <v>0</v>
      </c>
      <c r="W60" s="166">
        <f t="shared" si="12"/>
        <v>0</v>
      </c>
      <c r="X60" s="166">
        <f t="shared" si="12"/>
        <v>0</v>
      </c>
      <c r="Y60" s="166">
        <f t="shared" si="12"/>
        <v>0</v>
      </c>
      <c r="Z60" s="166">
        <f t="shared" si="12"/>
        <v>0</v>
      </c>
      <c r="AA60" s="166">
        <f t="shared" si="12"/>
        <v>0</v>
      </c>
      <c r="AB60" s="166">
        <f t="shared" si="12"/>
        <v>0</v>
      </c>
      <c r="AC60" s="166">
        <f t="shared" si="12"/>
        <v>0</v>
      </c>
      <c r="AD60" s="166">
        <f t="shared" si="12"/>
        <v>0</v>
      </c>
      <c r="AE60" s="166">
        <f t="shared" si="12"/>
        <v>0</v>
      </c>
      <c r="AG60" s="165" t="s">
        <v>300</v>
      </c>
      <c r="AH60" s="166">
        <f aca="true" t="shared" si="13" ref="AH60:AW60">SUM(AH39:AH59)</f>
        <v>0</v>
      </c>
      <c r="AI60" s="166">
        <f t="shared" si="13"/>
        <v>7</v>
      </c>
      <c r="AJ60" s="166">
        <f t="shared" si="13"/>
        <v>9</v>
      </c>
      <c r="AK60" s="167">
        <f t="shared" si="13"/>
        <v>91773000</v>
      </c>
      <c r="AL60" s="166">
        <f t="shared" si="13"/>
        <v>6</v>
      </c>
      <c r="AM60" s="166">
        <f t="shared" si="13"/>
        <v>10</v>
      </c>
      <c r="AN60" s="166">
        <f t="shared" si="13"/>
        <v>6</v>
      </c>
      <c r="AO60" s="167">
        <f t="shared" si="13"/>
        <v>49129267</v>
      </c>
      <c r="AP60" s="166">
        <f t="shared" si="13"/>
        <v>9</v>
      </c>
      <c r="AQ60" s="166">
        <f t="shared" si="13"/>
        <v>9</v>
      </c>
      <c r="AR60" s="166">
        <f t="shared" si="13"/>
        <v>3</v>
      </c>
      <c r="AS60" s="167">
        <f t="shared" si="13"/>
        <v>0</v>
      </c>
      <c r="AT60" s="166">
        <f t="shared" si="13"/>
        <v>0</v>
      </c>
      <c r="AU60" s="166">
        <f t="shared" si="13"/>
        <v>0</v>
      </c>
      <c r="AV60" s="166">
        <f t="shared" si="13"/>
        <v>0</v>
      </c>
      <c r="AW60" s="167">
        <f t="shared" si="13"/>
        <v>0</v>
      </c>
      <c r="AX60" s="168" t="e">
        <f aca="true" t="shared" si="14" ref="AX60:BK60">SUM(AX39:AX59)</f>
        <v>#VALUE!</v>
      </c>
      <c r="AY60" s="169">
        <f t="shared" si="14"/>
        <v>140902267</v>
      </c>
      <c r="AZ60" s="166">
        <f t="shared" si="14"/>
        <v>0</v>
      </c>
      <c r="BA60" s="166">
        <f t="shared" si="14"/>
        <v>0</v>
      </c>
      <c r="BB60" s="166">
        <f t="shared" si="14"/>
        <v>0</v>
      </c>
      <c r="BC60" s="166">
        <f t="shared" si="14"/>
        <v>0</v>
      </c>
      <c r="BD60" s="166">
        <f t="shared" si="14"/>
        <v>0</v>
      </c>
      <c r="BE60" s="166">
        <f t="shared" si="14"/>
        <v>0</v>
      </c>
      <c r="BF60" s="166">
        <f t="shared" si="14"/>
        <v>0</v>
      </c>
      <c r="BG60" s="166">
        <f t="shared" si="14"/>
        <v>0</v>
      </c>
      <c r="BH60" s="166">
        <f t="shared" si="14"/>
        <v>0</v>
      </c>
      <c r="BI60" s="166">
        <f t="shared" si="14"/>
        <v>0</v>
      </c>
      <c r="BJ60" s="166">
        <f t="shared" si="14"/>
        <v>0</v>
      </c>
      <c r="BK60" s="166">
        <f t="shared" si="14"/>
        <v>0</v>
      </c>
    </row>
    <row r="62" spans="1:63" ht="31.5" customHeight="1">
      <c r="A62" s="149" t="s">
        <v>258</v>
      </c>
      <c r="B62" s="816"/>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c r="AM62" s="816"/>
      <c r="AN62" s="816"/>
      <c r="AO62" s="816"/>
      <c r="AP62" s="816"/>
      <c r="AQ62" s="816"/>
      <c r="AR62" s="816"/>
      <c r="AS62" s="816"/>
      <c r="AT62" s="816"/>
      <c r="AU62" s="816"/>
      <c r="AV62" s="816"/>
      <c r="AW62" s="816"/>
      <c r="AX62" s="816"/>
      <c r="AY62" s="816"/>
      <c r="AZ62" s="816"/>
      <c r="BA62" s="816"/>
      <c r="BB62" s="816"/>
      <c r="BC62" s="816"/>
      <c r="BD62" s="816"/>
      <c r="BE62" s="816"/>
      <c r="BF62" s="816"/>
      <c r="BG62" s="816"/>
      <c r="BH62" s="816"/>
      <c r="BI62" s="816"/>
      <c r="BJ62" s="816"/>
      <c r="BK62" s="816"/>
    </row>
    <row r="63" spans="1:63" ht="31.5" customHeight="1">
      <c r="A63" s="150" t="s">
        <v>259</v>
      </c>
      <c r="B63" s="817" t="s">
        <v>125</v>
      </c>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8"/>
      <c r="AV63" s="818"/>
      <c r="AW63" s="818"/>
      <c r="AX63" s="818"/>
      <c r="AY63" s="818"/>
      <c r="AZ63" s="818"/>
      <c r="BA63" s="818"/>
      <c r="BB63" s="818"/>
      <c r="BC63" s="818"/>
      <c r="BD63" s="818"/>
      <c r="BE63" s="818"/>
      <c r="BF63" s="818"/>
      <c r="BG63" s="818"/>
      <c r="BH63" s="818"/>
      <c r="BI63" s="818"/>
      <c r="BJ63" s="818"/>
      <c r="BK63" s="819"/>
    </row>
    <row r="65" spans="1:63" ht="30" customHeight="1">
      <c r="A65" s="820" t="s">
        <v>260</v>
      </c>
      <c r="B65" s="151" t="s">
        <v>35</v>
      </c>
      <c r="C65" s="151" t="s">
        <v>36</v>
      </c>
      <c r="D65" s="817" t="s">
        <v>37</v>
      </c>
      <c r="E65" s="819"/>
      <c r="F65" s="151" t="s">
        <v>38</v>
      </c>
      <c r="G65" s="151" t="s">
        <v>39</v>
      </c>
      <c r="H65" s="817" t="s">
        <v>40</v>
      </c>
      <c r="I65" s="819"/>
      <c r="J65" s="151" t="s">
        <v>41</v>
      </c>
      <c r="K65" s="151" t="s">
        <v>42</v>
      </c>
      <c r="L65" s="817" t="s">
        <v>43</v>
      </c>
      <c r="M65" s="819"/>
      <c r="N65" s="151" t="s">
        <v>44</v>
      </c>
      <c r="O65" s="151" t="s">
        <v>45</v>
      </c>
      <c r="P65" s="817" t="s">
        <v>46</v>
      </c>
      <c r="Q65" s="819"/>
      <c r="R65" s="817" t="s">
        <v>261</v>
      </c>
      <c r="S65" s="819"/>
      <c r="T65" s="817" t="s">
        <v>262</v>
      </c>
      <c r="U65" s="818"/>
      <c r="V65" s="818"/>
      <c r="W65" s="818"/>
      <c r="X65" s="818"/>
      <c r="Y65" s="819"/>
      <c r="Z65" s="817" t="s">
        <v>263</v>
      </c>
      <c r="AA65" s="818"/>
      <c r="AB65" s="818"/>
      <c r="AC65" s="818"/>
      <c r="AD65" s="818"/>
      <c r="AE65" s="819"/>
      <c r="AG65" s="820" t="s">
        <v>260</v>
      </c>
      <c r="AH65" s="151" t="s">
        <v>35</v>
      </c>
      <c r="AI65" s="151" t="s">
        <v>36</v>
      </c>
      <c r="AJ65" s="817" t="s">
        <v>37</v>
      </c>
      <c r="AK65" s="819"/>
      <c r="AL65" s="151" t="s">
        <v>38</v>
      </c>
      <c r="AM65" s="151" t="s">
        <v>39</v>
      </c>
      <c r="AN65" s="817" t="s">
        <v>40</v>
      </c>
      <c r="AO65" s="819"/>
      <c r="AP65" s="151" t="s">
        <v>41</v>
      </c>
      <c r="AQ65" s="151" t="s">
        <v>42</v>
      </c>
      <c r="AR65" s="817" t="s">
        <v>43</v>
      </c>
      <c r="AS65" s="819"/>
      <c r="AT65" s="151" t="s">
        <v>44</v>
      </c>
      <c r="AU65" s="151" t="s">
        <v>45</v>
      </c>
      <c r="AV65" s="817" t="s">
        <v>46</v>
      </c>
      <c r="AW65" s="819"/>
      <c r="AX65" s="817" t="s">
        <v>261</v>
      </c>
      <c r="AY65" s="819"/>
      <c r="AZ65" s="817" t="s">
        <v>262</v>
      </c>
      <c r="BA65" s="818"/>
      <c r="BB65" s="818"/>
      <c r="BC65" s="818"/>
      <c r="BD65" s="818"/>
      <c r="BE65" s="819"/>
      <c r="BF65" s="817" t="s">
        <v>263</v>
      </c>
      <c r="BG65" s="818"/>
      <c r="BH65" s="818"/>
      <c r="BI65" s="818"/>
      <c r="BJ65" s="818"/>
      <c r="BK65" s="819"/>
    </row>
    <row r="66" spans="1:63" ht="36" customHeight="1">
      <c r="A66" s="821"/>
      <c r="B66" s="154" t="s">
        <v>264</v>
      </c>
      <c r="C66" s="154" t="s">
        <v>264</v>
      </c>
      <c r="D66" s="154" t="s">
        <v>264</v>
      </c>
      <c r="E66" s="154" t="s">
        <v>265</v>
      </c>
      <c r="F66" s="154" t="s">
        <v>264</v>
      </c>
      <c r="G66" s="154" t="s">
        <v>264</v>
      </c>
      <c r="H66" s="154" t="s">
        <v>264</v>
      </c>
      <c r="I66" s="154" t="s">
        <v>265</v>
      </c>
      <c r="J66" s="154" t="s">
        <v>264</v>
      </c>
      <c r="K66" s="154" t="s">
        <v>264</v>
      </c>
      <c r="L66" s="154" t="s">
        <v>264</v>
      </c>
      <c r="M66" s="154" t="s">
        <v>265</v>
      </c>
      <c r="N66" s="154" t="s">
        <v>264</v>
      </c>
      <c r="O66" s="154" t="s">
        <v>264</v>
      </c>
      <c r="P66" s="154" t="s">
        <v>264</v>
      </c>
      <c r="Q66" s="154" t="s">
        <v>265</v>
      </c>
      <c r="R66" s="154" t="s">
        <v>264</v>
      </c>
      <c r="S66" s="154" t="s">
        <v>265</v>
      </c>
      <c r="T66" s="155" t="s">
        <v>266</v>
      </c>
      <c r="U66" s="155" t="s">
        <v>267</v>
      </c>
      <c r="V66" s="155" t="s">
        <v>268</v>
      </c>
      <c r="W66" s="155" t="s">
        <v>269</v>
      </c>
      <c r="X66" s="156" t="s">
        <v>270</v>
      </c>
      <c r="Y66" s="155" t="s">
        <v>271</v>
      </c>
      <c r="Z66" s="154" t="s">
        <v>272</v>
      </c>
      <c r="AA66" s="157" t="s">
        <v>273</v>
      </c>
      <c r="AB66" s="154" t="s">
        <v>274</v>
      </c>
      <c r="AC66" s="154" t="s">
        <v>275</v>
      </c>
      <c r="AD66" s="154" t="s">
        <v>276</v>
      </c>
      <c r="AE66" s="154" t="s">
        <v>277</v>
      </c>
      <c r="AG66" s="821"/>
      <c r="AH66" s="154" t="s">
        <v>264</v>
      </c>
      <c r="AI66" s="154" t="s">
        <v>264</v>
      </c>
      <c r="AJ66" s="154" t="s">
        <v>264</v>
      </c>
      <c r="AK66" s="154" t="s">
        <v>265</v>
      </c>
      <c r="AL66" s="154" t="s">
        <v>264</v>
      </c>
      <c r="AM66" s="154" t="s">
        <v>264</v>
      </c>
      <c r="AN66" s="154" t="s">
        <v>264</v>
      </c>
      <c r="AO66" s="154" t="s">
        <v>265</v>
      </c>
      <c r="AP66" s="154" t="s">
        <v>264</v>
      </c>
      <c r="AQ66" s="154" t="s">
        <v>264</v>
      </c>
      <c r="AR66" s="154" t="s">
        <v>264</v>
      </c>
      <c r="AS66" s="154" t="s">
        <v>265</v>
      </c>
      <c r="AT66" s="154" t="s">
        <v>264</v>
      </c>
      <c r="AU66" s="154" t="s">
        <v>264</v>
      </c>
      <c r="AV66" s="154" t="s">
        <v>264</v>
      </c>
      <c r="AW66" s="154" t="s">
        <v>265</v>
      </c>
      <c r="AX66" s="154" t="s">
        <v>264</v>
      </c>
      <c r="AY66" s="154" t="s">
        <v>265</v>
      </c>
      <c r="AZ66" s="155" t="s">
        <v>266</v>
      </c>
      <c r="BA66" s="155" t="s">
        <v>267</v>
      </c>
      <c r="BB66" s="155" t="s">
        <v>268</v>
      </c>
      <c r="BC66" s="155" t="s">
        <v>269</v>
      </c>
      <c r="BD66" s="156" t="s">
        <v>270</v>
      </c>
      <c r="BE66" s="155" t="s">
        <v>271</v>
      </c>
      <c r="BF66" s="158" t="s">
        <v>272</v>
      </c>
      <c r="BG66" s="159" t="s">
        <v>273</v>
      </c>
      <c r="BH66" s="158" t="s">
        <v>274</v>
      </c>
      <c r="BI66" s="158" t="s">
        <v>275</v>
      </c>
      <c r="BJ66" s="158" t="s">
        <v>276</v>
      </c>
      <c r="BK66" s="158" t="s">
        <v>277</v>
      </c>
    </row>
    <row r="67" spans="1:63" ht="15">
      <c r="A67" s="147" t="s">
        <v>278</v>
      </c>
      <c r="B67" s="147"/>
      <c r="C67" s="147"/>
      <c r="D67" s="147">
        <v>60</v>
      </c>
      <c r="E67" s="160">
        <v>290900000</v>
      </c>
      <c r="F67" s="147"/>
      <c r="G67" s="147"/>
      <c r="H67" s="147">
        <v>60</v>
      </c>
      <c r="I67" s="160">
        <v>-10949333</v>
      </c>
      <c r="J67" s="147"/>
      <c r="K67" s="147"/>
      <c r="L67" s="147">
        <v>60</v>
      </c>
      <c r="M67" s="160"/>
      <c r="N67" s="147"/>
      <c r="O67" s="147"/>
      <c r="P67" s="147">
        <v>60</v>
      </c>
      <c r="Q67" s="160"/>
      <c r="R67" s="161">
        <v>60</v>
      </c>
      <c r="S67" s="162">
        <f>+E67+I67+M67+Q67</f>
        <v>279950667</v>
      </c>
      <c r="T67" s="163"/>
      <c r="U67" s="163"/>
      <c r="V67" s="163"/>
      <c r="W67" s="163"/>
      <c r="X67" s="163"/>
      <c r="Y67" s="164"/>
      <c r="Z67" s="164"/>
      <c r="AA67" s="164"/>
      <c r="AB67" s="164"/>
      <c r="AC67" s="164"/>
      <c r="AD67" s="164"/>
      <c r="AE67" s="148"/>
      <c r="AG67" s="147" t="s">
        <v>278</v>
      </c>
      <c r="AH67" s="147"/>
      <c r="AI67" s="147"/>
      <c r="AJ67" s="147"/>
      <c r="AK67" s="160">
        <v>220060000</v>
      </c>
      <c r="AL67" s="147"/>
      <c r="AM67" s="147"/>
      <c r="AN67" s="147"/>
      <c r="AO67" s="160">
        <v>54848000</v>
      </c>
      <c r="AP67" s="147"/>
      <c r="AQ67" s="147"/>
      <c r="AR67" s="147"/>
      <c r="AS67" s="326"/>
      <c r="AT67" s="147"/>
      <c r="AU67" s="147"/>
      <c r="AV67" s="147"/>
      <c r="AW67" s="160"/>
      <c r="AX67" s="161">
        <f>AH67+AI67+AJ67+AL67+AM67+AN67+AP67+AQ67+AR67+AT67+AU67+AV67</f>
        <v>0</v>
      </c>
      <c r="AY67" s="162">
        <f>+AK67+AO67+AS67+AW67</f>
        <v>274908000</v>
      </c>
      <c r="AZ67" s="164"/>
      <c r="BA67" s="164"/>
      <c r="BB67" s="164"/>
      <c r="BC67" s="164"/>
      <c r="BD67" s="164"/>
      <c r="BE67" s="164"/>
      <c r="BF67" s="164"/>
      <c r="BG67" s="164"/>
      <c r="BH67" s="164"/>
      <c r="BI67" s="164"/>
      <c r="BJ67" s="164"/>
      <c r="BK67" s="148"/>
    </row>
    <row r="68" spans="1:63" ht="15">
      <c r="A68" s="147" t="s">
        <v>279</v>
      </c>
      <c r="B68" s="147"/>
      <c r="C68" s="147"/>
      <c r="D68" s="147"/>
      <c r="E68" s="160"/>
      <c r="F68" s="147"/>
      <c r="G68" s="147"/>
      <c r="H68" s="147"/>
      <c r="I68" s="160"/>
      <c r="J68" s="147"/>
      <c r="K68" s="147"/>
      <c r="L68" s="147"/>
      <c r="M68" s="160"/>
      <c r="N68" s="147"/>
      <c r="O68" s="147"/>
      <c r="P68" s="147"/>
      <c r="Q68" s="160"/>
      <c r="R68" s="161">
        <f aca="true" t="shared" si="15" ref="R68:R87">B68+C68+D68+F68+G68+H68+J68+K68+L68+N68+O68+P68</f>
        <v>0</v>
      </c>
      <c r="S68" s="162">
        <f aca="true" t="shared" si="16" ref="S68:S87">+E68+I68+M68+Q68</f>
        <v>0</v>
      </c>
      <c r="T68" s="163"/>
      <c r="U68" s="163"/>
      <c r="V68" s="163"/>
      <c r="W68" s="163"/>
      <c r="X68" s="163"/>
      <c r="Y68" s="164"/>
      <c r="Z68" s="164"/>
      <c r="AA68" s="164"/>
      <c r="AB68" s="164"/>
      <c r="AC68" s="164"/>
      <c r="AD68" s="164"/>
      <c r="AE68" s="164"/>
      <c r="AG68" s="147" t="s">
        <v>279</v>
      </c>
      <c r="AH68" s="147"/>
      <c r="AI68" s="147">
        <v>1</v>
      </c>
      <c r="AJ68" s="147">
        <v>3</v>
      </c>
      <c r="AK68" s="147"/>
      <c r="AL68" s="147">
        <v>1</v>
      </c>
      <c r="AM68" s="146">
        <v>3</v>
      </c>
      <c r="AN68" s="175">
        <v>3</v>
      </c>
      <c r="AO68" s="160"/>
      <c r="AP68" s="175">
        <v>2</v>
      </c>
      <c r="AQ68" s="175">
        <v>2</v>
      </c>
      <c r="AR68" s="175">
        <v>2</v>
      </c>
      <c r="AS68" s="160"/>
      <c r="AT68" s="147"/>
      <c r="AU68" s="147"/>
      <c r="AV68" s="147"/>
      <c r="AW68" s="160"/>
      <c r="AX68" s="161">
        <f>AH68+AI68+AJ68+AL68+AM75+AN68+AP68+AQ68+AR68+AT68+AU68+AV68</f>
        <v>16</v>
      </c>
      <c r="AY68" s="162">
        <f aca="true" t="shared" si="17" ref="AY68:AY87">+AK68+AO68+AS68+AW68</f>
        <v>0</v>
      </c>
      <c r="AZ68" s="164"/>
      <c r="BA68" s="164"/>
      <c r="BB68" s="164"/>
      <c r="BC68" s="164"/>
      <c r="BD68" s="164"/>
      <c r="BE68" s="164"/>
      <c r="BF68" s="164"/>
      <c r="BG68" s="164"/>
      <c r="BH68" s="164"/>
      <c r="BI68" s="164"/>
      <c r="BJ68" s="164"/>
      <c r="BK68" s="164"/>
    </row>
    <row r="69" spans="1:63" ht="15">
      <c r="A69" s="147"/>
      <c r="B69" s="147"/>
      <c r="C69" s="147"/>
      <c r="D69" s="147"/>
      <c r="E69" s="160"/>
      <c r="F69" s="147"/>
      <c r="G69" s="147"/>
      <c r="H69" s="147"/>
      <c r="I69" s="160"/>
      <c r="J69" s="147"/>
      <c r="K69" s="147"/>
      <c r="L69" s="147"/>
      <c r="M69" s="160"/>
      <c r="N69" s="147"/>
      <c r="O69" s="147"/>
      <c r="P69" s="147"/>
      <c r="Q69" s="160"/>
      <c r="R69" s="161">
        <f t="shared" si="15"/>
        <v>0</v>
      </c>
      <c r="S69" s="162">
        <f t="shared" si="16"/>
        <v>0</v>
      </c>
      <c r="T69" s="163"/>
      <c r="U69" s="163"/>
      <c r="V69" s="163"/>
      <c r="W69" s="163"/>
      <c r="X69" s="163"/>
      <c r="Y69" s="164"/>
      <c r="Z69" s="164"/>
      <c r="AA69" s="164"/>
      <c r="AB69" s="164"/>
      <c r="AC69" s="164"/>
      <c r="AD69" s="164"/>
      <c r="AE69" s="164"/>
      <c r="AG69" s="147" t="s">
        <v>280</v>
      </c>
      <c r="AH69" s="147"/>
      <c r="AI69" s="147">
        <v>1</v>
      </c>
      <c r="AJ69" s="147">
        <v>3</v>
      </c>
      <c r="AK69" s="147"/>
      <c r="AL69" s="147">
        <v>2</v>
      </c>
      <c r="AM69" s="147">
        <v>3</v>
      </c>
      <c r="AN69" s="176">
        <v>3</v>
      </c>
      <c r="AO69" s="160"/>
      <c r="AP69" s="176">
        <v>3</v>
      </c>
      <c r="AQ69" s="176">
        <v>3</v>
      </c>
      <c r="AR69" s="176">
        <v>3</v>
      </c>
      <c r="AS69" s="160"/>
      <c r="AT69" s="147"/>
      <c r="AU69" s="147"/>
      <c r="AV69" s="147"/>
      <c r="AW69" s="160"/>
      <c r="AX69" s="161">
        <f aca="true" t="shared" si="18" ref="AX69:AX87">AH69+AI69+AJ69+AL69+AM69+AN69+AP69+AQ69+AR69+AT69+AU69+AV69</f>
        <v>21</v>
      </c>
      <c r="AY69" s="162">
        <f t="shared" si="17"/>
        <v>0</v>
      </c>
      <c r="AZ69" s="164"/>
      <c r="BA69" s="164"/>
      <c r="BB69" s="164"/>
      <c r="BC69" s="164"/>
      <c r="BD69" s="164"/>
      <c r="BE69" s="164"/>
      <c r="BF69" s="164"/>
      <c r="BG69" s="164"/>
      <c r="BH69" s="164"/>
      <c r="BI69" s="164"/>
      <c r="BJ69" s="164"/>
      <c r="BK69" s="164"/>
    </row>
    <row r="70" spans="1:63" ht="15">
      <c r="A70" s="147" t="s">
        <v>282</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282</v>
      </c>
      <c r="AH70" s="147"/>
      <c r="AI70" s="147">
        <v>1</v>
      </c>
      <c r="AJ70" s="147">
        <v>3</v>
      </c>
      <c r="AK70" s="147"/>
      <c r="AL70" s="147">
        <v>2</v>
      </c>
      <c r="AM70" s="147">
        <v>2</v>
      </c>
      <c r="AN70" s="176">
        <v>3</v>
      </c>
      <c r="AO70" s="160"/>
      <c r="AP70" s="176">
        <v>2</v>
      </c>
      <c r="AQ70" s="176">
        <v>3</v>
      </c>
      <c r="AR70" s="176">
        <v>3</v>
      </c>
      <c r="AS70" s="160"/>
      <c r="AT70" s="147"/>
      <c r="AU70" s="147"/>
      <c r="AV70" s="147"/>
      <c r="AW70" s="160"/>
      <c r="AX70" s="161">
        <f>AH70+AI70+AJ70+AL70+AM70+AN70+AP70+AQ70+AR70+AT70+AU70+AV70</f>
        <v>19</v>
      </c>
      <c r="AY70" s="162">
        <f>+AK70+AO70+AS70+AW70</f>
        <v>0</v>
      </c>
      <c r="AZ70" s="164"/>
      <c r="BA70" s="164"/>
      <c r="BB70" s="164"/>
      <c r="BC70" s="164"/>
      <c r="BD70" s="164"/>
      <c r="BE70" s="164"/>
      <c r="BF70" s="164"/>
      <c r="BG70" s="164"/>
      <c r="BH70" s="164"/>
      <c r="BI70" s="164"/>
      <c r="BJ70" s="164"/>
      <c r="BK70" s="164"/>
    </row>
    <row r="71" spans="1:63" ht="15">
      <c r="A71" s="147" t="s">
        <v>283</v>
      </c>
      <c r="B71" s="147"/>
      <c r="C71" s="147"/>
      <c r="D71" s="147"/>
      <c r="E71" s="160"/>
      <c r="F71" s="147"/>
      <c r="G71" s="147"/>
      <c r="H71" s="147"/>
      <c r="I71" s="160"/>
      <c r="J71" s="147"/>
      <c r="K71" s="147"/>
      <c r="L71" s="147"/>
      <c r="M71" s="160"/>
      <c r="N71" s="147"/>
      <c r="O71" s="147"/>
      <c r="P71" s="147"/>
      <c r="Q71" s="160"/>
      <c r="R71" s="161">
        <f t="shared" si="15"/>
        <v>0</v>
      </c>
      <c r="S71" s="162">
        <f t="shared" si="16"/>
        <v>0</v>
      </c>
      <c r="T71" s="163"/>
      <c r="U71" s="163"/>
      <c r="V71" s="163"/>
      <c r="W71" s="163"/>
      <c r="X71" s="163"/>
      <c r="Y71" s="164"/>
      <c r="Z71" s="164"/>
      <c r="AA71" s="164"/>
      <c r="AB71" s="164"/>
      <c r="AC71" s="164"/>
      <c r="AD71" s="164"/>
      <c r="AE71" s="164"/>
      <c r="AG71" s="147" t="s">
        <v>283</v>
      </c>
      <c r="AH71" s="147"/>
      <c r="AI71" s="147">
        <v>1</v>
      </c>
      <c r="AJ71" s="147">
        <v>2</v>
      </c>
      <c r="AK71" s="147"/>
      <c r="AL71" s="147">
        <v>1</v>
      </c>
      <c r="AM71" s="147">
        <v>3</v>
      </c>
      <c r="AN71" s="176">
        <v>2</v>
      </c>
      <c r="AO71" s="160"/>
      <c r="AP71" s="176">
        <v>2</v>
      </c>
      <c r="AQ71" s="176">
        <v>3</v>
      </c>
      <c r="AR71" s="176">
        <v>3</v>
      </c>
      <c r="AS71" s="160"/>
      <c r="AT71" s="147"/>
      <c r="AU71" s="147"/>
      <c r="AV71" s="147"/>
      <c r="AW71" s="160"/>
      <c r="AX71" s="161">
        <f t="shared" si="18"/>
        <v>17</v>
      </c>
      <c r="AY71" s="162">
        <f t="shared" si="17"/>
        <v>0</v>
      </c>
      <c r="AZ71" s="164"/>
      <c r="BA71" s="164"/>
      <c r="BB71" s="164"/>
      <c r="BC71" s="164"/>
      <c r="BD71" s="164"/>
      <c r="BE71" s="164"/>
      <c r="BF71" s="164"/>
      <c r="BG71" s="164"/>
      <c r="BH71" s="164"/>
      <c r="BI71" s="164"/>
      <c r="BJ71" s="164"/>
      <c r="BK71" s="164"/>
    </row>
    <row r="72" spans="1:63" ht="15">
      <c r="A72" s="147" t="s">
        <v>284</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284</v>
      </c>
      <c r="AH72" s="147"/>
      <c r="AI72" s="147"/>
      <c r="AJ72" s="147">
        <v>2</v>
      </c>
      <c r="AK72" s="147"/>
      <c r="AL72" s="147">
        <v>1</v>
      </c>
      <c r="AM72" s="147">
        <v>2</v>
      </c>
      <c r="AN72" s="176">
        <v>2</v>
      </c>
      <c r="AO72" s="160"/>
      <c r="AP72" s="176">
        <v>2</v>
      </c>
      <c r="AQ72" s="176">
        <v>2</v>
      </c>
      <c r="AR72" s="176">
        <v>3</v>
      </c>
      <c r="AS72" s="160"/>
      <c r="AT72" s="147"/>
      <c r="AU72" s="147"/>
      <c r="AV72" s="147"/>
      <c r="AW72" s="160"/>
      <c r="AX72" s="161">
        <f>AH72+AI72+AJ72+AL72+AM72+AN72+AP72+AQ72+AR72+AT72+AU72+AV72</f>
        <v>14</v>
      </c>
      <c r="AY72" s="162">
        <f>+AK72+AO72+AS72+AW72</f>
        <v>0</v>
      </c>
      <c r="AZ72" s="164"/>
      <c r="BA72" s="164"/>
      <c r="BB72" s="164"/>
      <c r="BC72" s="164"/>
      <c r="BD72" s="164"/>
      <c r="BE72" s="164"/>
      <c r="BF72" s="164"/>
      <c r="BG72" s="164"/>
      <c r="BH72" s="164"/>
      <c r="BI72" s="164"/>
      <c r="BJ72" s="164"/>
      <c r="BK72" s="164"/>
    </row>
    <row r="73" spans="1:63" ht="15">
      <c r="A73" s="147" t="s">
        <v>285</v>
      </c>
      <c r="B73" s="147"/>
      <c r="C73" s="147"/>
      <c r="D73" s="147"/>
      <c r="E73" s="160"/>
      <c r="F73" s="147"/>
      <c r="G73" s="147"/>
      <c r="H73" s="147"/>
      <c r="I73" s="160"/>
      <c r="J73" s="147"/>
      <c r="K73" s="147"/>
      <c r="L73" s="147"/>
      <c r="M73" s="160"/>
      <c r="N73" s="147"/>
      <c r="O73" s="147"/>
      <c r="P73" s="147"/>
      <c r="Q73" s="160"/>
      <c r="R73" s="161">
        <f t="shared" si="15"/>
        <v>0</v>
      </c>
      <c r="S73" s="162">
        <f t="shared" si="16"/>
        <v>0</v>
      </c>
      <c r="T73" s="163"/>
      <c r="U73" s="163"/>
      <c r="V73" s="163"/>
      <c r="W73" s="163"/>
      <c r="X73" s="163"/>
      <c r="Y73" s="164"/>
      <c r="Z73" s="164"/>
      <c r="AA73" s="164"/>
      <c r="AB73" s="164"/>
      <c r="AC73" s="164"/>
      <c r="AD73" s="164"/>
      <c r="AE73" s="164"/>
      <c r="AG73" s="147" t="s">
        <v>285</v>
      </c>
      <c r="AH73" s="147"/>
      <c r="AI73" s="147">
        <v>1</v>
      </c>
      <c r="AJ73" s="147">
        <v>3</v>
      </c>
      <c r="AK73" s="147"/>
      <c r="AL73" s="147">
        <v>2</v>
      </c>
      <c r="AM73" s="147">
        <v>3</v>
      </c>
      <c r="AN73" s="176">
        <v>3</v>
      </c>
      <c r="AO73" s="160"/>
      <c r="AP73" s="176">
        <v>3</v>
      </c>
      <c r="AQ73" s="176">
        <v>3</v>
      </c>
      <c r="AR73" s="176">
        <v>3</v>
      </c>
      <c r="AS73" s="160"/>
      <c r="AT73" s="147"/>
      <c r="AU73" s="147"/>
      <c r="AV73" s="147"/>
      <c r="AW73" s="160"/>
      <c r="AX73" s="161">
        <f t="shared" si="18"/>
        <v>21</v>
      </c>
      <c r="AY73" s="162">
        <f t="shared" si="17"/>
        <v>0</v>
      </c>
      <c r="AZ73" s="164"/>
      <c r="BA73" s="164"/>
      <c r="BB73" s="164"/>
      <c r="BC73" s="164"/>
      <c r="BD73" s="164"/>
      <c r="BE73" s="164"/>
      <c r="BF73" s="164"/>
      <c r="BG73" s="164"/>
      <c r="BH73" s="164"/>
      <c r="BI73" s="164"/>
      <c r="BJ73" s="164"/>
      <c r="BK73" s="164"/>
    </row>
    <row r="74" spans="1:63" ht="15">
      <c r="A74" s="147" t="s">
        <v>286</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286</v>
      </c>
      <c r="AH74" s="147"/>
      <c r="AI74" s="147">
        <v>1</v>
      </c>
      <c r="AJ74" s="147">
        <v>2</v>
      </c>
      <c r="AK74" s="147"/>
      <c r="AL74" s="147">
        <v>2</v>
      </c>
      <c r="AM74" s="147">
        <v>3</v>
      </c>
      <c r="AN74" s="176">
        <v>3</v>
      </c>
      <c r="AO74" s="160"/>
      <c r="AP74" s="176">
        <v>2</v>
      </c>
      <c r="AQ74" s="176">
        <v>3</v>
      </c>
      <c r="AR74" s="176">
        <v>3</v>
      </c>
      <c r="AS74" s="160"/>
      <c r="AT74" s="147"/>
      <c r="AU74" s="147"/>
      <c r="AV74" s="147"/>
      <c r="AW74" s="160"/>
      <c r="AX74" s="161">
        <f>AH74+AI74+AJ74+AL74+AM74+AN74+AP74+AQ74+AR74+AT74+AU74+AV74</f>
        <v>19</v>
      </c>
      <c r="AY74" s="162">
        <f>+AK74+AO74+AS74+AW74</f>
        <v>0</v>
      </c>
      <c r="AZ74" s="164"/>
      <c r="BA74" s="164"/>
      <c r="BB74" s="164"/>
      <c r="BC74" s="164"/>
      <c r="BD74" s="164"/>
      <c r="BE74" s="164"/>
      <c r="BF74" s="164"/>
      <c r="BG74" s="164"/>
      <c r="BH74" s="164"/>
      <c r="BI74" s="164"/>
      <c r="BJ74" s="164"/>
      <c r="BK74" s="164"/>
    </row>
    <row r="75" spans="1:63" ht="15">
      <c r="A75" s="147" t="s">
        <v>287</v>
      </c>
      <c r="B75" s="147"/>
      <c r="C75" s="147"/>
      <c r="D75" s="147"/>
      <c r="E75" s="160"/>
      <c r="F75" s="147"/>
      <c r="G75" s="147"/>
      <c r="H75" s="147"/>
      <c r="I75" s="160"/>
      <c r="J75" s="147"/>
      <c r="K75" s="147"/>
      <c r="L75" s="147"/>
      <c r="M75" s="160"/>
      <c r="N75" s="147"/>
      <c r="O75" s="147"/>
      <c r="P75" s="147"/>
      <c r="Q75" s="160"/>
      <c r="R75" s="161">
        <f t="shared" si="15"/>
        <v>0</v>
      </c>
      <c r="S75" s="162">
        <f t="shared" si="16"/>
        <v>0</v>
      </c>
      <c r="T75" s="163"/>
      <c r="U75" s="163"/>
      <c r="V75" s="163"/>
      <c r="W75" s="163"/>
      <c r="X75" s="163"/>
      <c r="Y75" s="164"/>
      <c r="Z75" s="164"/>
      <c r="AA75" s="164"/>
      <c r="AB75" s="164"/>
      <c r="AC75" s="164"/>
      <c r="AD75" s="164"/>
      <c r="AE75" s="164"/>
      <c r="AG75" s="147" t="s">
        <v>287</v>
      </c>
      <c r="AH75" s="147"/>
      <c r="AI75" s="147">
        <v>1</v>
      </c>
      <c r="AJ75" s="147">
        <v>3</v>
      </c>
      <c r="AK75" s="147"/>
      <c r="AL75" s="147">
        <v>2</v>
      </c>
      <c r="AM75" s="147">
        <v>2</v>
      </c>
      <c r="AN75" s="176">
        <v>3</v>
      </c>
      <c r="AO75" s="160"/>
      <c r="AP75" s="176">
        <v>3</v>
      </c>
      <c r="AQ75" s="176">
        <v>3</v>
      </c>
      <c r="AR75" s="176">
        <v>3</v>
      </c>
      <c r="AS75" s="160"/>
      <c r="AT75" s="147"/>
      <c r="AU75" s="147"/>
      <c r="AV75" s="147"/>
      <c r="AW75" s="160"/>
      <c r="AX75" s="161">
        <f>AH75+AI75+AJ75+AL75+AM75+AN75+AP75+AQ75+AR75+AT75+AU75+AV75</f>
        <v>20</v>
      </c>
      <c r="AY75" s="162">
        <f t="shared" si="17"/>
        <v>0</v>
      </c>
      <c r="AZ75" s="164"/>
      <c r="BA75" s="164"/>
      <c r="BB75" s="164"/>
      <c r="BC75" s="164"/>
      <c r="BD75" s="164"/>
      <c r="BE75" s="164"/>
      <c r="BF75" s="164"/>
      <c r="BG75" s="164"/>
      <c r="BH75" s="164"/>
      <c r="BI75" s="147"/>
      <c r="BJ75" s="147"/>
      <c r="BK75" s="147"/>
    </row>
    <row r="76" spans="1:63" ht="15">
      <c r="A76" s="147" t="s">
        <v>288</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288</v>
      </c>
      <c r="AH76" s="147"/>
      <c r="AI76" s="147"/>
      <c r="AJ76" s="147">
        <v>1</v>
      </c>
      <c r="AK76" s="147"/>
      <c r="AL76" s="147">
        <v>2</v>
      </c>
      <c r="AM76" s="147">
        <v>3</v>
      </c>
      <c r="AN76" s="176">
        <v>2</v>
      </c>
      <c r="AO76" s="160"/>
      <c r="AP76" s="176">
        <v>2</v>
      </c>
      <c r="AQ76" s="176">
        <v>3</v>
      </c>
      <c r="AR76" s="176">
        <v>1</v>
      </c>
      <c r="AS76" s="160"/>
      <c r="AT76" s="147"/>
      <c r="AU76" s="147"/>
      <c r="AV76" s="147"/>
      <c r="AW76" s="160"/>
      <c r="AX76" s="161">
        <f>AH76+AI76+AJ76+AL76+AM76+AN76+AP76+AQ76+AR76+AT76+AU76+AV76</f>
        <v>14</v>
      </c>
      <c r="AY76" s="162">
        <f>+AK76+AO76+AS76+AW76</f>
        <v>0</v>
      </c>
      <c r="AZ76" s="164"/>
      <c r="BA76" s="164"/>
      <c r="BB76" s="164"/>
      <c r="BC76" s="164"/>
      <c r="BD76" s="164"/>
      <c r="BE76" s="164"/>
      <c r="BF76" s="164"/>
      <c r="BG76" s="164"/>
      <c r="BH76" s="164"/>
      <c r="BI76" s="147"/>
      <c r="BJ76" s="147"/>
      <c r="BK76" s="147"/>
    </row>
    <row r="77" spans="1:63" ht="15">
      <c r="A77" s="147" t="s">
        <v>289</v>
      </c>
      <c r="B77" s="147"/>
      <c r="C77" s="147"/>
      <c r="D77" s="147"/>
      <c r="E77" s="160"/>
      <c r="F77" s="147"/>
      <c r="G77" s="147"/>
      <c r="H77" s="147"/>
      <c r="I77" s="160"/>
      <c r="J77" s="147"/>
      <c r="K77" s="147"/>
      <c r="L77" s="147"/>
      <c r="M77" s="160"/>
      <c r="N77" s="147"/>
      <c r="O77" s="147"/>
      <c r="P77" s="147"/>
      <c r="Q77" s="160"/>
      <c r="R77" s="161">
        <f t="shared" si="15"/>
        <v>0</v>
      </c>
      <c r="S77" s="162">
        <f t="shared" si="16"/>
        <v>0</v>
      </c>
      <c r="T77" s="163"/>
      <c r="U77" s="163"/>
      <c r="V77" s="163"/>
      <c r="W77" s="163"/>
      <c r="X77" s="163"/>
      <c r="Y77" s="164"/>
      <c r="Z77" s="164"/>
      <c r="AA77" s="164"/>
      <c r="AB77" s="164"/>
      <c r="AC77" s="164"/>
      <c r="AD77" s="164"/>
      <c r="AE77" s="164"/>
      <c r="AG77" s="147" t="s">
        <v>289</v>
      </c>
      <c r="AH77" s="147"/>
      <c r="AI77" s="147">
        <v>1</v>
      </c>
      <c r="AJ77" s="147">
        <v>3</v>
      </c>
      <c r="AK77" s="147"/>
      <c r="AL77" s="147">
        <v>2</v>
      </c>
      <c r="AM77" s="147">
        <v>3</v>
      </c>
      <c r="AN77" s="176">
        <v>3</v>
      </c>
      <c r="AO77" s="160"/>
      <c r="AP77" s="176">
        <v>3</v>
      </c>
      <c r="AQ77" s="176">
        <v>2</v>
      </c>
      <c r="AR77" s="176">
        <v>3</v>
      </c>
      <c r="AS77" s="160"/>
      <c r="AT77" s="147"/>
      <c r="AU77" s="147"/>
      <c r="AV77" s="147"/>
      <c r="AW77" s="160"/>
      <c r="AX77" s="161">
        <f t="shared" si="18"/>
        <v>20</v>
      </c>
      <c r="AY77" s="162">
        <f t="shared" si="17"/>
        <v>0</v>
      </c>
      <c r="AZ77" s="164"/>
      <c r="BA77" s="164"/>
      <c r="BB77" s="164"/>
      <c r="BC77" s="164"/>
      <c r="BD77" s="164"/>
      <c r="BE77" s="164"/>
      <c r="BF77" s="164"/>
      <c r="BG77" s="164"/>
      <c r="BH77" s="164"/>
      <c r="BI77" s="147"/>
      <c r="BJ77" s="147"/>
      <c r="BK77" s="147"/>
    </row>
    <row r="78" spans="1:63" ht="15">
      <c r="A78" s="147" t="s">
        <v>290</v>
      </c>
      <c r="B78" s="147"/>
      <c r="C78" s="147"/>
      <c r="D78" s="147"/>
      <c r="E78" s="160"/>
      <c r="F78" s="147"/>
      <c r="G78" s="147"/>
      <c r="H78" s="147"/>
      <c r="I78" s="160"/>
      <c r="J78" s="147"/>
      <c r="K78" s="147"/>
      <c r="L78" s="147"/>
      <c r="M78" s="160"/>
      <c r="N78" s="147"/>
      <c r="O78" s="147"/>
      <c r="P78" s="147"/>
      <c r="Q78" s="160"/>
      <c r="R78" s="161">
        <f t="shared" si="15"/>
        <v>0</v>
      </c>
      <c r="S78" s="162">
        <f t="shared" si="16"/>
        <v>0</v>
      </c>
      <c r="T78" s="163"/>
      <c r="U78" s="163"/>
      <c r="V78" s="163"/>
      <c r="W78" s="163"/>
      <c r="X78" s="163"/>
      <c r="Y78" s="164"/>
      <c r="Z78" s="164"/>
      <c r="AA78" s="164"/>
      <c r="AB78" s="164"/>
      <c r="AC78" s="164"/>
      <c r="AD78" s="164"/>
      <c r="AE78" s="164"/>
      <c r="AG78" s="147" t="s">
        <v>290</v>
      </c>
      <c r="AH78" s="147"/>
      <c r="AI78" s="147"/>
      <c r="AJ78" s="147">
        <v>2</v>
      </c>
      <c r="AK78" s="147"/>
      <c r="AL78" s="147">
        <v>2</v>
      </c>
      <c r="AM78" s="147">
        <v>2</v>
      </c>
      <c r="AN78" s="176">
        <v>2</v>
      </c>
      <c r="AO78" s="160"/>
      <c r="AP78" s="176">
        <v>2</v>
      </c>
      <c r="AQ78" s="176">
        <v>2</v>
      </c>
      <c r="AR78" s="176">
        <v>2</v>
      </c>
      <c r="AS78" s="160"/>
      <c r="AT78" s="147"/>
      <c r="AU78" s="147"/>
      <c r="AV78" s="147"/>
      <c r="AW78" s="160"/>
      <c r="AX78" s="161">
        <f t="shared" si="18"/>
        <v>14</v>
      </c>
      <c r="AY78" s="162">
        <f t="shared" si="17"/>
        <v>0</v>
      </c>
      <c r="AZ78" s="164"/>
      <c r="BA78" s="164"/>
      <c r="BB78" s="164"/>
      <c r="BC78" s="164"/>
      <c r="BD78" s="164"/>
      <c r="BE78" s="164"/>
      <c r="BF78" s="164"/>
      <c r="BG78" s="164"/>
      <c r="BH78" s="164"/>
      <c r="BI78" s="164"/>
      <c r="BJ78" s="164"/>
      <c r="BK78" s="164"/>
    </row>
    <row r="79" spans="1:63" ht="15">
      <c r="A79" s="147" t="s">
        <v>291</v>
      </c>
      <c r="B79" s="147"/>
      <c r="C79" s="147"/>
      <c r="D79" s="147"/>
      <c r="E79" s="160"/>
      <c r="F79" s="147"/>
      <c r="G79" s="147"/>
      <c r="H79" s="147"/>
      <c r="I79" s="160"/>
      <c r="J79" s="147"/>
      <c r="K79" s="147"/>
      <c r="L79" s="147"/>
      <c r="M79" s="160"/>
      <c r="N79" s="147"/>
      <c r="O79" s="147"/>
      <c r="P79" s="147"/>
      <c r="Q79" s="160"/>
      <c r="R79" s="161">
        <f t="shared" si="15"/>
        <v>0</v>
      </c>
      <c r="S79" s="162">
        <f t="shared" si="16"/>
        <v>0</v>
      </c>
      <c r="T79" s="163"/>
      <c r="U79" s="163"/>
      <c r="V79" s="163"/>
      <c r="W79" s="163"/>
      <c r="X79" s="163"/>
      <c r="Y79" s="164"/>
      <c r="Z79" s="164"/>
      <c r="AA79" s="164"/>
      <c r="AB79" s="164"/>
      <c r="AC79" s="164"/>
      <c r="AD79" s="164"/>
      <c r="AE79" s="164"/>
      <c r="AG79" s="147" t="s">
        <v>291</v>
      </c>
      <c r="AH79" s="147"/>
      <c r="AI79" s="147">
        <v>1</v>
      </c>
      <c r="AJ79" s="147">
        <v>2</v>
      </c>
      <c r="AK79" s="147"/>
      <c r="AL79" s="147">
        <v>2</v>
      </c>
      <c r="AM79" s="147">
        <v>3</v>
      </c>
      <c r="AN79" s="176">
        <v>2</v>
      </c>
      <c r="AO79" s="160"/>
      <c r="AP79" s="176">
        <v>2</v>
      </c>
      <c r="AQ79" s="176">
        <v>2</v>
      </c>
      <c r="AR79" s="176">
        <v>2</v>
      </c>
      <c r="AS79" s="160"/>
      <c r="AT79" s="147"/>
      <c r="AU79" s="147"/>
      <c r="AV79" s="147"/>
      <c r="AW79" s="160"/>
      <c r="AX79" s="161">
        <f t="shared" si="18"/>
        <v>16</v>
      </c>
      <c r="AY79" s="162">
        <f t="shared" si="17"/>
        <v>0</v>
      </c>
      <c r="AZ79" s="164"/>
      <c r="BA79" s="164"/>
      <c r="BB79" s="164"/>
      <c r="BC79" s="164"/>
      <c r="BD79" s="164"/>
      <c r="BE79" s="164"/>
      <c r="BF79" s="164"/>
      <c r="BG79" s="164"/>
      <c r="BH79" s="164"/>
      <c r="BI79" s="164"/>
      <c r="BJ79" s="164"/>
      <c r="BK79" s="164"/>
    </row>
    <row r="80" spans="1:63" ht="15">
      <c r="A80" s="147" t="s">
        <v>292</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292</v>
      </c>
      <c r="AH80" s="147"/>
      <c r="AI80" s="147">
        <v>1</v>
      </c>
      <c r="AJ80" s="147">
        <v>1</v>
      </c>
      <c r="AK80" s="147"/>
      <c r="AL80" s="147">
        <v>2</v>
      </c>
      <c r="AM80" s="147">
        <v>1</v>
      </c>
      <c r="AN80" s="176">
        <v>2</v>
      </c>
      <c r="AO80" s="160"/>
      <c r="AP80" s="176">
        <v>2</v>
      </c>
      <c r="AQ80" s="176">
        <v>1</v>
      </c>
      <c r="AR80" s="176">
        <v>2</v>
      </c>
      <c r="AS80" s="160"/>
      <c r="AT80" s="147"/>
      <c r="AU80" s="147"/>
      <c r="AV80" s="147"/>
      <c r="AW80" s="160"/>
      <c r="AX80" s="161">
        <f>AH80+AI80+AJ80+AL80+AM80+AN80+AP80+AQ80+AR80+AT80+AU80+AV80</f>
        <v>12</v>
      </c>
      <c r="AY80" s="162">
        <f>+AK80+AO80+AS80+AW80</f>
        <v>0</v>
      </c>
      <c r="AZ80" s="164"/>
      <c r="BA80" s="164"/>
      <c r="BB80" s="164"/>
      <c r="BC80" s="164"/>
      <c r="BD80" s="164"/>
      <c r="BE80" s="164"/>
      <c r="BF80" s="164"/>
      <c r="BG80" s="164"/>
      <c r="BH80" s="164"/>
      <c r="BI80" s="164"/>
      <c r="BJ80" s="164"/>
      <c r="BK80" s="164"/>
    </row>
    <row r="81" spans="1:63" ht="15">
      <c r="A81" s="147" t="s">
        <v>293</v>
      </c>
      <c r="B81" s="147"/>
      <c r="C81" s="147"/>
      <c r="D81" s="147"/>
      <c r="E81" s="160"/>
      <c r="F81" s="147"/>
      <c r="G81" s="147"/>
      <c r="H81" s="147"/>
      <c r="I81" s="160"/>
      <c r="J81" s="147"/>
      <c r="K81" s="147"/>
      <c r="L81" s="147"/>
      <c r="M81" s="160"/>
      <c r="N81" s="147"/>
      <c r="O81" s="147"/>
      <c r="P81" s="147"/>
      <c r="Q81" s="160"/>
      <c r="R81" s="161">
        <f t="shared" si="15"/>
        <v>0</v>
      </c>
      <c r="S81" s="162">
        <f t="shared" si="16"/>
        <v>0</v>
      </c>
      <c r="T81" s="163"/>
      <c r="U81" s="163"/>
      <c r="V81" s="163"/>
      <c r="W81" s="163"/>
      <c r="X81" s="163"/>
      <c r="Y81" s="164"/>
      <c r="Z81" s="164"/>
      <c r="AA81" s="164"/>
      <c r="AB81" s="164"/>
      <c r="AC81" s="164"/>
      <c r="AD81" s="164"/>
      <c r="AE81" s="164"/>
      <c r="AG81" s="147" t="s">
        <v>293</v>
      </c>
      <c r="AH81" s="147"/>
      <c r="AI81" s="147"/>
      <c r="AJ81" s="147">
        <v>3</v>
      </c>
      <c r="AK81" s="147"/>
      <c r="AL81" s="147">
        <v>2</v>
      </c>
      <c r="AM81" s="147">
        <v>3</v>
      </c>
      <c r="AN81" s="176">
        <v>3</v>
      </c>
      <c r="AO81" s="160"/>
      <c r="AP81" s="176">
        <v>2</v>
      </c>
      <c r="AQ81" s="176">
        <v>2</v>
      </c>
      <c r="AR81" s="176">
        <v>2</v>
      </c>
      <c r="AS81" s="160"/>
      <c r="AT81" s="147"/>
      <c r="AU81" s="147"/>
      <c r="AV81" s="147"/>
      <c r="AW81" s="160"/>
      <c r="AX81" s="161">
        <f t="shared" si="18"/>
        <v>17</v>
      </c>
      <c r="AY81" s="162">
        <f t="shared" si="17"/>
        <v>0</v>
      </c>
      <c r="AZ81" s="164"/>
      <c r="BA81" s="164"/>
      <c r="BB81" s="164"/>
      <c r="BC81" s="164"/>
      <c r="BD81" s="164"/>
      <c r="BE81" s="164"/>
      <c r="BF81" s="164"/>
      <c r="BG81" s="164"/>
      <c r="BH81" s="164"/>
      <c r="BI81" s="164"/>
      <c r="BJ81" s="164"/>
      <c r="BK81" s="164"/>
    </row>
    <row r="82" spans="1:63" ht="15">
      <c r="A82" s="147" t="s">
        <v>294</v>
      </c>
      <c r="B82" s="147"/>
      <c r="C82" s="147"/>
      <c r="D82" s="147"/>
      <c r="E82" s="160"/>
      <c r="F82" s="147"/>
      <c r="G82" s="147"/>
      <c r="H82" s="147"/>
      <c r="I82" s="160"/>
      <c r="J82" s="147"/>
      <c r="K82" s="147"/>
      <c r="L82" s="147"/>
      <c r="M82" s="160"/>
      <c r="N82" s="147"/>
      <c r="O82" s="147"/>
      <c r="P82" s="147"/>
      <c r="Q82" s="160"/>
      <c r="R82" s="161">
        <f t="shared" si="15"/>
        <v>0</v>
      </c>
      <c r="S82" s="162">
        <f t="shared" si="16"/>
        <v>0</v>
      </c>
      <c r="T82" s="163"/>
      <c r="U82" s="163"/>
      <c r="V82" s="163"/>
      <c r="W82" s="163"/>
      <c r="X82" s="163"/>
      <c r="Y82" s="164"/>
      <c r="Z82" s="164"/>
      <c r="AA82" s="164"/>
      <c r="AB82" s="164"/>
      <c r="AC82" s="164"/>
      <c r="AD82" s="164"/>
      <c r="AE82" s="164"/>
      <c r="AG82" s="147" t="s">
        <v>294</v>
      </c>
      <c r="AH82" s="147"/>
      <c r="AI82" s="147">
        <v>1</v>
      </c>
      <c r="AJ82" s="147">
        <v>2</v>
      </c>
      <c r="AK82" s="147"/>
      <c r="AL82" s="147">
        <v>2</v>
      </c>
      <c r="AM82" s="147">
        <v>3</v>
      </c>
      <c r="AN82" s="176">
        <v>3</v>
      </c>
      <c r="AO82" s="160"/>
      <c r="AP82" s="176">
        <v>3</v>
      </c>
      <c r="AQ82" s="176">
        <v>3</v>
      </c>
      <c r="AR82" s="176">
        <v>3</v>
      </c>
      <c r="AS82" s="160"/>
      <c r="AT82" s="147"/>
      <c r="AU82" s="147"/>
      <c r="AV82" s="147"/>
      <c r="AW82" s="160"/>
      <c r="AX82" s="161">
        <f t="shared" si="18"/>
        <v>20</v>
      </c>
      <c r="AY82" s="162">
        <f t="shared" si="17"/>
        <v>0</v>
      </c>
      <c r="AZ82" s="164"/>
      <c r="BA82" s="164"/>
      <c r="BB82" s="164"/>
      <c r="BC82" s="164"/>
      <c r="BD82" s="164"/>
      <c r="BE82" s="164"/>
      <c r="BF82" s="164"/>
      <c r="BG82" s="164"/>
      <c r="BH82" s="164"/>
      <c r="BI82" s="164"/>
      <c r="BJ82" s="164"/>
      <c r="BK82" s="164"/>
    </row>
    <row r="83" spans="1:63" ht="15">
      <c r="A83" s="147" t="s">
        <v>295</v>
      </c>
      <c r="B83" s="147"/>
      <c r="C83" s="147"/>
      <c r="D83" s="147"/>
      <c r="E83" s="160"/>
      <c r="F83" s="147"/>
      <c r="G83" s="147"/>
      <c r="H83" s="147"/>
      <c r="I83" s="160"/>
      <c r="J83" s="147"/>
      <c r="K83" s="147"/>
      <c r="L83" s="147"/>
      <c r="M83" s="160"/>
      <c r="N83" s="147"/>
      <c r="O83" s="147"/>
      <c r="P83" s="147"/>
      <c r="Q83" s="160"/>
      <c r="R83" s="161">
        <f t="shared" si="15"/>
        <v>0</v>
      </c>
      <c r="S83" s="162">
        <f t="shared" si="16"/>
        <v>0</v>
      </c>
      <c r="T83" s="163"/>
      <c r="U83" s="163"/>
      <c r="V83" s="163"/>
      <c r="W83" s="163"/>
      <c r="X83" s="163"/>
      <c r="Y83" s="164"/>
      <c r="Z83" s="164"/>
      <c r="AA83" s="164"/>
      <c r="AB83" s="164"/>
      <c r="AC83" s="164"/>
      <c r="AD83" s="164"/>
      <c r="AE83" s="164"/>
      <c r="AG83" s="147" t="s">
        <v>295</v>
      </c>
      <c r="AH83" s="147"/>
      <c r="AI83" s="147">
        <v>1</v>
      </c>
      <c r="AJ83" s="147">
        <v>2</v>
      </c>
      <c r="AK83" s="147"/>
      <c r="AL83" s="147">
        <v>1</v>
      </c>
      <c r="AM83" s="147">
        <v>3</v>
      </c>
      <c r="AN83" s="176">
        <v>3</v>
      </c>
      <c r="AO83" s="160"/>
      <c r="AP83" s="176">
        <v>3</v>
      </c>
      <c r="AQ83" s="176">
        <v>2</v>
      </c>
      <c r="AR83" s="176">
        <v>3</v>
      </c>
      <c r="AS83" s="160"/>
      <c r="AT83" s="147"/>
      <c r="AU83" s="147"/>
      <c r="AV83" s="147"/>
      <c r="AW83" s="160"/>
      <c r="AX83" s="161">
        <f t="shared" si="18"/>
        <v>18</v>
      </c>
      <c r="AY83" s="162">
        <f t="shared" si="17"/>
        <v>0</v>
      </c>
      <c r="AZ83" s="164"/>
      <c r="BA83" s="164"/>
      <c r="BB83" s="164"/>
      <c r="BC83" s="164"/>
      <c r="BD83" s="164"/>
      <c r="BE83" s="164"/>
      <c r="BF83" s="164"/>
      <c r="BG83" s="164"/>
      <c r="BH83" s="164"/>
      <c r="BI83" s="164"/>
      <c r="BJ83" s="164"/>
      <c r="BK83" s="164"/>
    </row>
    <row r="84" spans="1:63" ht="15">
      <c r="A84" s="147" t="s">
        <v>296</v>
      </c>
      <c r="B84" s="147"/>
      <c r="C84" s="147"/>
      <c r="D84" s="147"/>
      <c r="E84" s="160"/>
      <c r="F84" s="147"/>
      <c r="G84" s="147"/>
      <c r="H84" s="147"/>
      <c r="I84" s="160"/>
      <c r="J84" s="147"/>
      <c r="K84" s="147"/>
      <c r="L84" s="147"/>
      <c r="M84" s="160"/>
      <c r="N84" s="147"/>
      <c r="O84" s="147"/>
      <c r="P84" s="147"/>
      <c r="Q84" s="160"/>
      <c r="R84" s="161">
        <f t="shared" si="15"/>
        <v>0</v>
      </c>
      <c r="S84" s="162">
        <f t="shared" si="16"/>
        <v>0</v>
      </c>
      <c r="T84" s="163"/>
      <c r="U84" s="163"/>
      <c r="V84" s="163"/>
      <c r="W84" s="163"/>
      <c r="X84" s="163"/>
      <c r="Y84" s="164"/>
      <c r="Z84" s="164"/>
      <c r="AA84" s="164"/>
      <c r="AB84" s="164"/>
      <c r="AC84" s="164"/>
      <c r="AD84" s="164"/>
      <c r="AE84" s="164"/>
      <c r="AG84" s="147" t="s">
        <v>296</v>
      </c>
      <c r="AH84" s="147"/>
      <c r="AI84" s="147">
        <v>1</v>
      </c>
      <c r="AJ84" s="147">
        <v>2</v>
      </c>
      <c r="AK84" s="147"/>
      <c r="AL84" s="147">
        <v>1</v>
      </c>
      <c r="AM84" s="147">
        <v>2</v>
      </c>
      <c r="AN84" s="176">
        <v>3</v>
      </c>
      <c r="AO84" s="160"/>
      <c r="AP84" s="176">
        <v>3</v>
      </c>
      <c r="AQ84" s="176">
        <v>2</v>
      </c>
      <c r="AR84" s="176">
        <v>3</v>
      </c>
      <c r="AS84" s="160"/>
      <c r="AT84" s="147"/>
      <c r="AU84" s="147"/>
      <c r="AV84" s="147"/>
      <c r="AW84" s="160"/>
      <c r="AX84" s="161">
        <f t="shared" si="18"/>
        <v>17</v>
      </c>
      <c r="AY84" s="162">
        <f t="shared" si="17"/>
        <v>0</v>
      </c>
      <c r="AZ84" s="164"/>
      <c r="BA84" s="164"/>
      <c r="BB84" s="164"/>
      <c r="BC84" s="164"/>
      <c r="BD84" s="164"/>
      <c r="BE84" s="164"/>
      <c r="BF84" s="164"/>
      <c r="BG84" s="164"/>
      <c r="BH84" s="164"/>
      <c r="BI84" s="164"/>
      <c r="BJ84" s="164"/>
      <c r="BK84" s="164"/>
    </row>
    <row r="85" spans="1:63" ht="15">
      <c r="A85" s="147" t="s">
        <v>297</v>
      </c>
      <c r="B85" s="147"/>
      <c r="C85" s="147"/>
      <c r="D85" s="147"/>
      <c r="E85" s="160"/>
      <c r="F85" s="147"/>
      <c r="G85" s="147"/>
      <c r="H85" s="147"/>
      <c r="I85" s="160"/>
      <c r="J85" s="147"/>
      <c r="K85" s="147"/>
      <c r="L85" s="147"/>
      <c r="M85" s="160"/>
      <c r="N85" s="147"/>
      <c r="O85" s="147"/>
      <c r="P85" s="147"/>
      <c r="Q85" s="160"/>
      <c r="R85" s="161">
        <f t="shared" si="15"/>
        <v>0</v>
      </c>
      <c r="S85" s="162">
        <f t="shared" si="16"/>
        <v>0</v>
      </c>
      <c r="T85" s="163"/>
      <c r="U85" s="163"/>
      <c r="V85" s="163"/>
      <c r="W85" s="163"/>
      <c r="X85" s="163"/>
      <c r="Y85" s="164"/>
      <c r="Z85" s="164"/>
      <c r="AA85" s="164"/>
      <c r="AB85" s="164"/>
      <c r="AC85" s="164"/>
      <c r="AD85" s="164"/>
      <c r="AE85" s="164"/>
      <c r="AG85" s="147" t="s">
        <v>297</v>
      </c>
      <c r="AH85" s="147"/>
      <c r="AI85" s="147">
        <v>1</v>
      </c>
      <c r="AJ85" s="147">
        <v>2</v>
      </c>
      <c r="AK85" s="147"/>
      <c r="AL85" s="147">
        <v>2</v>
      </c>
      <c r="AM85" s="147">
        <v>3</v>
      </c>
      <c r="AN85" s="176">
        <v>3</v>
      </c>
      <c r="AO85" s="160"/>
      <c r="AP85" s="176">
        <v>3</v>
      </c>
      <c r="AQ85" s="176">
        <v>3</v>
      </c>
      <c r="AR85" s="176">
        <v>3</v>
      </c>
      <c r="AS85" s="160"/>
      <c r="AT85" s="147"/>
      <c r="AU85" s="147"/>
      <c r="AV85" s="147"/>
      <c r="AW85" s="160"/>
      <c r="AX85" s="161">
        <f t="shared" si="18"/>
        <v>20</v>
      </c>
      <c r="AY85" s="162">
        <f t="shared" si="17"/>
        <v>0</v>
      </c>
      <c r="AZ85" s="164"/>
      <c r="BA85" s="164"/>
      <c r="BB85" s="164"/>
      <c r="BC85" s="164"/>
      <c r="BD85" s="164"/>
      <c r="BE85" s="164"/>
      <c r="BF85" s="164"/>
      <c r="BG85" s="164"/>
      <c r="BH85" s="164"/>
      <c r="BI85" s="164"/>
      <c r="BJ85" s="164"/>
      <c r="BK85" s="164"/>
    </row>
    <row r="86" spans="1:63" ht="15">
      <c r="A86" s="147" t="s">
        <v>298</v>
      </c>
      <c r="B86" s="147"/>
      <c r="C86" s="147"/>
      <c r="D86" s="147"/>
      <c r="E86" s="160"/>
      <c r="F86" s="147"/>
      <c r="G86" s="147"/>
      <c r="H86" s="147"/>
      <c r="I86" s="160"/>
      <c r="J86" s="147"/>
      <c r="K86" s="147"/>
      <c r="L86" s="147"/>
      <c r="M86" s="160"/>
      <c r="N86" s="147"/>
      <c r="O86" s="147"/>
      <c r="P86" s="147"/>
      <c r="Q86" s="160"/>
      <c r="R86" s="161">
        <f t="shared" si="15"/>
        <v>0</v>
      </c>
      <c r="S86" s="162">
        <f t="shared" si="16"/>
        <v>0</v>
      </c>
      <c r="T86" s="163"/>
      <c r="U86" s="163"/>
      <c r="V86" s="163"/>
      <c r="W86" s="163"/>
      <c r="X86" s="163"/>
      <c r="Y86" s="164"/>
      <c r="Z86" s="164"/>
      <c r="AA86" s="164"/>
      <c r="AB86" s="164"/>
      <c r="AC86" s="164"/>
      <c r="AD86" s="164"/>
      <c r="AE86" s="164"/>
      <c r="AG86" s="147" t="s">
        <v>298</v>
      </c>
      <c r="AH86" s="147"/>
      <c r="AI86" s="147"/>
      <c r="AJ86" s="147">
        <v>3</v>
      </c>
      <c r="AK86" s="147"/>
      <c r="AL86" s="147">
        <v>2</v>
      </c>
      <c r="AM86" s="147">
        <v>3</v>
      </c>
      <c r="AN86" s="176">
        <v>3</v>
      </c>
      <c r="AO86" s="160"/>
      <c r="AP86" s="176">
        <v>2</v>
      </c>
      <c r="AQ86" s="176">
        <v>3</v>
      </c>
      <c r="AR86" s="176">
        <v>3</v>
      </c>
      <c r="AS86" s="160"/>
      <c r="AT86" s="147"/>
      <c r="AU86" s="147"/>
      <c r="AV86" s="147"/>
      <c r="AW86" s="160"/>
      <c r="AX86" s="161">
        <f>AH86+AI86+AJ86+AL86+AM86+AN86+AP86+AQ86+AR86+AT86+AU86+AV86</f>
        <v>19</v>
      </c>
      <c r="AY86" s="162">
        <f t="shared" si="17"/>
        <v>0</v>
      </c>
      <c r="AZ86" s="164"/>
      <c r="BA86" s="164"/>
      <c r="BB86" s="164"/>
      <c r="BC86" s="164"/>
      <c r="BD86" s="164"/>
      <c r="BE86" s="164"/>
      <c r="BF86" s="164"/>
      <c r="BG86" s="164"/>
      <c r="BH86" s="164"/>
      <c r="BI86" s="164"/>
      <c r="BJ86" s="164"/>
      <c r="BK86" s="164"/>
    </row>
    <row r="87" spans="1:63" ht="15">
      <c r="A87" s="147" t="s">
        <v>299</v>
      </c>
      <c r="B87" s="147"/>
      <c r="C87" s="147"/>
      <c r="D87" s="147"/>
      <c r="E87" s="160"/>
      <c r="F87" s="147"/>
      <c r="G87" s="147"/>
      <c r="H87" s="147"/>
      <c r="I87" s="160"/>
      <c r="J87" s="147"/>
      <c r="K87" s="147"/>
      <c r="L87" s="147"/>
      <c r="M87" s="160"/>
      <c r="N87" s="147"/>
      <c r="O87" s="147"/>
      <c r="P87" s="147"/>
      <c r="Q87" s="160"/>
      <c r="R87" s="161">
        <f t="shared" si="15"/>
        <v>0</v>
      </c>
      <c r="S87" s="162">
        <f t="shared" si="16"/>
        <v>0</v>
      </c>
      <c r="T87" s="163"/>
      <c r="U87" s="163"/>
      <c r="V87" s="163"/>
      <c r="W87" s="163"/>
      <c r="X87" s="163"/>
      <c r="Y87" s="164"/>
      <c r="Z87" s="164"/>
      <c r="AA87" s="164"/>
      <c r="AB87" s="164"/>
      <c r="AC87" s="164"/>
      <c r="AD87" s="164"/>
      <c r="AE87" s="164"/>
      <c r="AG87" s="147" t="s">
        <v>299</v>
      </c>
      <c r="AH87" s="147"/>
      <c r="AI87" s="147"/>
      <c r="AJ87" s="147">
        <v>2</v>
      </c>
      <c r="AK87" s="147"/>
      <c r="AL87" s="147">
        <v>1</v>
      </c>
      <c r="AM87" s="147">
        <v>2</v>
      </c>
      <c r="AN87" s="176">
        <v>1</v>
      </c>
      <c r="AO87" s="160"/>
      <c r="AP87" s="176">
        <v>1</v>
      </c>
      <c r="AQ87" s="176"/>
      <c r="AR87" s="176">
        <v>1</v>
      </c>
      <c r="AS87" s="160"/>
      <c r="AT87" s="147"/>
      <c r="AU87" s="147"/>
      <c r="AV87" s="147"/>
      <c r="AW87" s="160"/>
      <c r="AX87" s="161">
        <f t="shared" si="18"/>
        <v>8</v>
      </c>
      <c r="AY87" s="162">
        <f t="shared" si="17"/>
        <v>0</v>
      </c>
      <c r="AZ87" s="164"/>
      <c r="BA87" s="164"/>
      <c r="BB87" s="164"/>
      <c r="BC87" s="164"/>
      <c r="BD87" s="164"/>
      <c r="BE87" s="164"/>
      <c r="BF87" s="164"/>
      <c r="BG87" s="164"/>
      <c r="BH87" s="164"/>
      <c r="BI87" s="164"/>
      <c r="BJ87" s="164"/>
      <c r="BK87" s="164"/>
    </row>
    <row r="88" spans="1:63" ht="15">
      <c r="A88" s="165" t="s">
        <v>300</v>
      </c>
      <c r="B88" s="166">
        <f aca="true" t="shared" si="19" ref="B88:AE88">SUM(B67:B87)</f>
        <v>0</v>
      </c>
      <c r="C88" s="166">
        <f t="shared" si="19"/>
        <v>0</v>
      </c>
      <c r="D88" s="166">
        <f t="shared" si="19"/>
        <v>60</v>
      </c>
      <c r="E88" s="167">
        <f t="shared" si="19"/>
        <v>290900000</v>
      </c>
      <c r="F88" s="166">
        <f t="shared" si="19"/>
        <v>0</v>
      </c>
      <c r="G88" s="166">
        <f t="shared" si="19"/>
        <v>0</v>
      </c>
      <c r="H88" s="166">
        <f t="shared" si="19"/>
        <v>60</v>
      </c>
      <c r="I88" s="167">
        <f t="shared" si="19"/>
        <v>-10949333</v>
      </c>
      <c r="J88" s="166">
        <f t="shared" si="19"/>
        <v>0</v>
      </c>
      <c r="K88" s="166">
        <f t="shared" si="19"/>
        <v>0</v>
      </c>
      <c r="L88" s="166">
        <f t="shared" si="19"/>
        <v>60</v>
      </c>
      <c r="M88" s="167">
        <f t="shared" si="19"/>
        <v>0</v>
      </c>
      <c r="N88" s="166">
        <f t="shared" si="19"/>
        <v>0</v>
      </c>
      <c r="O88" s="166">
        <f t="shared" si="19"/>
        <v>0</v>
      </c>
      <c r="P88" s="166">
        <f t="shared" si="19"/>
        <v>60</v>
      </c>
      <c r="Q88" s="167">
        <f t="shared" si="19"/>
        <v>0</v>
      </c>
      <c r="R88" s="166">
        <f t="shared" si="19"/>
        <v>60</v>
      </c>
      <c r="S88" s="162">
        <f t="shared" si="19"/>
        <v>279950667</v>
      </c>
      <c r="T88" s="166">
        <f t="shared" si="19"/>
        <v>0</v>
      </c>
      <c r="U88" s="166">
        <f t="shared" si="19"/>
        <v>0</v>
      </c>
      <c r="V88" s="166">
        <f t="shared" si="19"/>
        <v>0</v>
      </c>
      <c r="W88" s="166">
        <f t="shared" si="19"/>
        <v>0</v>
      </c>
      <c r="X88" s="166">
        <f t="shared" si="19"/>
        <v>0</v>
      </c>
      <c r="Y88" s="166">
        <f t="shared" si="19"/>
        <v>0</v>
      </c>
      <c r="Z88" s="166">
        <f t="shared" si="19"/>
        <v>0</v>
      </c>
      <c r="AA88" s="166">
        <f t="shared" si="19"/>
        <v>0</v>
      </c>
      <c r="AB88" s="166">
        <f t="shared" si="19"/>
        <v>0</v>
      </c>
      <c r="AC88" s="166">
        <f t="shared" si="19"/>
        <v>0</v>
      </c>
      <c r="AD88" s="166">
        <f t="shared" si="19"/>
        <v>0</v>
      </c>
      <c r="AE88" s="166">
        <f t="shared" si="19"/>
        <v>0</v>
      </c>
      <c r="AG88" s="165" t="s">
        <v>300</v>
      </c>
      <c r="AH88" s="166">
        <f>SUM(AH67:AH87)</f>
        <v>0</v>
      </c>
      <c r="AI88" s="166">
        <f aca="true" t="shared" si="20" ref="AI88:BK88">SUM(AI67:AI87)</f>
        <v>14</v>
      </c>
      <c r="AJ88" s="166">
        <f t="shared" si="20"/>
        <v>46</v>
      </c>
      <c r="AK88" s="167">
        <f t="shared" si="20"/>
        <v>220060000</v>
      </c>
      <c r="AL88" s="166">
        <f t="shared" si="20"/>
        <v>34</v>
      </c>
      <c r="AM88" s="166">
        <f t="shared" si="20"/>
        <v>52</v>
      </c>
      <c r="AN88" s="166">
        <f t="shared" si="20"/>
        <v>52</v>
      </c>
      <c r="AO88" s="167">
        <f t="shared" si="20"/>
        <v>54848000</v>
      </c>
      <c r="AP88" s="166">
        <f t="shared" si="20"/>
        <v>47</v>
      </c>
      <c r="AQ88" s="166">
        <f t="shared" si="20"/>
        <v>47</v>
      </c>
      <c r="AR88" s="166">
        <f t="shared" si="20"/>
        <v>51</v>
      </c>
      <c r="AS88" s="167">
        <f t="shared" si="20"/>
        <v>0</v>
      </c>
      <c r="AT88" s="166">
        <f t="shared" si="20"/>
        <v>0</v>
      </c>
      <c r="AU88" s="166">
        <f t="shared" si="20"/>
        <v>0</v>
      </c>
      <c r="AV88" s="166">
        <f t="shared" si="20"/>
        <v>0</v>
      </c>
      <c r="AW88" s="167">
        <f t="shared" si="20"/>
        <v>0</v>
      </c>
      <c r="AX88" s="168">
        <f t="shared" si="20"/>
        <v>342</v>
      </c>
      <c r="AY88" s="169">
        <f t="shared" si="20"/>
        <v>274908000</v>
      </c>
      <c r="AZ88" s="166">
        <f t="shared" si="20"/>
        <v>0</v>
      </c>
      <c r="BA88" s="166">
        <f t="shared" si="20"/>
        <v>0</v>
      </c>
      <c r="BB88" s="166">
        <f t="shared" si="20"/>
        <v>0</v>
      </c>
      <c r="BC88" s="166">
        <f t="shared" si="20"/>
        <v>0</v>
      </c>
      <c r="BD88" s="166">
        <f t="shared" si="20"/>
        <v>0</v>
      </c>
      <c r="BE88" s="166">
        <f t="shared" si="20"/>
        <v>0</v>
      </c>
      <c r="BF88" s="166">
        <f t="shared" si="20"/>
        <v>0</v>
      </c>
      <c r="BG88" s="166">
        <f t="shared" si="20"/>
        <v>0</v>
      </c>
      <c r="BH88" s="166">
        <f t="shared" si="20"/>
        <v>0</v>
      </c>
      <c r="BI88" s="166">
        <f t="shared" si="20"/>
        <v>0</v>
      </c>
      <c r="BJ88" s="166">
        <f t="shared" si="20"/>
        <v>0</v>
      </c>
      <c r="BK88" s="166">
        <f t="shared" si="20"/>
        <v>0</v>
      </c>
    </row>
  </sheetData>
  <sheetProtection/>
  <mergeCells count="64">
    <mergeCell ref="AV65:AW65"/>
    <mergeCell ref="Z65:AE65"/>
    <mergeCell ref="AG65:AG66"/>
    <mergeCell ref="AJ65:AK65"/>
    <mergeCell ref="AN65:AO65"/>
    <mergeCell ref="AR65:AS65"/>
    <mergeCell ref="T65:Y65"/>
    <mergeCell ref="A65:A66"/>
    <mergeCell ref="D65:E65"/>
    <mergeCell ref="H65:I65"/>
    <mergeCell ref="L65:M65"/>
    <mergeCell ref="P65:Q65"/>
    <mergeCell ref="A3:BH3"/>
    <mergeCell ref="A5:AE5"/>
    <mergeCell ref="AX65:AY65"/>
    <mergeCell ref="AZ65:BE65"/>
    <mergeCell ref="BF65:BK65"/>
    <mergeCell ref="B35:BK35"/>
    <mergeCell ref="B62:BK62"/>
    <mergeCell ref="B63:BK63"/>
    <mergeCell ref="R65:S65"/>
    <mergeCell ref="AX37:AY37"/>
    <mergeCell ref="L9:M9"/>
    <mergeCell ref="P9:Q9"/>
    <mergeCell ref="AR37:AS37"/>
    <mergeCell ref="BI4:BK4"/>
    <mergeCell ref="A4:BH4"/>
    <mergeCell ref="BI1:BK1"/>
    <mergeCell ref="BI2:BK2"/>
    <mergeCell ref="BI3:BK3"/>
    <mergeCell ref="A1:BH1"/>
    <mergeCell ref="A2:BH2"/>
    <mergeCell ref="BF9:BK9"/>
    <mergeCell ref="AX9:AY9"/>
    <mergeCell ref="AJ9:AK9"/>
    <mergeCell ref="AN9:AO9"/>
    <mergeCell ref="Z9:AE9"/>
    <mergeCell ref="AG9:AG10"/>
    <mergeCell ref="AV37:AW37"/>
    <mergeCell ref="AN37:AO37"/>
    <mergeCell ref="AG5:BK5"/>
    <mergeCell ref="A9:A10"/>
    <mergeCell ref="D9:E9"/>
    <mergeCell ref="B6:BK6"/>
    <mergeCell ref="R9:S9"/>
    <mergeCell ref="AR9:AS9"/>
    <mergeCell ref="AV9:AW9"/>
    <mergeCell ref="H9:I9"/>
    <mergeCell ref="AJ37:AK37"/>
    <mergeCell ref="A37:A38"/>
    <mergeCell ref="D37:E37"/>
    <mergeCell ref="H37:I37"/>
    <mergeCell ref="L37:M37"/>
    <mergeCell ref="P37:Q37"/>
    <mergeCell ref="B34:BK34"/>
    <mergeCell ref="AZ37:BE37"/>
    <mergeCell ref="BF37:BK37"/>
    <mergeCell ref="B7:BK7"/>
    <mergeCell ref="T9:Y9"/>
    <mergeCell ref="R37:S37"/>
    <mergeCell ref="T37:Y37"/>
    <mergeCell ref="AZ9:BE9"/>
    <mergeCell ref="Z37:AE37"/>
    <mergeCell ref="AG37:AG38"/>
  </mergeCells>
  <printOptions/>
  <pageMargins left="0.7" right="0.7" top="0.75" bottom="0.75" header="0.3" footer="0.3"/>
  <pageSetup fitToHeight="1" fitToWidth="1" horizontalDpi="600" verticalDpi="600" orientation="landscape" scale="15"/>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301</v>
      </c>
      <c r="C1" s="833" t="s">
        <v>302</v>
      </c>
      <c r="D1" s="833"/>
      <c r="E1" s="833"/>
      <c r="F1" s="833"/>
      <c r="G1" s="834" t="s">
        <v>303</v>
      </c>
      <c r="H1" s="835"/>
      <c r="I1" s="835"/>
      <c r="J1" s="836"/>
      <c r="K1" s="832" t="s">
        <v>304</v>
      </c>
      <c r="L1" s="832"/>
      <c r="M1" s="832"/>
      <c r="N1" s="832"/>
    </row>
    <row r="2" spans="3:14" ht="15">
      <c r="C2" s="4"/>
      <c r="D2" s="4"/>
      <c r="E2" s="4"/>
      <c r="F2" s="4" t="s">
        <v>305</v>
      </c>
      <c r="G2" s="30"/>
      <c r="H2" s="4"/>
      <c r="I2" s="4"/>
      <c r="J2" s="31" t="s">
        <v>305</v>
      </c>
      <c r="K2" s="4"/>
      <c r="L2" s="4"/>
      <c r="M2" s="4"/>
      <c r="N2" s="4" t="s">
        <v>305</v>
      </c>
    </row>
    <row r="3" spans="1:14" ht="15">
      <c r="A3" s="830" t="s">
        <v>306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83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830"/>
      <c r="B5" s="5">
        <v>3</v>
      </c>
      <c r="C5" s="6">
        <v>0.05</v>
      </c>
      <c r="D5" s="6">
        <v>0.05</v>
      </c>
      <c r="E5" s="6">
        <v>0.1</v>
      </c>
      <c r="F5" s="7">
        <f>(C5+D5+E5)</f>
        <v>0.2</v>
      </c>
      <c r="G5" s="32">
        <v>0.1</v>
      </c>
      <c r="H5" s="6">
        <v>0.1</v>
      </c>
      <c r="I5" s="6">
        <v>0.1</v>
      </c>
      <c r="J5" s="33">
        <f>(G5+H5+I5)</f>
        <v>0.30000000000000004</v>
      </c>
      <c r="K5" s="24"/>
      <c r="L5" s="5"/>
      <c r="M5" s="5"/>
      <c r="N5" s="5"/>
    </row>
    <row r="6" spans="1:14" ht="15">
      <c r="A6" s="830"/>
      <c r="B6" s="5">
        <v>4</v>
      </c>
      <c r="C6" s="6">
        <v>0.1</v>
      </c>
      <c r="D6" s="6">
        <v>0.1</v>
      </c>
      <c r="E6" s="6">
        <v>0.2</v>
      </c>
      <c r="F6" s="7">
        <f>(C6+D6+E6)</f>
        <v>0.4</v>
      </c>
      <c r="G6" s="32">
        <v>0</v>
      </c>
      <c r="H6" s="6">
        <v>0</v>
      </c>
      <c r="I6" s="6">
        <v>0.1</v>
      </c>
      <c r="J6" s="33">
        <f>(G6+H6+I6)</f>
        <v>0.1</v>
      </c>
      <c r="K6" s="24"/>
      <c r="L6" s="5"/>
      <c r="M6" s="5"/>
      <c r="N6" s="5"/>
    </row>
    <row r="7" spans="1:14" ht="15">
      <c r="A7" s="830"/>
      <c r="B7" s="5">
        <v>5</v>
      </c>
      <c r="C7" s="6">
        <v>0</v>
      </c>
      <c r="D7" s="6">
        <v>0</v>
      </c>
      <c r="E7" s="6">
        <v>0</v>
      </c>
      <c r="F7" s="7">
        <f>(C7+D7+E7)</f>
        <v>0</v>
      </c>
      <c r="G7" s="32">
        <v>0</v>
      </c>
      <c r="H7" s="6">
        <v>0</v>
      </c>
      <c r="I7" s="6">
        <v>0</v>
      </c>
      <c r="J7" s="33">
        <f>(G7+H7+I7)</f>
        <v>0</v>
      </c>
      <c r="K7" s="24"/>
      <c r="L7" s="5"/>
      <c r="M7" s="5"/>
      <c r="N7" s="5"/>
    </row>
    <row r="8" spans="1:14" ht="15">
      <c r="A8" s="830" t="s">
        <v>307</v>
      </c>
      <c r="B8" s="9">
        <v>6</v>
      </c>
      <c r="C8" s="10">
        <v>0.1</v>
      </c>
      <c r="D8" s="10">
        <v>0.1</v>
      </c>
      <c r="E8" s="10">
        <v>0.1</v>
      </c>
      <c r="F8" s="11">
        <f>C8+D8+E8</f>
        <v>0.30000000000000004</v>
      </c>
      <c r="G8" s="34"/>
      <c r="H8" s="9"/>
      <c r="I8" s="9"/>
      <c r="J8" s="35"/>
      <c r="K8" s="25"/>
      <c r="L8" s="9"/>
      <c r="M8" s="9"/>
      <c r="N8" s="9"/>
    </row>
    <row r="9" spans="1:14" ht="15">
      <c r="A9" s="830"/>
      <c r="B9" s="9">
        <v>7</v>
      </c>
      <c r="C9" s="9"/>
      <c r="D9" s="9"/>
      <c r="E9" s="9"/>
      <c r="F9" s="19"/>
      <c r="G9" s="36"/>
      <c r="H9" s="9"/>
      <c r="I9" s="9"/>
      <c r="J9" s="35"/>
      <c r="K9" s="25"/>
      <c r="L9" s="9"/>
      <c r="M9" s="9"/>
      <c r="N9" s="9"/>
    </row>
    <row r="10" spans="1:14" ht="15">
      <c r="A10" s="830"/>
      <c r="B10" s="9">
        <v>8</v>
      </c>
      <c r="C10" s="9"/>
      <c r="D10" s="9"/>
      <c r="E10" s="9"/>
      <c r="F10" s="19"/>
      <c r="G10" s="36"/>
      <c r="H10" s="9"/>
      <c r="I10" s="9"/>
      <c r="J10" s="35"/>
      <c r="K10" s="25"/>
      <c r="L10" s="9"/>
      <c r="M10" s="9"/>
      <c r="N10" s="9"/>
    </row>
    <row r="11" spans="1:14" ht="15">
      <c r="A11" s="830"/>
      <c r="B11" s="9">
        <v>9</v>
      </c>
      <c r="C11" s="9"/>
      <c r="D11" s="9"/>
      <c r="E11" s="9"/>
      <c r="F11" s="19"/>
      <c r="G11" s="36"/>
      <c r="H11" s="9"/>
      <c r="I11" s="9"/>
      <c r="J11" s="35"/>
      <c r="K11" s="25"/>
      <c r="L11" s="9"/>
      <c r="M11" s="9"/>
      <c r="N11" s="9"/>
    </row>
    <row r="12" spans="1:14" ht="15">
      <c r="A12" s="830" t="s">
        <v>308</v>
      </c>
      <c r="B12" s="14">
        <v>10</v>
      </c>
      <c r="C12" s="14"/>
      <c r="D12" s="14"/>
      <c r="E12" s="14"/>
      <c r="F12" s="20"/>
      <c r="G12" s="37"/>
      <c r="H12" s="14"/>
      <c r="I12" s="14"/>
      <c r="J12" s="38"/>
      <c r="K12" s="26"/>
      <c r="L12" s="14"/>
      <c r="M12" s="14"/>
      <c r="N12" s="14"/>
    </row>
    <row r="13" spans="1:14" ht="15">
      <c r="A13" s="830"/>
      <c r="B13" s="14">
        <v>11</v>
      </c>
      <c r="C13" s="14"/>
      <c r="D13" s="14"/>
      <c r="E13" s="14"/>
      <c r="F13" s="20"/>
      <c r="G13" s="37"/>
      <c r="H13" s="14"/>
      <c r="I13" s="14"/>
      <c r="J13" s="38"/>
      <c r="K13" s="26"/>
      <c r="L13" s="14"/>
      <c r="M13" s="14"/>
      <c r="N13" s="14"/>
    </row>
    <row r="14" spans="1:14" ht="15">
      <c r="A14" s="830"/>
      <c r="B14" s="14">
        <v>12</v>
      </c>
      <c r="C14" s="14"/>
      <c r="D14" s="14"/>
      <c r="E14" s="14"/>
      <c r="F14" s="20"/>
      <c r="G14" s="37"/>
      <c r="H14" s="14"/>
      <c r="I14" s="14"/>
      <c r="J14" s="38"/>
      <c r="K14" s="26"/>
      <c r="L14" s="14"/>
      <c r="M14" s="14"/>
      <c r="N14" s="14"/>
    </row>
    <row r="15" spans="1:14" ht="15">
      <c r="A15" s="830"/>
      <c r="B15" s="14">
        <v>13</v>
      </c>
      <c r="C15" s="14"/>
      <c r="D15" s="14"/>
      <c r="E15" s="14"/>
      <c r="F15" s="20"/>
      <c r="G15" s="37"/>
      <c r="H15" s="14"/>
      <c r="I15" s="14"/>
      <c r="J15" s="38"/>
      <c r="K15" s="26"/>
      <c r="L15" s="14"/>
      <c r="M15" s="14"/>
      <c r="N15" s="14"/>
    </row>
    <row r="16" spans="1:14" ht="15">
      <c r="A16" s="830" t="s">
        <v>309</v>
      </c>
      <c r="B16" s="15">
        <v>14</v>
      </c>
      <c r="C16" s="15"/>
      <c r="D16" s="15"/>
      <c r="E16" s="15"/>
      <c r="F16" s="21"/>
      <c r="G16" s="39"/>
      <c r="H16" s="15"/>
      <c r="I16" s="15"/>
      <c r="J16" s="40"/>
      <c r="K16" s="27"/>
      <c r="L16" s="15"/>
      <c r="M16" s="15"/>
      <c r="N16" s="15"/>
    </row>
    <row r="17" spans="1:14" ht="15">
      <c r="A17" s="830"/>
      <c r="B17" s="15">
        <v>15</v>
      </c>
      <c r="C17" s="15"/>
      <c r="D17" s="15"/>
      <c r="E17" s="15"/>
      <c r="F17" s="21"/>
      <c r="G17" s="39"/>
      <c r="H17" s="15"/>
      <c r="I17" s="15"/>
      <c r="J17" s="40"/>
      <c r="K17" s="27"/>
      <c r="L17" s="15"/>
      <c r="M17" s="15"/>
      <c r="N17" s="15"/>
    </row>
    <row r="18" spans="1:14" ht="15">
      <c r="A18" s="830"/>
      <c r="B18" s="15">
        <v>16</v>
      </c>
      <c r="C18" s="15"/>
      <c r="D18" s="15"/>
      <c r="E18" s="15"/>
      <c r="F18" s="21"/>
      <c r="G18" s="39"/>
      <c r="H18" s="15"/>
      <c r="I18" s="15"/>
      <c r="J18" s="40"/>
      <c r="K18" s="27"/>
      <c r="L18" s="15"/>
      <c r="M18" s="15"/>
      <c r="N18" s="15"/>
    </row>
    <row r="19" spans="1:14" ht="15">
      <c r="A19" s="830" t="s">
        <v>310</v>
      </c>
      <c r="B19" s="18">
        <v>17</v>
      </c>
      <c r="C19" s="18"/>
      <c r="D19" s="18"/>
      <c r="E19" s="18"/>
      <c r="F19" s="22"/>
      <c r="G19" s="41"/>
      <c r="H19" s="18"/>
      <c r="I19" s="18"/>
      <c r="J19" s="42"/>
      <c r="K19" s="28"/>
      <c r="L19" s="18"/>
      <c r="M19" s="18"/>
      <c r="N19" s="18"/>
    </row>
    <row r="20" spans="1:14" ht="15">
      <c r="A20" s="830"/>
      <c r="B20" s="18">
        <v>18</v>
      </c>
      <c r="C20" s="18"/>
      <c r="D20" s="18"/>
      <c r="E20" s="18"/>
      <c r="F20" s="22"/>
      <c r="G20" s="41"/>
      <c r="H20" s="18"/>
      <c r="I20" s="18"/>
      <c r="J20" s="42"/>
      <c r="K20" s="28"/>
      <c r="L20" s="18"/>
      <c r="M20" s="18"/>
      <c r="N20" s="18"/>
    </row>
    <row r="21" spans="1:14" ht="15">
      <c r="A21" s="830"/>
      <c r="B21" s="18">
        <v>19</v>
      </c>
      <c r="C21" s="18"/>
      <c r="D21" s="18"/>
      <c r="E21" s="18"/>
      <c r="F21" s="22"/>
      <c r="G21" s="41"/>
      <c r="H21" s="18"/>
      <c r="I21" s="18"/>
      <c r="J21" s="42"/>
      <c r="K21" s="28"/>
      <c r="L21" s="18"/>
      <c r="M21" s="18"/>
      <c r="N21" s="18"/>
    </row>
    <row r="22" spans="1:14" ht="15">
      <c r="A22" s="830"/>
      <c r="B22" s="18">
        <v>20</v>
      </c>
      <c r="C22" s="18"/>
      <c r="D22" s="18"/>
      <c r="E22" s="18"/>
      <c r="F22" s="22"/>
      <c r="G22" s="41"/>
      <c r="H22" s="18"/>
      <c r="I22" s="18"/>
      <c r="J22" s="42"/>
      <c r="K22" s="28"/>
      <c r="L22" s="18"/>
      <c r="M22" s="18"/>
      <c r="N22" s="18"/>
    </row>
    <row r="23" spans="1:14" ht="15">
      <c r="A23" s="830" t="s">
        <v>311</v>
      </c>
      <c r="B23" s="13">
        <v>21</v>
      </c>
      <c r="C23" s="13"/>
      <c r="D23" s="13"/>
      <c r="E23" s="13"/>
      <c r="F23" s="23"/>
      <c r="G23" s="43"/>
      <c r="H23" s="13"/>
      <c r="I23" s="13"/>
      <c r="J23" s="44"/>
      <c r="K23" s="29"/>
      <c r="L23" s="13"/>
      <c r="M23" s="13"/>
      <c r="N23" s="13"/>
    </row>
    <row r="24" spans="1:14" ht="15">
      <c r="A24" s="830"/>
      <c r="B24" s="13">
        <v>22</v>
      </c>
      <c r="C24" s="13"/>
      <c r="D24" s="13"/>
      <c r="E24" s="13"/>
      <c r="F24" s="23"/>
      <c r="G24" s="43"/>
      <c r="H24" s="13"/>
      <c r="I24" s="13"/>
      <c r="J24" s="44"/>
      <c r="K24" s="29"/>
      <c r="L24" s="13"/>
      <c r="M24" s="13"/>
      <c r="N24" s="13"/>
    </row>
    <row r="25" spans="1:14" ht="15">
      <c r="A25" s="830"/>
      <c r="B25" s="13">
        <v>23</v>
      </c>
      <c r="C25" s="13"/>
      <c r="D25" s="13"/>
      <c r="E25" s="13"/>
      <c r="F25" s="23"/>
      <c r="G25" s="43"/>
      <c r="H25" s="13"/>
      <c r="I25" s="13"/>
      <c r="J25" s="44"/>
      <c r="K25" s="29"/>
      <c r="L25" s="13"/>
      <c r="M25" s="13"/>
      <c r="N25" s="13"/>
    </row>
    <row r="26" spans="1:14" ht="15">
      <c r="A26" s="830"/>
      <c r="B26" s="13">
        <v>24</v>
      </c>
      <c r="C26" s="13"/>
      <c r="D26" s="13"/>
      <c r="E26" s="13"/>
      <c r="F26" s="23"/>
      <c r="G26" s="43"/>
      <c r="H26" s="13"/>
      <c r="I26" s="13"/>
      <c r="J26" s="44"/>
      <c r="K26" s="29"/>
      <c r="L26" s="13"/>
      <c r="M26" s="13"/>
      <c r="N26" s="13"/>
    </row>
    <row r="27" spans="1:14" ht="15">
      <c r="A27" s="830" t="s">
        <v>312</v>
      </c>
      <c r="B27" s="9">
        <v>25</v>
      </c>
      <c r="C27" s="9"/>
      <c r="D27" s="9"/>
      <c r="E27" s="9"/>
      <c r="F27" s="9"/>
      <c r="G27" s="9"/>
      <c r="H27" s="9"/>
      <c r="I27" s="9"/>
      <c r="J27" s="9"/>
      <c r="K27" s="9"/>
      <c r="L27" s="9"/>
      <c r="M27" s="9"/>
      <c r="N27" s="9"/>
    </row>
    <row r="28" spans="1:14" ht="15">
      <c r="A28" s="830"/>
      <c r="B28" s="9">
        <v>26</v>
      </c>
      <c r="C28" s="9"/>
      <c r="D28" s="9"/>
      <c r="E28" s="9"/>
      <c r="F28" s="9"/>
      <c r="G28" s="9"/>
      <c r="H28" s="9"/>
      <c r="I28" s="9"/>
      <c r="J28" s="9"/>
      <c r="K28" s="9"/>
      <c r="L28" s="9"/>
      <c r="M28" s="9"/>
      <c r="N28" s="9"/>
    </row>
    <row r="29" spans="1:14" ht="15">
      <c r="A29" s="830"/>
      <c r="B29" s="9">
        <v>27</v>
      </c>
      <c r="C29" s="9"/>
      <c r="D29" s="9"/>
      <c r="E29" s="9"/>
      <c r="F29" s="9"/>
      <c r="G29" s="9"/>
      <c r="H29" s="9"/>
      <c r="I29" s="9"/>
      <c r="J29" s="9"/>
      <c r="K29" s="9"/>
      <c r="L29" s="9"/>
      <c r="M29" s="9"/>
      <c r="N29" s="9"/>
    </row>
    <row r="30" spans="1:14" ht="15">
      <c r="A30" s="830"/>
      <c r="B30" s="9">
        <v>28</v>
      </c>
      <c r="C30" s="9"/>
      <c r="D30" s="9"/>
      <c r="E30" s="9"/>
      <c r="F30" s="9"/>
      <c r="G30" s="9"/>
      <c r="H30" s="9"/>
      <c r="I30" s="9"/>
      <c r="J30" s="9"/>
      <c r="K30" s="9"/>
      <c r="L30" s="9"/>
      <c r="M30" s="9"/>
      <c r="N30" s="9"/>
    </row>
    <row r="31" spans="1:14" ht="15">
      <c r="A31" s="830"/>
      <c r="B31" s="9">
        <v>29</v>
      </c>
      <c r="C31" s="9"/>
      <c r="D31" s="9"/>
      <c r="E31" s="9"/>
      <c r="F31" s="9"/>
      <c r="G31" s="9"/>
      <c r="H31" s="9"/>
      <c r="I31" s="9"/>
      <c r="J31" s="9"/>
      <c r="K31" s="9"/>
      <c r="L31" s="9"/>
      <c r="M31" s="9"/>
      <c r="N31" s="9"/>
    </row>
    <row r="32" spans="1:14" ht="15">
      <c r="A32" s="830" t="s">
        <v>313</v>
      </c>
      <c r="B32" s="16">
        <v>30</v>
      </c>
      <c r="C32" s="16"/>
      <c r="D32" s="16"/>
      <c r="E32" s="16"/>
      <c r="F32" s="16"/>
      <c r="G32" s="16"/>
      <c r="H32" s="16"/>
      <c r="I32" s="16"/>
      <c r="J32" s="16"/>
      <c r="K32" s="16"/>
      <c r="L32" s="16"/>
      <c r="M32" s="16"/>
      <c r="N32" s="16"/>
    </row>
    <row r="33" spans="1:14" ht="15">
      <c r="A33" s="830"/>
      <c r="B33" s="16">
        <v>31</v>
      </c>
      <c r="C33" s="16"/>
      <c r="D33" s="16"/>
      <c r="E33" s="16"/>
      <c r="F33" s="16"/>
      <c r="G33" s="16"/>
      <c r="H33" s="16"/>
      <c r="I33" s="16"/>
      <c r="J33" s="16"/>
      <c r="K33" s="16"/>
      <c r="L33" s="16"/>
      <c r="M33" s="16"/>
      <c r="N33" s="16"/>
    </row>
    <row r="34" spans="1:14" ht="15">
      <c r="A34" s="830"/>
      <c r="B34" s="16">
        <v>32</v>
      </c>
      <c r="C34" s="16"/>
      <c r="D34" s="16"/>
      <c r="E34" s="16"/>
      <c r="F34" s="16"/>
      <c r="G34" s="16"/>
      <c r="H34" s="16"/>
      <c r="I34" s="16"/>
      <c r="J34" s="16"/>
      <c r="K34" s="16"/>
      <c r="L34" s="16"/>
      <c r="M34" s="16"/>
      <c r="N34" s="16"/>
    </row>
    <row r="35" spans="1:14" ht="15">
      <c r="A35" s="830" t="s">
        <v>314</v>
      </c>
      <c r="B35" s="17">
        <v>33</v>
      </c>
      <c r="C35" s="14"/>
      <c r="D35" s="14"/>
      <c r="E35" s="14"/>
      <c r="F35" s="14"/>
      <c r="G35" s="14"/>
      <c r="H35" s="14"/>
      <c r="I35" s="14"/>
      <c r="J35" s="14"/>
      <c r="K35" s="14"/>
      <c r="L35" s="14"/>
      <c r="M35" s="14"/>
      <c r="N35" s="14"/>
    </row>
    <row r="36" spans="1:14" ht="15">
      <c r="A36" s="830"/>
      <c r="B36" s="14">
        <v>34</v>
      </c>
      <c r="C36" s="14"/>
      <c r="D36" s="14"/>
      <c r="E36" s="14"/>
      <c r="F36" s="14"/>
      <c r="G36" s="14"/>
      <c r="H36" s="14"/>
      <c r="I36" s="14"/>
      <c r="J36" s="14"/>
      <c r="K36" s="14"/>
      <c r="L36" s="14"/>
      <c r="M36" s="14"/>
      <c r="N36" s="14"/>
    </row>
    <row r="37" spans="1:14" ht="15">
      <c r="A37" s="830"/>
      <c r="B37" s="45">
        <v>35</v>
      </c>
      <c r="C37" s="14"/>
      <c r="D37" s="14"/>
      <c r="E37" s="14"/>
      <c r="F37" s="14"/>
      <c r="G37" s="14"/>
      <c r="H37" s="14"/>
      <c r="I37" s="14"/>
      <c r="J37" s="14"/>
      <c r="K37" s="14"/>
      <c r="L37" s="14"/>
      <c r="M37" s="14"/>
      <c r="N37" s="14"/>
    </row>
    <row r="38" spans="1:14" ht="15">
      <c r="A38" s="830" t="s">
        <v>315</v>
      </c>
      <c r="B38" s="8">
        <v>36</v>
      </c>
      <c r="C38" s="8"/>
      <c r="D38" s="8"/>
      <c r="E38" s="8"/>
      <c r="F38" s="8"/>
      <c r="G38" s="8"/>
      <c r="H38" s="8"/>
      <c r="I38" s="8"/>
      <c r="J38" s="8"/>
      <c r="K38" s="8"/>
      <c r="L38" s="8"/>
      <c r="M38" s="8"/>
      <c r="N38" s="8"/>
    </row>
    <row r="39" spans="1:14" ht="15">
      <c r="A39" s="830"/>
      <c r="B39" s="8">
        <v>37</v>
      </c>
      <c r="C39" s="8"/>
      <c r="D39" s="8"/>
      <c r="E39" s="8"/>
      <c r="F39" s="8"/>
      <c r="G39" s="8"/>
      <c r="H39" s="8"/>
      <c r="I39" s="8"/>
      <c r="J39" s="8"/>
      <c r="K39" s="8"/>
      <c r="L39" s="8"/>
      <c r="M39" s="8"/>
      <c r="N39" s="8"/>
    </row>
    <row r="40" spans="1:14" ht="15">
      <c r="A40" s="830"/>
      <c r="B40" s="8">
        <v>38</v>
      </c>
      <c r="C40" s="8"/>
      <c r="D40" s="8"/>
      <c r="E40" s="8"/>
      <c r="F40" s="8"/>
      <c r="G40" s="8"/>
      <c r="H40" s="8"/>
      <c r="I40" s="8"/>
      <c r="J40" s="8"/>
      <c r="K40" s="8"/>
      <c r="L40" s="8"/>
      <c r="M40" s="8"/>
      <c r="N40" s="8"/>
    </row>
    <row r="41" spans="1:14" ht="15">
      <c r="A41" s="831" t="s">
        <v>316</v>
      </c>
      <c r="B41" s="46">
        <v>39</v>
      </c>
      <c r="C41" s="47"/>
      <c r="D41" s="47"/>
      <c r="E41" s="47"/>
      <c r="F41" s="47"/>
      <c r="G41" s="47"/>
      <c r="H41" s="47"/>
      <c r="I41" s="47"/>
      <c r="J41" s="47"/>
      <c r="K41" s="47"/>
      <c r="L41" s="47"/>
      <c r="M41" s="47"/>
      <c r="N41" s="47"/>
    </row>
    <row r="42" spans="1:14" ht="15">
      <c r="A42" s="831"/>
      <c r="B42" s="47">
        <v>40</v>
      </c>
      <c r="C42" s="47"/>
      <c r="D42" s="47"/>
      <c r="E42" s="47"/>
      <c r="F42" s="47"/>
      <c r="G42" s="47"/>
      <c r="H42" s="47"/>
      <c r="I42" s="47"/>
      <c r="J42" s="47"/>
      <c r="K42" s="47"/>
      <c r="L42" s="47"/>
      <c r="M42" s="47"/>
      <c r="N42" s="47"/>
    </row>
    <row r="43" spans="1:14" ht="15">
      <c r="A43" s="831"/>
      <c r="B43" s="47">
        <v>41</v>
      </c>
      <c r="C43" s="47"/>
      <c r="D43" s="47"/>
      <c r="E43" s="47"/>
      <c r="F43" s="47"/>
      <c r="G43" s="47"/>
      <c r="H43" s="47"/>
      <c r="I43" s="47"/>
      <c r="J43" s="47"/>
      <c r="K43" s="47"/>
      <c r="L43" s="47"/>
      <c r="M43" s="47"/>
      <c r="N43" s="47"/>
    </row>
    <row r="44" spans="1:14" ht="15">
      <c r="A44" s="831"/>
      <c r="B44" s="48">
        <v>42</v>
      </c>
      <c r="C44" s="47"/>
      <c r="D44" s="47"/>
      <c r="E44" s="47"/>
      <c r="F44" s="47"/>
      <c r="G44" s="47"/>
      <c r="H44" s="47"/>
      <c r="I44" s="47"/>
      <c r="J44" s="47"/>
      <c r="K44" s="47"/>
      <c r="L44" s="47"/>
      <c r="M44" s="47"/>
      <c r="N44" s="47"/>
    </row>
    <row r="45" spans="1:14" ht="15">
      <c r="A45" s="829" t="s">
        <v>317</v>
      </c>
      <c r="B45" s="12">
        <v>43</v>
      </c>
      <c r="C45" s="12"/>
      <c r="D45" s="12"/>
      <c r="E45" s="12"/>
      <c r="F45" s="12"/>
      <c r="G45" s="12"/>
      <c r="H45" s="12"/>
      <c r="I45" s="12"/>
      <c r="J45" s="12"/>
      <c r="K45" s="12"/>
      <c r="L45" s="12"/>
      <c r="M45" s="12"/>
      <c r="N45" s="12"/>
    </row>
    <row r="46" spans="1:14" ht="15">
      <c r="A46" s="829"/>
      <c r="B46" s="12">
        <v>44</v>
      </c>
      <c r="C46" s="12"/>
      <c r="D46" s="12"/>
      <c r="E46" s="12"/>
      <c r="F46" s="12"/>
      <c r="G46" s="12"/>
      <c r="H46" s="12"/>
      <c r="I46" s="12"/>
      <c r="J46" s="12"/>
      <c r="K46" s="12"/>
      <c r="L46" s="12"/>
      <c r="M46" s="12"/>
      <c r="N46" s="12"/>
    </row>
  </sheetData>
  <sheetProtection/>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lastPrinted>2023-10-10T15:20:49Z</cp:lastPrinted>
  <dcterms:created xsi:type="dcterms:W3CDTF">2011-04-26T22:16:52Z</dcterms:created>
  <dcterms:modified xsi:type="dcterms:W3CDTF">2023-10-10T15:32:39Z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