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ANGIE\OFICINA ASESORA PLANEACION SGC\ESQUEMA PUBLICACIÓN\PUBLICACIÓN PAGINA WEB\2023\Octubre 2023\Proyectos Plan de acciòn 2020\"/>
    </mc:Choice>
  </mc:AlternateContent>
  <bookViews>
    <workbookView xWindow="-120" yWindow="-120" windowWidth="20730" windowHeight="11160" tabRatio="871" activeTab="1"/>
  </bookViews>
  <sheets>
    <sheet name="VALIDACION" sheetId="48" r:id="rId1"/>
    <sheet name="Realizar 35000 OYA" sheetId="1" r:id="rId2"/>
    <sheet name="1500 Representacion" sheetId="37" r:id="rId3"/>
    <sheet name="Seguimiento Rep" sheetId="38" r:id="rId4"/>
    <sheet name="Ruta Integral" sheetId="45" r:id="rId5"/>
    <sheet name="Seguimiento Ruta" sheetId="40" r:id="rId6"/>
    <sheet name="Uri" sheetId="41" r:id="rId7"/>
    <sheet name="Conceptos" sheetId="42" r:id="rId8"/>
    <sheet name="Iniciativas" sheetId="43" r:id="rId9"/>
    <sheet name="Seguimiento PDD" sheetId="46"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37" i="48" l="1"/>
  <c r="O37" i="48"/>
  <c r="N37" i="48"/>
  <c r="M37" i="48"/>
  <c r="L37" i="48"/>
  <c r="K37" i="48"/>
  <c r="J37" i="48"/>
  <c r="I37" i="48"/>
  <c r="Q37" i="48" s="1"/>
  <c r="H37" i="48"/>
  <c r="G37" i="48"/>
  <c r="F37" i="48"/>
  <c r="E37" i="48"/>
  <c r="P36" i="48"/>
  <c r="O36" i="48"/>
  <c r="N36" i="48"/>
  <c r="M36" i="48"/>
  <c r="L36" i="48"/>
  <c r="K36" i="48"/>
  <c r="J36" i="48"/>
  <c r="I36" i="48"/>
  <c r="H36" i="48"/>
  <c r="G36" i="48"/>
  <c r="F36" i="48"/>
  <c r="E36" i="48"/>
  <c r="Q36" i="48" s="1"/>
  <c r="C36" i="48"/>
  <c r="B36" i="48"/>
  <c r="P35" i="48"/>
  <c r="O35" i="48"/>
  <c r="N35" i="48"/>
  <c r="M35" i="48"/>
  <c r="L35" i="48"/>
  <c r="K35" i="48"/>
  <c r="Q35" i="48" s="1"/>
  <c r="J35" i="48"/>
  <c r="I35" i="48"/>
  <c r="H35" i="48"/>
  <c r="G35" i="48"/>
  <c r="F35" i="48"/>
  <c r="E35" i="48"/>
  <c r="P34" i="48"/>
  <c r="O34" i="48"/>
  <c r="N34" i="48"/>
  <c r="M34" i="48"/>
  <c r="L34" i="48"/>
  <c r="K34" i="48"/>
  <c r="J34" i="48"/>
  <c r="I34" i="48"/>
  <c r="H34" i="48"/>
  <c r="G34" i="48"/>
  <c r="Q34" i="48" s="1"/>
  <c r="F34" i="48"/>
  <c r="E34" i="48"/>
  <c r="C34" i="48"/>
  <c r="B34" i="48"/>
  <c r="P33" i="48"/>
  <c r="O33" i="48"/>
  <c r="N33" i="48"/>
  <c r="M33" i="48"/>
  <c r="L33" i="48"/>
  <c r="K33" i="48"/>
  <c r="J33" i="48"/>
  <c r="I33" i="48"/>
  <c r="H33" i="48"/>
  <c r="G33" i="48"/>
  <c r="F33" i="48"/>
  <c r="E33" i="48"/>
  <c r="Q33" i="48" s="1"/>
  <c r="P32" i="48"/>
  <c r="O32" i="48"/>
  <c r="N32" i="48"/>
  <c r="M32" i="48"/>
  <c r="L32" i="48"/>
  <c r="K32" i="48"/>
  <c r="J32" i="48"/>
  <c r="I32" i="48"/>
  <c r="Q32" i="48" s="1"/>
  <c r="H32" i="48"/>
  <c r="G32" i="48"/>
  <c r="F32" i="48"/>
  <c r="E32" i="48"/>
  <c r="C32" i="48"/>
  <c r="B32" i="48"/>
  <c r="P31" i="48"/>
  <c r="O31" i="48"/>
  <c r="N31" i="48"/>
  <c r="M31" i="48"/>
  <c r="L31" i="48"/>
  <c r="K31" i="48"/>
  <c r="J31" i="48"/>
  <c r="I31" i="48"/>
  <c r="H31" i="48"/>
  <c r="G31" i="48"/>
  <c r="F31" i="48"/>
  <c r="E31" i="48"/>
  <c r="P30" i="48"/>
  <c r="O30" i="48"/>
  <c r="N30" i="48"/>
  <c r="M30" i="48"/>
  <c r="L30" i="48"/>
  <c r="K30" i="48"/>
  <c r="J30" i="48"/>
  <c r="I30" i="48"/>
  <c r="H30" i="48"/>
  <c r="G30" i="48"/>
  <c r="F30" i="48"/>
  <c r="E30" i="48"/>
  <c r="C30" i="48"/>
  <c r="B30" i="48"/>
  <c r="P29" i="48"/>
  <c r="O29" i="48"/>
  <c r="N29" i="48"/>
  <c r="M29" i="48"/>
  <c r="L29" i="48"/>
  <c r="K29" i="48"/>
  <c r="J29" i="48"/>
  <c r="I29" i="48"/>
  <c r="Q29" i="48" s="1"/>
  <c r="H29" i="48"/>
  <c r="G29" i="48"/>
  <c r="F29" i="48"/>
  <c r="E29" i="48"/>
  <c r="P28" i="48"/>
  <c r="O28" i="48"/>
  <c r="N28" i="48"/>
  <c r="M28" i="48"/>
  <c r="L28" i="48"/>
  <c r="K28" i="48"/>
  <c r="J28" i="48"/>
  <c r="I28" i="48"/>
  <c r="H28" i="48"/>
  <c r="G28" i="48"/>
  <c r="F28" i="48"/>
  <c r="E28" i="48"/>
  <c r="Q28" i="48" s="1"/>
  <c r="C28" i="48"/>
  <c r="B28" i="48"/>
  <c r="P27" i="48"/>
  <c r="O27" i="48"/>
  <c r="N27" i="48"/>
  <c r="M27" i="48"/>
  <c r="L27" i="48"/>
  <c r="K27" i="48"/>
  <c r="Q27" i="48" s="1"/>
  <c r="J27" i="48"/>
  <c r="I27" i="48"/>
  <c r="H27" i="48"/>
  <c r="G27" i="48"/>
  <c r="F27" i="48"/>
  <c r="E27" i="48"/>
  <c r="P26" i="48"/>
  <c r="O26" i="48"/>
  <c r="N26" i="48"/>
  <c r="M26" i="48"/>
  <c r="L26" i="48"/>
  <c r="K26" i="48"/>
  <c r="J26" i="48"/>
  <c r="I26" i="48"/>
  <c r="H26" i="48"/>
  <c r="G26" i="48"/>
  <c r="Q26" i="48" s="1"/>
  <c r="F26" i="48"/>
  <c r="E26" i="48"/>
  <c r="C26" i="48"/>
  <c r="B26" i="48"/>
  <c r="P25" i="48"/>
  <c r="O25" i="48"/>
  <c r="N25" i="48"/>
  <c r="M25" i="48"/>
  <c r="L25" i="48"/>
  <c r="K25" i="48"/>
  <c r="J25" i="48"/>
  <c r="I25" i="48"/>
  <c r="H25" i="48"/>
  <c r="G25" i="48"/>
  <c r="F25" i="48"/>
  <c r="E25" i="48"/>
  <c r="Q25" i="48" s="1"/>
  <c r="P24" i="48"/>
  <c r="O24" i="48"/>
  <c r="N24" i="48"/>
  <c r="M24" i="48"/>
  <c r="L24" i="48"/>
  <c r="K24" i="48"/>
  <c r="J24" i="48"/>
  <c r="I24" i="48"/>
  <c r="Q24" i="48" s="1"/>
  <c r="H24" i="48"/>
  <c r="G24" i="48"/>
  <c r="F24" i="48"/>
  <c r="E24" i="48"/>
  <c r="C24" i="48"/>
  <c r="B24" i="48"/>
  <c r="P23" i="48"/>
  <c r="O23" i="48"/>
  <c r="N23" i="48"/>
  <c r="M23" i="48"/>
  <c r="L23" i="48"/>
  <c r="K23" i="48"/>
  <c r="J23" i="48"/>
  <c r="I23" i="48"/>
  <c r="H23" i="48"/>
  <c r="G23" i="48"/>
  <c r="F23" i="48"/>
  <c r="E23" i="48"/>
  <c r="P22" i="48"/>
  <c r="O22" i="48"/>
  <c r="N22" i="48"/>
  <c r="M22" i="48"/>
  <c r="L22" i="48"/>
  <c r="K22" i="48"/>
  <c r="J22" i="48"/>
  <c r="I22" i="48"/>
  <c r="H22" i="48"/>
  <c r="G22" i="48"/>
  <c r="F22" i="48"/>
  <c r="E22" i="48"/>
  <c r="C22" i="48"/>
  <c r="B22" i="48"/>
  <c r="O17" i="48"/>
  <c r="M17" i="48"/>
  <c r="K17" i="48"/>
  <c r="J17" i="48"/>
  <c r="G17" i="48"/>
  <c r="E17" i="48"/>
  <c r="G16" i="48"/>
  <c r="E16" i="48"/>
  <c r="P16" i="48" s="1"/>
  <c r="O15" i="48"/>
  <c r="M15" i="48"/>
  <c r="K15" i="48"/>
  <c r="J15" i="48"/>
  <c r="G15" i="48"/>
  <c r="E15" i="48"/>
  <c r="G14" i="48"/>
  <c r="E14" i="48"/>
  <c r="F14" i="48" s="1"/>
  <c r="O13" i="48"/>
  <c r="M13" i="48"/>
  <c r="K13" i="48"/>
  <c r="J13" i="48"/>
  <c r="G13" i="48"/>
  <c r="E13" i="48"/>
  <c r="G12" i="48"/>
  <c r="E12" i="48"/>
  <c r="P12" i="48" s="1"/>
  <c r="O11" i="48"/>
  <c r="M11" i="48"/>
  <c r="K11" i="48"/>
  <c r="J11" i="48"/>
  <c r="G11" i="48"/>
  <c r="E11" i="48"/>
  <c r="G10" i="48"/>
  <c r="E10" i="48"/>
  <c r="P10" i="48" s="1"/>
  <c r="O9" i="48"/>
  <c r="M9" i="48"/>
  <c r="K9" i="48"/>
  <c r="J9" i="48"/>
  <c r="G9" i="48"/>
  <c r="E9" i="48"/>
  <c r="G8" i="48"/>
  <c r="E8" i="48"/>
  <c r="P8" i="48" s="1"/>
  <c r="O7" i="48"/>
  <c r="M7" i="48"/>
  <c r="K7" i="48"/>
  <c r="J7" i="48"/>
  <c r="G7" i="48"/>
  <c r="E7" i="48"/>
  <c r="G6" i="48"/>
  <c r="E6" i="48"/>
  <c r="P6" i="48" s="1"/>
  <c r="O5" i="48"/>
  <c r="M5" i="48"/>
  <c r="K5" i="48"/>
  <c r="J5" i="48"/>
  <c r="G5" i="48"/>
  <c r="E5" i="48"/>
  <c r="G4" i="48"/>
  <c r="E4" i="48"/>
  <c r="F4" i="48" s="1"/>
  <c r="O3" i="48"/>
  <c r="M3" i="48"/>
  <c r="K3" i="48"/>
  <c r="J3" i="48"/>
  <c r="G3" i="48"/>
  <c r="E3" i="48"/>
  <c r="G2" i="48"/>
  <c r="E2" i="48"/>
  <c r="P2" i="48" s="1"/>
  <c r="Q30" i="48"/>
  <c r="Q22" i="48"/>
  <c r="C39" i="48"/>
  <c r="D18" i="48"/>
  <c r="P17" i="48"/>
  <c r="N17" i="48"/>
  <c r="L17" i="48"/>
  <c r="I17" i="48"/>
  <c r="H17" i="48"/>
  <c r="F17" i="48"/>
  <c r="N15" i="48"/>
  <c r="L15" i="48"/>
  <c r="H15" i="48"/>
  <c r="I15" i="48"/>
  <c r="F15" i="48"/>
  <c r="P14" i="48"/>
  <c r="H13" i="48"/>
  <c r="I13" i="48" s="1"/>
  <c r="P13" i="48"/>
  <c r="N11" i="48"/>
  <c r="L11" i="48"/>
  <c r="H11" i="48"/>
  <c r="I11" i="48"/>
  <c r="F11" i="48"/>
  <c r="N9" i="48"/>
  <c r="L9" i="48"/>
  <c r="H9" i="48"/>
  <c r="I9" i="48"/>
  <c r="F9" i="48"/>
  <c r="N7" i="48"/>
  <c r="L7" i="48"/>
  <c r="H7" i="48"/>
  <c r="I7" i="48"/>
  <c r="F7" i="48"/>
  <c r="P5" i="48"/>
  <c r="N5" i="48"/>
  <c r="L5" i="48"/>
  <c r="H5" i="48"/>
  <c r="I5" i="48" s="1"/>
  <c r="F5" i="48"/>
  <c r="P4" i="48"/>
  <c r="A4" i="48"/>
  <c r="A6" i="48" s="1"/>
  <c r="A8" i="48" s="1"/>
  <c r="A10" i="48" s="1"/>
  <c r="A12" i="48" s="1"/>
  <c r="A14" i="48" s="1"/>
  <c r="A16" i="48" s="1"/>
  <c r="O18" i="48"/>
  <c r="N3" i="48"/>
  <c r="N18" i="48" s="1"/>
  <c r="M18" i="48"/>
  <c r="M19" i="48" s="1"/>
  <c r="L3" i="48"/>
  <c r="L18" i="48" s="1"/>
  <c r="K18" i="48"/>
  <c r="J18" i="48"/>
  <c r="I3" i="48"/>
  <c r="H3" i="48"/>
  <c r="H18" i="48" s="1"/>
  <c r="G18" i="48"/>
  <c r="F3" i="48"/>
  <c r="Q31" i="48" l="1"/>
  <c r="Q23" i="48"/>
  <c r="F2" i="48"/>
  <c r="F12" i="48"/>
  <c r="F10" i="48"/>
  <c r="F8" i="48"/>
  <c r="F6" i="48"/>
  <c r="F16" i="48"/>
  <c r="I18" i="48"/>
  <c r="O19" i="48"/>
  <c r="P7" i="48"/>
  <c r="E18" i="48"/>
  <c r="G19" i="48" s="1"/>
  <c r="P3" i="48"/>
  <c r="P9" i="48"/>
  <c r="F13" i="48"/>
  <c r="F18" i="48" s="1"/>
  <c r="P11" i="48"/>
  <c r="P15" i="48"/>
  <c r="Q9" i="46" l="1"/>
  <c r="R9" i="46"/>
  <c r="R10" i="46"/>
  <c r="R11" i="46"/>
  <c r="A37" i="43"/>
  <c r="A41" i="43"/>
  <c r="C37" i="43"/>
  <c r="P37" i="43"/>
  <c r="B41" i="43"/>
  <c r="P41" i="43"/>
  <c r="P42" i="43"/>
  <c r="A30" i="42"/>
  <c r="B30" i="42"/>
  <c r="B34" i="42"/>
  <c r="P30" i="42"/>
  <c r="A34" i="42"/>
  <c r="P34" i="42"/>
  <c r="P35" i="42"/>
  <c r="A37" i="41"/>
  <c r="A41" i="41"/>
  <c r="B37" i="41"/>
  <c r="C37" i="41"/>
  <c r="P41" i="41"/>
  <c r="P42" i="41"/>
  <c r="P43" i="41"/>
  <c r="P44" i="41"/>
  <c r="A29" i="40"/>
  <c r="B29" i="40"/>
  <c r="B33" i="40"/>
  <c r="C29" i="40"/>
  <c r="E29" i="40"/>
  <c r="P33" i="40"/>
  <c r="F34" i="40"/>
  <c r="P34" i="40"/>
  <c r="H34" i="40"/>
  <c r="P35" i="40"/>
  <c r="P36" i="40"/>
  <c r="A30" i="45"/>
  <c r="A34" i="45"/>
  <c r="B30" i="45"/>
  <c r="B34" i="45"/>
  <c r="P34" i="45"/>
  <c r="P35" i="45"/>
  <c r="P36" i="45"/>
  <c r="P37" i="45"/>
  <c r="P38" i="45"/>
  <c r="P39" i="45"/>
  <c r="A30" i="38"/>
  <c r="B30" i="38"/>
  <c r="B34" i="38"/>
  <c r="C30" i="38"/>
  <c r="G30" i="38"/>
  <c r="P30" i="38"/>
  <c r="H30" i="38"/>
  <c r="P34" i="38"/>
  <c r="G35" i="38"/>
  <c r="P35" i="38"/>
  <c r="A29" i="37"/>
  <c r="B29" i="37"/>
  <c r="P29" i="37"/>
  <c r="B33" i="37"/>
  <c r="P33" i="37"/>
  <c r="P34" i="37"/>
  <c r="P35" i="37"/>
  <c r="P36" i="37"/>
  <c r="P37" i="37"/>
  <c r="A30" i="1"/>
  <c r="A34" i="1"/>
  <c r="B30" i="1"/>
  <c r="B34" i="1"/>
  <c r="C30" i="1"/>
  <c r="D30" i="1"/>
  <c r="E30" i="1"/>
  <c r="H30" i="1"/>
  <c r="P30" i="1"/>
  <c r="P34" i="1"/>
  <c r="P36" i="1"/>
  <c r="P37" i="1"/>
  <c r="P38" i="1"/>
  <c r="P39" i="1"/>
  <c r="P40" i="1"/>
  <c r="F29" i="40"/>
  <c r="P29" i="40"/>
  <c r="P35" i="1"/>
</calcChain>
</file>

<file path=xl/comments1.xml><?xml version="1.0" encoding="utf-8"?>
<comments xmlns="http://schemas.openxmlformats.org/spreadsheetml/2006/main">
  <authors>
    <author>ANDREA PAOLA BELLO VARGAS</author>
  </authors>
  <commentList>
    <comment ref="Q28"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9" authorId="0" shapeId="0">
      <text>
        <r>
          <rPr>
            <sz val="9"/>
            <color indexed="8"/>
            <rFont val="Tahoma"/>
            <family val="2"/>
          </rPr>
          <t xml:space="preserve">Espacio para definir producto en relación con la actividad y la meta. </t>
        </r>
      </text>
    </comment>
    <comment ref="A40" authorId="0" shapeId="0">
      <text>
        <r>
          <rPr>
            <sz val="9"/>
            <color indexed="8"/>
            <rFont val="Tahoma"/>
            <family val="2"/>
          </rPr>
          <t xml:space="preserve">Espacio para definir producto en relación con la actividad y la meta. </t>
        </r>
      </text>
    </comment>
  </commentList>
</comments>
</file>

<file path=xl/comments2.xml><?xml version="1.0" encoding="utf-8"?>
<comments xmlns="http://schemas.openxmlformats.org/spreadsheetml/2006/main">
  <authors>
    <author>ANDREA PAOLA BELLO VARGAS</author>
  </authors>
  <commentList>
    <comment ref="Q27"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1"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5" authorId="0" shapeId="0">
      <text>
        <r>
          <rPr>
            <sz val="9"/>
            <color indexed="8"/>
            <rFont val="Tahoma"/>
            <family val="2"/>
          </rPr>
          <t xml:space="preserve">Espacio para definir producto en relación con la actividad y la meta. </t>
        </r>
      </text>
    </comment>
    <comment ref="A36" authorId="0" shapeId="0">
      <text>
        <r>
          <rPr>
            <sz val="9"/>
            <color indexed="8"/>
            <rFont val="Tahoma"/>
            <family val="2"/>
          </rPr>
          <t xml:space="preserve">Espacio para definir producto en relación con la actividad y la meta. </t>
        </r>
      </text>
    </comment>
    <comment ref="A37" authorId="0" shapeId="0">
      <text>
        <r>
          <rPr>
            <sz val="9"/>
            <color indexed="8"/>
            <rFont val="Tahoma"/>
            <family val="2"/>
          </rPr>
          <t xml:space="preserve">Espacio para definir producto en relación con la actividad y la meta. </t>
        </r>
      </text>
    </comment>
  </commentList>
</comments>
</file>

<file path=xl/comments3.xml><?xml version="1.0" encoding="utf-8"?>
<comments xmlns="http://schemas.openxmlformats.org/spreadsheetml/2006/main">
  <authors>
    <author>ANDREA PAOLA BELLO VARGAS</author>
  </authors>
  <commentList>
    <comment ref="Q28"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7" authorId="0" shapeId="0">
      <text>
        <r>
          <rPr>
            <sz val="9"/>
            <color indexed="8"/>
            <rFont val="Tahoma"/>
            <family val="2"/>
          </rPr>
          <t xml:space="preserve">Espacio para definir producto en relación con la actividad y la meta. </t>
        </r>
      </text>
    </comment>
  </commentList>
</comments>
</file>

<file path=xl/comments4.xml><?xml version="1.0" encoding="utf-8"?>
<comments xmlns="http://schemas.openxmlformats.org/spreadsheetml/2006/main">
  <authors>
    <author>ANDREA PAOLA BELLO VARGAS</author>
  </authors>
  <commentList>
    <comment ref="Q28"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6" authorId="0" shapeId="0">
      <text>
        <r>
          <rPr>
            <sz val="9"/>
            <color indexed="8"/>
            <rFont val="Tahoma"/>
            <family val="2"/>
          </rPr>
          <t xml:space="preserve">Espacio para definir producto en relación con la actividad y la meta. </t>
        </r>
      </text>
    </comment>
    <comment ref="A37" authorId="0" shapeId="0">
      <text>
        <r>
          <rPr>
            <sz val="9"/>
            <color indexed="8"/>
            <rFont val="Tahoma"/>
            <family val="2"/>
          </rPr>
          <t xml:space="preserve">Espacio para definir producto en relación con la actividad y la meta. </t>
        </r>
      </text>
    </comment>
    <comment ref="A38" authorId="0" shapeId="0">
      <text>
        <r>
          <rPr>
            <sz val="9"/>
            <color indexed="8"/>
            <rFont val="Tahoma"/>
            <family val="2"/>
          </rPr>
          <t xml:space="preserve">Espacio para definir producto en relación con la actividad y la meta. </t>
        </r>
      </text>
    </comment>
    <comment ref="A39" authorId="0" shapeId="0">
      <text>
        <r>
          <rPr>
            <sz val="9"/>
            <color indexed="8"/>
            <rFont val="Tahoma"/>
            <family val="2"/>
          </rPr>
          <t xml:space="preserve">Espacio para definir producto en relación con la actividad y la meta. </t>
        </r>
      </text>
    </comment>
  </commentList>
</comments>
</file>

<file path=xl/comments5.xml><?xml version="1.0" encoding="utf-8"?>
<comments xmlns="http://schemas.openxmlformats.org/spreadsheetml/2006/main">
  <authors>
    <author>ANDREA PAOLA BELLO VARGAS</author>
  </authors>
  <commentList>
    <comment ref="Q27"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1"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35" authorId="0" shapeId="0">
      <text>
        <r>
          <rPr>
            <sz val="9"/>
            <color indexed="8"/>
            <rFont val="Tahoma"/>
            <family val="2"/>
          </rPr>
          <t xml:space="preserve">Espacio para definir producto en relación con la actividad y la meta. </t>
        </r>
      </text>
    </comment>
    <comment ref="A36" authorId="0" shapeId="0">
      <text>
        <r>
          <rPr>
            <sz val="9"/>
            <color indexed="8"/>
            <rFont val="Tahoma"/>
            <family val="2"/>
          </rPr>
          <t xml:space="preserve">Espacio para definir producto en relación con la actividad y la meta. </t>
        </r>
      </text>
    </comment>
  </commentList>
</comments>
</file>

<file path=xl/comments6.xml><?xml version="1.0" encoding="utf-8"?>
<comments xmlns="http://schemas.openxmlformats.org/spreadsheetml/2006/main">
  <authors>
    <author>ANDREA PAOLA BELLO VARGAS</author>
  </authors>
  <commentList>
    <comment ref="Q35"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9"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A43" authorId="0" shapeId="0">
      <text>
        <r>
          <rPr>
            <sz val="9"/>
            <color indexed="8"/>
            <rFont val="Tahoma"/>
            <family val="2"/>
          </rPr>
          <t xml:space="preserve">Espacio para definir producto en relación con la actividad y la meta. </t>
        </r>
      </text>
    </comment>
    <comment ref="A44" authorId="0" shapeId="0">
      <text>
        <r>
          <rPr>
            <sz val="9"/>
            <color indexed="8"/>
            <rFont val="Tahoma"/>
            <family val="2"/>
          </rPr>
          <t xml:space="preserve">Espacio para definir producto en relación con la actividad y la meta. </t>
        </r>
      </text>
    </comment>
  </commentList>
</comments>
</file>

<file path=xl/comments7.xml><?xml version="1.0" encoding="utf-8"?>
<comments xmlns="http://schemas.openxmlformats.org/spreadsheetml/2006/main">
  <authors>
    <author>ANDREA PAOLA BELLO VARGAS</author>
  </authors>
  <commentList>
    <comment ref="Q28" authorId="0" shapeId="0">
      <text>
        <r>
          <rPr>
            <b/>
            <sz val="9"/>
            <color indexed="81"/>
            <rFont val="Tahoma"/>
            <family val="2"/>
          </rPr>
          <t xml:space="preserve">OFICINA ASESORA DE PLANEACIÓN:
</t>
        </r>
        <r>
          <rPr>
            <sz val="9"/>
            <color indexed="81"/>
            <rFont val="Tahoma"/>
            <family val="2"/>
          </rPr>
          <t xml:space="preserve">Máximo de caracteres Avances y logros:  2.000 (Incluidos espacios)
Máximo de caracteres Retrasos y alternativas de solución: 1.000 (Incluidos espacios)
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2"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List>
</comments>
</file>

<file path=xl/comments8.xml><?xml version="1.0" encoding="utf-8"?>
<comments xmlns="http://schemas.openxmlformats.org/spreadsheetml/2006/main">
  <authors>
    <author>ANDREA PAOLA BELLO VARGAS</author>
  </authors>
  <commentList>
    <comment ref="Q35"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 ref="Q39" authorId="0" shapeId="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adicional, atendiendo al número de caracteres que permite el sistema SEGPLAN, se recomienda dejar la información que se considere estratégica desde el área misional y de mayor relevancia. </t>
        </r>
      </text>
    </comment>
  </commentList>
</comments>
</file>

<file path=xl/comments9.xml><?xml version="1.0" encoding="utf-8"?>
<comments xmlns="http://schemas.openxmlformats.org/spreadsheetml/2006/main">
  <authors>
    <author>Microsoft Office User</author>
  </authors>
  <commentList>
    <comment ref="A7" authorId="0" shapeId="0">
      <text>
        <r>
          <rPr>
            <b/>
            <sz val="10"/>
            <color indexed="8"/>
            <rFont val="Tahoma"/>
            <family val="2"/>
          </rPr>
          <t>Microsoft Office User:</t>
        </r>
        <r>
          <rPr>
            <sz val="10"/>
            <color indexed="8"/>
            <rFont val="Tahoma"/>
            <family val="2"/>
          </rPr>
          <t xml:space="preserve">
</t>
        </r>
        <r>
          <rPr>
            <sz val="10"/>
            <color indexed="8"/>
            <rFont val="Tahoma"/>
            <family val="2"/>
          </rPr>
          <t xml:space="preserve">Esta información corresponde a la estructura del PDD y al tipo de meta al cual se le va a hacer seguimiento:
</t>
        </r>
        <r>
          <rPr>
            <sz val="10"/>
            <color indexed="8"/>
            <rFont val="Tahoma"/>
            <family val="2"/>
          </rPr>
          <t xml:space="preserve">1. Meta sectorial
</t>
        </r>
        <r>
          <rPr>
            <sz val="10"/>
            <color indexed="8"/>
            <rFont val="Tahoma"/>
            <family val="2"/>
          </rPr>
          <t xml:space="preserve">2. Meta trazadora
</t>
        </r>
        <r>
          <rPr>
            <sz val="10"/>
            <color indexed="8"/>
            <rFont val="Tahoma"/>
            <family val="2"/>
          </rPr>
          <t xml:space="preserve">3. Metas estratégicas </t>
        </r>
      </text>
    </comment>
    <comment ref="L7" authorId="0" shapeId="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t>
        </r>
      </text>
    </comment>
  </commentList>
</comments>
</file>

<file path=xl/sharedStrings.xml><?xml version="1.0" encoding="utf-8"?>
<sst xmlns="http://schemas.openxmlformats.org/spreadsheetml/2006/main" count="911" uniqueCount="210">
  <si>
    <t>NOMBRE DEL PROYECTO</t>
  </si>
  <si>
    <t>TRIMESTRE REPORTADO</t>
  </si>
  <si>
    <t>EJECUCIÓN PRESUPUESTAL DEL PROYECTO</t>
  </si>
  <si>
    <t>RESERVAS VIGENCIA ANTERIOR</t>
  </si>
  <si>
    <t>PRESUPUESTO ASIGNADO EN LA VIGENCIA ACTUAL</t>
  </si>
  <si>
    <t>Recursos Programados</t>
  </si>
  <si>
    <t>Recursos Ejecutados</t>
  </si>
  <si>
    <t>DESCRIPCIÓN DE LA META</t>
  </si>
  <si>
    <t>PROG.</t>
  </si>
  <si>
    <t>AVANCE TRIMESTRE</t>
  </si>
  <si>
    <t>TOTAL</t>
  </si>
  <si>
    <t>Programación</t>
  </si>
  <si>
    <t>Ejecución</t>
  </si>
  <si>
    <t>DESCRIPCIÓN DE LA ACTIVIDAD</t>
  </si>
  <si>
    <t>CRONOGRAMA %</t>
  </si>
  <si>
    <t>CRITERIOS DE SEGUIMIENTO</t>
  </si>
  <si>
    <t xml:space="preserve">VoBo. </t>
  </si>
  <si>
    <t>REVISIÓN OFICINA ASESORA DE PLANEACIÓN</t>
  </si>
  <si>
    <t>MAGNITUD META VIGENCIA ACTUAL</t>
  </si>
  <si>
    <t>PONDERACIÓN META (%)</t>
  </si>
  <si>
    <t>SECRETARÍA DISTRITAL DE LA MUJER</t>
  </si>
  <si>
    <t xml:space="preserve">DIRECCIONAMIENTO ESTRATEGICO </t>
  </si>
  <si>
    <t>Código: DE-FO-05</t>
  </si>
  <si>
    <t>ABR-JUN</t>
  </si>
  <si>
    <t>JUL-SEP</t>
  </si>
  <si>
    <t>OCT-DIC</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</si>
  <si>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</si>
  <si>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</si>
  <si>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</si>
  <si>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</si>
  <si>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</si>
  <si>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</si>
  <si>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</si>
  <si>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</si>
  <si>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</si>
  <si>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</si>
  <si>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</si>
  <si>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</si>
  <si>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</si>
  <si>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</si>
  <si>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</si>
  <si>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</si>
  <si>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</si>
  <si>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</si>
  <si>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</si>
  <si>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</si>
  <si>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</si>
  <si>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</si>
  <si>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</si>
  <si>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</si>
  <si>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</si>
  <si>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ENE-MAR</t>
  </si>
  <si>
    <t>PONDERACIÓN VERTICAL (Porcentual)</t>
  </si>
  <si>
    <t>PONDERACIÓN META</t>
  </si>
  <si>
    <t>ACUMULADO</t>
  </si>
  <si>
    <t>FORMULACIÓN Y SEGUIMIENTO PLANES DE ACCIÓN DE PROYECTOS</t>
  </si>
  <si>
    <t>ELABORÓ</t>
  </si>
  <si>
    <t>APROBÓ</t>
  </si>
  <si>
    <t>Nombre:</t>
  </si>
  <si>
    <t>Firma:</t>
  </si>
  <si>
    <t>TIPO DE REPORTE</t>
  </si>
  <si>
    <t>ACTUALIZACION</t>
  </si>
  <si>
    <t>SEGUIMIENTO</t>
  </si>
  <si>
    <t>FORMULACION</t>
  </si>
  <si>
    <t>FECHA DE REPORTE</t>
  </si>
  <si>
    <t>PROGRAMA</t>
  </si>
  <si>
    <t>LOGRO</t>
  </si>
  <si>
    <t>Cargo: Líder/esa Tecnico/a</t>
  </si>
  <si>
    <t>Cargo: Gerenta de Proyecto</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</si>
  <si>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</si>
  <si>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</si>
  <si>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</si>
  <si>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</si>
  <si>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</si>
  <si>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</si>
  <si>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</si>
  <si>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</si>
  <si>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</si>
  <si>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</si>
  <si>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</si>
  <si>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REPORTE METAS PLAN DE DESARROLLO ASOCIADAS AL PROYECTO DE INVERSIÓN </t>
  </si>
  <si>
    <t>INFORMACIÓN GENERAL</t>
  </si>
  <si>
    <t xml:space="preserve">SEGUIMIENTO </t>
  </si>
  <si>
    <t>COD. META</t>
  </si>
  <si>
    <t>INDICADOR</t>
  </si>
  <si>
    <t xml:space="preserve">TIPO DE ANUALIZACIÓN </t>
  </si>
  <si>
    <t xml:space="preserve">MAGNITUD CUATRIENIO </t>
  </si>
  <si>
    <t xml:space="preserve">Programación </t>
  </si>
  <si>
    <t>DESCRIPCIÓN DE LA MEDICIÓN DE LA META</t>
  </si>
  <si>
    <t xml:space="preserve">AVANCE META </t>
  </si>
  <si>
    <t>JUL-SEPT</t>
  </si>
  <si>
    <t>MAGNITUD FÍSICA</t>
  </si>
  <si>
    <t>AVANCE %</t>
  </si>
  <si>
    <t>NIVEL PDD</t>
  </si>
  <si>
    <t>Versión: 07</t>
  </si>
  <si>
    <t>Página 1 de 2</t>
  </si>
  <si>
    <t>Página 2 de 2</t>
  </si>
  <si>
    <t>Fecha de Emisión: 23 de septiembre de 2020</t>
  </si>
  <si>
    <t>CONTRIBUCIÓN ACCESO EFECTIVO DE LAS MUJERES A LA JUSTICIA CON ENFOQUE DE GÉNERO Y DE LA RUTA INTEGRAL DE ATENCIÓN PARA EL ACCESO A LA JUSTICIA DE LAS MUJERES EN BOGOTÁ</t>
  </si>
  <si>
    <t>X</t>
  </si>
  <si>
    <t>INSPIRAR CONFIANZA Y LEGITIMIDAD PARA VIVIR SIN MIEDO Y SER EPICENTRO DE CULTURA CIUDADANA, PAZ Y RECONCILIACIÓN</t>
  </si>
  <si>
    <t>Reducir la aceptación cultural e institucional del machismo y las violencias contra las mujeres y garantizar el acceso efectivo a la justicia</t>
  </si>
  <si>
    <t>Más mujeres viven una vida libre de violencias, se sienten seguras y acceden con  confianza  al  sistema de justicia</t>
  </si>
  <si>
    <t>Realizar a 35000 mujeres, orientaciones y asesorías socio jurídicas través de Casas de Justicia y escenarios de fiscalías (CAPIV, CAVIF y CAIVAS) y Sede</t>
  </si>
  <si>
    <t>Mujeres atendidas por primea vez</t>
  </si>
  <si>
    <t>Hombres atendidos</t>
  </si>
  <si>
    <t>Intersexuales atendidos</t>
  </si>
  <si>
    <t>Atenciones realizadas en casas de justicia y sede</t>
  </si>
  <si>
    <t>Ejercer a 1500 casos nuevos asignados por Comité de Enlaces representacíón jurídica.</t>
  </si>
  <si>
    <t>Iniciar la representación judicial y/o administrativa de los casos asignados.</t>
  </si>
  <si>
    <t>Representaciones administrativas</t>
  </si>
  <si>
    <t>Representaciones penales</t>
  </si>
  <si>
    <t>Representaciones Familia</t>
  </si>
  <si>
    <t>Realizar seguimiento al 100% de los casos activos de representación jurídica.</t>
  </si>
  <si>
    <t>Realizar seguimiento por lo menos una vez al trimestre a cada uno de los casos activos de representación jurídica.</t>
  </si>
  <si>
    <t>Realizar atención en 7 Casas de Justicia con ruta integral</t>
  </si>
  <si>
    <t>Realizar seguimiento al 100% de los casos que se atienden en 7 Casas de Justicia con ruta integral.</t>
  </si>
  <si>
    <t>Seguimiento al 100% de los casos que se representan en el marco de la atención de casas de justicia con ruta integral</t>
  </si>
  <si>
    <t>Brindar en 3 URI priorizadas atención psicojurídica a mujeres víctimas de violencia.</t>
  </si>
  <si>
    <t>Emitir el 100% de los conceptos jurídicos relacionados con los derechos humanos de las mujeres del Distrito Capital.</t>
  </si>
  <si>
    <t xml:space="preserve"> Presentar 4 iniciativas a favor del derecho a una vida libre de violencias y acceso a la justicia para las mujeres ante las instancias pertinentes</t>
  </si>
  <si>
    <t>Implementar en 7 casas de justicia priorizadas un modelo de atención con ruta integral para mujeres y garantizar la estrategia de justicia de género en 8 casas de justicia adicionales, Centros de Atención Penal Integral para Víctimas - CAPIV y Centros de Atención Integral a Víctimas de Abuso Sexual - CAIVAS</t>
  </si>
  <si>
    <t>Implementar una estrategia semi permanente para la protección de las mujeres víctimas de violencia y su acceso a la justicia en 3 Unidades de Reacción Inmediata -  URI de la Fiscalía General de la Nación y articulada a la línea  123 y Línea púrpura</t>
  </si>
  <si>
    <t>SUMA</t>
  </si>
  <si>
    <t>CRECIENTE</t>
  </si>
  <si>
    <t xml:space="preserve"> Realizar atención con ruta integral en 7 Casas de Justicia</t>
  </si>
  <si>
    <t>Brindar atención psicojurídica a mujeres víctimas de violencia en 3 URI priorizadas.</t>
  </si>
  <si>
    <t>Nombre: Lisa Cristina Gómez Camargo</t>
  </si>
  <si>
    <t>El indicador mide el numero de casas de justicia en las que se ha implementado la ruta integral de atencion para las mujeres.</t>
  </si>
  <si>
    <t>Casos con actuaciones en el mes</t>
  </si>
  <si>
    <t>Casos asignados para representación escalonados en el marco de la Ruta Integral</t>
  </si>
  <si>
    <t xml:space="preserve">Casos abiertos (para gestionar) al finalizar el mes </t>
  </si>
  <si>
    <t>Nombre: Catalina Puerta Velásquez</t>
  </si>
  <si>
    <t>Atenciones jurídicas en URI</t>
  </si>
  <si>
    <t>Atenciones psicosociales en URI</t>
  </si>
  <si>
    <t>Número de mujeres atendidas con perspectiva de género y derechos de las mujeres a través de Casas de Justicia y espacios de atención integral de la Fiscalía (CAPIV, CAIVAS)</t>
  </si>
  <si>
    <t>El indicador mide el número de mujeres que han recibido una o más atenciones de orientación y asesoría en las casas de justicia, escenarios de fiscalía y sede.</t>
  </si>
  <si>
    <t>El indicador mide el número de URIs en donde se ha implementado la estrategia semipermanente de atención para las mujeres</t>
  </si>
  <si>
    <t>Atenciones Casas de justicia Ruta Integral  Suba Ciudad Jardín</t>
  </si>
  <si>
    <t>Atenciones Casas de justicia Ruta Integral Barrios Unidos</t>
  </si>
  <si>
    <t>Atenciones Casas de justicia Ruta Integral Ciudad Bolívar</t>
  </si>
  <si>
    <t xml:space="preserve">No. De la Meta / Descripción </t>
  </si>
  <si>
    <t>Tipo de anualización**</t>
  </si>
  <si>
    <t>SEGUIMIENTO Y SEGPLAN 2021</t>
  </si>
  <si>
    <t>PLAN DE ACCION 2021</t>
  </si>
  <si>
    <t>DIFERENCIA</t>
  </si>
  <si>
    <t>EJECUTADO</t>
  </si>
  <si>
    <t>EJECUTADO SEGUIMIENTO</t>
  </si>
  <si>
    <t>PONDERACIÓN ACTIVIDAD (%)</t>
  </si>
  <si>
    <t>RESERVAS SEGUIMIENTO 2020</t>
  </si>
  <si>
    <t>RESERVAS PLAN DE ACCION 2021</t>
  </si>
  <si>
    <t>RESERVAS SEGUIMIENTO EJECUCION 2020</t>
  </si>
  <si>
    <t>EJECUCION RESERVAS  2021</t>
  </si>
  <si>
    <t>VALIDACION DE AVANCE</t>
  </si>
  <si>
    <t>1.1.1 Realizar a 35000 mujeres, orientaciones y asesorías socio jurídicas través de Casas de Justicia y escenarios de fiscalías (CAPIV, CAVIF y CAIVAS) y Sede.</t>
  </si>
  <si>
    <t>Suma</t>
  </si>
  <si>
    <t>Presupuesto</t>
  </si>
  <si>
    <t>1.1.2  Ejercer a 1500 casos nuevos asignados por Comité de Enlaces representación jurídica.</t>
  </si>
  <si>
    <t>1.1.3 Realizar seguimiento al 100% de los casos activos de representación jurídica.</t>
  </si>
  <si>
    <t>Constante</t>
  </si>
  <si>
    <t xml:space="preserve">2.1.1 Realizar atención en 7 Casas de Justicia con ruta integral </t>
  </si>
  <si>
    <t>Creciente</t>
  </si>
  <si>
    <t>2.1.2  Realizar seguimiento al 100% de los casos que se atienden en 7 Casas de Justicia con ruta integral.</t>
  </si>
  <si>
    <t>2.1.3 Brindar en 3 URI priorizadas atención psicojurídica a mujeres víctimas de violencia .</t>
  </si>
  <si>
    <t>3.1.1 3.1 Emitir el 100% de los conceptos jurídicos relacionados con los derechos humanos de las mujeres del Distrito Capital.</t>
  </si>
  <si>
    <t>3.1.2 3.2 Presentar cuatro iniciativas a favor del derecho a una vida libre de violencias y acceso a la justicia para las mujeres ante las instancias pertinentes.</t>
  </si>
  <si>
    <t>**Constante, suma, creciente, decreciente</t>
  </si>
  <si>
    <t>ACTIVIDADES</t>
  </si>
  <si>
    <t>ENERO</t>
  </si>
  <si>
    <t>FEBRERO</t>
  </si>
  <si>
    <t>MARZO</t>
  </si>
  <si>
    <t>ABRIL</t>
  </si>
  <si>
    <t>MAYO</t>
  </si>
  <si>
    <t>JUNIO</t>
  </si>
  <si>
    <t>JULIO</t>
  </si>
  <si>
    <t>AGOSTO</t>
  </si>
  <si>
    <t>SEPTIEMBRE</t>
  </si>
  <si>
    <t>OCTUBRE</t>
  </si>
  <si>
    <t>NOVIEMBRE</t>
  </si>
  <si>
    <t>DICIEMBRE</t>
  </si>
  <si>
    <t>Visibilización e incidencia de los derechos de las mujeres a una vida libre de violencias, en las diferentes instancias y entidades que solicitan conceptos.</t>
  </si>
  <si>
    <t>Con la permanencia de un equipo interdisciplinario de atención para las mujeres víctimas de violencia que son atendidas en la Unidad de Reacción Inmediata de Puente Aranda, la SDMujer ha logrado afianzar la interlocución con la coordinación de Fiscalía en dicho espacio, fortaleciendo de manera importante la atención de ciudadanas que se acerca para realizar la interposición de la denuncia penal y requieren activación de la ruta de acceso a la justicia con actos urgentes.</t>
  </si>
  <si>
    <t>Casos que iniciaron representación en el periodo</t>
  </si>
  <si>
    <t>Las ciudadanas se han beneficiado al contar con el acompañamiento de las abogadas en los casos que ejercen representación, impulsando acciones para el acceso a la justicia y eliminación de barreras en los casos que sea pertinente.</t>
  </si>
  <si>
    <t>Las ciudadanas se han beneficiado al contar con el acompañamiento de las abogadas en de ruta integral y litigio para el seguimeinto de los casos que tienen asignada abogada de representación.</t>
  </si>
  <si>
    <t>Atenciones Casas de justicia Ruta Integral Bosa</t>
  </si>
  <si>
    <t>686 Mujeres, 4 hombres y 1 intersexual cuentan con el servicio gratuito de representación judicial, favoreciendo el acceso a la justicia, en pro del restablecimiento de los derechos de las mujeres o sus familias en caso de feminicidio.</t>
  </si>
  <si>
    <t>Se ha mantenido depurada la base unificada de casos de representación por abogada, se hace revisión de casos entre los apoyos técnicos y las abogadas de los casos activos y los próximos a cierre. A corte de 31 de diciembre, se cuenta con 930 casos activos en el inventario indicativo de representación</t>
  </si>
  <si>
    <t>Los equipos de las Casas de Justicia con Ruta Integral Ciudad Bolívar, Barrios Unidos, Suba Ciudad Jardín y Bosa se encuentran conformados por abogadas, psicólogas y dinamizadoras. Las atenciones se brindan tanto de manera presencial (de acuerdo con las disposiciones de cada Casa de Justicia) y virtual.</t>
  </si>
  <si>
    <t>Atenciones realizadas en escenarios de fiscalías</t>
  </si>
  <si>
    <t>En lo corrido de 2021, 8.700 mujeres se han beneficiado con los servicios de orienentación y asesoría sociojurídica en Casas de Justicia, escenarios de Fiscalía y Sede.</t>
  </si>
  <si>
    <t xml:space="preserve">Con corte a diciembre se registró seguimiento en el trimestre de octubre a diciembre a 900 casos. En diciembre se cerraron 62 casos en simisional, se realizó la revisión física para cierre de 183 expedientes.
ACUMULADO: 
En el año se realizó seguimiento a los procesos activos, se realizó cierre en simisional a 776 casos, Los cierres anormales se dieron por: 11% por voluntariedad de la ciudadana, 5% por incumplimiento de la ciudadana,  2% Por existencia de abogado de confianza y 2% por imposibilidad de contacto con la ciudadana. 
El 80% de los casos cerrados se dieron por finalización del proceso.
</t>
  </si>
  <si>
    <t>Los equipos de las Casas de Justicia con Ruta Integral implementadas en 2021 se encuentran conformados por abogadas, psicólogas y dinamizadoras. Se está adelantando atención de manera virtual y presencial cuando se permite. Se termina la vigencia 2021 realizando atención con Ruta Integral en 4 Casas de Justicia, Ciudad Bolivar implementada en 2020 y Suba Ciudad Jardín, Barrios Unidos y Bosa implementadas en 2021.</t>
  </si>
  <si>
    <t xml:space="preserve">En lo corrido del año, 2.035 personas se beneficiaron con la implementación de la Ruta Integral en las Casas de Justicia, en donde recibieron atenciones socio jurídicas de orientación y asesoría especializadas, realizadas con enfoque de género y de derecho de las mujeres; en los casos que lo requirieron se les brindó contención emocional mediante el acompañamiento psicosocial especializado; así mismo, se activó la ruta remitiendo a diferentes servicios internos, o a servicios distritales - nacionales, articulando con las entidades respectivas.
</t>
  </si>
  <si>
    <t>Se dio respuesta oportuna al 100% de solicitudes de conceptos relacionadas con los derechos humanos de las mujeres del Distrito Capital.</t>
  </si>
  <si>
    <t>Durante la vigencia 2021 se cumple con el plan de trabajo de los temas priorizados, específicamente para el proyecto de ley de comisarias de familia se logró  incorporar algunos aspectos del trabajo articulado con organizaciones y generar confianza con estas para la circulación de información sobre agenda normativa.</t>
  </si>
  <si>
    <t>Se cuenta con el equipo profesional conformado por coordinadora, abogadas, psicosociales y apoyos para la atención en la Unidad de Reacción Inmediata de Puente Aranda.
989 personas se han beneficiado con el abordaje integral de atención en la URI Puente Aranda, de las cuales  754 recibieron orientación y asesoría psicojuridica especializada sobre la garantía, restablecimiento y exigibilidad de sus derechos,  131 personas recibieron solo atención jurídica y 104 personas solo atención psicosocial. Desde la implementación de la estrategia 44 personas han contado con representación jurídica. especializada sobre la garantía, restablecimiento y exigibilidad de sus derechos,  así como acompañamiento para la estabilización emocional  durante el servicio de atención</t>
  </si>
  <si>
    <t xml:space="preserve">Para los temas priorizados los beneficios son:
Acoso sexual contra mujeres: Posicionamiento y reflexión frente al tema,en pro de una propuesta regulatoria del acoso sexual que sea integral y más allá del ámbito penal. 
Sanción de arresto: Lograr la efectividad sanción de arresto, que debe operar ante el incumplimiento de las medidas de protección.
Proyecto Ley modificación Comisarías de Familia: incidencia ante el Congreso, para fortalecer la atención de las Comisarías de Familia a las violencias contra las mujeres.
</t>
  </si>
  <si>
    <r>
      <t xml:space="preserve">
En diciembre se realizaron 798 atenciones jurídicas brindadas a 774 mujeres y 7 hombres. De las 774 mujeres, 716 acudieron por primera en diciembre y 58 han recibido atención en este mes y algún  mes anterior. De las mujeres atendidas en diciembre 187 son cabeza de familia. 
ACUMULADO 2021: 
8.700 mujeres recibieron orientación  y/o asesoría jurídica, 7 mujeres acudieron en 3 meses diferentes a los espacios de la SDMujer para recibir el servicio y 175 mujeres en dos meses diferentes. Los temas de consulta más recurrentes: Trámite medida de protección; Violencia Intrafamiliar;  alimentos; custodia; 2.182 Mujeres son cabezas de familia, lo que equivale al 25% de las mujeres atendidas.
</t>
    </r>
    <r>
      <rPr>
        <sz val="10"/>
        <rFont val="Times New Roman"/>
        <family val="1"/>
      </rPr>
      <t xml:space="preserve">
</t>
    </r>
  </si>
  <si>
    <r>
      <rPr>
        <sz val="10"/>
        <color indexed="8"/>
        <rFont val="Times New Roman"/>
        <family val="1"/>
      </rPr>
      <t>Diciembre: Se realizaron comentarios a los resultados de la consultoría con ONU Mujeres, en el marco del programa Ciudades Seguras.</t>
    </r>
    <r>
      <rPr>
        <sz val="10"/>
        <rFont val="Times New Roman"/>
        <family val="1"/>
      </rPr>
      <t xml:space="preserve">
ACUMULADO:
Se dio respuesta oportuna a las solicitudes de conceptos relacionados con los derechos de las mujeres; entre los que sobresalen: 
Procedimiento y rol de las Comisarías de Familia en relación con la sanción de arresto y su efectividad
Conceptos respecto a los términos de referencia para la consultoría de análisis jurisprudencial sobre acoso para ONU Mujeres.
Comentarios al Proyecto de Ley 195 DE 2021 “Por medio del cual se crea el Código de la Mujer”</t>
    </r>
  </si>
  <si>
    <t>Diciembre:
- Acoso sexual: En el mes de diciembre, se convocó a los asistentes e invitados del grupo de trabajo de la Comisión Asesora de Política Criminal a la socialización de resultados, se realiza y remite informe del grupo de trabajo. De otra parte, se lleva a cabo la socialización de resultados de la consultoría en el marco del programa Ciudades Seguras, para lo cual se aportaron comentarios a la presentación y articulación para presentación del espacio, se remite información de reporte de la consultoría. 
ACUMULADO:
Se cumplió con 1 iniciativa programada para 2021, relacionada con el Proyecto de Ley de Comisarías. Durante la vigencia se realizó seguimiento e incidencia en el  Proyecto, mediante la participación en espacios de articulación con organizaciones de mujeres brindando apoyo técnico para las estrategias de incidencia ante el Congreso durante el curso del proyecto de Ley. Se participó en reunión con delegados de las UTL de Senadoras ponentes en cámara y de la comisión en Senado, una vez aprobado el proyecto y sancionada la Ley 2126 se organizó Facebook Live, con la participación de ponentes de Ministerio de Justicia y Secretaría Distrital de Integración Social, Sobre los retos y  avances de la ley 2126 de 2021.
Acoso sexual: Se logró posicionamiento del tema en Comisión Asesora Distrital de Política Criminal y Tratamiento Carcelario, mediante las gestiones de la presidenta del grupo técnico ejercida por la Subsecretaria de fortalecimiento de capacidades y oportunidades. Se trabajo con el equipo Comisión Asesora de Política Criminal y con la consultoría de ONU Mujeres, dando cumplimiento al objetivo en 2021  dirigido a realizar una recopilación de herramientas y hallazgos frente al tema.</t>
  </si>
  <si>
    <r>
      <t xml:space="preserve">Durante la vigencia 2021 se mantuvo  la prestación del servicio, tanto de manera virtual como presencial, en las Casas de Justicia y escenarios de Fiscalía que lo permitieron, logrando un cumplimiento de la meta proyectada del 102,7%. 
</t>
    </r>
    <r>
      <rPr>
        <sz val="10"/>
        <color indexed="8"/>
        <rFont val="Times New Roman"/>
        <family val="1"/>
      </rPr>
      <t xml:space="preserve">
Por ser la orientación y asesoría jurídica un servicio a demanda, la estimación se realiza con base en el comportamiento histórico. Se evidenció un incremento de atenciones a partir de la articulación de las remisiones de Línea Púrpura Distrital (LPD) con los servicios que se brindan en las casas de justicia y escenarios de fiscalías, toda vez que las atenciones de LPD también presentaron un incremento con relación a la vigencia anterior.</t>
    </r>
  </si>
  <si>
    <r>
      <t xml:space="preserve">Se inicia la representación de 767 casos nuevos durante la vigencia 2021, logrando un. porcentaje de ejecución del 106,5%. </t>
    </r>
    <r>
      <rPr>
        <sz val="10"/>
        <color indexed="8"/>
        <rFont val="Times New Roman"/>
        <family val="1"/>
      </rPr>
      <t xml:space="preserve">La implementación de nuevas estrategias en 2021 como son las Casas de Justicia con Ruta Integral, la atención en URI Puente Aranda y la estrategia de Hospitales aportaron en la remisión de casos para estudio por parte del Comité de Enlaces y en consecuencia para nuevos casos de representación, específicamente 178 casos, el 23%, fueron remitidos por estos espacios. </t>
    </r>
  </si>
  <si>
    <t xml:space="preserve">
Diciembre: Se dio inicio a la representación de los 50 casos, 31 son administrativos, 12 Penales y 7 de familia. De los casos penales, 3 fueron pon tentativa de feminicidio y 1 por feminicidio agravado.
ACUMULADO: Se dio inicio en 2021 a 767 casos nuevos de representación; el 58,6% procesos administrativos en temas de medidas de protección (Trámite o incumplimiento); el 34,8% en procesos penales y un 6,5% procesos de familia.
</t>
  </si>
  <si>
    <t>Durante la vigencia 2021,  8.700 mujeres recibieron 9.788 atenciones jurídicas, el 25% son cabezas de Familia. Capiv brindó 2.033 atenciones a 1.781 mujeres, 13 hombres y 1 intersexualessiendo el punto de mayor atención, seguido de Casa de justicia Ciudad Bolivar con 1.272 atenciones a 1.184 mujeres atendidas, 9 hombres y 2 intersexuales.
Se logró un cumplimiento superior al 100%, dado que por ser un servicio a demanda, se evidenció un incremento de atenciones a partir de la articulación de las remisiones de la Línea Púrpura Distrital LPD con los servicios que se brindan en las casas de justicia y escenarios de fiscalías, toda vez que las atenciones de LPD también presentaron un incremento con relación a la vigencia anterior.</t>
  </si>
  <si>
    <t>Se mantienen la atención con Ruta Integral en la Casa de Justicia de Ciudad Bolívar, implementada en 2020 y en las casas de justicia de  Suba Ciudad Jardín, Barrios Unidos y Bosa implementadas durante la vigencia 2021. El servicio se brinda con un equipo interdisicplinario conformado por  abogadas de orientación, asesoría y abogada para representación jurídica,  psicóloga y profesional para dinamizar la ruta integral.</t>
  </si>
  <si>
    <r>
      <t>989 personas se han beneficiado con el abordaje integral de atención en la URI Puente Aranda, de las cuales  754 recibieron orientación y asesoría psicojuridica especializada sobre la garantía, restablecimiento y exigibilidad de sus derechos. Desde la implementación de la estrategi</t>
    </r>
    <r>
      <rPr>
        <sz val="10"/>
        <color indexed="8"/>
        <rFont val="Times New Roman"/>
        <family val="1"/>
      </rPr>
      <t>a 44</t>
    </r>
    <r>
      <rPr>
        <sz val="10"/>
        <color indexed="10"/>
        <rFont val="Times New Roman"/>
        <family val="1"/>
      </rPr>
      <t xml:space="preserve"> </t>
    </r>
    <r>
      <rPr>
        <sz val="10"/>
        <rFont val="Times New Roman"/>
        <family val="1"/>
      </rPr>
      <t>personas han contado con representación jurídica.</t>
    </r>
  </si>
  <si>
    <t xml:space="preserve">ACUMULADO:
En abril se implementó la estrategia de atención semi presencial en  la Unidad de Reacción Inmediata de Puente Aranda, cumpliendo con la meta planteada de 1 URI en 2021. En el marco de la implementación se realizaron periódicamente mesas de trabajo con la coordinación de la URI, la Personería Distrital y la Procuraduría General de la Nación,  en pro de fortalecer los canales de articulación con fiscal de actos urgentes, en materia del abordaje y acompañamiento a casos de mujeres víctimas de violencia.
Se realizaron 924 atenciones jurídicas, de las cuales 904 fueron en los niveles de orientacion y asesoria y 20 atenciones realizadas entre mayo y junio en los niveles de asesoría y representación por las profesionales de litigio del equipo URI. En cuanto a las atenciones psicosociales se brindaron 880 acompañamientos. 
En total, las personas que recibieron atención juridica, psicosocial o psicojurídica fueron  989 discriminadas de la siguiente manera:
754 Personas recibieron atención psicojuricida (atención juridica y psicosocial de manera articulada);  131 personas solo atención jurídica y 104 personas solo atención psicosocial.  
Una persona puede recibir más de una atención sociojurídica y/o acompañamiento psicosocial
</t>
  </si>
  <si>
    <t>Se ha realizado seguimiento al 100% de los casos en representación escalonados por la ruta integral. 
En lo corrido de la vigencia y desde la apertura de cada Casa de Justicia, se han escalonado 105 casos, de los cuales 93 cumplían con los criterios establecidos. Estos casos cuentan con abogada de representación para temas administrativos el 61 equivalente al 65%, penales 22 casos equivalente al 24%, y de familia 10 casos con un  el 11%. Ya se cuenta con 25 casos cerrados, 4 por decisión de la ciudadana y 21 por finalización del trámite. 
Se realiza oportunamente el seguimiento a cada uno de los casos, entre los 105 casos escalonados se registraron 1.259 seguimientos.
Desde la SDMujer se articula con otras entidades para apoyar a las ciudadanas en el acceso a los servicios del distrito. 
Los equipos de las Casas de Justicia con Ruta Integral Ciudad Bolívar, Barrios Unidos, Suba Ciudad Jardín y Bosa se encuentran conformados por abogadas, psicólogas y dinamizadoras. Las atenciones se brindan tanto de manera presencial como virtual.</t>
  </si>
  <si>
    <r>
      <rPr>
        <sz val="10"/>
        <color indexed="8"/>
        <rFont val="Times New Roman"/>
        <family val="1"/>
      </rPr>
      <t xml:space="preserve">
Diciembre: Se logró tener la Casa de Justicia Bosa con el equipo completo de ruta integral, en este mes  120 personas recibieron 122 atenciones socio jurídica y 23 acompañamiento psicosocial. En Ciudad Bolívar 78 personas recibieron 80 atenciones, en Barrios Unidos 47 personas con 48 atenciones y en Suba Ciudad Jardín 37 personas con 37 atenciones.
</t>
    </r>
    <r>
      <rPr>
        <sz val="10"/>
        <rFont val="Times New Roman"/>
        <family val="1"/>
      </rPr>
      <t xml:space="preserve">
ACUMULADO
Casa de Justicia Ciudad Bolívar: Con atención desde enero 2021, logró que 1.195 personas recibieron atención socio jurídica, 228 acompañamiento psicosocial.
Casas de justicia implementadas en mayo 2021: Casa de Justicia Barrios Unidos: 429 personas recibieron atención socio jurídica, 166 acompañamiento psicosocial; Casa de Justicia Suba Ciudad Jardín: 293 personas recibieron atención socio jurídica, 242 acompañamiento psicosocial y en diciembre la implementación de  Casa de Justicia Bosa: 20 personas recibieron 122 atenciones socio jurídica y 23 acompañamiento psicosocial.
Una persona puede recibir más de una atención socio jurídica y/o acompañamiento psicosocial.  
En cada una de las Casas de Justicia se coordinaron y realizaron sesiones de sensibilización de los 8 derechos de las mujeres, actividades para la divulgaciones de la oferta institucional y acciones de articulación inter e intrainstitucional para efectos de activación de ruta de servicios.
Todas las articulaciones que se realizan con la institucionalidad, comunidad y/u organizaciones tiene el propósito de visibilizar las "Rutas de atención Integral" en las distintas localidades y los servicios de la SDMujer, con el fin de lograr la vinculación a los distintos procesos en pro del restablecimiento de los derechos de las mujeres.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</si>
</sst>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0.00_);_(* \(#,##0.00\);_(* &quot;-&quot;??_);_(@_)"/>
    <numFmt numFmtId="172" formatCode="_ &quot;$&quot;\ * #,##0.00_ ;_ &quot;$&quot;\ * \-#,##0.00_ ;_ &quot;$&quot;\ * &quot;-&quot;??_ ;_ @_ "/>
    <numFmt numFmtId="173" formatCode="#,##0_ ;[Red]\-#,##0\ "/>
    <numFmt numFmtId="174" formatCode="&quot;$&quot;\ #,##0"/>
    <numFmt numFmtId="175" formatCode="_-* #,##0\ _€_-;\-* #,##0\ _€_-;_-* &quot;-&quot;??\ _€_-;_-@_-"/>
    <numFmt numFmtId="176" formatCode="0.0%"/>
    <numFmt numFmtId="177" formatCode="[$$-240A]\ #,##0;[Red][$$-240A]\ #,##0"/>
    <numFmt numFmtId="178" formatCode="#,##0;[Red]#,##0"/>
    <numFmt numFmtId="179" formatCode="0.000%"/>
    <numFmt numFmtId="180" formatCode="_-* #,##0.00\ _€_-;\-* #,##0.00\ _€_-;_-* &quot;-&quot;\ _€_-;_-@_-"/>
    <numFmt numFmtId="181" formatCode="0.0"/>
    <numFmt numFmtId="182" formatCode="_(* #,##0_);_(* \(#,##0\);_(* &quot;-&quot;??_);_(@_)"/>
    <numFmt numFmtId="183" formatCode="_-* #,##0.0\ _€_-;\-* #,##0.0\ _€_-;_-* &quot;-&quot;\ _€_-;_-@_-"/>
  </numFmts>
  <fonts count="50" x14ac:knownFonts="1">
    <font>
      <sz val="11"/>
      <color theme="1"/>
      <name val="Calibri"/>
      <family val="2"/>
      <scheme val="minor"/>
    </font>
    <font>
      <sz val="11"/>
      <color indexed="8"/>
      <name val="Calibri"/>
      <family val="2"/>
    </font>
    <font>
      <sz val="10"/>
      <name val="Arial"/>
      <family val="2"/>
    </font>
    <font>
      <b/>
      <sz val="12"/>
      <name val="Arial Narrow"/>
      <family val="2"/>
    </font>
    <font>
      <sz val="12"/>
      <name val="Times New Roman"/>
      <family val="1"/>
    </font>
    <font>
      <b/>
      <sz val="12"/>
      <name val="Times New Roman"/>
      <family val="1"/>
    </font>
    <font>
      <b/>
      <sz val="10"/>
      <name val="Times New Roman"/>
      <family val="1"/>
    </font>
    <font>
      <sz val="10"/>
      <name val="Times New Roman"/>
      <family val="1"/>
    </font>
    <font>
      <b/>
      <sz val="10"/>
      <color indexed="10"/>
      <name val="Times New Roman"/>
      <family val="1"/>
    </font>
    <font>
      <b/>
      <i/>
      <sz val="10"/>
      <name val="Times New Roman"/>
      <family val="1"/>
    </font>
    <font>
      <b/>
      <sz val="9"/>
      <color indexed="81"/>
      <name val="Tahoma"/>
      <family val="2"/>
    </font>
    <font>
      <sz val="9"/>
      <color indexed="81"/>
      <name val="Tahoma"/>
      <family val="2"/>
    </font>
    <font>
      <sz val="10"/>
      <name val="Arial Narrow"/>
      <family val="2"/>
    </font>
    <font>
      <sz val="10"/>
      <name val="Arial Narrow"/>
      <family val="2"/>
    </font>
    <font>
      <sz val="9"/>
      <color indexed="8"/>
      <name val="Tahoma"/>
      <family val="2"/>
    </font>
    <font>
      <b/>
      <sz val="9"/>
      <name val="Times New Roman"/>
      <family val="1"/>
    </font>
    <font>
      <sz val="10"/>
      <color indexed="8"/>
      <name val="Tahoma"/>
      <family val="2"/>
    </font>
    <font>
      <b/>
      <sz val="10"/>
      <color indexed="8"/>
      <name val="Tahoma"/>
      <family val="2"/>
    </font>
    <font>
      <b/>
      <sz val="9"/>
      <color indexed="8"/>
      <name val="Tahoma"/>
      <family val="2"/>
    </font>
    <font>
      <sz val="11"/>
      <name val="Times New Roman"/>
      <family val="1"/>
    </font>
    <font>
      <sz val="10"/>
      <color indexed="10"/>
      <name val="Times New Roman"/>
      <family val="1"/>
    </font>
    <font>
      <sz val="10"/>
      <color indexed="8"/>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11"/>
      <color rgb="FFFF0000"/>
      <name val="Calibri"/>
      <family val="2"/>
      <scheme val="minor"/>
    </font>
    <font>
      <sz val="42"/>
      <color theme="0"/>
      <name val="Segoe UI"/>
      <family val="2"/>
      <charset val="1"/>
    </font>
    <font>
      <b/>
      <sz val="11"/>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4"/>
      <name val="Calibri"/>
      <family val="2"/>
      <scheme val="minor"/>
    </font>
    <font>
      <sz val="12"/>
      <color theme="1"/>
      <name val="Times New Roman"/>
      <family val="1"/>
    </font>
    <font>
      <sz val="10"/>
      <color rgb="FFFF0000"/>
      <name val="Times New Roman"/>
      <family val="1"/>
    </font>
    <font>
      <sz val="20"/>
      <name val="Calibri"/>
      <family val="2"/>
      <scheme val="minor"/>
    </font>
    <font>
      <sz val="12"/>
      <name val="Calibri"/>
      <family val="2"/>
      <scheme val="minor"/>
    </font>
    <font>
      <sz val="10"/>
      <name val="Calibri"/>
      <family val="2"/>
      <scheme val="minor"/>
    </font>
    <font>
      <sz val="8"/>
      <color theme="1"/>
      <name val="Calibri"/>
      <family val="2"/>
      <scheme val="minor"/>
    </font>
    <font>
      <b/>
      <sz val="9"/>
      <color theme="1"/>
      <name val="Times New Roman"/>
      <family val="1"/>
    </font>
    <font>
      <b/>
      <sz val="10"/>
      <color theme="1"/>
      <name val="Times New Roman"/>
      <family val="1"/>
    </font>
    <font>
      <b/>
      <sz val="11"/>
      <color rgb="FF000000"/>
      <name val="Calibri"/>
      <family val="2"/>
      <scheme val="minor"/>
    </font>
    <font>
      <sz val="11"/>
      <color rgb="FF000000"/>
      <name val="Calibri"/>
      <family val="2"/>
      <scheme val="minor"/>
    </font>
    <font>
      <b/>
      <sz val="11"/>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249977111117893"/>
        <bgColor indexed="64"/>
      </patternFill>
    </fill>
    <fill>
      <patternFill patternType="solid">
        <fgColor theme="3" tint="0.39997558519241921"/>
        <bgColor indexed="64"/>
      </patternFill>
    </fill>
  </fills>
  <borders count="82">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style="medium">
        <color indexed="64"/>
      </left>
      <right style="medium">
        <color theme="0"/>
      </right>
      <top style="medium">
        <color indexed="64"/>
      </top>
      <bottom style="medium">
        <color theme="0"/>
      </bottom>
      <diagonal/>
    </border>
    <border>
      <left/>
      <right style="thin">
        <color theme="0"/>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style="medium">
        <color indexed="64"/>
      </right>
      <top/>
      <bottom style="medium">
        <color indexed="64"/>
      </bottom>
      <diagonal/>
    </border>
  </borders>
  <cellStyleXfs count="34">
    <xf numFmtId="0" fontId="0" fillId="0" borderId="0"/>
    <xf numFmtId="0" fontId="22" fillId="3" borderId="71" applyNumberFormat="0" applyAlignment="0" applyProtection="0"/>
    <xf numFmtId="49" fontId="24" fillId="0" borderId="0" applyFill="0" applyBorder="0" applyProtection="0">
      <alignment horizontal="left" vertical="center"/>
    </xf>
    <xf numFmtId="0" fontId="25" fillId="4" borderId="72" applyNumberFormat="0" applyFont="0" applyFill="0" applyAlignment="0"/>
    <xf numFmtId="0" fontId="25" fillId="4" borderId="73" applyNumberFormat="0" applyFont="0" applyFill="0" applyAlignment="0"/>
    <xf numFmtId="0" fontId="27" fillId="5" borderId="0" applyNumberFormat="0" applyProtection="0">
      <alignment horizontal="left" wrapText="1" indent="4"/>
    </xf>
    <xf numFmtId="0" fontId="28" fillId="5" borderId="0" applyNumberFormat="0" applyProtection="0">
      <alignment horizontal="left" wrapText="1" indent="4"/>
    </xf>
    <xf numFmtId="0" fontId="26" fillId="6" borderId="0" applyNumberFormat="0" applyBorder="0" applyAlignment="0" applyProtection="0"/>
    <xf numFmtId="16" fontId="29" fillId="0" borderId="0" applyFont="0" applyFill="0" applyBorder="0" applyAlignment="0">
      <alignment horizontal="left"/>
    </xf>
    <xf numFmtId="0" fontId="30" fillId="7" borderId="0" applyNumberFormat="0" applyBorder="0" applyProtection="0">
      <alignment horizontal="center" vertical="center"/>
    </xf>
    <xf numFmtId="167" fontId="22" fillId="0" borderId="0" applyFont="0" applyFill="0" applyBorder="0" applyAlignment="0" applyProtection="0"/>
    <xf numFmtId="41" fontId="22" fillId="0" borderId="0" applyFont="0" applyFill="0" applyBorder="0" applyAlignment="0" applyProtection="0"/>
    <xf numFmtId="169" fontId="12" fillId="0" borderId="0" applyFont="0" applyFill="0" applyBorder="0" applyAlignment="0" applyProtection="0"/>
    <xf numFmtId="168" fontId="22" fillId="0" borderId="0" applyFont="0" applyFill="0" applyBorder="0" applyAlignment="0" applyProtection="0"/>
    <xf numFmtId="166" fontId="22" fillId="0" borderId="0" applyFont="0" applyFill="0" applyBorder="0" applyAlignment="0" applyProtection="0"/>
    <xf numFmtId="164" fontId="22" fillId="0" borderId="0" applyFont="0" applyFill="0" applyBorder="0" applyAlignment="0" applyProtection="0"/>
    <xf numFmtId="172" fontId="2" fillId="0" borderId="0" applyFont="0" applyFill="0" applyBorder="0" applyAlignment="0" applyProtection="0"/>
    <xf numFmtId="170" fontId="22" fillId="0" borderId="0" applyFont="0" applyFill="0" applyBorder="0" applyAlignment="0" applyProtection="0"/>
    <xf numFmtId="164" fontId="1" fillId="0" borderId="0" applyFont="0" applyFill="0" applyBorder="0" applyAlignment="0" applyProtection="0"/>
    <xf numFmtId="165" fontId="25" fillId="0" borderId="0" applyFont="0" applyFill="0" applyBorder="0" applyAlignment="0" applyProtection="0"/>
    <xf numFmtId="0" fontId="31" fillId="8" borderId="0" applyNumberFormat="0" applyBorder="0" applyAlignment="0" applyProtection="0"/>
    <xf numFmtId="0" fontId="2" fillId="0" borderId="0"/>
    <xf numFmtId="0" fontId="2" fillId="0" borderId="0"/>
    <xf numFmtId="0" fontId="25" fillId="0" borderId="0"/>
    <xf numFmtId="0" fontId="13" fillId="0" borderId="0"/>
    <xf numFmtId="0" fontId="12" fillId="0" borderId="0"/>
    <xf numFmtId="0" fontId="2" fillId="0" borderId="0"/>
    <xf numFmtId="9" fontId="2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0" fontId="28" fillId="0" borderId="0" applyFill="0" applyBorder="0">
      <alignment wrapText="1"/>
    </xf>
    <xf numFmtId="0" fontId="23" fillId="0" borderId="0"/>
    <xf numFmtId="0" fontId="33" fillId="5" borderId="0" applyNumberFormat="0" applyBorder="0" applyProtection="0">
      <alignment horizontal="left" indent="1"/>
    </xf>
    <xf numFmtId="169" fontId="22" fillId="0" borderId="0" applyFont="0" applyFill="0" applyBorder="0" applyAlignment="0" applyProtection="0"/>
  </cellStyleXfs>
  <cellXfs count="542">
    <xf numFmtId="0" fontId="0" fillId="0" borderId="0" xfId="0"/>
    <xf numFmtId="0" fontId="3" fillId="2" borderId="0" xfId="21" applyFont="1" applyFill="1" applyBorder="1" applyAlignment="1" applyProtection="1">
      <alignment vertical="center" wrapText="1"/>
    </xf>
    <xf numFmtId="0" fontId="7" fillId="9" borderId="1" xfId="21" applyFont="1" applyFill="1" applyBorder="1" applyAlignment="1" applyProtection="1">
      <alignment vertical="center" wrapText="1"/>
    </xf>
    <xf numFmtId="0" fontId="7" fillId="9" borderId="2" xfId="21" applyFont="1" applyFill="1" applyBorder="1" applyAlignment="1" applyProtection="1">
      <alignment vertical="center" wrapText="1"/>
    </xf>
    <xf numFmtId="0" fontId="7" fillId="9" borderId="0" xfId="21" applyFont="1" applyFill="1" applyBorder="1" applyAlignment="1" applyProtection="1">
      <alignment vertical="center" wrapText="1"/>
    </xf>
    <xf numFmtId="173" fontId="7" fillId="9" borderId="0" xfId="21" applyNumberFormat="1" applyFont="1" applyFill="1" applyBorder="1" applyAlignment="1" applyProtection="1">
      <alignment vertical="center" wrapText="1"/>
    </xf>
    <xf numFmtId="0" fontId="7" fillId="9" borderId="3" xfId="21" applyFont="1" applyFill="1" applyBorder="1" applyAlignment="1" applyProtection="1">
      <alignment vertical="center" wrapText="1"/>
    </xf>
    <xf numFmtId="0" fontId="6" fillId="9" borderId="2" xfId="21" applyFont="1" applyFill="1" applyBorder="1" applyAlignment="1" applyProtection="1">
      <alignment vertical="center" wrapText="1"/>
    </xf>
    <xf numFmtId="0" fontId="6" fillId="9" borderId="0" xfId="21" applyFont="1" applyFill="1" applyBorder="1" applyAlignment="1" applyProtection="1">
      <alignment vertical="center" wrapText="1"/>
    </xf>
    <xf numFmtId="0" fontId="8" fillId="9" borderId="0" xfId="21" applyFont="1" applyFill="1" applyBorder="1" applyAlignment="1" applyProtection="1">
      <alignment vertical="center" wrapText="1"/>
    </xf>
    <xf numFmtId="0" fontId="6" fillId="9" borderId="1" xfId="21" applyFont="1" applyFill="1" applyBorder="1" applyAlignment="1" applyProtection="1">
      <alignment vertical="center" wrapText="1"/>
    </xf>
    <xf numFmtId="0" fontId="35" fillId="9" borderId="2" xfId="0" applyFont="1" applyFill="1" applyBorder="1"/>
    <xf numFmtId="0" fontId="35" fillId="9" borderId="0" xfId="0" applyFont="1" applyFill="1" applyBorder="1"/>
    <xf numFmtId="0" fontId="6" fillId="9" borderId="0" xfId="21" applyFont="1" applyFill="1" applyBorder="1" applyAlignment="1" applyProtection="1">
      <alignment horizontal="left" vertical="center" wrapText="1"/>
    </xf>
    <xf numFmtId="0" fontId="9" fillId="9" borderId="0" xfId="21" applyFont="1" applyFill="1" applyBorder="1" applyAlignment="1">
      <alignment horizontal="center" vertical="center" wrapText="1"/>
    </xf>
    <xf numFmtId="9" fontId="7" fillId="10" borderId="4" xfId="27" applyFont="1" applyFill="1" applyBorder="1" applyAlignment="1" applyProtection="1">
      <alignment horizontal="center" vertical="center" wrapText="1"/>
      <protection locked="0"/>
    </xf>
    <xf numFmtId="9" fontId="22" fillId="0" borderId="0" xfId="27" applyFont="1"/>
    <xf numFmtId="9" fontId="6" fillId="0" borderId="5" xfId="21" applyNumberFormat="1" applyFont="1" applyFill="1" applyBorder="1" applyAlignment="1" applyProtection="1">
      <alignment horizontal="center" vertical="center" wrapText="1"/>
    </xf>
    <xf numFmtId="178" fontId="0" fillId="0" borderId="0" xfId="0" applyNumberFormat="1" applyBorder="1" applyAlignment="1">
      <alignment vertical="center"/>
    </xf>
    <xf numFmtId="0" fontId="0" fillId="0" borderId="0" xfId="0" applyBorder="1"/>
    <xf numFmtId="178" fontId="22" fillId="0" borderId="0" xfId="13" applyNumberFormat="1" applyFont="1" applyBorder="1" applyAlignment="1">
      <alignment vertical="center"/>
    </xf>
    <xf numFmtId="9" fontId="6" fillId="0" borderId="0" xfId="21" applyNumberFormat="1" applyFont="1" applyFill="1" applyBorder="1" applyAlignment="1" applyProtection="1">
      <alignment vertical="center" wrapText="1"/>
    </xf>
    <xf numFmtId="0" fontId="0" fillId="9" borderId="0" xfId="0" applyFill="1" applyBorder="1"/>
    <xf numFmtId="0" fontId="0" fillId="0" borderId="0" xfId="0" applyBorder="1" applyAlignment="1">
      <alignment horizontal="center" vertical="center" wrapText="1"/>
    </xf>
    <xf numFmtId="0" fontId="6" fillId="10" borderId="4" xfId="21" applyFont="1" applyFill="1" applyBorder="1" applyAlignment="1" applyProtection="1">
      <alignment horizontal="left" vertical="center" wrapText="1"/>
    </xf>
    <xf numFmtId="167" fontId="7" fillId="11" borderId="4" xfId="10" applyFont="1" applyFill="1" applyBorder="1" applyAlignment="1" applyProtection="1">
      <alignment vertical="center" wrapText="1"/>
    </xf>
    <xf numFmtId="177" fontId="0" fillId="9" borderId="0" xfId="0" applyNumberFormat="1" applyFill="1" applyBorder="1" applyAlignment="1">
      <alignment vertical="center"/>
    </xf>
    <xf numFmtId="0" fontId="6" fillId="9" borderId="6" xfId="21" applyFont="1" applyFill="1" applyBorder="1" applyAlignment="1" applyProtection="1">
      <alignment vertical="center" wrapText="1"/>
    </xf>
    <xf numFmtId="0" fontId="6" fillId="0" borderId="7" xfId="21" applyFont="1" applyFill="1" applyBorder="1" applyAlignment="1" applyProtection="1">
      <alignment horizontal="left" vertical="center" wrapText="1"/>
    </xf>
    <xf numFmtId="9" fontId="7" fillId="0" borderId="7" xfId="28" applyFont="1" applyFill="1" applyBorder="1" applyAlignment="1" applyProtection="1">
      <alignment horizontal="center" vertical="center" wrapText="1"/>
      <protection locked="0"/>
    </xf>
    <xf numFmtId="9" fontId="6" fillId="0" borderId="8" xfId="21" applyNumberFormat="1" applyFont="1" applyFill="1" applyBorder="1" applyAlignment="1" applyProtection="1">
      <alignment horizontal="center" vertical="center" wrapText="1"/>
    </xf>
    <xf numFmtId="167" fontId="0" fillId="11" borderId="4" xfId="0" applyNumberFormat="1" applyFill="1" applyBorder="1" applyAlignment="1">
      <alignment horizontal="center" vertical="center" wrapText="1"/>
    </xf>
    <xf numFmtId="9" fontId="0" fillId="0" borderId="0" xfId="0" applyNumberFormat="1"/>
    <xf numFmtId="10" fontId="22" fillId="0" borderId="0" xfId="27" applyNumberFormat="1" applyFont="1"/>
    <xf numFmtId="180" fontId="7" fillId="11" borderId="4" xfId="10" applyNumberFormat="1" applyFont="1" applyFill="1" applyBorder="1" applyAlignment="1" applyProtection="1">
      <alignment vertical="center" wrapText="1"/>
    </xf>
    <xf numFmtId="0" fontId="0" fillId="0" borderId="0" xfId="0" applyAlignment="1"/>
    <xf numFmtId="180" fontId="22" fillId="0" borderId="0" xfId="10" applyNumberFormat="1" applyFont="1" applyAlignment="1"/>
    <xf numFmtId="180" fontId="0" fillId="11" borderId="4" xfId="0" applyNumberFormat="1" applyFill="1" applyBorder="1" applyAlignment="1">
      <alignment vertical="center" wrapText="1"/>
    </xf>
    <xf numFmtId="9" fontId="34" fillId="0" borderId="0" xfId="27" applyFont="1" applyBorder="1" applyAlignment="1">
      <alignment horizontal="center" vertical="center"/>
    </xf>
    <xf numFmtId="0" fontId="7" fillId="0" borderId="9" xfId="21" applyFont="1" applyFill="1" applyBorder="1" applyAlignment="1" applyProtection="1">
      <alignment horizontal="left" vertical="center" wrapText="1"/>
    </xf>
    <xf numFmtId="9" fontId="6" fillId="0" borderId="10" xfId="21" applyNumberFormat="1" applyFont="1" applyFill="1" applyBorder="1" applyAlignment="1" applyProtection="1">
      <alignment horizontal="center" vertical="center" wrapText="1"/>
    </xf>
    <xf numFmtId="176" fontId="6" fillId="0" borderId="10" xfId="27" applyNumberFormat="1" applyFont="1" applyFill="1" applyBorder="1" applyAlignment="1" applyProtection="1">
      <alignment vertical="center" wrapText="1"/>
    </xf>
    <xf numFmtId="176" fontId="6" fillId="0" borderId="10" xfId="27" applyNumberFormat="1" applyFont="1" applyFill="1" applyBorder="1" applyAlignment="1" applyProtection="1">
      <alignment horizontal="center" vertical="center" wrapText="1"/>
    </xf>
    <xf numFmtId="0" fontId="36" fillId="0" borderId="0" xfId="0" applyFont="1"/>
    <xf numFmtId="166" fontId="36" fillId="0" borderId="0" xfId="14" applyFont="1"/>
    <xf numFmtId="166" fontId="37" fillId="0" borderId="0" xfId="14" applyFont="1"/>
    <xf numFmtId="0" fontId="37" fillId="0" borderId="0" xfId="0" applyFont="1"/>
    <xf numFmtId="0" fontId="6" fillId="9" borderId="0" xfId="21" applyFont="1" applyFill="1" applyBorder="1" applyAlignment="1" applyProtection="1">
      <alignment horizontal="center" vertical="center" wrapText="1"/>
    </xf>
    <xf numFmtId="0" fontId="0" fillId="0" borderId="74" xfId="0" applyBorder="1"/>
    <xf numFmtId="0" fontId="6" fillId="9" borderId="2" xfId="21" applyFont="1" applyFill="1" applyBorder="1" applyAlignment="1">
      <alignment horizontal="center" vertical="center" wrapText="1"/>
    </xf>
    <xf numFmtId="0" fontId="0" fillId="0" borderId="75" xfId="0" applyBorder="1"/>
    <xf numFmtId="0" fontId="6" fillId="9" borderId="76" xfId="21" applyFont="1" applyFill="1" applyBorder="1" applyAlignment="1" applyProtection="1">
      <alignment vertical="center" wrapText="1"/>
    </xf>
    <xf numFmtId="0" fontId="6" fillId="9" borderId="77" xfId="21" applyFont="1" applyFill="1" applyBorder="1" applyAlignment="1" applyProtection="1">
      <alignment vertical="center" wrapText="1"/>
    </xf>
    <xf numFmtId="0" fontId="6" fillId="9" borderId="78" xfId="21" applyFont="1" applyFill="1" applyBorder="1" applyAlignment="1" applyProtection="1">
      <alignment vertical="center" wrapText="1"/>
    </xf>
    <xf numFmtId="0" fontId="7" fillId="9" borderId="11" xfId="21" applyFont="1" applyFill="1" applyBorder="1" applyAlignment="1" applyProtection="1">
      <alignment vertical="center" wrapText="1"/>
    </xf>
    <xf numFmtId="0" fontId="7" fillId="9" borderId="12" xfId="21" applyFont="1" applyFill="1" applyBorder="1" applyAlignment="1" applyProtection="1">
      <alignment vertical="center" wrapText="1"/>
    </xf>
    <xf numFmtId="0" fontId="7" fillId="9" borderId="13" xfId="21" applyFont="1" applyFill="1" applyBorder="1" applyAlignment="1" applyProtection="1">
      <alignment vertical="center" wrapText="1"/>
    </xf>
    <xf numFmtId="0" fontId="35" fillId="9" borderId="12" xfId="0" applyFont="1" applyFill="1" applyBorder="1"/>
    <xf numFmtId="0" fontId="0" fillId="0" borderId="79" xfId="0" applyBorder="1"/>
    <xf numFmtId="0" fontId="6" fillId="9" borderId="80" xfId="21" applyFont="1" applyFill="1" applyBorder="1" applyAlignment="1">
      <alignment horizontal="center" vertical="center" wrapText="1"/>
    </xf>
    <xf numFmtId="0" fontId="6" fillId="9" borderId="14" xfId="21" applyFont="1" applyFill="1" applyBorder="1" applyAlignment="1" applyProtection="1">
      <alignment horizontal="center" vertical="center" wrapText="1"/>
    </xf>
    <xf numFmtId="0" fontId="6" fillId="12" borderId="15" xfId="21" applyFont="1" applyFill="1" applyBorder="1" applyAlignment="1" applyProtection="1">
      <alignment horizontal="center" vertical="center" wrapText="1"/>
    </xf>
    <xf numFmtId="0" fontId="6" fillId="12" borderId="4" xfId="21" applyFont="1" applyFill="1" applyBorder="1" applyAlignment="1" applyProtection="1">
      <alignment horizontal="center" vertical="center" wrapText="1"/>
    </xf>
    <xf numFmtId="0" fontId="6" fillId="0" borderId="0" xfId="21" applyFont="1" applyFill="1" applyBorder="1" applyAlignment="1">
      <alignment horizontal="center" vertical="center" wrapText="1"/>
    </xf>
    <xf numFmtId="0" fontId="6" fillId="0" borderId="12" xfId="21" applyFont="1" applyFill="1" applyBorder="1" applyAlignment="1">
      <alignment horizontal="center" vertical="center" wrapText="1"/>
    </xf>
    <xf numFmtId="0" fontId="6" fillId="9" borderId="81" xfId="21" applyFont="1" applyFill="1" applyBorder="1" applyAlignment="1" applyProtection="1">
      <alignment vertical="center" wrapText="1"/>
    </xf>
    <xf numFmtId="0" fontId="9" fillId="0" borderId="0" xfId="2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167" fontId="22" fillId="0" borderId="4" xfId="10"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vertical="center"/>
    </xf>
    <xf numFmtId="0" fontId="6" fillId="12" borderId="4" xfId="21" applyFont="1" applyFill="1" applyBorder="1" applyAlignment="1" applyProtection="1">
      <alignment horizontal="center" vertical="center" wrapText="1"/>
    </xf>
    <xf numFmtId="0" fontId="6" fillId="9" borderId="0" xfId="21" applyFont="1" applyFill="1" applyBorder="1" applyAlignment="1" applyProtection="1">
      <alignment horizontal="center" vertical="center" wrapText="1"/>
    </xf>
    <xf numFmtId="167" fontId="7" fillId="11" borderId="16" xfId="10" applyFont="1" applyFill="1" applyBorder="1" applyAlignment="1" applyProtection="1">
      <alignment horizontal="left" vertical="center" wrapText="1"/>
    </xf>
    <xf numFmtId="167" fontId="7" fillId="11" borderId="17" xfId="10" applyFont="1" applyFill="1" applyBorder="1" applyAlignment="1" applyProtection="1">
      <alignment horizontal="left" vertical="center" wrapText="1"/>
    </xf>
    <xf numFmtId="0" fontId="6" fillId="12" borderId="15" xfId="21" applyFont="1" applyFill="1" applyBorder="1" applyAlignment="1" applyProtection="1">
      <alignment horizontal="center" vertical="center" wrapText="1"/>
    </xf>
    <xf numFmtId="0" fontId="6" fillId="9" borderId="0" xfId="21" applyFont="1" applyFill="1" applyBorder="1" applyAlignment="1">
      <alignment horizontal="center" vertical="center" wrapText="1"/>
    </xf>
    <xf numFmtId="1" fontId="38" fillId="0" borderId="18" xfId="27" applyNumberFormat="1" applyFont="1" applyFill="1" applyBorder="1" applyAlignment="1" applyProtection="1">
      <alignment horizontal="center" vertical="center" wrapText="1"/>
    </xf>
    <xf numFmtId="1" fontId="6" fillId="0" borderId="10" xfId="27" applyNumberFormat="1" applyFont="1" applyFill="1" applyBorder="1" applyAlignment="1" applyProtection="1">
      <alignment horizontal="center" vertical="center" wrapText="1"/>
    </xf>
    <xf numFmtId="1" fontId="6" fillId="0" borderId="10" xfId="27" applyNumberFormat="1" applyFont="1" applyFill="1" applyBorder="1" applyAlignment="1" applyProtection="1">
      <alignment vertical="center" wrapText="1"/>
    </xf>
    <xf numFmtId="9" fontId="22" fillId="0" borderId="4" xfId="27" applyFont="1" applyBorder="1" applyAlignment="1">
      <alignment horizontal="center" vertical="center"/>
    </xf>
    <xf numFmtId="9" fontId="38" fillId="0" borderId="18" xfId="27" applyFont="1" applyFill="1" applyBorder="1" applyAlignment="1" applyProtection="1">
      <alignment horizontal="center" vertical="center" wrapText="1"/>
    </xf>
    <xf numFmtId="9" fontId="37" fillId="0" borderId="0" xfId="27" applyFont="1"/>
    <xf numFmtId="10" fontId="6" fillId="0" borderId="0" xfId="21" applyNumberFormat="1" applyFont="1" applyFill="1" applyBorder="1" applyAlignment="1" applyProtection="1">
      <alignment vertical="center" wrapText="1"/>
    </xf>
    <xf numFmtId="167" fontId="0" fillId="0" borderId="0" xfId="0" applyNumberFormat="1"/>
    <xf numFmtId="181" fontId="6" fillId="0" borderId="10" xfId="27" applyNumberFormat="1" applyFont="1" applyFill="1" applyBorder="1" applyAlignment="1" applyProtection="1">
      <alignment horizontal="center" vertical="center" wrapText="1"/>
    </xf>
    <xf numFmtId="9" fontId="22" fillId="0" borderId="0" xfId="27" applyFont="1"/>
    <xf numFmtId="1" fontId="7" fillId="0" borderId="7" xfId="28" applyNumberFormat="1" applyFont="1" applyFill="1" applyBorder="1" applyAlignment="1" applyProtection="1">
      <alignment horizontal="center" vertical="center" wrapText="1"/>
      <protection locked="0"/>
    </xf>
    <xf numFmtId="1" fontId="7" fillId="10" borderId="4" xfId="27" applyNumberFormat="1" applyFont="1" applyFill="1" applyBorder="1" applyAlignment="1" applyProtection="1">
      <alignment horizontal="center" vertical="center" wrapText="1"/>
      <protection locked="0"/>
    </xf>
    <xf numFmtId="1" fontId="6" fillId="0" borderId="10" xfId="14" applyNumberFormat="1" applyFont="1" applyFill="1" applyBorder="1" applyAlignment="1" applyProtection="1">
      <alignment vertical="center" wrapText="1"/>
    </xf>
    <xf numFmtId="176" fontId="7" fillId="10" borderId="4" xfId="27" applyNumberFormat="1" applyFont="1" applyFill="1" applyBorder="1" applyAlignment="1" applyProtection="1">
      <alignment horizontal="center" vertical="center" wrapText="1"/>
      <protection locked="0"/>
    </xf>
    <xf numFmtId="0" fontId="6" fillId="12" borderId="4" xfId="21" applyFont="1" applyFill="1" applyBorder="1" applyAlignment="1" applyProtection="1">
      <alignment horizontal="center" vertical="center" wrapText="1"/>
    </xf>
    <xf numFmtId="0" fontId="6" fillId="9" borderId="0" xfId="21" applyFont="1" applyFill="1" applyBorder="1" applyAlignment="1">
      <alignment horizontal="center" vertical="center" wrapText="1"/>
    </xf>
    <xf numFmtId="0" fontId="6" fillId="9" borderId="0" xfId="21" applyFont="1" applyFill="1" applyBorder="1" applyAlignment="1" applyProtection="1">
      <alignment horizontal="center" vertical="center" wrapText="1"/>
    </xf>
    <xf numFmtId="0" fontId="6" fillId="12" borderId="15" xfId="21" applyFont="1" applyFill="1" applyBorder="1" applyAlignment="1" applyProtection="1">
      <alignment horizontal="center" vertical="center" wrapText="1"/>
    </xf>
    <xf numFmtId="0" fontId="39" fillId="0" borderId="0" xfId="0" applyFont="1"/>
    <xf numFmtId="0" fontId="6" fillId="9" borderId="0" xfId="21" applyFont="1" applyFill="1" applyBorder="1" applyAlignment="1" applyProtection="1">
      <alignment horizontal="center" vertical="center" wrapText="1"/>
    </xf>
    <xf numFmtId="0" fontId="6" fillId="12" borderId="15" xfId="21" applyFont="1" applyFill="1" applyBorder="1" applyAlignment="1" applyProtection="1">
      <alignment horizontal="center" vertical="center" wrapText="1"/>
    </xf>
    <xf numFmtId="0" fontId="6" fillId="9" borderId="0" xfId="21" applyFont="1" applyFill="1" applyBorder="1" applyAlignment="1">
      <alignment horizontal="center" vertical="center" wrapText="1"/>
    </xf>
    <xf numFmtId="1" fontId="0" fillId="0" borderId="0" xfId="0" applyNumberFormat="1"/>
    <xf numFmtId="167" fontId="0" fillId="11" borderId="4" xfId="0" applyNumberFormat="1" applyFill="1" applyBorder="1" applyAlignment="1">
      <alignment vertical="center" wrapText="1"/>
    </xf>
    <xf numFmtId="9" fontId="7" fillId="0" borderId="7" xfId="28" applyNumberFormat="1" applyFont="1" applyFill="1" applyBorder="1" applyAlignment="1" applyProtection="1">
      <alignment horizontal="center" vertical="center" wrapText="1"/>
      <protection locked="0"/>
    </xf>
    <xf numFmtId="0" fontId="6" fillId="12" borderId="4" xfId="21" applyFont="1" applyFill="1" applyBorder="1" applyAlignment="1" applyProtection="1">
      <alignment horizontal="center" vertical="center" wrapText="1"/>
    </xf>
    <xf numFmtId="0" fontId="6" fillId="12" borderId="4" xfId="21" applyFont="1" applyFill="1" applyBorder="1" applyAlignment="1" applyProtection="1">
      <alignment horizontal="center" vertical="center" wrapText="1"/>
    </xf>
    <xf numFmtId="9" fontId="6" fillId="0" borderId="19" xfId="21" applyNumberFormat="1" applyFont="1" applyFill="1" applyBorder="1" applyAlignment="1" applyProtection="1">
      <alignment horizontal="center" vertical="center" wrapText="1"/>
    </xf>
    <xf numFmtId="0" fontId="6" fillId="10" borderId="10" xfId="21" applyFont="1" applyFill="1" applyBorder="1" applyAlignment="1" applyProtection="1">
      <alignment horizontal="left" vertical="center" wrapText="1"/>
    </xf>
    <xf numFmtId="167" fontId="7" fillId="11" borderId="10" xfId="10" applyFont="1" applyFill="1" applyBorder="1" applyAlignment="1" applyProtection="1">
      <alignment vertical="center" wrapText="1"/>
    </xf>
    <xf numFmtId="180" fontId="7" fillId="11" borderId="10" xfId="10" applyNumberFormat="1" applyFont="1" applyFill="1" applyBorder="1" applyAlignment="1" applyProtection="1">
      <alignment vertical="center" wrapText="1"/>
    </xf>
    <xf numFmtId="167" fontId="0" fillId="11" borderId="10" xfId="0" applyNumberFormat="1" applyFill="1" applyBorder="1" applyAlignment="1">
      <alignment vertical="center" wrapText="1"/>
    </xf>
    <xf numFmtId="9" fontId="34" fillId="0" borderId="4" xfId="27" applyFont="1" applyFill="1" applyBorder="1" applyAlignment="1">
      <alignment horizontal="center" vertical="center" wrapText="1"/>
    </xf>
    <xf numFmtId="0" fontId="34" fillId="0" borderId="4" xfId="0" applyFont="1" applyBorder="1" applyAlignment="1">
      <alignment horizontal="center" vertical="center"/>
    </xf>
    <xf numFmtId="9" fontId="7" fillId="10" borderId="10" xfId="27" applyFont="1" applyFill="1" applyBorder="1" applyAlignment="1" applyProtection="1">
      <alignment horizontal="center" vertical="center" wrapText="1"/>
      <protection locked="0"/>
    </xf>
    <xf numFmtId="9" fontId="6" fillId="0" borderId="20" xfId="21" applyNumberFormat="1" applyFont="1" applyFill="1" applyBorder="1" applyAlignment="1" applyProtection="1">
      <alignment horizontal="center" vertical="center" wrapText="1"/>
    </xf>
    <xf numFmtId="0" fontId="34" fillId="10" borderId="4" xfId="0" applyFont="1" applyFill="1" applyBorder="1" applyAlignment="1">
      <alignment horizontal="center" vertical="center" wrapText="1"/>
    </xf>
    <xf numFmtId="0" fontId="34"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7" fillId="9" borderId="0" xfId="21" applyFont="1" applyFill="1" applyBorder="1" applyAlignment="1" applyProtection="1">
      <alignment vertical="center"/>
    </xf>
    <xf numFmtId="179" fontId="36" fillId="0" borderId="0" xfId="27" applyNumberFormat="1" applyFont="1"/>
    <xf numFmtId="9" fontId="22" fillId="0" borderId="0" xfId="27" applyFont="1"/>
    <xf numFmtId="176" fontId="6" fillId="0" borderId="5" xfId="27" applyNumberFormat="1" applyFont="1" applyFill="1" applyBorder="1" applyAlignment="1" applyProtection="1">
      <alignment horizontal="center" vertical="center" wrapText="1"/>
    </xf>
    <xf numFmtId="176" fontId="6" fillId="0" borderId="5" xfId="21" applyNumberFormat="1" applyFont="1" applyFill="1" applyBorder="1" applyAlignment="1" applyProtection="1">
      <alignment horizontal="center" vertical="center" wrapText="1"/>
    </xf>
    <xf numFmtId="0" fontId="6" fillId="12" borderId="4" xfId="21" applyFont="1" applyFill="1" applyBorder="1" applyAlignment="1" applyProtection="1">
      <alignment horizontal="center" vertical="center" wrapText="1"/>
    </xf>
    <xf numFmtId="0" fontId="32" fillId="0" borderId="0" xfId="0" applyFont="1"/>
    <xf numFmtId="1" fontId="37" fillId="0" borderId="18" xfId="27" applyNumberFormat="1"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Border="1" applyAlignment="1">
      <alignment vertical="center" wrapText="1"/>
    </xf>
    <xf numFmtId="0" fontId="0" fillId="0" borderId="4" xfId="0" applyFont="1" applyBorder="1" applyAlignment="1">
      <alignment horizontal="center" vertical="center"/>
    </xf>
    <xf numFmtId="0" fontId="0" fillId="0" borderId="4" xfId="0" applyFont="1" applyBorder="1" applyAlignment="1">
      <alignment vertical="center"/>
    </xf>
    <xf numFmtId="0" fontId="0" fillId="0" borderId="0" xfId="0" applyFont="1"/>
    <xf numFmtId="0" fontId="0" fillId="14" borderId="4" xfId="0" applyFont="1" applyFill="1" applyBorder="1"/>
    <xf numFmtId="43" fontId="0" fillId="0" borderId="0" xfId="0" applyNumberFormat="1" applyFont="1"/>
    <xf numFmtId="175" fontId="0" fillId="14" borderId="4" xfId="33" applyNumberFormat="1" applyFont="1" applyFill="1" applyBorder="1"/>
    <xf numFmtId="10" fontId="0" fillId="14" borderId="4" xfId="27" applyNumberFormat="1" applyFont="1" applyFill="1" applyBorder="1"/>
    <xf numFmtId="43" fontId="0" fillId="14" borderId="4" xfId="0" applyNumberFormat="1" applyFont="1" applyFill="1" applyBorder="1"/>
    <xf numFmtId="43" fontId="0" fillId="0" borderId="4" xfId="0" applyNumberFormat="1" applyFont="1" applyBorder="1"/>
    <xf numFmtId="0" fontId="0" fillId="0" borderId="4" xfId="0" applyFont="1" applyBorder="1"/>
    <xf numFmtId="167" fontId="0" fillId="0" borderId="0" xfId="0" applyNumberFormat="1" applyFont="1"/>
    <xf numFmtId="176" fontId="0" fillId="0" borderId="0" xfId="27" applyNumberFormat="1" applyFont="1"/>
    <xf numFmtId="10" fontId="0" fillId="0" borderId="0" xfId="0" applyNumberFormat="1" applyFont="1"/>
    <xf numFmtId="10" fontId="0" fillId="13" borderId="0" xfId="0" applyNumberFormat="1" applyFont="1" applyFill="1"/>
    <xf numFmtId="2" fontId="0" fillId="0" borderId="0" xfId="0" applyNumberFormat="1" applyFont="1" applyAlignment="1">
      <alignment horizontal="center"/>
    </xf>
    <xf numFmtId="0" fontId="47" fillId="0" borderId="4" xfId="0" applyFont="1" applyBorder="1" applyAlignment="1">
      <alignment horizontal="center" vertical="center" wrapText="1"/>
    </xf>
    <xf numFmtId="0" fontId="47" fillId="0" borderId="21" xfId="0" applyFont="1" applyBorder="1" applyAlignment="1">
      <alignment horizontal="center" vertical="center" wrapText="1"/>
    </xf>
    <xf numFmtId="0" fontId="0" fillId="0" borderId="4" xfId="21" applyFont="1" applyBorder="1" applyAlignment="1">
      <alignment horizontal="center" vertical="center" wrapText="1"/>
    </xf>
    <xf numFmtId="169" fontId="48" fillId="14" borderId="4" xfId="12" applyFont="1" applyFill="1" applyBorder="1" applyAlignment="1">
      <alignment horizontal="right" vertical="center" wrapText="1"/>
    </xf>
    <xf numFmtId="169" fontId="48" fillId="0" borderId="4" xfId="12" applyFont="1" applyFill="1" applyBorder="1" applyAlignment="1">
      <alignment horizontal="right" vertical="center" wrapText="1"/>
    </xf>
    <xf numFmtId="167" fontId="48" fillId="0" borderId="4" xfId="10" applyFont="1" applyFill="1" applyBorder="1" applyAlignment="1">
      <alignment horizontal="center" vertical="center" wrapText="1"/>
    </xf>
    <xf numFmtId="167" fontId="48" fillId="14" borderId="4" xfId="10" applyFont="1" applyFill="1" applyBorder="1" applyAlignment="1">
      <alignment horizontal="center" vertical="center" wrapText="1"/>
    </xf>
    <xf numFmtId="176" fontId="0" fillId="0" borderId="4" xfId="27" applyNumberFormat="1" applyFont="1" applyBorder="1"/>
    <xf numFmtId="0" fontId="48" fillId="0" borderId="4" xfId="21" applyFont="1" applyBorder="1" applyAlignment="1">
      <alignment horizontal="center" vertical="center" wrapText="1"/>
    </xf>
    <xf numFmtId="171" fontId="48" fillId="14" borderId="4" xfId="12" applyNumberFormat="1" applyFont="1" applyFill="1" applyBorder="1" applyAlignment="1">
      <alignment horizontal="right" vertical="center" wrapText="1"/>
    </xf>
    <xf numFmtId="171" fontId="48" fillId="0" borderId="4" xfId="12" applyNumberFormat="1" applyFont="1" applyFill="1" applyBorder="1" applyAlignment="1">
      <alignment horizontal="right" vertical="center" wrapText="1"/>
    </xf>
    <xf numFmtId="171" fontId="48" fillId="14" borderId="4" xfId="10" applyNumberFormat="1" applyFont="1" applyFill="1" applyBorder="1" applyAlignment="1">
      <alignment horizontal="center" vertical="center" wrapText="1"/>
    </xf>
    <xf numFmtId="175" fontId="48" fillId="14" borderId="4" xfId="33" applyNumberFormat="1" applyFont="1" applyFill="1" applyBorder="1" applyAlignment="1">
      <alignment horizontal="center" vertical="center" wrapText="1"/>
    </xf>
    <xf numFmtId="9" fontId="48" fillId="14" borderId="4" xfId="27" applyFont="1" applyFill="1" applyBorder="1" applyAlignment="1">
      <alignment horizontal="center" vertical="center" wrapText="1"/>
    </xf>
    <xf numFmtId="169" fontId="48" fillId="14" borderId="4" xfId="33" applyFont="1" applyFill="1" applyBorder="1" applyAlignment="1">
      <alignment horizontal="center" vertical="center" wrapText="1"/>
    </xf>
    <xf numFmtId="9" fontId="29" fillId="14" borderId="4" xfId="27" applyFont="1" applyFill="1" applyBorder="1" applyAlignment="1">
      <alignment horizontal="center" vertical="center" wrapText="1"/>
    </xf>
    <xf numFmtId="182" fontId="48" fillId="14" borderId="4" xfId="12" applyNumberFormat="1" applyFont="1" applyFill="1" applyBorder="1" applyAlignment="1">
      <alignment horizontal="right" vertical="center" wrapText="1"/>
    </xf>
    <xf numFmtId="9" fontId="48" fillId="14" borderId="4" xfId="27" applyFont="1" applyFill="1" applyBorder="1" applyAlignment="1">
      <alignment horizontal="right" vertical="center" wrapText="1"/>
    </xf>
    <xf numFmtId="176" fontId="48" fillId="14" borderId="4" xfId="27" applyNumberFormat="1" applyFont="1" applyFill="1" applyBorder="1" applyAlignment="1">
      <alignment horizontal="right" vertical="center" wrapText="1"/>
    </xf>
    <xf numFmtId="167" fontId="47" fillId="0" borderId="4" xfId="10" applyFont="1" applyFill="1" applyBorder="1" applyAlignment="1">
      <alignment horizontal="right" vertical="center" wrapText="1"/>
    </xf>
    <xf numFmtId="167" fontId="47" fillId="0" borderId="4" xfId="10" applyFont="1" applyFill="1" applyBorder="1" applyAlignment="1">
      <alignment horizontal="center" vertical="center" wrapText="1"/>
    </xf>
    <xf numFmtId="183" fontId="47" fillId="0" borderId="4" xfId="10" applyNumberFormat="1" applyFont="1" applyFill="1" applyBorder="1" applyAlignment="1">
      <alignment horizontal="center" vertical="center" wrapText="1"/>
    </xf>
    <xf numFmtId="175" fontId="47" fillId="0" borderId="4" xfId="33" applyNumberFormat="1" applyFont="1" applyFill="1" applyBorder="1" applyAlignment="1">
      <alignment horizontal="center" vertical="center" wrapText="1"/>
    </xf>
    <xf numFmtId="9" fontId="47" fillId="0" borderId="4" xfId="27" applyFont="1" applyFill="1" applyBorder="1" applyAlignment="1">
      <alignment horizontal="center" vertical="center" wrapText="1"/>
    </xf>
    <xf numFmtId="0" fontId="49" fillId="12" borderId="4" xfId="21" applyFont="1" applyFill="1" applyBorder="1" applyAlignment="1">
      <alignment horizontal="center" vertical="center" wrapText="1"/>
    </xf>
    <xf numFmtId="0" fontId="49" fillId="0" borderId="7" xfId="21" applyFont="1" applyBorder="1" applyAlignment="1">
      <alignment horizontal="left" vertical="center" wrapText="1"/>
    </xf>
    <xf numFmtId="0" fontId="49" fillId="10" borderId="4" xfId="21" applyFont="1" applyFill="1" applyBorder="1" applyAlignment="1">
      <alignment horizontal="left" vertical="center" wrapText="1"/>
    </xf>
    <xf numFmtId="9" fontId="7" fillId="15" borderId="4" xfId="27" applyFont="1" applyFill="1" applyBorder="1" applyAlignment="1" applyProtection="1">
      <alignment horizontal="center" vertical="center" wrapText="1"/>
      <protection locked="0"/>
    </xf>
    <xf numFmtId="176" fontId="7" fillId="9" borderId="0" xfId="21" applyNumberFormat="1" applyFont="1" applyFill="1" applyBorder="1" applyAlignment="1" applyProtection="1">
      <alignment vertical="center" wrapText="1"/>
    </xf>
    <xf numFmtId="176" fontId="7" fillId="9" borderId="0" xfId="27" applyNumberFormat="1" applyFont="1" applyFill="1" applyBorder="1" applyAlignment="1" applyProtection="1">
      <alignment vertical="center" wrapText="1"/>
    </xf>
    <xf numFmtId="10" fontId="0" fillId="16" borderId="0" xfId="0" applyNumberFormat="1" applyFont="1" applyFill="1"/>
    <xf numFmtId="0" fontId="0" fillId="0" borderId="0" xfId="0" applyFont="1" applyAlignment="1">
      <alignment horizontal="center" vertical="center"/>
    </xf>
    <xf numFmtId="2" fontId="0" fillId="0" borderId="0" xfId="0" applyNumberFormat="1" applyFont="1" applyAlignment="1">
      <alignment horizontal="left" vertical="center" wrapText="1"/>
    </xf>
    <xf numFmtId="2" fontId="0" fillId="0" borderId="22" xfId="0" applyNumberFormat="1" applyFont="1" applyBorder="1" applyAlignment="1">
      <alignment horizontal="center" vertical="center"/>
    </xf>
    <xf numFmtId="2" fontId="0" fillId="0" borderId="23" xfId="0" applyNumberFormat="1" applyFont="1" applyBorder="1" applyAlignment="1">
      <alignment horizontal="center" vertical="center"/>
    </xf>
    <xf numFmtId="0" fontId="49" fillId="12" borderId="5" xfId="21" applyFont="1" applyFill="1" applyBorder="1" applyAlignment="1">
      <alignment horizontal="center" vertical="center" wrapText="1"/>
    </xf>
    <xf numFmtId="0" fontId="49" fillId="12" borderId="25" xfId="21" applyFont="1" applyFill="1" applyBorder="1" applyAlignment="1">
      <alignment horizontal="center" vertical="center" wrapText="1"/>
    </xf>
    <xf numFmtId="0" fontId="49" fillId="12" borderId="17" xfId="21" applyFont="1" applyFill="1" applyBorder="1" applyAlignment="1">
      <alignment horizontal="center" vertical="center" wrapText="1"/>
    </xf>
    <xf numFmtId="0" fontId="48" fillId="0" borderId="24" xfId="21" applyFont="1" applyBorder="1" applyAlignment="1">
      <alignment horizontal="left" vertical="center" wrapText="1"/>
    </xf>
    <xf numFmtId="0" fontId="48" fillId="0" borderId="7" xfId="21" applyFont="1" applyBorder="1" applyAlignment="1">
      <alignment horizontal="left" vertical="center" wrapText="1"/>
    </xf>
    <xf numFmtId="0" fontId="48" fillId="0" borderId="4" xfId="0" applyFont="1" applyBorder="1" applyAlignment="1">
      <alignment horizontal="justify" vertical="top" wrapText="1"/>
    </xf>
    <xf numFmtId="0" fontId="49" fillId="12" borderId="24" xfId="21" applyFont="1" applyFill="1" applyBorder="1" applyAlignment="1">
      <alignment horizontal="center" vertical="center" wrapText="1"/>
    </xf>
    <xf numFmtId="0" fontId="49" fillId="12" borderId="7" xfId="21" applyFont="1" applyFill="1" applyBorder="1" applyAlignment="1">
      <alignment horizontal="center" vertical="center" wrapText="1"/>
    </xf>
    <xf numFmtId="0" fontId="48" fillId="0" borderId="4" xfId="21" applyFont="1" applyBorder="1" applyAlignment="1">
      <alignment horizontal="left" vertical="center" wrapText="1"/>
    </xf>
    <xf numFmtId="0" fontId="15" fillId="0" borderId="17"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43" fillId="0" borderId="50" xfId="21" applyFont="1" applyFill="1" applyBorder="1" applyAlignment="1">
      <alignment horizontal="left" vertical="center" wrapText="1"/>
    </xf>
    <xf numFmtId="0" fontId="43" fillId="0" borderId="51" xfId="21" applyFont="1" applyFill="1" applyBorder="1" applyAlignment="1">
      <alignment horizontal="left" vertical="center" wrapText="1"/>
    </xf>
    <xf numFmtId="0" fontId="43" fillId="0" borderId="52" xfId="21" applyFont="1" applyFill="1" applyBorder="1" applyAlignment="1">
      <alignment horizontal="left" vertical="center" wrapText="1"/>
    </xf>
    <xf numFmtId="14" fontId="38" fillId="0" borderId="62" xfId="0" applyNumberFormat="1" applyFont="1" applyFill="1" applyBorder="1" applyAlignment="1">
      <alignment horizontal="center" vertical="center"/>
    </xf>
    <xf numFmtId="0" fontId="38" fillId="0" borderId="1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13" xfId="0" applyFont="1" applyFill="1" applyBorder="1" applyAlignment="1">
      <alignment horizontal="center" vertical="center"/>
    </xf>
    <xf numFmtId="0" fontId="6" fillId="12" borderId="50" xfId="21" applyFont="1" applyFill="1" applyBorder="1" applyAlignment="1">
      <alignment horizontal="center" vertical="center" wrapText="1"/>
    </xf>
    <xf numFmtId="0" fontId="6" fillId="12" borderId="51" xfId="21" applyFont="1" applyFill="1" applyBorder="1" applyAlignment="1">
      <alignment horizontal="center" vertical="center" wrapText="1"/>
    </xf>
    <xf numFmtId="0" fontId="6" fillId="12" borderId="52" xfId="21" applyFont="1" applyFill="1" applyBorder="1" applyAlignment="1">
      <alignment horizontal="center" vertical="center" wrapText="1"/>
    </xf>
    <xf numFmtId="0" fontId="34" fillId="0" borderId="49" xfId="0" applyFont="1" applyFill="1" applyBorder="1" applyAlignment="1">
      <alignment horizontal="center" vertical="center" wrapText="1"/>
    </xf>
    <xf numFmtId="0" fontId="34" fillId="0" borderId="46" xfId="0" applyFont="1" applyFill="1" applyBorder="1" applyAlignment="1">
      <alignment horizontal="center" vertical="center" wrapText="1"/>
    </xf>
    <xf numFmtId="0" fontId="6" fillId="12" borderId="62" xfId="21" applyFont="1" applyFill="1" applyBorder="1" applyAlignment="1">
      <alignment horizontal="center" vertical="center" wrapText="1"/>
    </xf>
    <xf numFmtId="0" fontId="6" fillId="12" borderId="11" xfId="21" applyFont="1" applyFill="1" applyBorder="1" applyAlignment="1">
      <alignment horizontal="center" vertical="center" wrapText="1"/>
    </xf>
    <xf numFmtId="0" fontId="6" fillId="12" borderId="2" xfId="21" applyFont="1" applyFill="1" applyBorder="1" applyAlignment="1">
      <alignment horizontal="center" vertical="center" wrapText="1"/>
    </xf>
    <xf numFmtId="0" fontId="6" fillId="12" borderId="12" xfId="21" applyFont="1" applyFill="1" applyBorder="1" applyAlignment="1">
      <alignment horizontal="center" vertical="center" wrapText="1"/>
    </xf>
    <xf numFmtId="0" fontId="6" fillId="12" borderId="6" xfId="21" applyFont="1" applyFill="1" applyBorder="1" applyAlignment="1">
      <alignment horizontal="center" vertical="center" wrapText="1"/>
    </xf>
    <xf numFmtId="0" fontId="6" fillId="12" borderId="13" xfId="21" applyFont="1" applyFill="1" applyBorder="1" applyAlignment="1">
      <alignment horizontal="center" vertical="center" wrapText="1"/>
    </xf>
    <xf numFmtId="0" fontId="15" fillId="0" borderId="30" xfId="0" applyFont="1" applyFill="1" applyBorder="1" applyAlignment="1">
      <alignment horizontal="left" vertical="center" wrapText="1"/>
    </xf>
    <xf numFmtId="0" fontId="15" fillId="0" borderId="56" xfId="0" applyFont="1" applyFill="1" applyBorder="1" applyAlignment="1">
      <alignment horizontal="left" vertical="center" wrapText="1"/>
    </xf>
    <xf numFmtId="0" fontId="15" fillId="0" borderId="57" xfId="0" applyFont="1" applyFill="1" applyBorder="1" applyAlignment="1">
      <alignment horizontal="left" vertical="center" wrapText="1"/>
    </xf>
    <xf numFmtId="0" fontId="44" fillId="0" borderId="16" xfId="0" applyFont="1" applyFill="1" applyBorder="1" applyAlignment="1">
      <alignment horizontal="center" vertical="center"/>
    </xf>
    <xf numFmtId="0" fontId="44" fillId="0" borderId="36" xfId="0" applyFont="1" applyFill="1" applyBorder="1" applyAlignment="1">
      <alignment horizontal="center" vertical="center"/>
    </xf>
    <xf numFmtId="0" fontId="41" fillId="0" borderId="49" xfId="0" applyFont="1" applyFill="1" applyBorder="1" applyAlignment="1">
      <alignment horizontal="center" vertical="center"/>
    </xf>
    <xf numFmtId="0" fontId="41" fillId="0" borderId="46" xfId="0" applyFont="1" applyFill="1" applyBorder="1" applyAlignment="1">
      <alignment horizontal="center" vertical="center"/>
    </xf>
    <xf numFmtId="0" fontId="45" fillId="0" borderId="27" xfId="0" applyFont="1" applyBorder="1" applyAlignment="1">
      <alignment horizontal="left" vertical="center" wrapText="1"/>
    </xf>
    <xf numFmtId="0" fontId="45" fillId="0" borderId="10" xfId="0" applyFont="1" applyBorder="1" applyAlignment="1">
      <alignment horizontal="left" vertical="center" wrapText="1"/>
    </xf>
    <xf numFmtId="0" fontId="45" fillId="0" borderId="68" xfId="0" applyFont="1" applyBorder="1" applyAlignment="1">
      <alignment horizontal="left" vertical="center" wrapText="1"/>
    </xf>
    <xf numFmtId="0" fontId="34" fillId="0" borderId="69"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5" fillId="0" borderId="2" xfId="21" applyFont="1" applyFill="1" applyBorder="1" applyAlignment="1" applyProtection="1">
      <alignment horizontal="center" vertical="center"/>
    </xf>
    <xf numFmtId="0" fontId="5" fillId="0" borderId="0" xfId="21" applyFont="1" applyFill="1" applyBorder="1" applyAlignment="1" applyProtection="1">
      <alignment horizontal="center" vertical="center"/>
    </xf>
    <xf numFmtId="0" fontId="5" fillId="0" borderId="12" xfId="21" applyFont="1" applyFill="1" applyBorder="1" applyAlignment="1" applyProtection="1">
      <alignment horizontal="center" vertical="center"/>
    </xf>
    <xf numFmtId="0" fontId="5" fillId="0" borderId="2" xfId="21" applyFont="1" applyFill="1" applyBorder="1" applyAlignment="1" applyProtection="1">
      <alignment horizontal="center" vertical="center" wrapText="1"/>
    </xf>
    <xf numFmtId="0" fontId="5" fillId="0" borderId="0" xfId="21" applyFont="1" applyFill="1" applyBorder="1" applyAlignment="1" applyProtection="1">
      <alignment horizontal="center" vertical="center" wrapText="1"/>
    </xf>
    <xf numFmtId="0" fontId="5" fillId="0" borderId="12" xfId="21" applyFont="1" applyFill="1" applyBorder="1" applyAlignment="1" applyProtection="1">
      <alignment horizontal="center" vertical="center" wrapText="1"/>
    </xf>
    <xf numFmtId="0" fontId="5" fillId="0" borderId="6" xfId="21" applyFont="1" applyFill="1" applyBorder="1" applyAlignment="1" applyProtection="1">
      <alignment horizontal="center" vertical="center" wrapText="1"/>
    </xf>
    <xf numFmtId="0" fontId="5" fillId="0" borderId="3" xfId="21" applyFont="1" applyFill="1" applyBorder="1" applyAlignment="1" applyProtection="1">
      <alignment horizontal="center" vertical="center" wrapText="1"/>
    </xf>
    <xf numFmtId="0" fontId="5" fillId="0" borderId="13" xfId="21" applyFont="1" applyFill="1" applyBorder="1" applyAlignment="1" applyProtection="1">
      <alignment horizontal="center" vertical="center" wrapText="1"/>
    </xf>
    <xf numFmtId="0" fontId="42" fillId="0" borderId="62" xfId="21" applyFont="1" applyFill="1" applyBorder="1" applyAlignment="1">
      <alignment horizontal="left" vertical="center" wrapText="1"/>
    </xf>
    <xf numFmtId="0" fontId="42" fillId="0" borderId="1" xfId="21" applyFont="1" applyFill="1" applyBorder="1" applyAlignment="1">
      <alignment horizontal="left" vertical="center" wrapText="1"/>
    </xf>
    <xf numFmtId="0" fontId="42" fillId="0" borderId="11" xfId="21" applyFont="1" applyFill="1" applyBorder="1" applyAlignment="1">
      <alignment horizontal="left" vertical="center" wrapText="1"/>
    </xf>
    <xf numFmtId="0" fontId="42" fillId="0" borderId="2" xfId="21" applyFont="1" applyFill="1" applyBorder="1" applyAlignment="1">
      <alignment horizontal="left" vertical="center" wrapText="1"/>
    </xf>
    <xf numFmtId="0" fontId="42" fillId="0" borderId="0" xfId="21" applyFont="1" applyFill="1" applyBorder="1" applyAlignment="1">
      <alignment horizontal="left" vertical="center" wrapText="1"/>
    </xf>
    <xf numFmtId="0" fontId="42" fillId="0" borderId="12" xfId="21" applyFont="1" applyFill="1" applyBorder="1" applyAlignment="1">
      <alignment horizontal="left" vertical="center" wrapText="1"/>
    </xf>
    <xf numFmtId="0" fontId="42" fillId="0" borderId="6" xfId="21" applyFont="1" applyFill="1" applyBorder="1" applyAlignment="1">
      <alignment horizontal="left" vertical="center" wrapText="1"/>
    </xf>
    <xf numFmtId="0" fontId="42" fillId="0" borderId="3" xfId="21" applyFont="1" applyFill="1" applyBorder="1" applyAlignment="1">
      <alignment horizontal="left" vertical="center" wrapText="1"/>
    </xf>
    <xf numFmtId="0" fontId="42" fillId="0" borderId="13" xfId="21" applyFont="1" applyFill="1" applyBorder="1" applyAlignment="1">
      <alignment horizontal="left" vertical="center" wrapText="1"/>
    </xf>
    <xf numFmtId="0" fontId="34" fillId="0" borderId="16" xfId="0" applyFont="1" applyFill="1" applyBorder="1" applyAlignment="1">
      <alignment horizontal="center" vertical="center" wrapText="1"/>
    </xf>
    <xf numFmtId="0" fontId="34" fillId="0" borderId="36" xfId="0" applyFont="1" applyFill="1" applyBorder="1" applyAlignment="1">
      <alignment horizontal="center" vertical="center" wrapText="1"/>
    </xf>
    <xf numFmtId="0" fontId="4" fillId="0" borderId="64" xfId="21" applyFont="1" applyFill="1" applyBorder="1" applyAlignment="1" applyProtection="1">
      <alignment horizontal="center" vertical="center" wrapText="1"/>
    </xf>
    <xf numFmtId="0" fontId="4" fillId="0" borderId="65" xfId="21" applyFont="1" applyFill="1" applyBorder="1" applyAlignment="1" applyProtection="1">
      <alignment horizontal="center" vertical="center" wrapText="1"/>
    </xf>
    <xf numFmtId="0" fontId="4" fillId="0" borderId="66" xfId="21" applyFont="1" applyFill="1" applyBorder="1" applyAlignment="1" applyProtection="1">
      <alignment horizontal="center" vertical="center" wrapText="1"/>
    </xf>
    <xf numFmtId="0" fontId="6" fillId="9" borderId="19" xfId="21" applyFont="1" applyFill="1" applyBorder="1" applyAlignment="1" applyProtection="1">
      <alignment horizontal="center" vertical="center" wrapText="1"/>
    </xf>
    <xf numFmtId="0" fontId="6" fillId="9" borderId="13" xfId="21" applyFont="1" applyFill="1" applyBorder="1" applyAlignment="1" applyProtection="1">
      <alignment horizontal="center" vertical="center" wrapText="1"/>
    </xf>
    <xf numFmtId="3" fontId="7" fillId="9" borderId="31" xfId="21" applyNumberFormat="1" applyFont="1" applyFill="1" applyBorder="1" applyAlignment="1" applyProtection="1">
      <alignment horizontal="center" vertical="center" wrapText="1"/>
      <protection locked="0"/>
    </xf>
    <xf numFmtId="3" fontId="7" fillId="9" borderId="39" xfId="21" applyNumberFormat="1" applyFont="1" applyFill="1" applyBorder="1" applyAlignment="1" applyProtection="1">
      <alignment horizontal="center" vertical="center" wrapText="1"/>
      <protection locked="0"/>
    </xf>
    <xf numFmtId="3" fontId="7" fillId="9" borderId="22" xfId="21" applyNumberFormat="1" applyFont="1" applyFill="1" applyBorder="1" applyAlignment="1" applyProtection="1">
      <alignment horizontal="center" vertical="center" wrapText="1"/>
      <protection locked="0"/>
    </xf>
    <xf numFmtId="3" fontId="7" fillId="9" borderId="32" xfId="21" applyNumberFormat="1" applyFont="1" applyFill="1" applyBorder="1" applyAlignment="1" applyProtection="1">
      <alignment horizontal="center" vertical="center" wrapText="1"/>
      <protection locked="0"/>
    </xf>
    <xf numFmtId="3" fontId="7" fillId="9" borderId="0" xfId="21" applyNumberFormat="1" applyFont="1" applyFill="1" applyBorder="1" applyAlignment="1" applyProtection="1">
      <alignment horizontal="center" vertical="center" wrapText="1"/>
      <protection locked="0"/>
    </xf>
    <xf numFmtId="3" fontId="7" fillId="9" borderId="23" xfId="21" applyNumberFormat="1" applyFont="1" applyFill="1" applyBorder="1" applyAlignment="1" applyProtection="1">
      <alignment horizontal="center" vertical="center" wrapText="1"/>
      <protection locked="0"/>
    </xf>
    <xf numFmtId="3" fontId="7" fillId="9" borderId="19" xfId="21" applyNumberFormat="1" applyFont="1" applyFill="1" applyBorder="1" applyAlignment="1" applyProtection="1">
      <alignment horizontal="center" vertical="center" wrapText="1"/>
      <protection locked="0"/>
    </xf>
    <xf numFmtId="3" fontId="7" fillId="9" borderId="3" xfId="21" applyNumberFormat="1" applyFont="1" applyFill="1" applyBorder="1" applyAlignment="1" applyProtection="1">
      <alignment horizontal="center" vertical="center" wrapText="1"/>
      <protection locked="0"/>
    </xf>
    <xf numFmtId="3" fontId="7" fillId="9" borderId="33" xfId="21" applyNumberFormat="1" applyFont="1" applyFill="1" applyBorder="1" applyAlignment="1" applyProtection="1">
      <alignment horizontal="center" vertical="center" wrapText="1"/>
      <protection locked="0"/>
    </xf>
    <xf numFmtId="174" fontId="6" fillId="9" borderId="20" xfId="16" applyNumberFormat="1" applyFont="1" applyFill="1" applyBorder="1" applyAlignment="1" applyProtection="1">
      <alignment horizontal="center" vertical="center" wrapText="1"/>
    </xf>
    <xf numFmtId="174" fontId="6" fillId="9" borderId="26" xfId="16" applyNumberFormat="1" applyFont="1" applyFill="1" applyBorder="1" applyAlignment="1" applyProtection="1">
      <alignment horizontal="center" vertical="center" wrapText="1"/>
    </xf>
    <xf numFmtId="174" fontId="6" fillId="9" borderId="27" xfId="16" applyNumberFormat="1" applyFont="1" applyFill="1" applyBorder="1" applyAlignment="1" applyProtection="1">
      <alignment horizontal="center" vertical="center" wrapText="1"/>
    </xf>
    <xf numFmtId="9" fontId="6" fillId="0" borderId="24" xfId="27" applyFont="1" applyFill="1" applyBorder="1" applyAlignment="1" applyProtection="1">
      <alignment horizontal="center" vertical="center" wrapText="1"/>
    </xf>
    <xf numFmtId="9" fontId="6" fillId="0" borderId="21" xfId="27" applyFont="1" applyFill="1" applyBorder="1" applyAlignment="1" applyProtection="1">
      <alignment horizontal="center" vertical="center" wrapText="1"/>
    </xf>
    <xf numFmtId="9" fontId="6" fillId="0" borderId="67" xfId="27" applyFont="1" applyFill="1" applyBorder="1" applyAlignment="1" applyProtection="1">
      <alignment horizontal="center" vertical="center" wrapText="1"/>
    </xf>
    <xf numFmtId="0" fontId="5" fillId="0" borderId="62" xfId="21" applyFont="1" applyFill="1" applyBorder="1" applyAlignment="1" applyProtection="1">
      <alignment horizontal="center" vertical="center"/>
    </xf>
    <xf numFmtId="0" fontId="5" fillId="0" borderId="1" xfId="21" applyFont="1" applyFill="1" applyBorder="1" applyAlignment="1" applyProtection="1">
      <alignment horizontal="center" vertical="center"/>
    </xf>
    <xf numFmtId="0" fontId="5" fillId="0" borderId="11" xfId="21" applyFont="1" applyFill="1" applyBorder="1" applyAlignment="1" applyProtection="1">
      <alignment horizontal="center" vertical="center"/>
    </xf>
    <xf numFmtId="0" fontId="6" fillId="12" borderId="50" xfId="21" applyFont="1" applyFill="1" applyBorder="1" applyAlignment="1">
      <alignment horizontal="left" vertical="center" wrapText="1"/>
    </xf>
    <xf numFmtId="0" fontId="6" fillId="12" borderId="52" xfId="21" applyFont="1" applyFill="1" applyBorder="1" applyAlignment="1">
      <alignment horizontal="left" vertical="center" wrapText="1"/>
    </xf>
    <xf numFmtId="0" fontId="6" fillId="12" borderId="1" xfId="21" applyFont="1" applyFill="1" applyBorder="1" applyAlignment="1">
      <alignment horizontal="center" vertical="center" wrapText="1"/>
    </xf>
    <xf numFmtId="0" fontId="6" fillId="12" borderId="0" xfId="21" applyFont="1" applyFill="1" applyBorder="1" applyAlignment="1">
      <alignment horizontal="center" vertical="center" wrapText="1"/>
    </xf>
    <xf numFmtId="0" fontId="6" fillId="12" borderId="3" xfId="21" applyFont="1" applyFill="1" applyBorder="1" applyAlignment="1">
      <alignment horizontal="center" vertical="center" wrapText="1"/>
    </xf>
    <xf numFmtId="174" fontId="6" fillId="0" borderId="20" xfId="16" applyNumberFormat="1" applyFont="1" applyFill="1" applyBorder="1" applyAlignment="1" applyProtection="1">
      <alignment horizontal="center" vertical="center" wrapText="1"/>
    </xf>
    <xf numFmtId="174" fontId="6" fillId="0" borderId="26" xfId="16" applyNumberFormat="1" applyFont="1" applyFill="1" applyBorder="1" applyAlignment="1" applyProtection="1">
      <alignment horizontal="center" vertical="center" wrapText="1"/>
    </xf>
    <xf numFmtId="174" fontId="6" fillId="0" borderId="27" xfId="16" applyNumberFormat="1" applyFont="1" applyFill="1" applyBorder="1" applyAlignment="1" applyProtection="1">
      <alignment horizontal="center" vertical="center" wrapText="1"/>
    </xf>
    <xf numFmtId="0" fontId="6" fillId="12" borderId="58" xfId="21" applyFont="1" applyFill="1" applyBorder="1" applyAlignment="1" applyProtection="1">
      <alignment horizontal="center" vertical="center" wrapText="1"/>
    </xf>
    <xf numFmtId="0" fontId="6" fillId="12" borderId="52" xfId="21" applyFont="1" applyFill="1" applyBorder="1" applyAlignment="1" applyProtection="1">
      <alignment horizontal="center" vertical="center" wrapText="1"/>
    </xf>
    <xf numFmtId="174" fontId="6" fillId="9" borderId="69" xfId="16" applyNumberFormat="1" applyFont="1" applyFill="1" applyBorder="1" applyAlignment="1" applyProtection="1">
      <alignment horizontal="center" vertical="center" wrapText="1"/>
    </xf>
    <xf numFmtId="0" fontId="6" fillId="9" borderId="16" xfId="21" applyFont="1" applyFill="1" applyBorder="1" applyAlignment="1" applyProtection="1">
      <alignment horizontal="center" vertical="center" wrapText="1"/>
    </xf>
    <xf numFmtId="0" fontId="6" fillId="9" borderId="25" xfId="21" applyFont="1" applyFill="1" applyBorder="1" applyAlignment="1" applyProtection="1">
      <alignment horizontal="center" vertical="center" wrapText="1"/>
    </xf>
    <xf numFmtId="0" fontId="6" fillId="9" borderId="17" xfId="21" applyFont="1" applyFill="1" applyBorder="1" applyAlignment="1" applyProtection="1">
      <alignment horizontal="center" vertical="center" wrapText="1"/>
    </xf>
    <xf numFmtId="0" fontId="6" fillId="12" borderId="5" xfId="21" applyFont="1" applyFill="1" applyBorder="1" applyAlignment="1" applyProtection="1">
      <alignment horizontal="center" vertical="center" wrapText="1"/>
    </xf>
    <xf numFmtId="0" fontId="6" fillId="12" borderId="25" xfId="21" applyFont="1" applyFill="1" applyBorder="1" applyAlignment="1" applyProtection="1">
      <alignment horizontal="center" vertical="center" wrapText="1"/>
    </xf>
    <xf numFmtId="0" fontId="6" fillId="12" borderId="17" xfId="21" applyFont="1" applyFill="1" applyBorder="1" applyAlignment="1" applyProtection="1">
      <alignment horizontal="center" vertical="center" wrapText="1"/>
    </xf>
    <xf numFmtId="0" fontId="6" fillId="12" borderId="62" xfId="21" applyFont="1" applyFill="1" applyBorder="1" applyAlignment="1">
      <alignment horizontal="left" vertical="center" wrapText="1"/>
    </xf>
    <xf numFmtId="0" fontId="6" fillId="12" borderId="11" xfId="21" applyFont="1" applyFill="1" applyBorder="1" applyAlignment="1">
      <alignment horizontal="left" vertical="center" wrapText="1"/>
    </xf>
    <xf numFmtId="0" fontId="6" fillId="9" borderId="5" xfId="21" applyFont="1" applyFill="1" applyBorder="1" applyAlignment="1" applyProtection="1">
      <alignment horizontal="center" vertical="center" wrapText="1"/>
    </xf>
    <xf numFmtId="0" fontId="6" fillId="12" borderId="62" xfId="21" applyFont="1" applyFill="1" applyBorder="1" applyAlignment="1" applyProtection="1">
      <alignment horizontal="left" vertical="center" wrapText="1"/>
    </xf>
    <xf numFmtId="0" fontId="6" fillId="12" borderId="11" xfId="21" applyFont="1" applyFill="1" applyBorder="1" applyAlignment="1" applyProtection="1">
      <alignment horizontal="left" vertical="center" wrapText="1"/>
    </xf>
    <xf numFmtId="0" fontId="6" fillId="12" borderId="6" xfId="21" applyFont="1" applyFill="1" applyBorder="1" applyAlignment="1" applyProtection="1">
      <alignment horizontal="left" vertical="center" wrapText="1"/>
    </xf>
    <xf numFmtId="0" fontId="6" fillId="12" borderId="13" xfId="21" applyFont="1" applyFill="1" applyBorder="1" applyAlignment="1" applyProtection="1">
      <alignment horizontal="left" vertical="center" wrapText="1"/>
    </xf>
    <xf numFmtId="0" fontId="6" fillId="12" borderId="2" xfId="21" applyFont="1" applyFill="1" applyBorder="1" applyAlignment="1">
      <alignment horizontal="left" vertical="center" wrapText="1"/>
    </xf>
    <xf numFmtId="0" fontId="6" fillId="12" borderId="12" xfId="21" applyFont="1" applyFill="1" applyBorder="1" applyAlignment="1">
      <alignment horizontal="left" vertical="center" wrapText="1"/>
    </xf>
    <xf numFmtId="0" fontId="6" fillId="12" borderId="6" xfId="21" applyFont="1" applyFill="1" applyBorder="1" applyAlignment="1">
      <alignment horizontal="left" vertical="center" wrapText="1"/>
    </xf>
    <xf numFmtId="0" fontId="6" fillId="12" borderId="13" xfId="21" applyFont="1" applyFill="1" applyBorder="1" applyAlignment="1">
      <alignment horizontal="left" vertical="center" wrapText="1"/>
    </xf>
    <xf numFmtId="0" fontId="42" fillId="0" borderId="50" xfId="21" applyFont="1" applyFill="1" applyBorder="1" applyAlignment="1">
      <alignment horizontal="left" vertical="center" wrapText="1"/>
    </xf>
    <xf numFmtId="0" fontId="42" fillId="0" borderId="51" xfId="21" applyFont="1" applyFill="1" applyBorder="1" applyAlignment="1">
      <alignment horizontal="left" vertical="center" wrapText="1"/>
    </xf>
    <xf numFmtId="0" fontId="42" fillId="0" borderId="52" xfId="21" applyFont="1" applyFill="1" applyBorder="1" applyAlignment="1">
      <alignment horizontal="left" vertical="center" wrapText="1"/>
    </xf>
    <xf numFmtId="0" fontId="6" fillId="9" borderId="6" xfId="21" applyFont="1" applyFill="1" applyBorder="1" applyAlignment="1" applyProtection="1">
      <alignment horizontal="left" vertical="center" wrapText="1"/>
    </xf>
    <xf numFmtId="0" fontId="6" fillId="9" borderId="3" xfId="21" applyFont="1" applyFill="1" applyBorder="1" applyAlignment="1" applyProtection="1">
      <alignment horizontal="left" vertical="center" wrapText="1"/>
    </xf>
    <xf numFmtId="0" fontId="6" fillId="9" borderId="63" xfId="21" applyFont="1" applyFill="1" applyBorder="1" applyAlignment="1" applyProtection="1">
      <alignment horizontal="center" vertical="center" wrapText="1"/>
    </xf>
    <xf numFmtId="0" fontId="6" fillId="9" borderId="37" xfId="21" applyFont="1" applyFill="1" applyBorder="1" applyAlignment="1" applyProtection="1">
      <alignment horizontal="center" vertical="center" wrapText="1"/>
    </xf>
    <xf numFmtId="0" fontId="6" fillId="9" borderId="38" xfId="21" applyFont="1" applyFill="1" applyBorder="1" applyAlignment="1" applyProtection="1">
      <alignment horizontal="center" vertical="center" wrapText="1"/>
    </xf>
    <xf numFmtId="0" fontId="43" fillId="0" borderId="15" xfId="21" applyFont="1" applyFill="1" applyBorder="1" applyAlignment="1">
      <alignment horizontal="left" vertical="center" wrapText="1"/>
    </xf>
    <xf numFmtId="0" fontId="43" fillId="0" borderId="60" xfId="21" applyFont="1" applyFill="1" applyBorder="1" applyAlignment="1">
      <alignment horizontal="left" vertical="center" wrapText="1"/>
    </xf>
    <xf numFmtId="0" fontId="43" fillId="0" borderId="61" xfId="21" applyFont="1" applyFill="1" applyBorder="1" applyAlignment="1">
      <alignment horizontal="left" vertical="center" wrapText="1"/>
    </xf>
    <xf numFmtId="0" fontId="6" fillId="9" borderId="0" xfId="21" applyFont="1" applyFill="1" applyBorder="1" applyAlignment="1" applyProtection="1">
      <alignment horizontal="center" vertical="center" wrapText="1"/>
    </xf>
    <xf numFmtId="0" fontId="6" fillId="12" borderId="59" xfId="21" applyFont="1" applyFill="1" applyBorder="1" applyAlignment="1" applyProtection="1">
      <alignment horizontal="center" vertical="center" wrapText="1"/>
    </xf>
    <xf numFmtId="0" fontId="6" fillId="9" borderId="8" xfId="21" applyFont="1" applyFill="1" applyBorder="1" applyAlignment="1" applyProtection="1">
      <alignment horizontal="center" vertical="center" wrapText="1"/>
    </xf>
    <xf numFmtId="0" fontId="6" fillId="9" borderId="41" xfId="21" applyFont="1" applyFill="1" applyBorder="1" applyAlignment="1" applyProtection="1">
      <alignment horizontal="center" vertical="center" wrapText="1"/>
    </xf>
    <xf numFmtId="0" fontId="29" fillId="0" borderId="50" xfId="21" applyFont="1" applyFill="1" applyBorder="1" applyAlignment="1" applyProtection="1">
      <alignment horizontal="left" vertical="center" wrapText="1"/>
    </xf>
    <xf numFmtId="0" fontId="29" fillId="0" borderId="51" xfId="21" applyFont="1" applyFill="1" applyBorder="1" applyAlignment="1" applyProtection="1">
      <alignment horizontal="left" vertical="center" wrapText="1"/>
    </xf>
    <xf numFmtId="0" fontId="29" fillId="0" borderId="52" xfId="21" applyFont="1" applyFill="1" applyBorder="1" applyAlignment="1" applyProtection="1">
      <alignment horizontal="left" vertical="center" wrapText="1"/>
    </xf>
    <xf numFmtId="0" fontId="6" fillId="12" borderId="4" xfId="21" applyFont="1" applyFill="1" applyBorder="1" applyAlignment="1" applyProtection="1">
      <alignment horizontal="center" vertical="center" wrapText="1"/>
    </xf>
    <xf numFmtId="0" fontId="7" fillId="12" borderId="4" xfId="21" applyFont="1" applyFill="1" applyBorder="1" applyAlignment="1" applyProtection="1">
      <alignment horizontal="center" vertical="center" wrapText="1"/>
    </xf>
    <xf numFmtId="0" fontId="6" fillId="12" borderId="34" xfId="21" applyFont="1" applyFill="1" applyBorder="1" applyAlignment="1" applyProtection="1">
      <alignment horizontal="center" vertical="center" wrapText="1"/>
    </xf>
    <xf numFmtId="0" fontId="7" fillId="12" borderId="34" xfId="21" applyFont="1" applyFill="1" applyBorder="1" applyAlignment="1" applyProtection="1">
      <alignment horizontal="center" vertical="center" wrapText="1"/>
    </xf>
    <xf numFmtId="0" fontId="7" fillId="0" borderId="53" xfId="21" applyFont="1" applyFill="1" applyBorder="1" applyAlignment="1" applyProtection="1">
      <alignment horizontal="left" vertical="center" wrapText="1"/>
    </xf>
    <xf numFmtId="0" fontId="7" fillId="0" borderId="54" xfId="21" applyFont="1" applyFill="1" applyBorder="1" applyAlignment="1" applyProtection="1">
      <alignment horizontal="left" vertical="center" wrapText="1"/>
    </xf>
    <xf numFmtId="0" fontId="7" fillId="0" borderId="14" xfId="21" applyFont="1" applyFill="1" applyBorder="1" applyAlignment="1" applyProtection="1">
      <alignment horizontal="left" vertical="center" wrapText="1"/>
    </xf>
    <xf numFmtId="1" fontId="6" fillId="12" borderId="55" xfId="21" applyNumberFormat="1" applyFont="1" applyFill="1" applyBorder="1" applyAlignment="1" applyProtection="1">
      <alignment horizontal="center" vertical="center" wrapText="1"/>
    </xf>
    <xf numFmtId="1" fontId="6" fillId="12" borderId="56" xfId="21" applyNumberFormat="1" applyFont="1" applyFill="1" applyBorder="1" applyAlignment="1" applyProtection="1">
      <alignment horizontal="center" vertical="center" wrapText="1"/>
    </xf>
    <xf numFmtId="1" fontId="6" fillId="12" borderId="57" xfId="21" applyNumberFormat="1" applyFont="1" applyFill="1" applyBorder="1" applyAlignment="1" applyProtection="1">
      <alignment horizontal="center" vertical="center" wrapText="1"/>
    </xf>
    <xf numFmtId="0" fontId="6" fillId="12" borderId="8" xfId="21" applyFont="1" applyFill="1" applyBorder="1" applyAlignment="1" applyProtection="1">
      <alignment horizontal="center" vertical="center" wrapText="1"/>
    </xf>
    <xf numFmtId="0" fontId="6" fillId="12" borderId="37" xfId="21" applyFont="1" applyFill="1" applyBorder="1" applyAlignment="1" applyProtection="1">
      <alignment horizontal="center" vertical="center" wrapText="1"/>
    </xf>
    <xf numFmtId="0" fontId="6" fillId="12" borderId="41" xfId="21" applyFont="1" applyFill="1" applyBorder="1" applyAlignment="1" applyProtection="1">
      <alignment horizontal="center" vertical="center" wrapText="1"/>
    </xf>
    <xf numFmtId="0" fontId="6" fillId="12" borderId="44" xfId="21" applyFont="1" applyFill="1" applyBorder="1" applyAlignment="1" applyProtection="1">
      <alignment horizontal="center" vertical="center" wrapText="1"/>
    </xf>
    <xf numFmtId="0" fontId="6" fillId="9" borderId="33" xfId="21" applyFont="1" applyFill="1" applyBorder="1" applyAlignment="1" applyProtection="1">
      <alignment horizontal="center" vertical="center" wrapText="1"/>
    </xf>
    <xf numFmtId="0" fontId="6" fillId="2" borderId="2" xfId="21" applyFont="1" applyFill="1" applyBorder="1" applyAlignment="1" applyProtection="1">
      <alignment horizontal="center" vertical="center" wrapText="1"/>
    </xf>
    <xf numFmtId="0" fontId="6" fillId="12" borderId="15" xfId="21" applyFont="1" applyFill="1" applyBorder="1" applyAlignment="1" applyProtection="1">
      <alignment horizontal="center" vertical="center" wrapText="1"/>
    </xf>
    <xf numFmtId="0" fontId="6" fillId="12" borderId="60" xfId="21" applyFont="1" applyFill="1" applyBorder="1" applyAlignment="1" applyProtection="1">
      <alignment horizontal="center" vertical="center" wrapText="1"/>
    </xf>
    <xf numFmtId="0" fontId="6" fillId="12" borderId="61" xfId="21" applyFont="1" applyFill="1" applyBorder="1" applyAlignment="1" applyProtection="1">
      <alignment horizontal="center" vertical="center" wrapText="1"/>
    </xf>
    <xf numFmtId="9" fontId="6" fillId="0" borderId="50" xfId="21" applyNumberFormat="1" applyFont="1" applyFill="1" applyBorder="1" applyAlignment="1" applyProtection="1">
      <alignment horizontal="center" vertical="center" wrapText="1"/>
    </xf>
    <xf numFmtId="9" fontId="6" fillId="0" borderId="52" xfId="21" applyNumberFormat="1" applyFont="1" applyFill="1" applyBorder="1" applyAlignment="1" applyProtection="1">
      <alignment horizontal="center" vertical="center" wrapText="1"/>
    </xf>
    <xf numFmtId="0" fontId="6" fillId="9" borderId="36" xfId="21" applyFont="1" applyFill="1" applyBorder="1" applyAlignment="1" applyProtection="1">
      <alignment horizontal="center" vertical="center" wrapText="1"/>
    </xf>
    <xf numFmtId="0" fontId="6" fillId="9" borderId="55" xfId="21" applyFont="1" applyFill="1" applyBorder="1" applyAlignment="1" applyProtection="1">
      <alignment horizontal="center" vertical="center" wrapText="1"/>
    </xf>
    <xf numFmtId="0" fontId="6" fillId="9" borderId="30" xfId="21" applyFont="1" applyFill="1" applyBorder="1" applyAlignment="1" applyProtection="1">
      <alignment horizontal="center" vertical="center" wrapText="1"/>
    </xf>
    <xf numFmtId="0" fontId="6" fillId="9" borderId="56" xfId="21" applyFont="1" applyFill="1" applyBorder="1" applyAlignment="1" applyProtection="1">
      <alignment horizontal="center" vertical="center" wrapText="1"/>
    </xf>
    <xf numFmtId="0" fontId="6" fillId="9" borderId="57" xfId="21" applyFont="1" applyFill="1" applyBorder="1" applyAlignment="1" applyProtection="1">
      <alignment horizontal="center" vertical="center" wrapText="1"/>
    </xf>
    <xf numFmtId="0" fontId="6" fillId="12" borderId="31" xfId="21" applyFont="1" applyFill="1" applyBorder="1" applyAlignment="1" applyProtection="1">
      <alignment horizontal="center" vertical="center" wrapText="1"/>
    </xf>
    <xf numFmtId="0" fontId="6" fillId="12" borderId="22" xfId="21" applyFont="1" applyFill="1" applyBorder="1" applyAlignment="1" applyProtection="1">
      <alignment horizontal="center" vertical="center" wrapText="1"/>
    </xf>
    <xf numFmtId="0" fontId="6" fillId="12" borderId="38" xfId="21" applyFont="1" applyFill="1" applyBorder="1" applyAlignment="1" applyProtection="1">
      <alignment horizontal="center" vertical="center" wrapText="1"/>
    </xf>
    <xf numFmtId="174" fontId="6" fillId="9" borderId="43" xfId="16" applyNumberFormat="1" applyFont="1" applyFill="1" applyBorder="1" applyAlignment="1" applyProtection="1">
      <alignment horizontal="center" vertical="center" wrapText="1"/>
    </xf>
    <xf numFmtId="0" fontId="6" fillId="9" borderId="35" xfId="21" applyFont="1" applyFill="1" applyBorder="1" applyAlignment="1">
      <alignment horizontal="center" vertical="center" wrapText="1"/>
    </xf>
    <xf numFmtId="0" fontId="6" fillId="9" borderId="1" xfId="21" applyFont="1" applyFill="1" applyBorder="1" applyAlignment="1">
      <alignment horizontal="center" vertical="center" wrapText="1"/>
    </xf>
    <xf numFmtId="0" fontId="6" fillId="9" borderId="45" xfId="21" applyFont="1" applyFill="1" applyBorder="1" applyAlignment="1">
      <alignment horizontal="center" vertical="center" wrapText="1"/>
    </xf>
    <xf numFmtId="0" fontId="6" fillId="9" borderId="32" xfId="21" applyFont="1" applyFill="1" applyBorder="1" applyAlignment="1">
      <alignment horizontal="center" vertical="center" wrapText="1"/>
    </xf>
    <xf numFmtId="0" fontId="6" fillId="9" borderId="0" xfId="21" applyFont="1" applyFill="1" applyBorder="1" applyAlignment="1">
      <alignment horizontal="center" vertical="center" wrapText="1"/>
    </xf>
    <xf numFmtId="0" fontId="6" fillId="9" borderId="23" xfId="21" applyFont="1" applyFill="1" applyBorder="1" applyAlignment="1">
      <alignment horizontal="center" vertical="center" wrapText="1"/>
    </xf>
    <xf numFmtId="0" fontId="6" fillId="9" borderId="19" xfId="21" applyFont="1" applyFill="1" applyBorder="1" applyAlignment="1">
      <alignment horizontal="center" vertical="center" wrapText="1"/>
    </xf>
    <xf numFmtId="0" fontId="6" fillId="9" borderId="3" xfId="21" applyFont="1" applyFill="1" applyBorder="1" applyAlignment="1">
      <alignment horizontal="center" vertical="center" wrapText="1"/>
    </xf>
    <xf numFmtId="0" fontId="6" fillId="9" borderId="33" xfId="21" applyFont="1" applyFill="1" applyBorder="1" applyAlignment="1">
      <alignment horizontal="center" vertical="center" wrapText="1"/>
    </xf>
    <xf numFmtId="0" fontId="6" fillId="9" borderId="28" xfId="21" applyFont="1" applyFill="1" applyBorder="1" applyAlignment="1">
      <alignment horizontal="left" vertical="center" wrapText="1"/>
    </xf>
    <xf numFmtId="0" fontId="6" fillId="9" borderId="29" xfId="21" applyFont="1" applyFill="1" applyBorder="1" applyAlignment="1">
      <alignment horizontal="left" vertical="center" wrapText="1"/>
    </xf>
    <xf numFmtId="0" fontId="6" fillId="9" borderId="46" xfId="21" applyFont="1" applyFill="1" applyBorder="1" applyAlignment="1">
      <alignment horizontal="left" vertical="center" wrapText="1"/>
    </xf>
    <xf numFmtId="9" fontId="7" fillId="0" borderId="20" xfId="29" applyFont="1" applyFill="1" applyBorder="1" applyAlignment="1" applyProtection="1">
      <alignment horizontal="center" vertical="top" wrapText="1"/>
    </xf>
    <xf numFmtId="9" fontId="7" fillId="0" borderId="26" xfId="29" applyFont="1" applyFill="1" applyBorder="1" applyAlignment="1" applyProtection="1">
      <alignment horizontal="center" vertical="top" wrapText="1"/>
    </xf>
    <xf numFmtId="9" fontId="7" fillId="0" borderId="43" xfId="29" applyFont="1" applyFill="1" applyBorder="1" applyAlignment="1" applyProtection="1">
      <alignment horizontal="center" vertical="top" wrapText="1"/>
    </xf>
    <xf numFmtId="0" fontId="7" fillId="0" borderId="4" xfId="21" applyFont="1" applyFill="1" applyBorder="1" applyAlignment="1" applyProtection="1">
      <alignment horizontal="center" vertical="center" wrapText="1"/>
    </xf>
    <xf numFmtId="0" fontId="7" fillId="0" borderId="44" xfId="21" applyFont="1" applyFill="1" applyBorder="1" applyAlignment="1" applyProtection="1">
      <alignment horizontal="center" vertical="center" wrapText="1"/>
    </xf>
    <xf numFmtId="0" fontId="7" fillId="0" borderId="24" xfId="21" applyFont="1" applyFill="1" applyBorder="1" applyAlignment="1" applyProtection="1">
      <alignment horizontal="center" vertical="center" wrapText="1"/>
    </xf>
    <xf numFmtId="0" fontId="7" fillId="0" borderId="47" xfId="21" applyFont="1" applyFill="1" applyBorder="1" applyAlignment="1" applyProtection="1">
      <alignment horizontal="center" vertical="center" wrapText="1"/>
    </xf>
    <xf numFmtId="0" fontId="6" fillId="12" borderId="42" xfId="21" applyFont="1" applyFill="1" applyBorder="1" applyAlignment="1" applyProtection="1">
      <alignment horizontal="center" vertical="center" wrapText="1"/>
    </xf>
    <xf numFmtId="0" fontId="6" fillId="12" borderId="7" xfId="21" applyFont="1" applyFill="1" applyBorder="1" applyAlignment="1" applyProtection="1">
      <alignment horizontal="center" vertical="center" wrapText="1"/>
    </xf>
    <xf numFmtId="0" fontId="6" fillId="12" borderId="48" xfId="21" applyFont="1" applyFill="1" applyBorder="1" applyAlignment="1" applyProtection="1">
      <alignment horizontal="center" vertical="center" wrapText="1"/>
    </xf>
    <xf numFmtId="0" fontId="6" fillId="12" borderId="36" xfId="21" applyFont="1" applyFill="1" applyBorder="1" applyAlignment="1" applyProtection="1">
      <alignment horizontal="center" vertical="center" wrapText="1"/>
    </xf>
    <xf numFmtId="0" fontId="6" fillId="12" borderId="24" xfId="21" applyFont="1" applyFill="1" applyBorder="1" applyAlignment="1" applyProtection="1">
      <alignment horizontal="center" vertical="center" wrapText="1"/>
    </xf>
    <xf numFmtId="0" fontId="46" fillId="0" borderId="70" xfId="21" applyFont="1" applyFill="1" applyBorder="1" applyAlignment="1">
      <alignment horizontal="center" vertical="center" wrapText="1"/>
    </xf>
    <xf numFmtId="0" fontId="46" fillId="0" borderId="54" xfId="21" applyFont="1" applyFill="1" applyBorder="1" applyAlignment="1">
      <alignment horizontal="center" vertical="center" wrapText="1"/>
    </xf>
    <xf numFmtId="0" fontId="46" fillId="0" borderId="14" xfId="21" applyFont="1" applyFill="1" applyBorder="1" applyAlignment="1">
      <alignment horizontal="center" vertical="center" wrapText="1"/>
    </xf>
    <xf numFmtId="0" fontId="6" fillId="9" borderId="30" xfId="21" applyFont="1" applyFill="1" applyBorder="1" applyAlignment="1">
      <alignment horizontal="left" vertical="center" wrapText="1"/>
    </xf>
    <xf numFmtId="0" fontId="6" fillId="9" borderId="20" xfId="21" applyFont="1" applyFill="1" applyBorder="1" applyAlignment="1">
      <alignment horizontal="left" vertical="center" wrapText="1"/>
    </xf>
    <xf numFmtId="0" fontId="6" fillId="9" borderId="26" xfId="21" applyFont="1" applyFill="1" applyBorder="1" applyAlignment="1">
      <alignment horizontal="left" vertical="center" wrapText="1"/>
    </xf>
    <xf numFmtId="0" fontId="6" fillId="9" borderId="27" xfId="21" applyFont="1" applyFill="1" applyBorder="1" applyAlignment="1">
      <alignment horizontal="left" vertical="center" wrapText="1"/>
    </xf>
    <xf numFmtId="167" fontId="7" fillId="11" borderId="16" xfId="10" applyFont="1" applyFill="1" applyBorder="1" applyAlignment="1" applyProtection="1">
      <alignment horizontal="left" vertical="center" wrapText="1"/>
    </xf>
    <xf numFmtId="167" fontId="7" fillId="11" borderId="17" xfId="10" applyFont="1" applyFill="1" applyBorder="1" applyAlignment="1" applyProtection="1">
      <alignment horizontal="left" vertical="center" wrapText="1"/>
    </xf>
    <xf numFmtId="9" fontId="7" fillId="0" borderId="20" xfId="29" applyFont="1" applyFill="1" applyBorder="1" applyAlignment="1" applyProtection="1">
      <alignment horizontal="left" vertical="top" wrapText="1"/>
    </xf>
    <xf numFmtId="9" fontId="7" fillId="0" borderId="26" xfId="29" applyFont="1" applyFill="1" applyBorder="1" applyAlignment="1" applyProtection="1">
      <alignment horizontal="left" vertical="top" wrapText="1"/>
    </xf>
    <xf numFmtId="9" fontId="7" fillId="0" borderId="27" xfId="29" applyFont="1" applyFill="1" applyBorder="1" applyAlignment="1" applyProtection="1">
      <alignment horizontal="left" vertical="top" wrapText="1"/>
    </xf>
    <xf numFmtId="9" fontId="40" fillId="0" borderId="20" xfId="29" applyFont="1" applyFill="1" applyBorder="1" applyAlignment="1" applyProtection="1">
      <alignment horizontal="center" vertical="top" wrapText="1"/>
    </xf>
    <xf numFmtId="9" fontId="40" fillId="0" borderId="26" xfId="29" applyFont="1" applyFill="1" applyBorder="1" applyAlignment="1" applyProtection="1">
      <alignment horizontal="center" vertical="top" wrapText="1"/>
    </xf>
    <xf numFmtId="9" fontId="40" fillId="0" borderId="27" xfId="29" applyFont="1" applyFill="1" applyBorder="1" applyAlignment="1" applyProtection="1">
      <alignment horizontal="center" vertical="top" wrapText="1"/>
    </xf>
    <xf numFmtId="0" fontId="6" fillId="9" borderId="5" xfId="21" applyFont="1" applyFill="1" applyBorder="1" applyAlignment="1">
      <alignment horizontal="left" vertical="center" wrapText="1"/>
    </xf>
    <xf numFmtId="0" fontId="6" fillId="9" borderId="25" xfId="21" applyFont="1" applyFill="1" applyBorder="1" applyAlignment="1">
      <alignment horizontal="left" vertical="center" wrapText="1"/>
    </xf>
    <xf numFmtId="0" fontId="6" fillId="9" borderId="17" xfId="21" applyFont="1" applyFill="1" applyBorder="1" applyAlignment="1">
      <alignment horizontal="left" vertical="center" wrapText="1"/>
    </xf>
    <xf numFmtId="3" fontId="6" fillId="0" borderId="31" xfId="21" applyNumberFormat="1" applyFont="1" applyFill="1" applyBorder="1" applyAlignment="1" applyProtection="1">
      <alignment horizontal="center" vertical="center" wrapText="1"/>
    </xf>
    <xf numFmtId="3" fontId="6" fillId="0" borderId="22" xfId="21" applyNumberFormat="1" applyFont="1" applyFill="1" applyBorder="1" applyAlignment="1" applyProtection="1">
      <alignment horizontal="center" vertical="center" wrapText="1"/>
    </xf>
    <xf numFmtId="3" fontId="6" fillId="0" borderId="32" xfId="21" applyNumberFormat="1" applyFont="1" applyFill="1" applyBorder="1" applyAlignment="1" applyProtection="1">
      <alignment horizontal="center" vertical="center" wrapText="1"/>
    </xf>
    <xf numFmtId="3" fontId="6" fillId="0" borderId="23" xfId="21" applyNumberFormat="1" applyFont="1" applyFill="1" applyBorder="1" applyAlignment="1" applyProtection="1">
      <alignment horizontal="center" vertical="center" wrapText="1"/>
    </xf>
    <xf numFmtId="3" fontId="6" fillId="0" borderId="19" xfId="21" applyNumberFormat="1" applyFont="1" applyFill="1" applyBorder="1" applyAlignment="1" applyProtection="1">
      <alignment horizontal="center" vertical="center" wrapText="1"/>
    </xf>
    <xf numFmtId="3" fontId="6" fillId="0" borderId="33" xfId="21" applyNumberFormat="1" applyFont="1" applyFill="1" applyBorder="1" applyAlignment="1" applyProtection="1">
      <alignment horizontal="center" vertical="center" wrapText="1"/>
    </xf>
    <xf numFmtId="0" fontId="6" fillId="0" borderId="35" xfId="21" applyFont="1" applyFill="1" applyBorder="1" applyAlignment="1">
      <alignment horizontal="center" vertical="center" wrapText="1"/>
    </xf>
    <xf numFmtId="0" fontId="6" fillId="0" borderId="1" xfId="21" applyFont="1" applyFill="1" applyBorder="1" applyAlignment="1">
      <alignment horizontal="center" vertical="center" wrapText="1"/>
    </xf>
    <xf numFmtId="0" fontId="6" fillId="0" borderId="32" xfId="21" applyFont="1" applyFill="1" applyBorder="1" applyAlignment="1">
      <alignment horizontal="center" vertical="center" wrapText="1"/>
    </xf>
    <xf numFmtId="0" fontId="6" fillId="0" borderId="0" xfId="21" applyFont="1" applyFill="1" applyBorder="1" applyAlignment="1">
      <alignment horizontal="center" vertical="center" wrapText="1"/>
    </xf>
    <xf numFmtId="0" fontId="6" fillId="0" borderId="19" xfId="21" applyFont="1" applyFill="1" applyBorder="1" applyAlignment="1">
      <alignment horizontal="center" vertical="center" wrapText="1"/>
    </xf>
    <xf numFmtId="0" fontId="6" fillId="0" borderId="3" xfId="21" applyFont="1" applyFill="1" applyBorder="1" applyAlignment="1">
      <alignment horizontal="center" vertical="center" wrapText="1"/>
    </xf>
    <xf numFmtId="0" fontId="6" fillId="9" borderId="36" xfId="21" applyFont="1" applyFill="1" applyBorder="1" applyAlignment="1">
      <alignment horizontal="left" vertical="center" wrapText="1"/>
    </xf>
    <xf numFmtId="2" fontId="7" fillId="0" borderId="21" xfId="21" applyNumberFormat="1" applyFont="1" applyFill="1" applyBorder="1" applyAlignment="1" applyProtection="1">
      <alignment horizontal="center" vertical="center" wrapText="1"/>
    </xf>
    <xf numFmtId="2" fontId="7" fillId="0" borderId="7" xfId="21" applyNumberFormat="1" applyFont="1" applyFill="1" applyBorder="1" applyAlignment="1" applyProtection="1">
      <alignment horizontal="center" vertical="center" wrapText="1"/>
    </xf>
    <xf numFmtId="9" fontId="7" fillId="0" borderId="31" xfId="21" applyNumberFormat="1" applyFont="1" applyFill="1" applyBorder="1" applyAlignment="1" applyProtection="1">
      <alignment horizontal="left" vertical="top" wrapText="1"/>
    </xf>
    <xf numFmtId="9" fontId="7" fillId="0" borderId="39" xfId="21" applyNumberFormat="1" applyFont="1" applyFill="1" applyBorder="1" applyAlignment="1" applyProtection="1">
      <alignment horizontal="left" vertical="top" wrapText="1"/>
    </xf>
    <xf numFmtId="9" fontId="7" fillId="0" borderId="40" xfId="21" applyNumberFormat="1" applyFont="1" applyFill="1" applyBorder="1" applyAlignment="1" applyProtection="1">
      <alignment horizontal="left" vertical="top" wrapText="1"/>
    </xf>
    <xf numFmtId="9" fontId="7" fillId="0" borderId="32" xfId="21" applyNumberFormat="1" applyFont="1" applyFill="1" applyBorder="1" applyAlignment="1" applyProtection="1">
      <alignment horizontal="left" vertical="top" wrapText="1"/>
    </xf>
    <xf numFmtId="9" fontId="7" fillId="0" borderId="0" xfId="21" applyNumberFormat="1" applyFont="1" applyFill="1" applyBorder="1" applyAlignment="1" applyProtection="1">
      <alignment horizontal="left" vertical="top" wrapText="1"/>
    </xf>
    <xf numFmtId="9" fontId="7" fillId="0" borderId="12" xfId="21" applyNumberFormat="1" applyFont="1" applyFill="1" applyBorder="1" applyAlignment="1" applyProtection="1">
      <alignment horizontal="left" vertical="top" wrapText="1"/>
    </xf>
    <xf numFmtId="9" fontId="7" fillId="0" borderId="8" xfId="21" applyNumberFormat="1" applyFont="1" applyFill="1" applyBorder="1" applyAlignment="1" applyProtection="1">
      <alignment horizontal="left" vertical="top" wrapText="1"/>
    </xf>
    <xf numFmtId="9" fontId="7" fillId="0" borderId="37" xfId="21" applyNumberFormat="1" applyFont="1" applyFill="1" applyBorder="1" applyAlignment="1" applyProtection="1">
      <alignment horizontal="left" vertical="top" wrapText="1"/>
    </xf>
    <xf numFmtId="9" fontId="7" fillId="0" borderId="41" xfId="21" applyNumberFormat="1" applyFont="1" applyFill="1" applyBorder="1" applyAlignment="1" applyProtection="1">
      <alignment horizontal="left" vertical="top" wrapText="1"/>
    </xf>
    <xf numFmtId="2" fontId="7" fillId="0" borderId="42" xfId="21" applyNumberFormat="1" applyFont="1" applyFill="1" applyBorder="1" applyAlignment="1" applyProtection="1">
      <alignment vertical="center" wrapText="1"/>
    </xf>
    <xf numFmtId="2" fontId="7" fillId="0" borderId="34" xfId="21" applyNumberFormat="1" applyFont="1" applyFill="1" applyBorder="1" applyAlignment="1" applyProtection="1">
      <alignment vertical="center" wrapText="1"/>
    </xf>
    <xf numFmtId="0" fontId="6" fillId="9" borderId="43" xfId="21" applyFont="1" applyFill="1" applyBorder="1" applyAlignment="1">
      <alignment horizontal="left" vertical="center" wrapText="1"/>
    </xf>
    <xf numFmtId="9" fontId="7" fillId="0" borderId="27" xfId="29" applyFont="1" applyFill="1" applyBorder="1" applyAlignment="1" applyProtection="1">
      <alignment horizontal="center" vertical="top" wrapText="1"/>
    </xf>
    <xf numFmtId="167" fontId="6" fillId="0" borderId="24" xfId="10" applyFont="1" applyFill="1" applyBorder="1" applyAlignment="1" applyProtection="1">
      <alignment horizontal="center" vertical="center" wrapText="1"/>
    </xf>
    <xf numFmtId="167" fontId="6" fillId="0" borderId="21" xfId="10" applyFont="1" applyFill="1" applyBorder="1" applyAlignment="1" applyProtection="1">
      <alignment horizontal="center" vertical="center" wrapText="1"/>
    </xf>
    <xf numFmtId="0" fontId="7" fillId="0" borderId="34" xfId="21" applyFont="1" applyFill="1" applyBorder="1" applyAlignment="1" applyProtection="1">
      <alignment horizontal="left" vertical="center" wrapText="1"/>
    </xf>
    <xf numFmtId="9" fontId="19" fillId="0" borderId="4" xfId="21" applyNumberFormat="1" applyFont="1" applyFill="1" applyBorder="1" applyAlignment="1" applyProtection="1">
      <alignment horizontal="left" vertical="top" wrapText="1"/>
    </xf>
    <xf numFmtId="9" fontId="40" fillId="0" borderId="43" xfId="29" applyFont="1" applyFill="1" applyBorder="1" applyAlignment="1" applyProtection="1">
      <alignment horizontal="center" vertical="top" wrapText="1"/>
    </xf>
    <xf numFmtId="0" fontId="6" fillId="12" borderId="55" xfId="21" applyFont="1" applyFill="1" applyBorder="1" applyAlignment="1" applyProtection="1">
      <alignment horizontal="center" vertical="center" wrapText="1"/>
    </xf>
    <xf numFmtId="0" fontId="6" fillId="12" borderId="56" xfId="21" applyFont="1" applyFill="1" applyBorder="1" applyAlignment="1" applyProtection="1">
      <alignment horizontal="center" vertical="center" wrapText="1"/>
    </xf>
    <xf numFmtId="0" fontId="6" fillId="12" borderId="57" xfId="21" applyFont="1" applyFill="1" applyBorder="1" applyAlignment="1" applyProtection="1">
      <alignment horizontal="center" vertical="center" wrapText="1"/>
    </xf>
    <xf numFmtId="9" fontId="7" fillId="0" borderId="19" xfId="21" applyNumberFormat="1" applyFont="1" applyFill="1" applyBorder="1" applyAlignment="1" applyProtection="1">
      <alignment horizontal="left" vertical="top" wrapText="1"/>
    </xf>
    <xf numFmtId="9" fontId="7" fillId="0" borderId="3" xfId="21" applyNumberFormat="1" applyFont="1" applyFill="1" applyBorder="1" applyAlignment="1" applyProtection="1">
      <alignment horizontal="left" vertical="top" wrapText="1"/>
    </xf>
    <xf numFmtId="9" fontId="7" fillId="0" borderId="13" xfId="21" applyNumberFormat="1" applyFont="1" applyFill="1" applyBorder="1" applyAlignment="1" applyProtection="1">
      <alignment horizontal="left" vertical="top" wrapText="1"/>
    </xf>
    <xf numFmtId="0" fontId="6" fillId="12" borderId="30" xfId="21" applyFont="1" applyFill="1" applyBorder="1" applyAlignment="1" applyProtection="1">
      <alignment horizontal="center" vertical="center" wrapText="1"/>
    </xf>
    <xf numFmtId="9" fontId="35" fillId="0" borderId="20" xfId="29" applyFont="1" applyFill="1" applyBorder="1" applyAlignment="1" applyProtection="1">
      <alignment horizontal="left" vertical="top" wrapText="1"/>
    </xf>
    <xf numFmtId="9" fontId="35" fillId="0" borderId="26" xfId="29" applyFont="1" applyFill="1" applyBorder="1" applyAlignment="1" applyProtection="1">
      <alignment horizontal="left" vertical="top" wrapText="1"/>
    </xf>
    <xf numFmtId="9" fontId="35" fillId="0" borderId="27" xfId="29" applyFont="1" applyFill="1" applyBorder="1" applyAlignment="1" applyProtection="1">
      <alignment horizontal="left" vertical="top" wrapText="1"/>
    </xf>
    <xf numFmtId="9" fontId="35" fillId="0" borderId="20" xfId="29" applyFont="1" applyFill="1" applyBorder="1" applyAlignment="1" applyProtection="1">
      <alignment horizontal="center" vertical="top" wrapText="1"/>
    </xf>
    <xf numFmtId="9" fontId="35" fillId="0" borderId="26" xfId="29" applyFont="1" applyFill="1" applyBorder="1" applyAlignment="1" applyProtection="1">
      <alignment horizontal="center" vertical="top" wrapText="1"/>
    </xf>
    <xf numFmtId="9" fontId="35" fillId="0" borderId="27" xfId="29" applyFont="1" applyFill="1" applyBorder="1" applyAlignment="1" applyProtection="1">
      <alignment horizontal="center" vertical="top" wrapText="1"/>
    </xf>
    <xf numFmtId="9" fontId="7" fillId="0" borderId="43" xfId="29" applyFont="1" applyFill="1" applyBorder="1" applyAlignment="1" applyProtection="1">
      <alignment horizontal="left" vertical="top" wrapText="1"/>
    </xf>
    <xf numFmtId="9" fontId="7" fillId="0" borderId="21" xfId="27" applyFont="1" applyFill="1" applyBorder="1" applyAlignment="1" applyProtection="1">
      <alignment horizontal="center" vertical="center" wrapText="1"/>
    </xf>
    <xf numFmtId="9" fontId="7" fillId="0" borderId="7" xfId="27" applyFont="1" applyFill="1" applyBorder="1" applyAlignment="1" applyProtection="1">
      <alignment horizontal="center" vertical="center" wrapText="1"/>
    </xf>
    <xf numFmtId="0" fontId="6" fillId="12" borderId="55" xfId="21" applyFont="1" applyFill="1" applyBorder="1" applyAlignment="1" applyProtection="1">
      <alignment horizontal="left" vertical="center" wrapText="1"/>
    </xf>
    <xf numFmtId="0" fontId="6" fillId="12" borderId="30" xfId="21" applyFont="1" applyFill="1" applyBorder="1" applyAlignment="1" applyProtection="1">
      <alignment horizontal="left" vertical="center" wrapText="1"/>
    </xf>
    <xf numFmtId="0" fontId="6" fillId="12" borderId="56" xfId="21" applyFont="1" applyFill="1" applyBorder="1" applyAlignment="1" applyProtection="1">
      <alignment horizontal="left" vertical="center" wrapText="1"/>
    </xf>
    <xf numFmtId="0" fontId="6" fillId="12" borderId="57" xfId="21" applyFont="1" applyFill="1" applyBorder="1" applyAlignment="1" applyProtection="1">
      <alignment horizontal="left" vertical="center" wrapText="1"/>
    </xf>
    <xf numFmtId="9" fontId="40" fillId="0" borderId="26" xfId="29" applyFont="1" applyFill="1" applyBorder="1" applyAlignment="1" applyProtection="1">
      <alignment horizontal="left" vertical="top" wrapText="1"/>
    </xf>
    <xf numFmtId="9" fontId="40" fillId="0" borderId="43" xfId="29" applyFont="1" applyFill="1" applyBorder="1" applyAlignment="1" applyProtection="1">
      <alignment horizontal="left" vertical="top" wrapText="1"/>
    </xf>
    <xf numFmtId="0" fontId="0" fillId="0" borderId="0" xfId="0" applyBorder="1" applyAlignment="1">
      <alignment horizontal="center" wrapText="1"/>
    </xf>
    <xf numFmtId="0" fontId="0" fillId="0" borderId="0" xfId="0" applyAlignment="1">
      <alignment horizontal="center" wrapText="1"/>
    </xf>
    <xf numFmtId="0" fontId="0" fillId="0" borderId="0" xfId="0" applyAlignment="1">
      <alignment horizontal="center"/>
    </xf>
    <xf numFmtId="167" fontId="7" fillId="11" borderId="69" xfId="10" applyFont="1" applyFill="1" applyBorder="1" applyAlignment="1" applyProtection="1">
      <alignment horizontal="left" vertical="center" wrapText="1"/>
    </xf>
    <xf numFmtId="167" fontId="7" fillId="11" borderId="27" xfId="10" applyFont="1" applyFill="1" applyBorder="1" applyAlignment="1" applyProtection="1">
      <alignment horizontal="left" vertical="center" wrapText="1"/>
    </xf>
    <xf numFmtId="9" fontId="35" fillId="0" borderId="31" xfId="21" applyNumberFormat="1" applyFont="1" applyFill="1" applyBorder="1" applyAlignment="1" applyProtection="1">
      <alignment horizontal="left" vertical="top" wrapText="1"/>
    </xf>
    <xf numFmtId="0" fontId="6" fillId="12" borderId="53" xfId="21" applyFont="1" applyFill="1" applyBorder="1" applyAlignment="1" applyProtection="1">
      <alignment horizontal="center" vertical="center" wrapText="1"/>
    </xf>
    <xf numFmtId="2" fontId="7" fillId="0" borderId="53" xfId="21" applyNumberFormat="1" applyFont="1" applyFill="1" applyBorder="1" applyAlignment="1" applyProtection="1">
      <alignment vertical="center" wrapText="1"/>
    </xf>
    <xf numFmtId="2" fontId="7" fillId="0" borderId="24" xfId="21" applyNumberFormat="1" applyFont="1" applyFill="1" applyBorder="1" applyAlignment="1" applyProtection="1">
      <alignment horizontal="center" vertical="center" wrapText="1"/>
    </xf>
    <xf numFmtId="9" fontId="35" fillId="0" borderId="31" xfId="21" applyNumberFormat="1" applyFont="1" applyFill="1" applyBorder="1" applyAlignment="1" applyProtection="1">
      <alignment horizontal="left" vertical="center" wrapText="1"/>
    </xf>
    <xf numFmtId="9" fontId="35" fillId="0" borderId="39" xfId="21" applyNumberFormat="1" applyFont="1" applyFill="1" applyBorder="1" applyAlignment="1" applyProtection="1">
      <alignment horizontal="left" vertical="center" wrapText="1"/>
    </xf>
    <xf numFmtId="9" fontId="35" fillId="0" borderId="40" xfId="21" applyNumberFormat="1" applyFont="1" applyFill="1" applyBorder="1" applyAlignment="1" applyProtection="1">
      <alignment horizontal="left" vertical="center" wrapText="1"/>
    </xf>
    <xf numFmtId="9" fontId="35" fillId="0" borderId="32" xfId="21" applyNumberFormat="1" applyFont="1" applyFill="1" applyBorder="1" applyAlignment="1" applyProtection="1">
      <alignment horizontal="left" vertical="center" wrapText="1"/>
    </xf>
    <xf numFmtId="9" fontId="35" fillId="0" borderId="0" xfId="21" applyNumberFormat="1" applyFont="1" applyFill="1" applyBorder="1" applyAlignment="1" applyProtection="1">
      <alignment horizontal="left" vertical="center" wrapText="1"/>
    </xf>
    <xf numFmtId="9" fontId="35" fillId="0" borderId="12" xfId="21" applyNumberFormat="1" applyFont="1" applyFill="1" applyBorder="1" applyAlignment="1" applyProtection="1">
      <alignment horizontal="left" vertical="center" wrapText="1"/>
    </xf>
    <xf numFmtId="9" fontId="35" fillId="0" borderId="19" xfId="21" applyNumberFormat="1" applyFont="1" applyFill="1" applyBorder="1" applyAlignment="1" applyProtection="1">
      <alignment horizontal="left" vertical="center" wrapText="1"/>
    </xf>
    <xf numFmtId="9" fontId="35" fillId="0" borderId="3" xfId="21" applyNumberFormat="1" applyFont="1" applyFill="1" applyBorder="1" applyAlignment="1" applyProtection="1">
      <alignment horizontal="left" vertical="center" wrapText="1"/>
    </xf>
    <xf numFmtId="9" fontId="35" fillId="0" borderId="13" xfId="21" applyNumberFormat="1" applyFont="1" applyFill="1" applyBorder="1" applyAlignment="1" applyProtection="1">
      <alignment horizontal="left" vertical="center" wrapText="1"/>
    </xf>
    <xf numFmtId="3" fontId="7" fillId="9" borderId="8" xfId="21" applyNumberFormat="1" applyFont="1" applyFill="1" applyBorder="1" applyAlignment="1" applyProtection="1">
      <alignment horizontal="center" vertical="center" wrapText="1"/>
      <protection locked="0"/>
    </xf>
    <xf numFmtId="3" fontId="7" fillId="9" borderId="37" xfId="21" applyNumberFormat="1" applyFont="1" applyFill="1" applyBorder="1" applyAlignment="1" applyProtection="1">
      <alignment horizontal="center" vertical="center" wrapText="1"/>
      <protection locked="0"/>
    </xf>
    <xf numFmtId="3" fontId="7" fillId="9" borderId="38" xfId="21" applyNumberFormat="1" applyFont="1" applyFill="1" applyBorder="1" applyAlignment="1" applyProtection="1">
      <alignment horizontal="center" vertical="center" wrapText="1"/>
      <protection locked="0"/>
    </xf>
    <xf numFmtId="0" fontId="6" fillId="12" borderId="49" xfId="21" applyFont="1" applyFill="1" applyBorder="1" applyAlignment="1" applyProtection="1">
      <alignment horizontal="center" vertical="center" wrapText="1"/>
    </xf>
    <xf numFmtId="0" fontId="6" fillId="12" borderId="29" xfId="21" applyFont="1" applyFill="1" applyBorder="1" applyAlignment="1" applyProtection="1">
      <alignment horizontal="center" vertical="center" wrapText="1"/>
    </xf>
    <xf numFmtId="0" fontId="6" fillId="12" borderId="46" xfId="21" applyFont="1" applyFill="1" applyBorder="1" applyAlignment="1" applyProtection="1">
      <alignment horizontal="center" vertical="center" wrapText="1"/>
    </xf>
    <xf numFmtId="167" fontId="6" fillId="0" borderId="7" xfId="10" applyFont="1" applyFill="1" applyBorder="1" applyAlignment="1" applyProtection="1">
      <alignment horizontal="center" vertical="center" wrapText="1"/>
    </xf>
    <xf numFmtId="0" fontId="7" fillId="0" borderId="31" xfId="21" applyFont="1" applyFill="1" applyBorder="1" applyAlignment="1" applyProtection="1">
      <alignment horizontal="center" vertical="center" wrapText="1"/>
    </xf>
    <xf numFmtId="0" fontId="7" fillId="0" borderId="39" xfId="21" applyFont="1" applyFill="1" applyBorder="1" applyAlignment="1" applyProtection="1">
      <alignment horizontal="center" vertical="center" wrapText="1"/>
    </xf>
    <xf numFmtId="0" fontId="7" fillId="0" borderId="40" xfId="21" applyFont="1" applyFill="1" applyBorder="1" applyAlignment="1" applyProtection="1">
      <alignment horizontal="center" vertical="center" wrapText="1"/>
    </xf>
    <xf numFmtId="0" fontId="7" fillId="0" borderId="32" xfId="21" applyFont="1" applyFill="1" applyBorder="1" applyAlignment="1" applyProtection="1">
      <alignment horizontal="center" vertical="center" wrapText="1"/>
    </xf>
    <xf numFmtId="0" fontId="7" fillId="0" borderId="0" xfId="21" applyFont="1" applyFill="1" applyBorder="1" applyAlignment="1" applyProtection="1">
      <alignment horizontal="center" vertical="center" wrapText="1"/>
    </xf>
    <xf numFmtId="0" fontId="7" fillId="0" borderId="12" xfId="21" applyFont="1" applyFill="1" applyBorder="1" applyAlignment="1" applyProtection="1">
      <alignment horizontal="center" vertical="center" wrapText="1"/>
    </xf>
    <xf numFmtId="0" fontId="7" fillId="0" borderId="8" xfId="21" applyFont="1" applyFill="1" applyBorder="1" applyAlignment="1" applyProtection="1">
      <alignment horizontal="center" vertical="center" wrapText="1"/>
    </xf>
    <xf numFmtId="0" fontId="7" fillId="0" borderId="37" xfId="21" applyFont="1" applyFill="1" applyBorder="1" applyAlignment="1" applyProtection="1">
      <alignment horizontal="center" vertical="center" wrapText="1"/>
    </xf>
    <xf numFmtId="0" fontId="7" fillId="0" borderId="41" xfId="21" applyFont="1" applyFill="1" applyBorder="1" applyAlignment="1" applyProtection="1">
      <alignment horizontal="center" vertical="center" wrapText="1"/>
    </xf>
    <xf numFmtId="167" fontId="6" fillId="0" borderId="67" xfId="10" applyFont="1" applyFill="1" applyBorder="1" applyAlignment="1" applyProtection="1">
      <alignment horizontal="center" vertical="center" wrapText="1"/>
    </xf>
    <xf numFmtId="0" fontId="7" fillId="0" borderId="19" xfId="21" applyFont="1" applyFill="1" applyBorder="1" applyAlignment="1" applyProtection="1">
      <alignment horizontal="center" vertical="center" wrapText="1"/>
    </xf>
    <xf numFmtId="0" fontId="7" fillId="0" borderId="3" xfId="21" applyFont="1" applyFill="1" applyBorder="1" applyAlignment="1" applyProtection="1">
      <alignment horizontal="center" vertical="center" wrapText="1"/>
    </xf>
    <xf numFmtId="0" fontId="7" fillId="0" borderId="13" xfId="21" applyFont="1" applyFill="1" applyBorder="1" applyAlignment="1" applyProtection="1">
      <alignment horizontal="center" vertical="center" wrapText="1"/>
    </xf>
    <xf numFmtId="0" fontId="6" fillId="12" borderId="50" xfId="21" applyFont="1" applyFill="1" applyBorder="1" applyAlignment="1" applyProtection="1">
      <alignment horizontal="center" vertical="center" wrapText="1"/>
    </xf>
    <xf numFmtId="0" fontId="6" fillId="12" borderId="51" xfId="21" applyFont="1" applyFill="1" applyBorder="1" applyAlignment="1" applyProtection="1">
      <alignment horizontal="center" vertical="center" wrapText="1"/>
    </xf>
    <xf numFmtId="0" fontId="6" fillId="9" borderId="49" xfId="21" applyFont="1" applyFill="1" applyBorder="1" applyAlignment="1" applyProtection="1">
      <alignment horizontal="center" vertical="center" wrapText="1"/>
    </xf>
    <xf numFmtId="0" fontId="6" fillId="9" borderId="29" xfId="21" applyFont="1" applyFill="1" applyBorder="1" applyAlignment="1" applyProtection="1">
      <alignment horizontal="center" vertical="center" wrapText="1"/>
    </xf>
    <xf numFmtId="0" fontId="6" fillId="9" borderId="46" xfId="21" applyFont="1" applyFill="1" applyBorder="1" applyAlignment="1" applyProtection="1">
      <alignment horizontal="center" vertical="center" wrapText="1"/>
    </xf>
    <xf numFmtId="0" fontId="6" fillId="12" borderId="39" xfId="21" applyFont="1" applyFill="1" applyBorder="1" applyAlignment="1" applyProtection="1">
      <alignment horizontal="center" vertical="center" wrapText="1"/>
    </xf>
    <xf numFmtId="0" fontId="6" fillId="12" borderId="40" xfId="21" applyFont="1" applyFill="1" applyBorder="1" applyAlignment="1" applyProtection="1">
      <alignment horizontal="center" vertical="center" wrapText="1"/>
    </xf>
    <xf numFmtId="0" fontId="7" fillId="0" borderId="42" xfId="21" applyFont="1" applyFill="1" applyBorder="1" applyAlignment="1" applyProtection="1">
      <alignment horizontal="left" vertical="center" wrapText="1"/>
    </xf>
    <xf numFmtId="3" fontId="6" fillId="0" borderId="8" xfId="21" applyNumberFormat="1" applyFont="1" applyFill="1" applyBorder="1" applyAlignment="1" applyProtection="1">
      <alignment horizontal="center" vertical="center" wrapText="1"/>
    </xf>
    <xf numFmtId="3" fontId="6" fillId="0" borderId="38" xfId="21" applyNumberFormat="1" applyFont="1" applyFill="1" applyBorder="1" applyAlignment="1" applyProtection="1">
      <alignment horizontal="center" vertical="center" wrapText="1"/>
    </xf>
    <xf numFmtId="0" fontId="6" fillId="9" borderId="58" xfId="21" applyFont="1" applyFill="1" applyBorder="1" applyAlignment="1" applyProtection="1">
      <alignment horizontal="center" vertical="center" wrapText="1"/>
    </xf>
    <xf numFmtId="0" fontId="6" fillId="9" borderId="59" xfId="21" applyFont="1" applyFill="1" applyBorder="1" applyAlignment="1" applyProtection="1">
      <alignment horizontal="center" vertical="center" wrapText="1"/>
    </xf>
    <xf numFmtId="0" fontId="6" fillId="9" borderId="52" xfId="21" applyFont="1" applyFill="1" applyBorder="1" applyAlignment="1" applyProtection="1">
      <alignment horizontal="center" vertical="center" wrapText="1"/>
    </xf>
    <xf numFmtId="0" fontId="6" fillId="9" borderId="28" xfId="21" applyFont="1" applyFill="1" applyBorder="1" applyAlignment="1" applyProtection="1">
      <alignment horizontal="center" vertical="center" wrapText="1"/>
    </xf>
    <xf numFmtId="0" fontId="6" fillId="9" borderId="1" xfId="21" applyFont="1" applyFill="1" applyBorder="1" applyAlignment="1" applyProtection="1">
      <alignment horizontal="center" vertical="center" wrapText="1"/>
    </xf>
    <xf numFmtId="0" fontId="6" fillId="9" borderId="11" xfId="21" applyFont="1" applyFill="1" applyBorder="1" applyAlignment="1" applyProtection="1">
      <alignment horizontal="center" vertical="center" wrapText="1"/>
    </xf>
    <xf numFmtId="0" fontId="6" fillId="2" borderId="62" xfId="21" applyFont="1" applyFill="1" applyBorder="1" applyAlignment="1" applyProtection="1">
      <alignment horizontal="center" vertical="center" wrapText="1"/>
    </xf>
    <xf numFmtId="0" fontId="15" fillId="0" borderId="49"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36" xfId="0" applyFont="1" applyFill="1" applyBorder="1" applyAlignment="1">
      <alignment horizontal="left" vertical="center" wrapText="1"/>
    </xf>
    <xf numFmtId="0" fontId="45" fillId="0" borderId="69" xfId="0" applyFont="1" applyBorder="1" applyAlignment="1">
      <alignment horizontal="left" vertical="center" wrapText="1"/>
    </xf>
    <xf numFmtId="0" fontId="45" fillId="0" borderId="26" xfId="0" applyFont="1" applyBorder="1" applyAlignment="1">
      <alignment horizontal="left" vertical="center" wrapText="1"/>
    </xf>
    <xf numFmtId="0" fontId="45" fillId="0" borderId="43" xfId="0" applyFont="1" applyBorder="1" applyAlignment="1">
      <alignment horizontal="left" vertical="center" wrapText="1"/>
    </xf>
    <xf numFmtId="14" fontId="38" fillId="0" borderId="11" xfId="0" applyNumberFormat="1" applyFont="1" applyFill="1" applyBorder="1" applyAlignment="1">
      <alignment horizontal="center" vertical="center"/>
    </xf>
    <xf numFmtId="14" fontId="38" fillId="0" borderId="2" xfId="0" applyNumberFormat="1" applyFont="1" applyFill="1" applyBorder="1" applyAlignment="1">
      <alignment horizontal="center" vertical="center"/>
    </xf>
    <xf numFmtId="14" fontId="38" fillId="0" borderId="12" xfId="0" applyNumberFormat="1" applyFont="1" applyFill="1" applyBorder="1" applyAlignment="1">
      <alignment horizontal="center" vertical="center"/>
    </xf>
    <xf numFmtId="14" fontId="38" fillId="0" borderId="6" xfId="0" applyNumberFormat="1" applyFont="1" applyFill="1" applyBorder="1" applyAlignment="1">
      <alignment horizontal="center" vertical="center"/>
    </xf>
    <xf numFmtId="14" fontId="38" fillId="0" borderId="13" xfId="0" applyNumberFormat="1" applyFont="1" applyFill="1" applyBorder="1" applyAlignment="1">
      <alignment horizontal="center" vertical="center"/>
    </xf>
    <xf numFmtId="2" fontId="7" fillId="0" borderId="9" xfId="21" applyNumberFormat="1" applyFont="1" applyFill="1" applyBorder="1" applyAlignment="1" applyProtection="1">
      <alignment vertical="center" wrapText="1"/>
    </xf>
    <xf numFmtId="9" fontId="7" fillId="0" borderId="67" xfId="27" applyFont="1" applyFill="1" applyBorder="1" applyAlignment="1" applyProtection="1">
      <alignment horizontal="center" vertical="center" wrapText="1"/>
    </xf>
    <xf numFmtId="9" fontId="7" fillId="0" borderId="4" xfId="21" applyNumberFormat="1" applyFont="1" applyFill="1" applyBorder="1" applyAlignment="1" applyProtection="1">
      <alignment horizontal="left" vertical="center" wrapText="1"/>
    </xf>
    <xf numFmtId="9" fontId="7" fillId="0" borderId="44" xfId="21" applyNumberFormat="1" applyFont="1" applyFill="1" applyBorder="1" applyAlignment="1" applyProtection="1">
      <alignment horizontal="left" vertical="center" wrapText="1"/>
    </xf>
    <xf numFmtId="9" fontId="7" fillId="0" borderId="10" xfId="21" applyNumberFormat="1" applyFont="1" applyFill="1" applyBorder="1" applyAlignment="1" applyProtection="1">
      <alignment horizontal="left" vertical="center" wrapText="1"/>
    </xf>
    <xf numFmtId="9" fontId="7" fillId="0" borderId="68" xfId="21" applyNumberFormat="1" applyFont="1" applyFill="1" applyBorder="1" applyAlignment="1" applyProtection="1">
      <alignment horizontal="left" vertical="center" wrapText="1"/>
    </xf>
    <xf numFmtId="9" fontId="40" fillId="0" borderId="39" xfId="21" applyNumberFormat="1" applyFont="1" applyFill="1" applyBorder="1" applyAlignment="1" applyProtection="1">
      <alignment horizontal="left" vertical="top" wrapText="1"/>
    </xf>
    <xf numFmtId="9" fontId="40" fillId="0" borderId="40" xfId="21" applyNumberFormat="1" applyFont="1" applyFill="1" applyBorder="1" applyAlignment="1" applyProtection="1">
      <alignment horizontal="left" vertical="top" wrapText="1"/>
    </xf>
    <xf numFmtId="9" fontId="40" fillId="0" borderId="19" xfId="21" applyNumberFormat="1" applyFont="1" applyFill="1" applyBorder="1" applyAlignment="1" applyProtection="1">
      <alignment horizontal="left" vertical="top" wrapText="1"/>
    </xf>
    <xf numFmtId="9" fontId="40" fillId="0" borderId="3" xfId="21" applyNumberFormat="1" applyFont="1" applyFill="1" applyBorder="1" applyAlignment="1" applyProtection="1">
      <alignment horizontal="left" vertical="top" wrapText="1"/>
    </xf>
    <xf numFmtId="9" fontId="40" fillId="0" borderId="13" xfId="21" applyNumberFormat="1" applyFont="1" applyFill="1" applyBorder="1" applyAlignment="1" applyProtection="1">
      <alignment horizontal="left" vertical="top" wrapText="1"/>
    </xf>
    <xf numFmtId="0" fontId="0" fillId="0" borderId="0" xfId="0" applyAlignment="1">
      <alignment horizontal="left" wrapText="1"/>
    </xf>
    <xf numFmtId="0" fontId="0" fillId="0" borderId="0" xfId="0" applyAlignment="1">
      <alignment horizontal="left"/>
    </xf>
    <xf numFmtId="0" fontId="15" fillId="0" borderId="17" xfId="0" applyFont="1" applyBorder="1" applyAlignment="1">
      <alignment horizontal="left" vertical="center" wrapText="1"/>
    </xf>
    <xf numFmtId="0" fontId="15" fillId="0" borderId="4" xfId="0" applyFont="1" applyBorder="1" applyAlignment="1">
      <alignment horizontal="left" vertical="center" wrapText="1"/>
    </xf>
    <xf numFmtId="0" fontId="15" fillId="0" borderId="44" xfId="0" applyFont="1" applyBorder="1" applyAlignment="1">
      <alignment horizontal="left" vertical="center" wrapText="1"/>
    </xf>
    <xf numFmtId="0" fontId="34" fillId="10" borderId="5" xfId="0" applyFont="1" applyFill="1" applyBorder="1" applyAlignment="1">
      <alignment horizontal="center" vertical="center" wrapText="1"/>
    </xf>
    <xf numFmtId="0" fontId="34" fillId="10" borderId="25"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5" fillId="0" borderId="4" xfId="21" applyFont="1" applyBorder="1" applyAlignment="1">
      <alignment horizontal="center" vertical="center"/>
    </xf>
    <xf numFmtId="0" fontId="15" fillId="0" borderId="30" xfId="0" applyFont="1" applyBorder="1" applyAlignment="1">
      <alignment horizontal="lef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5" fillId="0" borderId="4" xfId="21" applyFont="1" applyBorder="1" applyAlignment="1">
      <alignment horizontal="center" vertical="center" wrapText="1"/>
    </xf>
    <xf numFmtId="0" fontId="34" fillId="10" borderId="31" xfId="0" applyFont="1" applyFill="1" applyBorder="1" applyAlignment="1">
      <alignment horizontal="center" vertical="center" wrapText="1"/>
    </xf>
    <xf numFmtId="0" fontId="34" fillId="10" borderId="22" xfId="0" applyFont="1" applyFill="1" applyBorder="1" applyAlignment="1">
      <alignment horizontal="center" vertical="center" wrapText="1"/>
    </xf>
    <xf numFmtId="0" fontId="45" fillId="0" borderId="22" xfId="0" applyFont="1" applyBorder="1" applyAlignment="1">
      <alignment horizontal="left" vertical="center" wrapText="1"/>
    </xf>
    <xf numFmtId="0" fontId="45" fillId="0" borderId="24" xfId="0" applyFont="1" applyBorder="1" applyAlignment="1">
      <alignment horizontal="left" vertical="center" wrapText="1"/>
    </xf>
    <xf numFmtId="0" fontId="45" fillId="0" borderId="47" xfId="0" applyFont="1" applyBorder="1" applyAlignment="1">
      <alignment horizontal="left" vertical="center" wrapText="1"/>
    </xf>
    <xf numFmtId="0" fontId="34" fillId="10" borderId="7" xfId="0" applyFont="1" applyFill="1" applyBorder="1" applyAlignment="1">
      <alignment horizontal="center"/>
    </xf>
    <xf numFmtId="0" fontId="34" fillId="10" borderId="37" xfId="0" applyFont="1" applyFill="1" applyBorder="1" applyAlignment="1">
      <alignment horizontal="center" vertical="center" wrapText="1"/>
    </xf>
    <xf numFmtId="0" fontId="34" fillId="10" borderId="38" xfId="0" applyFont="1" applyFill="1" applyBorder="1" applyAlignment="1">
      <alignment horizontal="center" vertical="center" wrapText="1"/>
    </xf>
  </cellXfs>
  <cellStyles count="34">
    <cellStyle name="20% - Énfasis6 2" xfId="1"/>
    <cellStyle name="BodyStyle" xfId="2"/>
    <cellStyle name="Borde de la tabla derecha" xfId="3"/>
    <cellStyle name="Borde de la tabla izquierda" xfId="4"/>
    <cellStyle name="Encabezado 1 2" xfId="5"/>
    <cellStyle name="Encabezado 2" xfId="6"/>
    <cellStyle name="Énfasis6 2" xfId="7"/>
    <cellStyle name="Fecha" xfId="8"/>
    <cellStyle name="HeaderStyle" xfId="9"/>
    <cellStyle name="Millares [0]" xfId="10" builtinId="6"/>
    <cellStyle name="Millares [0] 2" xfId="11"/>
    <cellStyle name="Millares 2" xfId="12"/>
    <cellStyle name="Millares 3" xfId="33"/>
    <cellStyle name="Moneda" xfId="13" builtinId="4"/>
    <cellStyle name="Moneda [0]" xfId="14" builtinId="7"/>
    <cellStyle name="Moneda 130" xfId="15"/>
    <cellStyle name="Moneda 2" xfId="16"/>
    <cellStyle name="Moneda 2 2" xfId="17"/>
    <cellStyle name="Moneda 23" xfId="18"/>
    <cellStyle name="Moneda 3" xfId="19"/>
    <cellStyle name="Neutral 2" xfId="20"/>
    <cellStyle name="Normal" xfId="0" builtinId="0"/>
    <cellStyle name="Normal 2" xfId="21"/>
    <cellStyle name="Normal 2 2" xfId="22"/>
    <cellStyle name="Normal 2 3" xfId="23"/>
    <cellStyle name="Normal 3" xfId="24"/>
    <cellStyle name="Normal 3 2" xfId="25"/>
    <cellStyle name="Normal 6 2" xfId="26"/>
    <cellStyle name="Porcentaje" xfId="27" builtinId="5"/>
    <cellStyle name="Porcentaje 2" xfId="28"/>
    <cellStyle name="Porcentual 2" xfId="29"/>
    <cellStyle name="Texto de inicio" xfId="30"/>
    <cellStyle name="Texto de la columna A" xfId="31"/>
    <cellStyle name="Título 4" xfId="3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381000</xdr:colOff>
      <xdr:row>0</xdr:row>
      <xdr:rowOff>76200</xdr:rowOff>
    </xdr:from>
    <xdr:to>
      <xdr:col>0</xdr:col>
      <xdr:colOff>1800225</xdr:colOff>
      <xdr:row>3</xdr:row>
      <xdr:rowOff>123825</xdr:rowOff>
    </xdr:to>
    <xdr:pic>
      <xdr:nvPicPr>
        <xdr:cNvPr id="142789" name="Picture 47">
          <a:extLst>
            <a:ext uri="{FF2B5EF4-FFF2-40B4-BE49-F238E27FC236}">
              <a16:creationId xmlns:a16="http://schemas.microsoft.com/office/drawing/2014/main" id="{B89ED3EE-6A8D-4304-81D5-203CE3F846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6200"/>
          <a:ext cx="14192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0</xdr:row>
      <xdr:rowOff>76200</xdr:rowOff>
    </xdr:from>
    <xdr:to>
      <xdr:col>0</xdr:col>
      <xdr:colOff>1800225</xdr:colOff>
      <xdr:row>3</xdr:row>
      <xdr:rowOff>123825</xdr:rowOff>
    </xdr:to>
    <xdr:pic>
      <xdr:nvPicPr>
        <xdr:cNvPr id="77785" name="Picture 47">
          <a:extLst>
            <a:ext uri="{FF2B5EF4-FFF2-40B4-BE49-F238E27FC236}">
              <a16:creationId xmlns:a16="http://schemas.microsoft.com/office/drawing/2014/main" id="{D6CA4822-2C25-4C5F-B2C6-9093C99B6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6200"/>
          <a:ext cx="14192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76200</xdr:rowOff>
    </xdr:from>
    <xdr:to>
      <xdr:col>0</xdr:col>
      <xdr:colOff>1800225</xdr:colOff>
      <xdr:row>3</xdr:row>
      <xdr:rowOff>123825</xdr:rowOff>
    </xdr:to>
    <xdr:pic>
      <xdr:nvPicPr>
        <xdr:cNvPr id="143452" name="Picture 47">
          <a:extLst>
            <a:ext uri="{FF2B5EF4-FFF2-40B4-BE49-F238E27FC236}">
              <a16:creationId xmlns:a16="http://schemas.microsoft.com/office/drawing/2014/main" id="{B2E09308-E3C8-4813-87D4-50D4E52076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6200"/>
          <a:ext cx="14192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0</xdr:row>
      <xdr:rowOff>76200</xdr:rowOff>
    </xdr:from>
    <xdr:to>
      <xdr:col>0</xdr:col>
      <xdr:colOff>1800225</xdr:colOff>
      <xdr:row>3</xdr:row>
      <xdr:rowOff>123825</xdr:rowOff>
    </xdr:to>
    <xdr:pic>
      <xdr:nvPicPr>
        <xdr:cNvPr id="136894" name="Picture 47">
          <a:extLst>
            <a:ext uri="{FF2B5EF4-FFF2-40B4-BE49-F238E27FC236}">
              <a16:creationId xmlns:a16="http://schemas.microsoft.com/office/drawing/2014/main" id="{F12CE383-A9A2-48FA-8C61-338E4018E3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6200"/>
          <a:ext cx="14192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76200</xdr:rowOff>
    </xdr:from>
    <xdr:to>
      <xdr:col>0</xdr:col>
      <xdr:colOff>1800225</xdr:colOff>
      <xdr:row>3</xdr:row>
      <xdr:rowOff>123825</xdr:rowOff>
    </xdr:to>
    <xdr:pic>
      <xdr:nvPicPr>
        <xdr:cNvPr id="80855" name="Picture 47">
          <a:extLst>
            <a:ext uri="{FF2B5EF4-FFF2-40B4-BE49-F238E27FC236}">
              <a16:creationId xmlns:a16="http://schemas.microsoft.com/office/drawing/2014/main" id="{65730B90-ED6F-45DE-BD15-257DE12AB4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6200"/>
          <a:ext cx="14192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0</xdr:row>
      <xdr:rowOff>76200</xdr:rowOff>
    </xdr:from>
    <xdr:to>
      <xdr:col>0</xdr:col>
      <xdr:colOff>1800225</xdr:colOff>
      <xdr:row>3</xdr:row>
      <xdr:rowOff>123825</xdr:rowOff>
    </xdr:to>
    <xdr:pic>
      <xdr:nvPicPr>
        <xdr:cNvPr id="81879" name="Picture 47">
          <a:extLst>
            <a:ext uri="{FF2B5EF4-FFF2-40B4-BE49-F238E27FC236}">
              <a16:creationId xmlns:a16="http://schemas.microsoft.com/office/drawing/2014/main" id="{B468937A-161C-4E06-B5CA-3F397B2E9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6200"/>
          <a:ext cx="14192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381000</xdr:colOff>
      <xdr:row>0</xdr:row>
      <xdr:rowOff>76200</xdr:rowOff>
    </xdr:from>
    <xdr:to>
      <xdr:col>0</xdr:col>
      <xdr:colOff>1800225</xdr:colOff>
      <xdr:row>3</xdr:row>
      <xdr:rowOff>123825</xdr:rowOff>
    </xdr:to>
    <xdr:pic>
      <xdr:nvPicPr>
        <xdr:cNvPr id="82902" name="Picture 47">
          <a:extLst>
            <a:ext uri="{FF2B5EF4-FFF2-40B4-BE49-F238E27FC236}">
              <a16:creationId xmlns:a16="http://schemas.microsoft.com/office/drawing/2014/main" id="{B6B7BC72-25A8-4192-8A66-C8B303A4A3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6200"/>
          <a:ext cx="14192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381000</xdr:colOff>
      <xdr:row>0</xdr:row>
      <xdr:rowOff>76200</xdr:rowOff>
    </xdr:from>
    <xdr:to>
      <xdr:col>0</xdr:col>
      <xdr:colOff>1800225</xdr:colOff>
      <xdr:row>3</xdr:row>
      <xdr:rowOff>123825</xdr:rowOff>
    </xdr:to>
    <xdr:pic>
      <xdr:nvPicPr>
        <xdr:cNvPr id="83924" name="Picture 47">
          <a:extLst>
            <a:ext uri="{FF2B5EF4-FFF2-40B4-BE49-F238E27FC236}">
              <a16:creationId xmlns:a16="http://schemas.microsoft.com/office/drawing/2014/main" id="{E215FEF3-A26D-43EA-995E-E1E7594362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6200"/>
          <a:ext cx="14192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sorjuela_sdmujer_gov_co/Documents/SD%20MUJER/SEGUIMIENTO%20CONTRATACION/SEGUIMIENTO%20MENSUAL/2021/12.%20DICIEMBRE/PABS%207672%20seguimiento%20contrataci&#243;n%20Diciemb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BS"/>
      <sheetName val="BOLSAS"/>
      <sheetName val="CDPs"/>
      <sheetName val="RPs"/>
      <sheetName val="Componentes de gasto"/>
      <sheetName val=" Consolidado prto 2020-2024"/>
      <sheetName val="PROGRAMACION INICIAL"/>
      <sheetName val="Enero"/>
      <sheetName val="Febrero"/>
      <sheetName val="Marzo"/>
      <sheetName val="Abril"/>
      <sheetName val="Mayo"/>
      <sheetName val="Junio"/>
      <sheetName val="Julio"/>
      <sheetName val="Agosto"/>
      <sheetName val="Septiembre"/>
      <sheetName val="Octubre"/>
      <sheetName val="Noviembre"/>
      <sheetName val="Diciembre"/>
      <sheetName val="RESERVAS"/>
      <sheetName val="SEGUIMIENTO PPTAL"/>
      <sheetName val="ESTADO PROCES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72">
          <cell r="D272">
            <v>1530957302.3499999</v>
          </cell>
        </row>
        <row r="273">
          <cell r="D273">
            <v>1021879416.3199999</v>
          </cell>
        </row>
        <row r="274">
          <cell r="D274">
            <v>981819038.77499998</v>
          </cell>
        </row>
        <row r="275">
          <cell r="D275">
            <v>656294098.79000008</v>
          </cell>
        </row>
        <row r="276">
          <cell r="D276">
            <v>202827092.60000002</v>
          </cell>
        </row>
        <row r="277">
          <cell r="D277">
            <v>984171631.16500008</v>
          </cell>
        </row>
        <row r="278">
          <cell r="D278">
            <v>55902792</v>
          </cell>
        </row>
        <row r="279">
          <cell r="D279">
            <v>28798408.000000004</v>
          </cell>
        </row>
      </sheetData>
      <sheetData sheetId="19">
        <row r="237">
          <cell r="B237">
            <v>68252094.900000006</v>
          </cell>
          <cell r="C237">
            <v>68252094.560000002</v>
          </cell>
        </row>
        <row r="238">
          <cell r="B238">
            <v>34401072.109999999</v>
          </cell>
          <cell r="C238">
            <v>34401071.780000001</v>
          </cell>
        </row>
        <row r="239">
          <cell r="B239">
            <v>15656800.110000001</v>
          </cell>
          <cell r="C239">
            <v>15656799.780000001</v>
          </cell>
        </row>
        <row r="240">
          <cell r="B240">
            <v>3750399.84</v>
          </cell>
          <cell r="C240">
            <v>3750399.84</v>
          </cell>
        </row>
        <row r="241">
          <cell r="B241">
            <v>1562666.6</v>
          </cell>
          <cell r="C241">
            <v>1562666.6</v>
          </cell>
        </row>
        <row r="242">
          <cell r="B242">
            <v>3750399.84</v>
          </cell>
          <cell r="C242">
            <v>3750399.84</v>
          </cell>
        </row>
        <row r="243">
          <cell r="B243">
            <v>1562666.6</v>
          </cell>
          <cell r="C243">
            <v>1562666.6</v>
          </cell>
        </row>
      </sheetData>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39"/>
  <sheetViews>
    <sheetView zoomScale="85" zoomScaleNormal="85" workbookViewId="0">
      <selection activeCell="H28" sqref="H28"/>
    </sheetView>
  </sheetViews>
  <sheetFormatPr baseColWidth="10" defaultRowHeight="15" x14ac:dyDescent="0.25"/>
  <cols>
    <col min="1" max="1" width="5" style="132" customWidth="1"/>
    <col min="2" max="2" width="15.140625" style="132" customWidth="1"/>
    <col min="3" max="3" width="17.28515625" style="132" hidden="1" customWidth="1"/>
    <col min="4" max="4" width="16" style="132" hidden="1" customWidth="1"/>
    <col min="5" max="7" width="16" style="132" customWidth="1"/>
    <col min="8" max="8" width="17.140625" style="132" customWidth="1"/>
    <col min="9" max="16" width="16" style="132" customWidth="1"/>
    <col min="17" max="17" width="9" style="132" customWidth="1"/>
    <col min="18" max="18" width="13.140625" style="132" bestFit="1" customWidth="1"/>
    <col min="19" max="16384" width="11.42578125" style="132"/>
  </cols>
  <sheetData>
    <row r="1" spans="1:17" ht="52.5" customHeight="1" x14ac:dyDescent="0.25">
      <c r="A1" s="145"/>
      <c r="B1" s="145" t="s">
        <v>141</v>
      </c>
      <c r="C1" s="145" t="s">
        <v>142</v>
      </c>
      <c r="D1" s="145" t="s">
        <v>143</v>
      </c>
      <c r="E1" s="145" t="s">
        <v>144</v>
      </c>
      <c r="F1" s="146" t="s">
        <v>145</v>
      </c>
      <c r="G1" s="145" t="s">
        <v>146</v>
      </c>
      <c r="H1" s="145" t="s">
        <v>147</v>
      </c>
      <c r="I1" s="146" t="s">
        <v>145</v>
      </c>
      <c r="J1" s="146" t="s">
        <v>19</v>
      </c>
      <c r="K1" s="146" t="s">
        <v>148</v>
      </c>
      <c r="L1" s="145" t="s">
        <v>149</v>
      </c>
      <c r="M1" s="145" t="s">
        <v>150</v>
      </c>
      <c r="N1" s="145" t="s">
        <v>151</v>
      </c>
      <c r="O1" s="145" t="s">
        <v>152</v>
      </c>
      <c r="P1" s="146" t="s">
        <v>153</v>
      </c>
    </row>
    <row r="2" spans="1:17" ht="15" customHeight="1" x14ac:dyDescent="0.25">
      <c r="A2" s="188">
        <v>1</v>
      </c>
      <c r="B2" s="185" t="s">
        <v>154</v>
      </c>
      <c r="C2" s="147" t="s">
        <v>155</v>
      </c>
      <c r="D2" s="148">
        <v>8472</v>
      </c>
      <c r="E2" s="149">
        <f>+'Realizar 35000 OYA'!$U$13</f>
        <v>8472</v>
      </c>
      <c r="F2" s="150">
        <f t="shared" ref="F2:F17" si="0">+D2-E2</f>
        <v>0</v>
      </c>
      <c r="G2" s="148">
        <f>+'Realizar 35000 OYA'!$P$30</f>
        <v>8700</v>
      </c>
      <c r="H2" s="133"/>
      <c r="I2" s="151"/>
      <c r="J2" s="151"/>
      <c r="K2" s="151"/>
      <c r="L2" s="148"/>
      <c r="M2" s="148"/>
      <c r="N2" s="149"/>
      <c r="O2" s="149"/>
      <c r="P2" s="152">
        <f t="shared" ref="P2:P17" si="1">G2/E2</f>
        <v>1.0269121813031161</v>
      </c>
    </row>
    <row r="3" spans="1:17" x14ac:dyDescent="0.25">
      <c r="A3" s="188"/>
      <c r="B3" s="185"/>
      <c r="C3" s="153" t="s">
        <v>156</v>
      </c>
      <c r="D3" s="154">
        <v>1560926737</v>
      </c>
      <c r="E3" s="155">
        <f>+'Realizar 35000 OYA'!$W$18</f>
        <v>1560926737</v>
      </c>
      <c r="F3" s="150">
        <f t="shared" si="0"/>
        <v>0</v>
      </c>
      <c r="G3" s="154">
        <f>+'Realizar 35000 OYA'!$Z$18</f>
        <v>1530957302</v>
      </c>
      <c r="H3" s="156">
        <f>ROUND([1]Diciembre!$D$272,0)</f>
        <v>1530957302</v>
      </c>
      <c r="I3" s="157">
        <f>+G3-H3</f>
        <v>0</v>
      </c>
      <c r="J3" s="158">
        <f>+'Realizar 35000 OYA'!$AA$13</f>
        <v>0.35</v>
      </c>
      <c r="K3" s="159">
        <f>+'Realizar 35000 OYA'!B34</f>
        <v>0.35</v>
      </c>
      <c r="L3" s="154">
        <f>ROUND([1]RESERVAS!$B$237,0)-1</f>
        <v>68252094</v>
      </c>
      <c r="M3" s="154">
        <f>+'Realizar 35000 OYA'!$Q$18</f>
        <v>68252094</v>
      </c>
      <c r="N3" s="155">
        <f>ROUND([1]RESERVAS!$C$237,0)-1</f>
        <v>68252094</v>
      </c>
      <c r="O3" s="155">
        <f>+'Realizar 35000 OYA'!$T$18</f>
        <v>68252094</v>
      </c>
      <c r="P3" s="152">
        <f t="shared" si="1"/>
        <v>0.9808002295754128</v>
      </c>
      <c r="Q3" s="134"/>
    </row>
    <row r="4" spans="1:17" ht="15" customHeight="1" x14ac:dyDescent="0.25">
      <c r="A4" s="183">
        <f>+A2+1</f>
        <v>2</v>
      </c>
      <c r="B4" s="185" t="s">
        <v>157</v>
      </c>
      <c r="C4" s="147" t="s">
        <v>155</v>
      </c>
      <c r="D4" s="148">
        <v>720</v>
      </c>
      <c r="E4" s="148">
        <f>+'1500 Representacion'!$U$13</f>
        <v>720</v>
      </c>
      <c r="F4" s="151">
        <f t="shared" si="0"/>
        <v>0</v>
      </c>
      <c r="G4" s="148">
        <f>+'1500 Representacion'!$P$29</f>
        <v>767</v>
      </c>
      <c r="H4" s="133"/>
      <c r="I4" s="135"/>
      <c r="J4" s="160"/>
      <c r="K4" s="160"/>
      <c r="L4" s="136"/>
      <c r="M4" s="137"/>
      <c r="N4" s="138"/>
      <c r="O4" s="138"/>
      <c r="P4" s="152">
        <f t="shared" si="1"/>
        <v>1.0652777777777778</v>
      </c>
    </row>
    <row r="5" spans="1:17" x14ac:dyDescent="0.25">
      <c r="A5" s="184"/>
      <c r="B5" s="185"/>
      <c r="C5" s="153" t="s">
        <v>156</v>
      </c>
      <c r="D5" s="154">
        <v>1053637054</v>
      </c>
      <c r="E5" s="154">
        <f>+'1500 Representacion'!$W$18</f>
        <v>1053637054</v>
      </c>
      <c r="F5" s="151">
        <f t="shared" si="0"/>
        <v>0</v>
      </c>
      <c r="G5" s="161">
        <f>+'1500 Representacion'!$Z$18</f>
        <v>1021879416</v>
      </c>
      <c r="H5" s="156">
        <f>ROUND([1]Diciembre!$D$273,0)</f>
        <v>1021879416</v>
      </c>
      <c r="I5" s="157">
        <f>+G5-H5</f>
        <v>0</v>
      </c>
      <c r="J5" s="158">
        <f>+'1500 Representacion'!$AA$13</f>
        <v>0.35</v>
      </c>
      <c r="K5" s="159">
        <f>+'1500 Representacion'!B33</f>
        <v>0.35</v>
      </c>
      <c r="L5" s="154">
        <f>ROUND([1]RESERVAS!$B$238,0)</f>
        <v>34401072</v>
      </c>
      <c r="M5" s="154">
        <f>+'1500 Representacion'!$Q$18</f>
        <v>34401072</v>
      </c>
      <c r="N5" s="155">
        <f>ROUND([1]RESERVAS!$C$238,0)</f>
        <v>34401072</v>
      </c>
      <c r="O5" s="155">
        <f>+'1500 Representacion'!$T$18</f>
        <v>34401072</v>
      </c>
      <c r="P5" s="152">
        <f t="shared" si="1"/>
        <v>0.96985903458934353</v>
      </c>
      <c r="Q5" s="134"/>
    </row>
    <row r="6" spans="1:17" ht="15" customHeight="1" x14ac:dyDescent="0.25">
      <c r="A6" s="183">
        <f>+A4+1</f>
        <v>3</v>
      </c>
      <c r="B6" s="185" t="s">
        <v>158</v>
      </c>
      <c r="C6" s="147" t="s">
        <v>159</v>
      </c>
      <c r="D6" s="162">
        <v>1</v>
      </c>
      <c r="E6" s="162">
        <f>+'Seguimiento Rep'!$U$13</f>
        <v>1</v>
      </c>
      <c r="F6" s="151">
        <f t="shared" si="0"/>
        <v>0</v>
      </c>
      <c r="G6" s="162">
        <f>+'Seguimiento Rep'!$P$30</f>
        <v>1.0015353664479008</v>
      </c>
      <c r="H6" s="133"/>
      <c r="I6" s="135"/>
      <c r="J6" s="160"/>
      <c r="K6" s="160"/>
      <c r="L6" s="136"/>
      <c r="M6" s="138"/>
      <c r="N6" s="138"/>
      <c r="O6" s="138"/>
      <c r="P6" s="152">
        <f>G6/E6</f>
        <v>1.0015353664479008</v>
      </c>
    </row>
    <row r="7" spans="1:17" x14ac:dyDescent="0.25">
      <c r="A7" s="184"/>
      <c r="B7" s="185"/>
      <c r="C7" s="153" t="s">
        <v>156</v>
      </c>
      <c r="D7" s="154">
        <v>984728639</v>
      </c>
      <c r="E7" s="154">
        <f>+'Seguimiento Rep'!$W$18</f>
        <v>984728639</v>
      </c>
      <c r="F7" s="151">
        <f t="shared" si="0"/>
        <v>0</v>
      </c>
      <c r="G7" s="154">
        <f>+'Seguimiento Rep'!$Z$18</f>
        <v>981819039</v>
      </c>
      <c r="H7" s="156">
        <f>ROUND([1]Diciembre!$D$274,0)</f>
        <v>981819039</v>
      </c>
      <c r="I7" s="157">
        <f>+G7-H7</f>
        <v>0</v>
      </c>
      <c r="J7" s="158">
        <f>+'Seguimiento Rep'!$AA$13</f>
        <v>0.05</v>
      </c>
      <c r="K7" s="159">
        <f>+'Seguimiento Rep'!B34</f>
        <v>0.05</v>
      </c>
      <c r="L7" s="154">
        <f>ROUND([1]RESERVAS!$B$239,0)-1</f>
        <v>15656799</v>
      </c>
      <c r="M7" s="154">
        <f>+'Seguimiento Rep'!$Q$18</f>
        <v>15656799</v>
      </c>
      <c r="N7" s="155">
        <f>ROUND([1]RESERVAS!$C$239,0)-1</f>
        <v>15656799</v>
      </c>
      <c r="O7" s="155">
        <f>+'Seguimiento Rep'!$T$18</f>
        <v>15656799</v>
      </c>
      <c r="P7" s="152">
        <f t="shared" si="1"/>
        <v>0.99704527736397031</v>
      </c>
      <c r="Q7" s="134"/>
    </row>
    <row r="8" spans="1:17" ht="15" customHeight="1" x14ac:dyDescent="0.25">
      <c r="A8" s="183">
        <f>+A6+1</f>
        <v>4</v>
      </c>
      <c r="B8" s="185" t="s">
        <v>160</v>
      </c>
      <c r="C8" s="147" t="s">
        <v>161</v>
      </c>
      <c r="D8" s="148">
        <v>4</v>
      </c>
      <c r="E8" s="148">
        <f>+'Ruta Integral'!$U$13</f>
        <v>4</v>
      </c>
      <c r="F8" s="151">
        <f t="shared" si="0"/>
        <v>0</v>
      </c>
      <c r="G8" s="148">
        <f>+'Ruta Integral'!$P$30</f>
        <v>4</v>
      </c>
      <c r="H8" s="133"/>
      <c r="I8" s="135"/>
      <c r="J8" s="160"/>
      <c r="K8" s="160"/>
      <c r="L8" s="136"/>
      <c r="M8" s="138"/>
      <c r="N8" s="138"/>
      <c r="O8" s="138"/>
      <c r="P8" s="152">
        <f t="shared" si="1"/>
        <v>1</v>
      </c>
    </row>
    <row r="9" spans="1:17" x14ac:dyDescent="0.25">
      <c r="A9" s="184"/>
      <c r="B9" s="185"/>
      <c r="C9" s="153" t="s">
        <v>156</v>
      </c>
      <c r="D9" s="154">
        <v>691565620</v>
      </c>
      <c r="E9" s="154">
        <f>+'Ruta Integral'!$W$18</f>
        <v>691565620</v>
      </c>
      <c r="F9" s="151">
        <f t="shared" si="0"/>
        <v>0</v>
      </c>
      <c r="G9" s="154">
        <f>+'Ruta Integral'!$Z$18</f>
        <v>656294099</v>
      </c>
      <c r="H9" s="156">
        <f>ROUND([1]Diciembre!$D$275,0)</f>
        <v>656294099</v>
      </c>
      <c r="I9" s="157">
        <f>+G9-H9</f>
        <v>0</v>
      </c>
      <c r="J9" s="158">
        <f>+'Ruta Integral'!$AA$13</f>
        <v>0.1</v>
      </c>
      <c r="K9" s="159">
        <f>+'Ruta Integral'!B34</f>
        <v>0.1</v>
      </c>
      <c r="L9" s="154">
        <f>ROUND([1]RESERVAS!$B$240,0)</f>
        <v>3750400</v>
      </c>
      <c r="M9" s="154">
        <f>+'Ruta Integral'!$Q$18</f>
        <v>3750400</v>
      </c>
      <c r="N9" s="155">
        <f>ROUND([1]RESERVAS!$C$240,0)</f>
        <v>3750400</v>
      </c>
      <c r="O9" s="155">
        <f>+'Ruta Integral'!$T$18</f>
        <v>3750400</v>
      </c>
      <c r="P9" s="152">
        <f t="shared" si="1"/>
        <v>0.94899757885592984</v>
      </c>
      <c r="Q9" s="134"/>
    </row>
    <row r="10" spans="1:17" ht="15" customHeight="1" x14ac:dyDescent="0.25">
      <c r="A10" s="183">
        <f>+A8+1</f>
        <v>5</v>
      </c>
      <c r="B10" s="185" t="s">
        <v>162</v>
      </c>
      <c r="C10" s="147" t="s">
        <v>159</v>
      </c>
      <c r="D10" s="162">
        <v>1</v>
      </c>
      <c r="E10" s="162">
        <f>+'Seguimiento Ruta'!$U$13</f>
        <v>1</v>
      </c>
      <c r="F10" s="151">
        <f t="shared" si="0"/>
        <v>0</v>
      </c>
      <c r="G10" s="163">
        <f>+'Seguimiento Ruta'!$P$29</f>
        <v>0.999705882352941</v>
      </c>
      <c r="H10" s="133"/>
      <c r="I10" s="135"/>
      <c r="J10" s="160"/>
      <c r="K10" s="160"/>
      <c r="L10" s="136"/>
      <c r="M10" s="138"/>
      <c r="N10" s="138"/>
      <c r="O10" s="138"/>
      <c r="P10" s="152">
        <f t="shared" si="1"/>
        <v>0.999705882352941</v>
      </c>
    </row>
    <row r="11" spans="1:17" x14ac:dyDescent="0.25">
      <c r="A11" s="184"/>
      <c r="B11" s="185"/>
      <c r="C11" s="153" t="s">
        <v>156</v>
      </c>
      <c r="D11" s="154">
        <v>209330176</v>
      </c>
      <c r="E11" s="154">
        <f>+'Seguimiento Ruta'!$W$18</f>
        <v>209330176</v>
      </c>
      <c r="F11" s="151">
        <f t="shared" si="0"/>
        <v>0</v>
      </c>
      <c r="G11" s="154">
        <f>+'Seguimiento Ruta'!$Z$18</f>
        <v>202827093</v>
      </c>
      <c r="H11" s="156">
        <f>ROUND([1]Diciembre!$D$276,0)</f>
        <v>202827093</v>
      </c>
      <c r="I11" s="157">
        <f>+G11-H11</f>
        <v>0</v>
      </c>
      <c r="J11" s="158">
        <f>+'Seguimiento Ruta'!$AA$13</f>
        <v>0.05</v>
      </c>
      <c r="K11" s="159">
        <f>+'Seguimiento Ruta'!B33</f>
        <v>0.05</v>
      </c>
      <c r="L11" s="154">
        <f>ROUND([1]RESERVAS!$B$241,0)</f>
        <v>1562667</v>
      </c>
      <c r="M11" s="154">
        <f>+'Seguimiento Ruta'!$Q$18</f>
        <v>1562667</v>
      </c>
      <c r="N11" s="155">
        <f>ROUND([1]RESERVAS!$C$241,0)</f>
        <v>1562667</v>
      </c>
      <c r="O11" s="155">
        <f>+'Seguimiento Ruta'!$T$18</f>
        <v>1562667</v>
      </c>
      <c r="P11" s="152">
        <f t="shared" si="1"/>
        <v>0.96893384831434914</v>
      </c>
      <c r="Q11" s="134"/>
    </row>
    <row r="12" spans="1:17" ht="15" customHeight="1" x14ac:dyDescent="0.25">
      <c r="A12" s="183">
        <f>+A10+1</f>
        <v>6</v>
      </c>
      <c r="B12" s="185" t="s">
        <v>163</v>
      </c>
      <c r="C12" s="147" t="s">
        <v>161</v>
      </c>
      <c r="D12" s="148">
        <v>1</v>
      </c>
      <c r="E12" s="148">
        <f>+Uri!$U$13</f>
        <v>1</v>
      </c>
      <c r="F12" s="151">
        <f t="shared" si="0"/>
        <v>0</v>
      </c>
      <c r="G12" s="148">
        <f>+Uri!$P$37</f>
        <v>1</v>
      </c>
      <c r="H12" s="133"/>
      <c r="I12" s="135"/>
      <c r="J12" s="160"/>
      <c r="K12" s="160"/>
      <c r="L12" s="136"/>
      <c r="M12" s="138"/>
      <c r="N12" s="138"/>
      <c r="O12" s="138"/>
      <c r="P12" s="152">
        <f t="shared" si="1"/>
        <v>1</v>
      </c>
    </row>
    <row r="13" spans="1:17" x14ac:dyDescent="0.25">
      <c r="A13" s="184"/>
      <c r="B13" s="185"/>
      <c r="C13" s="153" t="s">
        <v>156</v>
      </c>
      <c r="D13" s="154">
        <v>1080585574</v>
      </c>
      <c r="E13" s="154">
        <f>+Uri!$W$18</f>
        <v>1080585574</v>
      </c>
      <c r="F13" s="151">
        <f t="shared" si="0"/>
        <v>0</v>
      </c>
      <c r="G13" s="161">
        <f>+Uri!$Z$18</f>
        <v>984171631</v>
      </c>
      <c r="H13" s="156">
        <f>ROUND([1]Diciembre!$D$277,0)</f>
        <v>984171631</v>
      </c>
      <c r="I13" s="157">
        <f>+G13-H13</f>
        <v>0</v>
      </c>
      <c r="J13" s="158">
        <f>+Uri!$AA$13</f>
        <v>0.05</v>
      </c>
      <c r="K13" s="159">
        <f>+Uri!B41</f>
        <v>0.05</v>
      </c>
      <c r="L13" s="154">
        <v>0</v>
      </c>
      <c r="M13" s="154">
        <f>+Uri!$Q$18</f>
        <v>0</v>
      </c>
      <c r="N13" s="155">
        <v>0</v>
      </c>
      <c r="O13" s="155">
        <f>+Uri!$T$18</f>
        <v>0</v>
      </c>
      <c r="P13" s="152">
        <f t="shared" si="1"/>
        <v>0.91077620753060318</v>
      </c>
      <c r="Q13" s="134"/>
    </row>
    <row r="14" spans="1:17" ht="15" customHeight="1" x14ac:dyDescent="0.25">
      <c r="A14" s="183">
        <f>+A12+1</f>
        <v>7</v>
      </c>
      <c r="B14" s="185" t="s">
        <v>164</v>
      </c>
      <c r="C14" s="147" t="s">
        <v>159</v>
      </c>
      <c r="D14" s="162">
        <v>1</v>
      </c>
      <c r="E14" s="162">
        <f>+Conceptos!$U$13</f>
        <v>1</v>
      </c>
      <c r="F14" s="151">
        <f t="shared" si="0"/>
        <v>0</v>
      </c>
      <c r="G14" s="162">
        <f>+Conceptos!$P$30</f>
        <v>0.99999999999999978</v>
      </c>
      <c r="H14" s="133"/>
      <c r="I14" s="135"/>
      <c r="J14" s="160"/>
      <c r="K14" s="160"/>
      <c r="L14" s="136"/>
      <c r="M14" s="138"/>
      <c r="N14" s="138"/>
      <c r="O14" s="138"/>
      <c r="P14" s="152">
        <f t="shared" si="1"/>
        <v>0.99999999999999978</v>
      </c>
    </row>
    <row r="15" spans="1:17" x14ac:dyDescent="0.25">
      <c r="A15" s="184"/>
      <c r="B15" s="185"/>
      <c r="C15" s="153" t="s">
        <v>156</v>
      </c>
      <c r="D15" s="154">
        <v>55902792</v>
      </c>
      <c r="E15" s="154">
        <f>+Conceptos!$W$18</f>
        <v>55902792</v>
      </c>
      <c r="F15" s="151">
        <f t="shared" si="0"/>
        <v>0</v>
      </c>
      <c r="G15" s="154">
        <f>+Conceptos!$Z$18</f>
        <v>55902792</v>
      </c>
      <c r="H15" s="156">
        <f>ROUND([1]Diciembre!$D$278,0)</f>
        <v>55902792</v>
      </c>
      <c r="I15" s="157">
        <f>+G15-H15</f>
        <v>0</v>
      </c>
      <c r="J15" s="158">
        <f>+Conceptos!$AA$13</f>
        <v>0.02</v>
      </c>
      <c r="K15" s="159">
        <f>+Conceptos!B34</f>
        <v>0.02</v>
      </c>
      <c r="L15" s="154">
        <f>ROUND([1]RESERVAS!$B$242,0)</f>
        <v>3750400</v>
      </c>
      <c r="M15" s="154">
        <f>+Conceptos!$Q$18</f>
        <v>3750400</v>
      </c>
      <c r="N15" s="155">
        <f>ROUND([1]RESERVAS!$C$242,0)</f>
        <v>3750400</v>
      </c>
      <c r="O15" s="155">
        <f>+Conceptos!$T$18</f>
        <v>3750400</v>
      </c>
      <c r="P15" s="152">
        <f t="shared" si="1"/>
        <v>1</v>
      </c>
      <c r="Q15" s="134"/>
    </row>
    <row r="16" spans="1:17" ht="15" customHeight="1" x14ac:dyDescent="0.25">
      <c r="A16" s="183">
        <f>+A14+1</f>
        <v>8</v>
      </c>
      <c r="B16" s="185" t="s">
        <v>165</v>
      </c>
      <c r="C16" s="147" t="s">
        <v>155</v>
      </c>
      <c r="D16" s="148">
        <v>1</v>
      </c>
      <c r="E16" s="148">
        <f>+Iniciativas!$U$13</f>
        <v>1</v>
      </c>
      <c r="F16" s="151">
        <f t="shared" si="0"/>
        <v>0</v>
      </c>
      <c r="G16" s="148">
        <f>+Iniciativas!$P$37</f>
        <v>0.99999999999999989</v>
      </c>
      <c r="H16" s="133"/>
      <c r="I16" s="135"/>
      <c r="J16" s="158"/>
      <c r="K16" s="158"/>
      <c r="L16" s="136"/>
      <c r="M16" s="138"/>
      <c r="N16" s="138"/>
      <c r="O16" s="138"/>
      <c r="P16" s="152">
        <f t="shared" si="1"/>
        <v>0.99999999999999989</v>
      </c>
    </row>
    <row r="17" spans="1:18" x14ac:dyDescent="0.25">
      <c r="A17" s="184"/>
      <c r="B17" s="185"/>
      <c r="C17" s="153" t="s">
        <v>156</v>
      </c>
      <c r="D17" s="154">
        <v>28798408</v>
      </c>
      <c r="E17" s="154">
        <f>+Iniciativas!$W$18</f>
        <v>28798408</v>
      </c>
      <c r="F17" s="151">
        <f t="shared" si="0"/>
        <v>0</v>
      </c>
      <c r="G17" s="154">
        <f>+Iniciativas!$Z$18</f>
        <v>28798408</v>
      </c>
      <c r="H17" s="156">
        <f>ROUND([1]Diciembre!$D$279,0)</f>
        <v>28798408</v>
      </c>
      <c r="I17" s="157">
        <f>+G17-H17</f>
        <v>0</v>
      </c>
      <c r="J17" s="158">
        <f>+Iniciativas!$AA$13</f>
        <v>0.03</v>
      </c>
      <c r="K17" s="159">
        <f>+Iniciativas!B41</f>
        <v>0.03</v>
      </c>
      <c r="L17" s="154">
        <f>ROUND([1]RESERVAS!$B$243,0)</f>
        <v>1562667</v>
      </c>
      <c r="M17" s="154">
        <f>+Iniciativas!$Q$18</f>
        <v>1562667</v>
      </c>
      <c r="N17" s="155">
        <f>ROUND([1]RESERVAS!$C$243,0)</f>
        <v>1562667</v>
      </c>
      <c r="O17" s="155">
        <f>+Iniciativas!$T$18</f>
        <v>1562667</v>
      </c>
      <c r="P17" s="152">
        <f t="shared" si="1"/>
        <v>1</v>
      </c>
      <c r="Q17" s="134"/>
    </row>
    <row r="18" spans="1:18" ht="45" x14ac:dyDescent="0.25">
      <c r="C18" s="145" t="s">
        <v>166</v>
      </c>
      <c r="D18" s="164">
        <f t="shared" ref="D18:N18" si="2">+D3+D5+D7+D9+D11+D13+D15+D17</f>
        <v>5665475000</v>
      </c>
      <c r="E18" s="164">
        <f t="shared" si="2"/>
        <v>5665475000</v>
      </c>
      <c r="F18" s="165">
        <f t="shared" si="2"/>
        <v>0</v>
      </c>
      <c r="G18" s="164">
        <f t="shared" si="2"/>
        <v>5462649780</v>
      </c>
      <c r="H18" s="166">
        <f t="shared" si="2"/>
        <v>5462649780</v>
      </c>
      <c r="I18" s="167">
        <f t="shared" si="2"/>
        <v>0</v>
      </c>
      <c r="J18" s="168">
        <f t="shared" si="2"/>
        <v>1</v>
      </c>
      <c r="K18" s="168">
        <f t="shared" si="2"/>
        <v>1</v>
      </c>
      <c r="L18" s="164">
        <f t="shared" si="2"/>
        <v>128936099</v>
      </c>
      <c r="M18" s="164">
        <f t="shared" si="2"/>
        <v>128936099</v>
      </c>
      <c r="N18" s="164">
        <f t="shared" si="2"/>
        <v>128936099</v>
      </c>
      <c r="O18" s="164">
        <f>+O3+O5+O7+O9+O11+O13+O15+O17</f>
        <v>128936099</v>
      </c>
      <c r="P18" s="139"/>
      <c r="Q18" s="140"/>
      <c r="R18" s="140"/>
    </row>
    <row r="19" spans="1:18" x14ac:dyDescent="0.25">
      <c r="G19" s="141">
        <f>+G18/E18</f>
        <v>0.96419978554313623</v>
      </c>
      <c r="M19" s="140">
        <f>+M18-L18</f>
        <v>0</v>
      </c>
      <c r="O19" s="140">
        <f>+O18-N18</f>
        <v>0</v>
      </c>
    </row>
    <row r="20" spans="1:18" ht="15" customHeight="1" x14ac:dyDescent="0.25">
      <c r="C20" s="186" t="s">
        <v>52</v>
      </c>
      <c r="D20" s="180" t="s">
        <v>14</v>
      </c>
      <c r="E20" s="181"/>
      <c r="F20" s="181"/>
      <c r="G20" s="181"/>
      <c r="H20" s="181"/>
      <c r="I20" s="181"/>
      <c r="J20" s="181"/>
      <c r="K20" s="181"/>
      <c r="L20" s="181"/>
      <c r="M20" s="181"/>
      <c r="N20" s="181"/>
      <c r="O20" s="181"/>
      <c r="P20" s="181"/>
      <c r="Q20" s="182"/>
    </row>
    <row r="21" spans="1:18" ht="30" x14ac:dyDescent="0.25">
      <c r="B21" s="132" t="s">
        <v>167</v>
      </c>
      <c r="C21" s="187"/>
      <c r="D21" s="169" t="s">
        <v>15</v>
      </c>
      <c r="E21" s="169" t="s">
        <v>168</v>
      </c>
      <c r="F21" s="169" t="s">
        <v>169</v>
      </c>
      <c r="G21" s="169" t="s">
        <v>170</v>
      </c>
      <c r="H21" s="169" t="s">
        <v>171</v>
      </c>
      <c r="I21" s="169" t="s">
        <v>172</v>
      </c>
      <c r="J21" s="169" t="s">
        <v>173</v>
      </c>
      <c r="K21" s="169" t="s">
        <v>174</v>
      </c>
      <c r="L21" s="169" t="s">
        <v>175</v>
      </c>
      <c r="M21" s="169" t="s">
        <v>176</v>
      </c>
      <c r="N21" s="169" t="s">
        <v>177</v>
      </c>
      <c r="O21" s="169" t="s">
        <v>178</v>
      </c>
      <c r="P21" s="169" t="s">
        <v>179</v>
      </c>
      <c r="Q21" s="169" t="s">
        <v>54</v>
      </c>
    </row>
    <row r="22" spans="1:18" x14ac:dyDescent="0.25">
      <c r="A22" s="176">
        <v>1</v>
      </c>
      <c r="B22" s="177" t="str">
        <f>+'Realizar 35000 OYA'!$A$34</f>
        <v>Realizar a 35000 mujeres, orientaciones y asesorías socio jurídicas través de Casas de Justicia y escenarios de fiscalías (CAPIV, CAVIF y CAIVAS) y Sede</v>
      </c>
      <c r="C22" s="178">
        <f>+'Realizar 35000 OYA'!$B$34</f>
        <v>0.35</v>
      </c>
      <c r="D22" s="170" t="s">
        <v>11</v>
      </c>
      <c r="E22" s="142">
        <f>+'Realizar 35000 OYA'!D$34</f>
        <v>0.05</v>
      </c>
      <c r="F22" s="142">
        <f>+'Realizar 35000 OYA'!E$34</f>
        <v>7.0000000000000007E-2</v>
      </c>
      <c r="G22" s="142">
        <f>+'Realizar 35000 OYA'!F$34</f>
        <v>0.08</v>
      </c>
      <c r="H22" s="142">
        <f>+'Realizar 35000 OYA'!G$34</f>
        <v>0.08</v>
      </c>
      <c r="I22" s="142">
        <f>+'Realizar 35000 OYA'!H$34</f>
        <v>0.09</v>
      </c>
      <c r="J22" s="142">
        <f>+'Realizar 35000 OYA'!I$34</f>
        <v>0.09</v>
      </c>
      <c r="K22" s="142">
        <f>+'Realizar 35000 OYA'!J$34</f>
        <v>0.09</v>
      </c>
      <c r="L22" s="142">
        <f>+'Realizar 35000 OYA'!K$34</f>
        <v>0.09</v>
      </c>
      <c r="M22" s="142">
        <f>+'Realizar 35000 OYA'!L$34</f>
        <v>0.09</v>
      </c>
      <c r="N22" s="142">
        <f>+'Realizar 35000 OYA'!M$34</f>
        <v>0.09</v>
      </c>
      <c r="O22" s="142">
        <f>+'Realizar 35000 OYA'!N$34</f>
        <v>0.09</v>
      </c>
      <c r="P22" s="142">
        <f>+'Realizar 35000 OYA'!O$34</f>
        <v>0.09</v>
      </c>
      <c r="Q22" s="142">
        <f>SUM(E22:P22)</f>
        <v>0.99999999999999978</v>
      </c>
    </row>
    <row r="23" spans="1:18" x14ac:dyDescent="0.25">
      <c r="A23" s="176"/>
      <c r="B23" s="177"/>
      <c r="C23" s="179"/>
      <c r="D23" s="171" t="s">
        <v>12</v>
      </c>
      <c r="E23" s="175">
        <f>+'Realizar 35000 OYA'!D$35</f>
        <v>5.1391862955032119E-2</v>
      </c>
      <c r="F23" s="175">
        <f>+'Realizar 35000 OYA'!E$35</f>
        <v>0.10840471092077088</v>
      </c>
      <c r="G23" s="175">
        <f>+'Realizar 35000 OYA'!F$35</f>
        <v>0.11161670235546038</v>
      </c>
      <c r="H23" s="175">
        <f>+'Realizar 35000 OYA'!G$35</f>
        <v>9.2612419700214138E-2</v>
      </c>
      <c r="I23" s="175">
        <f>+'Realizar 35000 OYA'!H$35</f>
        <v>8.4582441113490364E-2</v>
      </c>
      <c r="J23" s="175">
        <f>+'Realizar 35000 OYA'!I$35</f>
        <v>9.3683083511777301E-2</v>
      </c>
      <c r="K23" s="175">
        <f>+'Realizar 35000 OYA'!J$35</f>
        <v>9.328158458244111E-2</v>
      </c>
      <c r="L23" s="175">
        <f>+'Realizar 35000 OYA'!K$35</f>
        <v>0.10519271948608137</v>
      </c>
      <c r="M23" s="175">
        <f>+'Realizar 35000 OYA'!L$35</f>
        <v>0.107200214132762</v>
      </c>
      <c r="N23" s="175">
        <f>+'Realizar 35000 OYA'!M$35</f>
        <v>5.8999999999999997E-2</v>
      </c>
      <c r="O23" s="175">
        <f>+'Realizar 35000 OYA'!N$35</f>
        <v>0.06</v>
      </c>
      <c r="P23" s="175">
        <f>+'Realizar 35000 OYA'!O$35</f>
        <v>0.06</v>
      </c>
      <c r="Q23" s="143">
        <f t="shared" ref="Q23:Q37" si="3">SUM(E23:P23)</f>
        <v>1.0269657387580298</v>
      </c>
    </row>
    <row r="24" spans="1:18" x14ac:dyDescent="0.25">
      <c r="A24" s="176">
        <v>2</v>
      </c>
      <c r="B24" s="177" t="str">
        <f>+'1500 Representacion'!$A$33</f>
        <v>Iniciar la representación judicial y/o administrativa de los casos asignados.</v>
      </c>
      <c r="C24" s="178">
        <f>+'1500 Representacion'!$B$33</f>
        <v>0.35</v>
      </c>
      <c r="D24" s="170" t="s">
        <v>11</v>
      </c>
      <c r="E24" s="142">
        <f>+'1500 Representacion'!D$33</f>
        <v>0.05</v>
      </c>
      <c r="F24" s="142">
        <f>+'1500 Representacion'!E$33</f>
        <v>7.0000000000000007E-2</v>
      </c>
      <c r="G24" s="142">
        <f>+'1500 Representacion'!F$33</f>
        <v>0.08</v>
      </c>
      <c r="H24" s="142">
        <f>+'1500 Representacion'!G$33</f>
        <v>0.08</v>
      </c>
      <c r="I24" s="142">
        <f>+'1500 Representacion'!H$33</f>
        <v>0.09</v>
      </c>
      <c r="J24" s="142">
        <f>+'1500 Representacion'!I$33</f>
        <v>0.09</v>
      </c>
      <c r="K24" s="142">
        <f>+'1500 Representacion'!J$33</f>
        <v>0.09</v>
      </c>
      <c r="L24" s="142">
        <f>+'1500 Representacion'!K$33</f>
        <v>0.09</v>
      </c>
      <c r="M24" s="142">
        <f>+'1500 Representacion'!L$33</f>
        <v>0.09</v>
      </c>
      <c r="N24" s="142">
        <f>+'1500 Representacion'!M$33</f>
        <v>0.09</v>
      </c>
      <c r="O24" s="142">
        <f>+'1500 Representacion'!N$33</f>
        <v>0.09</v>
      </c>
      <c r="P24" s="142">
        <f>+'1500 Representacion'!O$33</f>
        <v>0.09</v>
      </c>
      <c r="Q24" s="142">
        <f t="shared" si="3"/>
        <v>0.99999999999999978</v>
      </c>
    </row>
    <row r="25" spans="1:18" x14ac:dyDescent="0.25">
      <c r="A25" s="176"/>
      <c r="B25" s="177"/>
      <c r="C25" s="179"/>
      <c r="D25" s="171" t="s">
        <v>12</v>
      </c>
      <c r="E25" s="175">
        <f>+'1500 Representacion'!D$34</f>
        <v>5.7099999999999998E-2</v>
      </c>
      <c r="F25" s="175">
        <f>+'1500 Representacion'!E$34</f>
        <v>0.18729999999999999</v>
      </c>
      <c r="G25" s="175">
        <f>+'1500 Representacion'!F$34</f>
        <v>0.24440000000000001</v>
      </c>
      <c r="H25" s="175">
        <f>+'1500 Representacion'!G$34</f>
        <v>5.2999999999999999E-2</v>
      </c>
      <c r="I25" s="175">
        <f>+'1500 Representacion'!H$34</f>
        <v>5.2999999999999999E-2</v>
      </c>
      <c r="J25" s="175">
        <f>+'1500 Representacion'!I$34</f>
        <v>5.2999999999999999E-2</v>
      </c>
      <c r="K25" s="175">
        <f>+'1500 Representacion'!J$34</f>
        <v>5.2999999999999999E-2</v>
      </c>
      <c r="L25" s="175">
        <f>+'1500 Representacion'!K$34</f>
        <v>5.2999999999999999E-2</v>
      </c>
      <c r="M25" s="175">
        <f>+'1500 Representacion'!L$34</f>
        <v>5.3999999999999999E-2</v>
      </c>
      <c r="N25" s="175">
        <f>+'1500 Representacion'!M$34</f>
        <v>0.09</v>
      </c>
      <c r="O25" s="175">
        <f>+'1500 Representacion'!N$34</f>
        <v>9.5000000000000001E-2</v>
      </c>
      <c r="P25" s="175">
        <f>+'1500 Representacion'!O$34</f>
        <v>7.1999999999999995E-2</v>
      </c>
      <c r="Q25" s="143">
        <f t="shared" si="3"/>
        <v>1.0648000000000002</v>
      </c>
    </row>
    <row r="26" spans="1:18" ht="15" customHeight="1" x14ac:dyDescent="0.25">
      <c r="A26" s="176">
        <v>3</v>
      </c>
      <c r="B26" s="177" t="str">
        <f>+'Seguimiento Rep'!$A$34</f>
        <v>Realizar seguimiento por lo menos una vez al trimestre a cada uno de los casos activos de representación jurídica.</v>
      </c>
      <c r="C26" s="178">
        <f>+'Seguimiento Rep'!$B$34</f>
        <v>0.05</v>
      </c>
      <c r="D26" s="170" t="s">
        <v>11</v>
      </c>
      <c r="E26" s="142">
        <f>+'Seguimiento Rep'!D$34</f>
        <v>0.08</v>
      </c>
      <c r="F26" s="142">
        <f>+'Seguimiento Rep'!E$34</f>
        <v>0.08</v>
      </c>
      <c r="G26" s="142">
        <f>+'Seguimiento Rep'!F$34</f>
        <v>0.09</v>
      </c>
      <c r="H26" s="142">
        <f>+'Seguimiento Rep'!G$34</f>
        <v>0.08</v>
      </c>
      <c r="I26" s="142">
        <f>+'Seguimiento Rep'!H$34</f>
        <v>0.08</v>
      </c>
      <c r="J26" s="142">
        <f>+'Seguimiento Rep'!I$34</f>
        <v>0.09</v>
      </c>
      <c r="K26" s="142">
        <f>+'Seguimiento Rep'!J$34</f>
        <v>0.08</v>
      </c>
      <c r="L26" s="142">
        <f>+'Seguimiento Rep'!K$34</f>
        <v>0.08</v>
      </c>
      <c r="M26" s="142">
        <f>+'Seguimiento Rep'!L$34</f>
        <v>0.09</v>
      </c>
      <c r="N26" s="142">
        <f>+'Seguimiento Rep'!M$34</f>
        <v>0.08</v>
      </c>
      <c r="O26" s="142">
        <f>+'Seguimiento Rep'!N$34</f>
        <v>0.08</v>
      </c>
      <c r="P26" s="142">
        <f>+'Seguimiento Rep'!O$34</f>
        <v>0.09</v>
      </c>
      <c r="Q26" s="142">
        <f t="shared" si="3"/>
        <v>0.99999999999999978</v>
      </c>
    </row>
    <row r="27" spans="1:18" x14ac:dyDescent="0.25">
      <c r="A27" s="176"/>
      <c r="B27" s="177"/>
      <c r="C27" s="179"/>
      <c r="D27" s="171" t="s">
        <v>12</v>
      </c>
      <c r="E27" s="175">
        <f>+'Seguimiento Rep'!D$35</f>
        <v>7.0000000000000007E-2</v>
      </c>
      <c r="F27" s="175">
        <f>+'Seguimiento Rep'!E$35</f>
        <v>6.6000000000000003E-2</v>
      </c>
      <c r="G27" s="175">
        <f>+'Seguimiento Rep'!F$35</f>
        <v>7.6999999999999999E-2</v>
      </c>
      <c r="H27" s="175">
        <f>+'Seguimiento Rep'!G$35</f>
        <v>7.2255489021956082E-2</v>
      </c>
      <c r="I27" s="175">
        <f>+'Seguimiento Rep'!H$35</f>
        <v>7.3999999999999996E-2</v>
      </c>
      <c r="J27" s="175">
        <f>+'Seguimiento Rep'!I$35</f>
        <v>0.08</v>
      </c>
      <c r="K27" s="175">
        <f>+'Seguimiento Rep'!J$35</f>
        <v>7.2999999999999995E-2</v>
      </c>
      <c r="L27" s="175">
        <f>+'Seguimiento Rep'!K$35</f>
        <v>7.3999999999999996E-2</v>
      </c>
      <c r="M27" s="175">
        <f>+'Seguimiento Rep'!L$35</f>
        <v>0.105</v>
      </c>
      <c r="N27" s="175">
        <f>+'Seguimiento Rep'!M$35</f>
        <v>0.12</v>
      </c>
      <c r="O27" s="175">
        <f>+'Seguimiento Rep'!N$35</f>
        <v>0.1</v>
      </c>
      <c r="P27" s="175">
        <f>+'Seguimiento Rep'!O$35</f>
        <v>8.8700000000000001E-2</v>
      </c>
      <c r="Q27" s="143">
        <f t="shared" si="3"/>
        <v>0.99995548902195597</v>
      </c>
    </row>
    <row r="28" spans="1:18" ht="15" customHeight="1" x14ac:dyDescent="0.25">
      <c r="A28" s="176">
        <v>4</v>
      </c>
      <c r="B28" s="177" t="str">
        <f>+'Ruta Integral'!$A$34</f>
        <v>Realizar atención en 7 Casas de Justicia con ruta integral</v>
      </c>
      <c r="C28" s="178">
        <f>+'Ruta Integral'!$B$34</f>
        <v>0.1</v>
      </c>
      <c r="D28" s="170" t="s">
        <v>11</v>
      </c>
      <c r="E28" s="142">
        <f>+'Ruta Integral'!D$34</f>
        <v>0</v>
      </c>
      <c r="F28" s="142">
        <f>+'Ruta Integral'!E$34</f>
        <v>0.33</v>
      </c>
      <c r="G28" s="142">
        <f>+'Ruta Integral'!F$34</f>
        <v>0.33</v>
      </c>
      <c r="H28" s="142">
        <f>+'Ruta Integral'!G$34</f>
        <v>0</v>
      </c>
      <c r="I28" s="142">
        <f>+'Ruta Integral'!H$34</f>
        <v>0</v>
      </c>
      <c r="J28" s="142">
        <f>+'Ruta Integral'!I$34</f>
        <v>0</v>
      </c>
      <c r="K28" s="142">
        <f>+'Ruta Integral'!J$34</f>
        <v>0</v>
      </c>
      <c r="L28" s="142">
        <f>+'Ruta Integral'!K$34</f>
        <v>0</v>
      </c>
      <c r="M28" s="142">
        <f>+'Ruta Integral'!L$34</f>
        <v>0</v>
      </c>
      <c r="N28" s="142">
        <f>+'Ruta Integral'!M$34</f>
        <v>0</v>
      </c>
      <c r="O28" s="142">
        <f>+'Ruta Integral'!N$34</f>
        <v>0.34</v>
      </c>
      <c r="P28" s="142">
        <f>+'Ruta Integral'!O$34</f>
        <v>0</v>
      </c>
      <c r="Q28" s="142">
        <f t="shared" si="3"/>
        <v>1</v>
      </c>
    </row>
    <row r="29" spans="1:18" x14ac:dyDescent="0.25">
      <c r="A29" s="176"/>
      <c r="B29" s="177"/>
      <c r="C29" s="179"/>
      <c r="D29" s="171" t="s">
        <v>12</v>
      </c>
      <c r="E29" s="175">
        <f>+'Ruta Integral'!D$35</f>
        <v>0</v>
      </c>
      <c r="F29" s="175">
        <f>+'Ruta Integral'!E$35</f>
        <v>0.33</v>
      </c>
      <c r="G29" s="175">
        <f>+'Ruta Integral'!F$35</f>
        <v>0</v>
      </c>
      <c r="H29" s="175">
        <f>+'Ruta Integral'!G$35</f>
        <v>0</v>
      </c>
      <c r="I29" s="175">
        <f>+'Ruta Integral'!H$35</f>
        <v>0.67</v>
      </c>
      <c r="J29" s="175">
        <f>+'Ruta Integral'!I$35</f>
        <v>0</v>
      </c>
      <c r="K29" s="175">
        <f>+'Ruta Integral'!J$35</f>
        <v>0</v>
      </c>
      <c r="L29" s="175">
        <f>+'Ruta Integral'!K$35</f>
        <v>0</v>
      </c>
      <c r="M29" s="175">
        <f>+'Ruta Integral'!L$35</f>
        <v>0</v>
      </c>
      <c r="N29" s="175">
        <f>+'Ruta Integral'!M$35</f>
        <v>0</v>
      </c>
      <c r="O29" s="175">
        <f>+'Ruta Integral'!N$35</f>
        <v>0</v>
      </c>
      <c r="P29" s="175">
        <f>+'Ruta Integral'!O$35</f>
        <v>0</v>
      </c>
      <c r="Q29" s="143">
        <f t="shared" si="3"/>
        <v>1</v>
      </c>
    </row>
    <row r="30" spans="1:18" ht="15" customHeight="1" x14ac:dyDescent="0.25">
      <c r="A30" s="176">
        <v>5</v>
      </c>
      <c r="B30" s="177" t="str">
        <f>+'Seguimiento Ruta'!$A$33</f>
        <v>Seguimiento al 100% de los casos que se representan en el marco de la atención de casas de justicia con ruta integral</v>
      </c>
      <c r="C30" s="178">
        <f>+'Seguimiento Ruta'!$B$33</f>
        <v>0.05</v>
      </c>
      <c r="D30" s="170" t="s">
        <v>11</v>
      </c>
      <c r="E30" s="142">
        <f>+'Seguimiento Ruta'!D$33</f>
        <v>0.08</v>
      </c>
      <c r="F30" s="142">
        <f>+'Seguimiento Ruta'!E$33</f>
        <v>0.08</v>
      </c>
      <c r="G30" s="142">
        <f>+'Seguimiento Ruta'!F$33</f>
        <v>0.09</v>
      </c>
      <c r="H30" s="142">
        <f>+'Seguimiento Ruta'!G$33</f>
        <v>0.08</v>
      </c>
      <c r="I30" s="142">
        <f>+'Seguimiento Ruta'!H$33</f>
        <v>0.08</v>
      </c>
      <c r="J30" s="142">
        <f>+'Seguimiento Ruta'!I$33</f>
        <v>0.09</v>
      </c>
      <c r="K30" s="142">
        <f>+'Seguimiento Ruta'!J$33</f>
        <v>0.08</v>
      </c>
      <c r="L30" s="142">
        <f>+'Seguimiento Ruta'!K$33</f>
        <v>0.08</v>
      </c>
      <c r="M30" s="142">
        <f>+'Seguimiento Ruta'!L$33</f>
        <v>0.09</v>
      </c>
      <c r="N30" s="142">
        <f>+'Seguimiento Ruta'!M$33</f>
        <v>0.08</v>
      </c>
      <c r="O30" s="142">
        <f>+'Seguimiento Ruta'!N$33</f>
        <v>0.08</v>
      </c>
      <c r="P30" s="142">
        <f>+'Seguimiento Ruta'!O$33</f>
        <v>0.09</v>
      </c>
      <c r="Q30" s="142">
        <f t="shared" si="3"/>
        <v>0.99999999999999978</v>
      </c>
    </row>
    <row r="31" spans="1:18" x14ac:dyDescent="0.25">
      <c r="A31" s="176"/>
      <c r="B31" s="177"/>
      <c r="C31" s="179"/>
      <c r="D31" s="171" t="s">
        <v>12</v>
      </c>
      <c r="E31" s="175">
        <f>+'Seguimiento Ruta'!D$34</f>
        <v>7.0000000000000007E-2</v>
      </c>
      <c r="F31" s="175">
        <f>+'Seguimiento Ruta'!E$34</f>
        <v>0.06</v>
      </c>
      <c r="G31" s="175">
        <f>+'Seguimiento Ruta'!F$34</f>
        <v>8.4705882352941159E-2</v>
      </c>
      <c r="H31" s="175">
        <f>+'Seguimiento Ruta'!G$34</f>
        <v>0.08</v>
      </c>
      <c r="I31" s="175">
        <f>+'Seguimiento Ruta'!H$34</f>
        <v>7.6800000000000007E-2</v>
      </c>
      <c r="J31" s="175">
        <f>+'Seguimiento Ruta'!I$34</f>
        <v>0.128</v>
      </c>
      <c r="K31" s="175">
        <f>+'Seguimiento Ruta'!J$34</f>
        <v>0.08</v>
      </c>
      <c r="L31" s="175">
        <f>+'Seguimiento Ruta'!K$34</f>
        <v>0.08</v>
      </c>
      <c r="M31" s="175">
        <f>+'Seguimiento Ruta'!L$34</f>
        <v>0.09</v>
      </c>
      <c r="N31" s="175">
        <f>+'Seguimiento Ruta'!M$34</f>
        <v>8.0500000000000002E-2</v>
      </c>
      <c r="O31" s="175">
        <f>+'Seguimiento Ruta'!N$34</f>
        <v>0.08</v>
      </c>
      <c r="P31" s="175">
        <f>+'Seguimiento Ruta'!O$34</f>
        <v>0.09</v>
      </c>
      <c r="Q31" s="143">
        <f t="shared" si="3"/>
        <v>1.000005882352941</v>
      </c>
    </row>
    <row r="32" spans="1:18" ht="15" customHeight="1" x14ac:dyDescent="0.25">
      <c r="A32" s="176">
        <v>6</v>
      </c>
      <c r="B32" s="177" t="str">
        <f>+Uri!$A$41</f>
        <v>Brindar en 3 URI priorizadas atención psicojurídica a mujeres víctimas de violencia.</v>
      </c>
      <c r="C32" s="178">
        <f>+Uri!$B$41</f>
        <v>0.05</v>
      </c>
      <c r="D32" s="170" t="s">
        <v>11</v>
      </c>
      <c r="E32" s="142">
        <f>+Uri!D$41</f>
        <v>0</v>
      </c>
      <c r="F32" s="142">
        <f>+Uri!E$41</f>
        <v>0</v>
      </c>
      <c r="G32" s="142">
        <f>+Uri!F$41</f>
        <v>0</v>
      </c>
      <c r="H32" s="142">
        <f>+Uri!G$41</f>
        <v>1</v>
      </c>
      <c r="I32" s="142">
        <f>+Uri!H$41</f>
        <v>0</v>
      </c>
      <c r="J32" s="142">
        <f>+Uri!I$41</f>
        <v>0</v>
      </c>
      <c r="K32" s="142">
        <f>+Uri!J$41</f>
        <v>0</v>
      </c>
      <c r="L32" s="142">
        <f>+Uri!K$41</f>
        <v>0</v>
      </c>
      <c r="M32" s="142">
        <f>+Uri!L$41</f>
        <v>0</v>
      </c>
      <c r="N32" s="142">
        <f>+Uri!M$41</f>
        <v>0</v>
      </c>
      <c r="O32" s="142">
        <f>+Uri!N$41</f>
        <v>0</v>
      </c>
      <c r="P32" s="142">
        <f>+Uri!O$41</f>
        <v>0</v>
      </c>
      <c r="Q32" s="142">
        <f t="shared" si="3"/>
        <v>1</v>
      </c>
    </row>
    <row r="33" spans="1:17" x14ac:dyDescent="0.25">
      <c r="A33" s="176"/>
      <c r="B33" s="177"/>
      <c r="C33" s="179"/>
      <c r="D33" s="171" t="s">
        <v>12</v>
      </c>
      <c r="E33" s="175">
        <f>+Uri!D$42</f>
        <v>0</v>
      </c>
      <c r="F33" s="175">
        <f>+Uri!E$42</f>
        <v>0</v>
      </c>
      <c r="G33" s="175">
        <f>+Uri!F$42</f>
        <v>0</v>
      </c>
      <c r="H33" s="175">
        <f>+Uri!G$42</f>
        <v>1</v>
      </c>
      <c r="I33" s="175">
        <f>+Uri!H$42</f>
        <v>0</v>
      </c>
      <c r="J33" s="175">
        <f>+Uri!I$42</f>
        <v>0</v>
      </c>
      <c r="K33" s="175">
        <f>+Uri!J$42</f>
        <v>0</v>
      </c>
      <c r="L33" s="175">
        <f>+Uri!K$42</f>
        <v>0</v>
      </c>
      <c r="M33" s="175">
        <f>+Uri!L$42</f>
        <v>0</v>
      </c>
      <c r="N33" s="175">
        <f>+Uri!M$42</f>
        <v>0</v>
      </c>
      <c r="O33" s="175">
        <f>+Uri!N$42</f>
        <v>0</v>
      </c>
      <c r="P33" s="175">
        <f>+Uri!O$42</f>
        <v>0</v>
      </c>
      <c r="Q33" s="143">
        <f t="shared" si="3"/>
        <v>1</v>
      </c>
    </row>
    <row r="34" spans="1:17" ht="15" customHeight="1" x14ac:dyDescent="0.25">
      <c r="A34" s="176">
        <v>7</v>
      </c>
      <c r="B34" s="177" t="str">
        <f>+Conceptos!$A$34</f>
        <v>Emitir el 100% de los conceptos jurídicos relacionados con los derechos humanos de las mujeres del Distrito Capital.</v>
      </c>
      <c r="C34" s="178">
        <f>+Conceptos!$B$34</f>
        <v>0.02</v>
      </c>
      <c r="D34" s="170" t="s">
        <v>11</v>
      </c>
      <c r="E34" s="142">
        <f>+Conceptos!D$34</f>
        <v>0.08</v>
      </c>
      <c r="F34" s="142">
        <f>+Conceptos!E$34</f>
        <v>0.08</v>
      </c>
      <c r="G34" s="142">
        <f>+Conceptos!F$34</f>
        <v>0.09</v>
      </c>
      <c r="H34" s="142">
        <f>+Conceptos!G$34</f>
        <v>0.08</v>
      </c>
      <c r="I34" s="142">
        <f>+Conceptos!H$34</f>
        <v>0.08</v>
      </c>
      <c r="J34" s="142">
        <f>+Conceptos!I$34</f>
        <v>0.09</v>
      </c>
      <c r="K34" s="142">
        <f>+Conceptos!J$34</f>
        <v>0.08</v>
      </c>
      <c r="L34" s="142">
        <f>+Conceptos!K$34</f>
        <v>0.08</v>
      </c>
      <c r="M34" s="142">
        <f>+Conceptos!L$34</f>
        <v>0.09</v>
      </c>
      <c r="N34" s="142">
        <f>+Conceptos!M$34</f>
        <v>0.08</v>
      </c>
      <c r="O34" s="142">
        <f>+Conceptos!N$34</f>
        <v>0.08</v>
      </c>
      <c r="P34" s="142">
        <f>+Conceptos!O$34</f>
        <v>0.09</v>
      </c>
      <c r="Q34" s="142">
        <f t="shared" si="3"/>
        <v>0.99999999999999978</v>
      </c>
    </row>
    <row r="35" spans="1:17" x14ac:dyDescent="0.25">
      <c r="A35" s="176"/>
      <c r="B35" s="177"/>
      <c r="C35" s="179"/>
      <c r="D35" s="171" t="s">
        <v>12</v>
      </c>
      <c r="E35" s="175">
        <f>+Conceptos!D$35</f>
        <v>0.08</v>
      </c>
      <c r="F35" s="175">
        <f>+Conceptos!E$35</f>
        <v>0.08</v>
      </c>
      <c r="G35" s="175">
        <f>+Conceptos!F$35</f>
        <v>0.09</v>
      </c>
      <c r="H35" s="175">
        <f>+Conceptos!G$35</f>
        <v>0.08</v>
      </c>
      <c r="I35" s="175">
        <f>+Conceptos!H$35</f>
        <v>0.08</v>
      </c>
      <c r="J35" s="175">
        <f>+Conceptos!I$35</f>
        <v>0.09</v>
      </c>
      <c r="K35" s="175">
        <f>+Conceptos!J$35</f>
        <v>0.08</v>
      </c>
      <c r="L35" s="175">
        <f>+Conceptos!K$35</f>
        <v>0.08</v>
      </c>
      <c r="M35" s="175">
        <f>+Conceptos!L$35</f>
        <v>0.09</v>
      </c>
      <c r="N35" s="175">
        <f>+Conceptos!M$35</f>
        <v>0.08</v>
      </c>
      <c r="O35" s="175">
        <f>+Conceptos!N$35</f>
        <v>0.08</v>
      </c>
      <c r="P35" s="175">
        <f>+Conceptos!O$35</f>
        <v>0.09</v>
      </c>
      <c r="Q35" s="143">
        <f t="shared" si="3"/>
        <v>0.99999999999999978</v>
      </c>
    </row>
    <row r="36" spans="1:17" ht="15" customHeight="1" x14ac:dyDescent="0.25">
      <c r="A36" s="176">
        <v>8</v>
      </c>
      <c r="B36" s="177" t="str">
        <f>+Iniciativas!$A$41</f>
        <v xml:space="preserve"> Presentar 4 iniciativas a favor del derecho a una vida libre de violencias y acceso a la justicia para las mujeres ante las instancias pertinentes</v>
      </c>
      <c r="C36" s="178">
        <f>+Iniciativas!$B$41</f>
        <v>0.03</v>
      </c>
      <c r="D36" s="170" t="s">
        <v>11</v>
      </c>
      <c r="E36" s="142">
        <f>+Iniciativas!D$41</f>
        <v>0</v>
      </c>
      <c r="F36" s="142">
        <f>+Iniciativas!E$41</f>
        <v>0</v>
      </c>
      <c r="G36" s="142">
        <f>+Iniciativas!F$41</f>
        <v>0.1</v>
      </c>
      <c r="H36" s="142">
        <f>+Iniciativas!G$41</f>
        <v>0.1</v>
      </c>
      <c r="I36" s="142">
        <f>+Iniciativas!H$41</f>
        <v>0.1</v>
      </c>
      <c r="J36" s="142">
        <f>+Iniciativas!I$41</f>
        <v>0.1</v>
      </c>
      <c r="K36" s="142">
        <f>+Iniciativas!J$41</f>
        <v>0.1</v>
      </c>
      <c r="L36" s="142">
        <f>+Iniciativas!K$41</f>
        <v>0.1</v>
      </c>
      <c r="M36" s="142">
        <f>+Iniciativas!L$41</f>
        <v>0.1</v>
      </c>
      <c r="N36" s="142">
        <f>+Iniciativas!M$41</f>
        <v>0.1</v>
      </c>
      <c r="O36" s="142">
        <f>+Iniciativas!N$41</f>
        <v>0.1</v>
      </c>
      <c r="P36" s="142">
        <f>+Iniciativas!O$41</f>
        <v>0.1</v>
      </c>
      <c r="Q36" s="142">
        <f t="shared" si="3"/>
        <v>0.99999999999999989</v>
      </c>
    </row>
    <row r="37" spans="1:17" x14ac:dyDescent="0.25">
      <c r="A37" s="176"/>
      <c r="B37" s="177"/>
      <c r="C37" s="179"/>
      <c r="D37" s="171" t="s">
        <v>12</v>
      </c>
      <c r="E37" s="175">
        <f>+Iniciativas!D$42</f>
        <v>0</v>
      </c>
      <c r="F37" s="175">
        <f>+Iniciativas!E$42</f>
        <v>0</v>
      </c>
      <c r="G37" s="175">
        <f>+Iniciativas!F$42</f>
        <v>0.1</v>
      </c>
      <c r="H37" s="175">
        <f>+Iniciativas!G$42</f>
        <v>0.1</v>
      </c>
      <c r="I37" s="175">
        <f>+Iniciativas!H$42</f>
        <v>0.1</v>
      </c>
      <c r="J37" s="175">
        <f>+Iniciativas!I$42</f>
        <v>0.1</v>
      </c>
      <c r="K37" s="175">
        <f>+Iniciativas!J$42</f>
        <v>0.1</v>
      </c>
      <c r="L37" s="175">
        <f>+Iniciativas!K$42</f>
        <v>0.1</v>
      </c>
      <c r="M37" s="175">
        <f>+Iniciativas!L$42</f>
        <v>0.1</v>
      </c>
      <c r="N37" s="175">
        <f>+Iniciativas!M$42</f>
        <v>0.1</v>
      </c>
      <c r="O37" s="175">
        <f>+Iniciativas!N$42</f>
        <v>0.1</v>
      </c>
      <c r="P37" s="175">
        <f>+Iniciativas!O$42</f>
        <v>0.1</v>
      </c>
      <c r="Q37" s="143">
        <f t="shared" si="3"/>
        <v>0.99999999999999989</v>
      </c>
    </row>
    <row r="39" spans="1:17" x14ac:dyDescent="0.25">
      <c r="C39" s="144">
        <f>SUM(C22:C37)</f>
        <v>1</v>
      </c>
    </row>
  </sheetData>
  <mergeCells count="42">
    <mergeCell ref="A2:A3"/>
    <mergeCell ref="B2:B3"/>
    <mergeCell ref="A4:A5"/>
    <mergeCell ref="B4:B5"/>
    <mergeCell ref="A6:A7"/>
    <mergeCell ref="B6:B7"/>
    <mergeCell ref="D20:Q20"/>
    <mergeCell ref="A8:A9"/>
    <mergeCell ref="B8:B9"/>
    <mergeCell ref="A10:A11"/>
    <mergeCell ref="B10:B11"/>
    <mergeCell ref="A12:A13"/>
    <mergeCell ref="B12:B13"/>
    <mergeCell ref="A14:A15"/>
    <mergeCell ref="B14:B15"/>
    <mergeCell ref="A16:A17"/>
    <mergeCell ref="B16:B17"/>
    <mergeCell ref="C20:C21"/>
    <mergeCell ref="A22:A23"/>
    <mergeCell ref="B22:B23"/>
    <mergeCell ref="C22:C23"/>
    <mergeCell ref="A24:A25"/>
    <mergeCell ref="B24:B25"/>
    <mergeCell ref="C24:C25"/>
    <mergeCell ref="A26:A27"/>
    <mergeCell ref="B26:B27"/>
    <mergeCell ref="C26:C27"/>
    <mergeCell ref="A28:A29"/>
    <mergeCell ref="B28:B29"/>
    <mergeCell ref="C28:C29"/>
    <mergeCell ref="A30:A31"/>
    <mergeCell ref="B30:B31"/>
    <mergeCell ref="C30:C31"/>
    <mergeCell ref="A32:A33"/>
    <mergeCell ref="B32:B33"/>
    <mergeCell ref="C32:C33"/>
    <mergeCell ref="A34:A35"/>
    <mergeCell ref="B34:B35"/>
    <mergeCell ref="C34:C35"/>
    <mergeCell ref="A36:A37"/>
    <mergeCell ref="B36:B37"/>
    <mergeCell ref="C36:C37"/>
  </mergeCells>
  <conditionalFormatting sqref="Q22:Q37">
    <cfRule type="cellIs" dxfId="1" priority="2" stopIfTrue="1" operator="greaterThan">
      <formula>1</formula>
    </cfRule>
  </conditionalFormatting>
  <conditionalFormatting sqref="P2:P17">
    <cfRule type="cellIs" dxfId="0" priority="1" stopIfTrue="1" operator="greaterThan">
      <formula>1</formula>
    </cfRule>
  </conditionalFormatting>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S11"/>
  <sheetViews>
    <sheetView topLeftCell="E1" zoomScale="90" zoomScaleNormal="90" workbookViewId="0">
      <selection activeCell="S11" sqref="S11"/>
    </sheetView>
  </sheetViews>
  <sheetFormatPr baseColWidth="10" defaultRowHeight="15" x14ac:dyDescent="0.25"/>
  <cols>
    <col min="1" max="1" width="13.85546875" customWidth="1"/>
    <col min="2" max="2" width="8.7109375" customWidth="1"/>
    <col min="3" max="3" width="26.140625" customWidth="1"/>
    <col min="4" max="4" width="15" customWidth="1"/>
    <col min="5" max="5" width="14.28515625" customWidth="1"/>
    <col min="7" max="11" width="9.28515625" customWidth="1"/>
    <col min="12" max="12" width="36.85546875" customWidth="1"/>
    <col min="13" max="16" width="8.42578125" customWidth="1"/>
    <col min="19" max="19" width="40" customWidth="1"/>
  </cols>
  <sheetData>
    <row r="1" spans="1:19" ht="15.75" x14ac:dyDescent="0.25">
      <c r="A1" s="529" t="s">
        <v>20</v>
      </c>
      <c r="B1" s="529"/>
      <c r="C1" s="529"/>
      <c r="D1" s="529"/>
      <c r="E1" s="529"/>
      <c r="F1" s="529"/>
      <c r="G1" s="529"/>
      <c r="H1" s="529"/>
      <c r="I1" s="529"/>
      <c r="J1" s="529"/>
      <c r="K1" s="529"/>
      <c r="L1" s="529"/>
      <c r="M1" s="529"/>
      <c r="N1" s="529"/>
      <c r="O1" s="529"/>
      <c r="P1" s="529"/>
      <c r="Q1" s="530" t="s">
        <v>22</v>
      </c>
      <c r="R1" s="531"/>
      <c r="S1" s="532"/>
    </row>
    <row r="2" spans="1:19" ht="15.75" x14ac:dyDescent="0.25">
      <c r="A2" s="529" t="s">
        <v>21</v>
      </c>
      <c r="B2" s="529"/>
      <c r="C2" s="529"/>
      <c r="D2" s="529"/>
      <c r="E2" s="529"/>
      <c r="F2" s="529"/>
      <c r="G2" s="529"/>
      <c r="H2" s="529"/>
      <c r="I2" s="529"/>
      <c r="J2" s="529"/>
      <c r="K2" s="529"/>
      <c r="L2" s="529"/>
      <c r="M2" s="529"/>
      <c r="N2" s="529"/>
      <c r="O2" s="529"/>
      <c r="P2" s="529"/>
      <c r="Q2" s="522" t="s">
        <v>94</v>
      </c>
      <c r="R2" s="523"/>
      <c r="S2" s="524"/>
    </row>
    <row r="3" spans="1:19" ht="15" customHeight="1" x14ac:dyDescent="0.25">
      <c r="A3" s="533" t="s">
        <v>55</v>
      </c>
      <c r="B3" s="533"/>
      <c r="C3" s="533"/>
      <c r="D3" s="533"/>
      <c r="E3" s="533"/>
      <c r="F3" s="533"/>
      <c r="G3" s="533"/>
      <c r="H3" s="533"/>
      <c r="I3" s="533"/>
      <c r="J3" s="533"/>
      <c r="K3" s="533"/>
      <c r="L3" s="533"/>
      <c r="M3" s="533"/>
      <c r="N3" s="533"/>
      <c r="O3" s="533"/>
      <c r="P3" s="533"/>
      <c r="Q3" s="522" t="s">
        <v>97</v>
      </c>
      <c r="R3" s="523"/>
      <c r="S3" s="524"/>
    </row>
    <row r="4" spans="1:19" ht="15.95" customHeight="1" x14ac:dyDescent="0.25">
      <c r="A4" s="533"/>
      <c r="B4" s="533"/>
      <c r="C4" s="533"/>
      <c r="D4" s="533"/>
      <c r="E4" s="533"/>
      <c r="F4" s="533"/>
      <c r="G4" s="533"/>
      <c r="H4" s="533"/>
      <c r="I4" s="533"/>
      <c r="J4" s="533"/>
      <c r="K4" s="533"/>
      <c r="L4" s="533"/>
      <c r="M4" s="533"/>
      <c r="N4" s="533"/>
      <c r="O4" s="533"/>
      <c r="P4" s="533"/>
      <c r="Q4" s="536" t="s">
        <v>96</v>
      </c>
      <c r="R4" s="537"/>
      <c r="S4" s="538"/>
    </row>
    <row r="5" spans="1:19" ht="15" customHeight="1" x14ac:dyDescent="0.25">
      <c r="A5" s="528" t="s">
        <v>80</v>
      </c>
      <c r="B5" s="528"/>
      <c r="C5" s="528"/>
      <c r="D5" s="528"/>
      <c r="E5" s="528"/>
      <c r="F5" s="528"/>
      <c r="G5" s="528"/>
      <c r="H5" s="528"/>
      <c r="I5" s="528"/>
      <c r="J5" s="528"/>
      <c r="K5" s="528"/>
      <c r="L5" s="528"/>
      <c r="M5" s="528"/>
      <c r="N5" s="528"/>
      <c r="O5" s="528"/>
      <c r="P5" s="528"/>
      <c r="Q5" s="528"/>
      <c r="R5" s="528"/>
      <c r="S5" s="528"/>
    </row>
    <row r="6" spans="1:19" ht="15" customHeight="1" x14ac:dyDescent="0.25">
      <c r="A6" s="540" t="s">
        <v>81</v>
      </c>
      <c r="B6" s="540"/>
      <c r="C6" s="540"/>
      <c r="D6" s="540"/>
      <c r="E6" s="540"/>
      <c r="F6" s="540"/>
      <c r="G6" s="540"/>
      <c r="H6" s="540"/>
      <c r="I6" s="540"/>
      <c r="J6" s="540"/>
      <c r="K6" s="540"/>
      <c r="L6" s="541"/>
      <c r="M6" s="539" t="s">
        <v>82</v>
      </c>
      <c r="N6" s="539"/>
      <c r="O6" s="539"/>
      <c r="P6" s="539"/>
      <c r="Q6" s="539"/>
      <c r="R6" s="539"/>
      <c r="S6" s="539"/>
    </row>
    <row r="7" spans="1:19" x14ac:dyDescent="0.25">
      <c r="A7" s="528" t="s">
        <v>93</v>
      </c>
      <c r="B7" s="528" t="s">
        <v>83</v>
      </c>
      <c r="C7" s="528" t="s">
        <v>7</v>
      </c>
      <c r="D7" s="528" t="s">
        <v>84</v>
      </c>
      <c r="E7" s="528" t="s">
        <v>85</v>
      </c>
      <c r="F7" s="528" t="s">
        <v>86</v>
      </c>
      <c r="G7" s="525" t="s">
        <v>87</v>
      </c>
      <c r="H7" s="526"/>
      <c r="I7" s="526"/>
      <c r="J7" s="526"/>
      <c r="K7" s="527"/>
      <c r="L7" s="528" t="s">
        <v>88</v>
      </c>
      <c r="M7" s="528" t="s">
        <v>89</v>
      </c>
      <c r="N7" s="528"/>
      <c r="O7" s="528"/>
      <c r="P7" s="528"/>
      <c r="Q7" s="534" t="s">
        <v>10</v>
      </c>
      <c r="R7" s="535"/>
      <c r="S7" s="528" t="s">
        <v>79</v>
      </c>
    </row>
    <row r="8" spans="1:19" ht="27" customHeight="1" x14ac:dyDescent="0.25">
      <c r="A8" s="528"/>
      <c r="B8" s="528"/>
      <c r="C8" s="528"/>
      <c r="D8" s="528"/>
      <c r="E8" s="528"/>
      <c r="F8" s="528"/>
      <c r="G8" s="114">
        <v>2020</v>
      </c>
      <c r="H8" s="114">
        <v>2021</v>
      </c>
      <c r="I8" s="114">
        <v>2022</v>
      </c>
      <c r="J8" s="114">
        <v>2023</v>
      </c>
      <c r="K8" s="114">
        <v>2024</v>
      </c>
      <c r="L8" s="528"/>
      <c r="M8" s="114" t="s">
        <v>51</v>
      </c>
      <c r="N8" s="114" t="s">
        <v>23</v>
      </c>
      <c r="O8" s="114" t="s">
        <v>90</v>
      </c>
      <c r="P8" s="114" t="s">
        <v>25</v>
      </c>
      <c r="Q8" s="114" t="s">
        <v>91</v>
      </c>
      <c r="R8" s="114" t="s">
        <v>92</v>
      </c>
      <c r="S8" s="528"/>
    </row>
    <row r="9" spans="1:19" ht="300" x14ac:dyDescent="0.25">
      <c r="A9" s="67">
        <v>1</v>
      </c>
      <c r="B9" s="67">
        <v>327</v>
      </c>
      <c r="C9" s="68" t="s">
        <v>121</v>
      </c>
      <c r="D9" s="68" t="s">
        <v>135</v>
      </c>
      <c r="E9" s="68" t="s">
        <v>123</v>
      </c>
      <c r="F9" s="68">
        <v>35000</v>
      </c>
      <c r="G9" s="69">
        <v>4191</v>
      </c>
      <c r="H9" s="69">
        <v>8472</v>
      </c>
      <c r="I9" s="69">
        <v>8542</v>
      </c>
      <c r="J9" s="69">
        <v>8592</v>
      </c>
      <c r="K9" s="69">
        <v>5203</v>
      </c>
      <c r="L9" s="70" t="s">
        <v>136</v>
      </c>
      <c r="M9" s="68">
        <v>2028</v>
      </c>
      <c r="N9" s="68">
        <v>2024</v>
      </c>
      <c r="O9" s="127">
        <v>2283</v>
      </c>
      <c r="P9" s="115">
        <v>2365</v>
      </c>
      <c r="Q9" s="115">
        <f>SUM(M9:P9)</f>
        <v>8700</v>
      </c>
      <c r="R9" s="110">
        <f>Q9/H9</f>
        <v>1.0269121813031161</v>
      </c>
      <c r="S9" s="128" t="s">
        <v>204</v>
      </c>
    </row>
    <row r="10" spans="1:19" ht="180" x14ac:dyDescent="0.25">
      <c r="A10" s="67">
        <v>1</v>
      </c>
      <c r="B10" s="67">
        <v>307</v>
      </c>
      <c r="C10" s="68" t="s">
        <v>121</v>
      </c>
      <c r="D10" s="68" t="s">
        <v>125</v>
      </c>
      <c r="E10" s="68" t="s">
        <v>123</v>
      </c>
      <c r="F10" s="68">
        <v>7</v>
      </c>
      <c r="G10" s="69">
        <v>1</v>
      </c>
      <c r="H10" s="69">
        <v>3</v>
      </c>
      <c r="I10" s="69">
        <v>2</v>
      </c>
      <c r="J10" s="69">
        <v>1</v>
      </c>
      <c r="K10" s="69">
        <v>0</v>
      </c>
      <c r="L10" s="70" t="s">
        <v>128</v>
      </c>
      <c r="M10" s="67">
        <v>1</v>
      </c>
      <c r="N10" s="130">
        <v>2</v>
      </c>
      <c r="O10" s="131">
        <v>2</v>
      </c>
      <c r="P10" s="131">
        <v>3</v>
      </c>
      <c r="Q10" s="111">
        <v>3</v>
      </c>
      <c r="R10" s="110">
        <f>Q10/H10</f>
        <v>1</v>
      </c>
      <c r="S10" s="129" t="s">
        <v>205</v>
      </c>
    </row>
    <row r="11" spans="1:19" ht="315" x14ac:dyDescent="0.25">
      <c r="A11" s="67">
        <v>1</v>
      </c>
      <c r="B11" s="67">
        <v>308</v>
      </c>
      <c r="C11" s="68" t="s">
        <v>122</v>
      </c>
      <c r="D11" s="68" t="s">
        <v>126</v>
      </c>
      <c r="E11" s="68" t="s">
        <v>124</v>
      </c>
      <c r="F11" s="68">
        <v>3</v>
      </c>
      <c r="G11" s="69"/>
      <c r="H11" s="69">
        <v>1</v>
      </c>
      <c r="I11" s="69">
        <v>2</v>
      </c>
      <c r="J11" s="69">
        <v>3</v>
      </c>
      <c r="K11" s="69">
        <v>3</v>
      </c>
      <c r="L11" s="70" t="s">
        <v>137</v>
      </c>
      <c r="M11" s="71"/>
      <c r="N11" s="67">
        <v>1</v>
      </c>
      <c r="O11" s="71">
        <v>1</v>
      </c>
      <c r="P11" s="71">
        <v>1</v>
      </c>
      <c r="Q11" s="111">
        <v>1</v>
      </c>
      <c r="R11" s="110">
        <f>Q11/H11</f>
        <v>1</v>
      </c>
      <c r="S11" s="129" t="s">
        <v>196</v>
      </c>
    </row>
  </sheetData>
  <mergeCells count="21">
    <mergeCell ref="B7:B8"/>
    <mergeCell ref="A7:A8"/>
    <mergeCell ref="A5:S5"/>
    <mergeCell ref="A6:L6"/>
    <mergeCell ref="C7:C8"/>
    <mergeCell ref="Q3:S3"/>
    <mergeCell ref="G7:K7"/>
    <mergeCell ref="E7:E8"/>
    <mergeCell ref="A1:P1"/>
    <mergeCell ref="Q1:S1"/>
    <mergeCell ref="A2:P2"/>
    <mergeCell ref="Q2:S2"/>
    <mergeCell ref="A3:P4"/>
    <mergeCell ref="Q7:R7"/>
    <mergeCell ref="Q4:S4"/>
    <mergeCell ref="D7:D8"/>
    <mergeCell ref="S7:S8"/>
    <mergeCell ref="M7:P7"/>
    <mergeCell ref="L7:L8"/>
    <mergeCell ref="F7:F8"/>
    <mergeCell ref="M6:S6"/>
  </mergeCells>
  <pageMargins left="0.7" right="0.7" top="0.75" bottom="0.75" header="0.3" footer="0.3"/>
  <pageSetup scale="43" orientation="landscape" horizontalDpi="0" verticalDpi="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46"/>
  <sheetViews>
    <sheetView tabSelected="1" topLeftCell="C1" zoomScale="90" zoomScaleNormal="90" workbookViewId="0">
      <selection activeCell="Q30" sqref="Q30:T30"/>
    </sheetView>
  </sheetViews>
  <sheetFormatPr baseColWidth="10" defaultRowHeight="15" x14ac:dyDescent="0.25"/>
  <cols>
    <col min="1" max="1" width="38.42578125" customWidth="1"/>
    <col min="2" max="2" width="18.28515625" customWidth="1"/>
    <col min="3" max="3" width="17.42578125" customWidth="1"/>
    <col min="4" max="4" width="7" customWidth="1"/>
    <col min="5" max="5" width="7.85546875" customWidth="1"/>
    <col min="6" max="6" width="7" customWidth="1"/>
    <col min="7" max="15" width="7.7109375" customWidth="1"/>
    <col min="16" max="16" width="13" customWidth="1"/>
    <col min="18" max="18" width="7.42578125"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6.42578125" style="19"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28" ht="32.25" customHeight="1" x14ac:dyDescent="0.25">
      <c r="A1" s="244"/>
      <c r="B1" s="264" t="s">
        <v>20</v>
      </c>
      <c r="C1" s="265"/>
      <c r="D1" s="265"/>
      <c r="E1" s="265"/>
      <c r="F1" s="265"/>
      <c r="G1" s="265"/>
      <c r="H1" s="265"/>
      <c r="I1" s="265"/>
      <c r="J1" s="265"/>
      <c r="K1" s="265"/>
      <c r="L1" s="265"/>
      <c r="M1" s="265"/>
      <c r="N1" s="265"/>
      <c r="O1" s="265"/>
      <c r="P1" s="265"/>
      <c r="Q1" s="265"/>
      <c r="R1" s="265"/>
      <c r="S1" s="265"/>
      <c r="T1" s="265"/>
      <c r="U1" s="265"/>
      <c r="V1" s="265"/>
      <c r="W1" s="265"/>
      <c r="X1" s="265"/>
      <c r="Y1" s="266"/>
      <c r="Z1" s="212" t="s">
        <v>22</v>
      </c>
      <c r="AA1" s="213"/>
      <c r="AB1" s="214"/>
    </row>
    <row r="2" spans="1:28" ht="30.75" customHeight="1" x14ac:dyDescent="0.25">
      <c r="A2" s="245"/>
      <c r="B2" s="224" t="s">
        <v>21</v>
      </c>
      <c r="C2" s="225"/>
      <c r="D2" s="225"/>
      <c r="E2" s="225"/>
      <c r="F2" s="225"/>
      <c r="G2" s="225"/>
      <c r="H2" s="225"/>
      <c r="I2" s="225"/>
      <c r="J2" s="225"/>
      <c r="K2" s="225"/>
      <c r="L2" s="225"/>
      <c r="M2" s="225"/>
      <c r="N2" s="225"/>
      <c r="O2" s="225"/>
      <c r="P2" s="225"/>
      <c r="Q2" s="225"/>
      <c r="R2" s="225"/>
      <c r="S2" s="225"/>
      <c r="T2" s="225"/>
      <c r="U2" s="225"/>
      <c r="V2" s="225"/>
      <c r="W2" s="225"/>
      <c r="X2" s="225"/>
      <c r="Y2" s="226"/>
      <c r="Z2" s="189" t="s">
        <v>94</v>
      </c>
      <c r="AA2" s="190"/>
      <c r="AB2" s="191"/>
    </row>
    <row r="3" spans="1:28" ht="24" customHeight="1" x14ac:dyDescent="0.25">
      <c r="A3" s="245"/>
      <c r="B3" s="227" t="s">
        <v>55</v>
      </c>
      <c r="C3" s="228"/>
      <c r="D3" s="228"/>
      <c r="E3" s="228"/>
      <c r="F3" s="228"/>
      <c r="G3" s="228"/>
      <c r="H3" s="228"/>
      <c r="I3" s="228"/>
      <c r="J3" s="228"/>
      <c r="K3" s="228"/>
      <c r="L3" s="228"/>
      <c r="M3" s="228"/>
      <c r="N3" s="228"/>
      <c r="O3" s="228"/>
      <c r="P3" s="228"/>
      <c r="Q3" s="228"/>
      <c r="R3" s="228"/>
      <c r="S3" s="228"/>
      <c r="T3" s="228"/>
      <c r="U3" s="228"/>
      <c r="V3" s="228"/>
      <c r="W3" s="228"/>
      <c r="X3" s="228"/>
      <c r="Y3" s="229"/>
      <c r="Z3" s="189" t="s">
        <v>97</v>
      </c>
      <c r="AA3" s="190"/>
      <c r="AB3" s="191"/>
    </row>
    <row r="4" spans="1:28" ht="15.75" customHeight="1" thickBot="1" x14ac:dyDescent="0.3">
      <c r="A4" s="246"/>
      <c r="B4" s="230"/>
      <c r="C4" s="231"/>
      <c r="D4" s="231"/>
      <c r="E4" s="231"/>
      <c r="F4" s="231"/>
      <c r="G4" s="231"/>
      <c r="H4" s="231"/>
      <c r="I4" s="231"/>
      <c r="J4" s="231"/>
      <c r="K4" s="231"/>
      <c r="L4" s="231"/>
      <c r="M4" s="231"/>
      <c r="N4" s="231"/>
      <c r="O4" s="231"/>
      <c r="P4" s="231"/>
      <c r="Q4" s="231"/>
      <c r="R4" s="231"/>
      <c r="S4" s="231"/>
      <c r="T4" s="231"/>
      <c r="U4" s="231"/>
      <c r="V4" s="231"/>
      <c r="W4" s="231"/>
      <c r="X4" s="231"/>
      <c r="Y4" s="232"/>
      <c r="Z4" s="219" t="s">
        <v>95</v>
      </c>
      <c r="AA4" s="220"/>
      <c r="AB4" s="221"/>
    </row>
    <row r="5" spans="1:28" ht="9" customHeight="1" thickBot="1" x14ac:dyDescent="0.3">
      <c r="A5" s="53"/>
      <c r="B5" s="51"/>
      <c r="C5" s="52"/>
      <c r="D5" s="8"/>
      <c r="E5" s="8"/>
      <c r="F5" s="8"/>
      <c r="G5" s="8"/>
      <c r="H5" s="8"/>
      <c r="I5" s="8"/>
      <c r="J5" s="8"/>
      <c r="K5" s="8"/>
      <c r="L5" s="8"/>
      <c r="M5" s="8"/>
      <c r="N5" s="8"/>
      <c r="O5" s="8"/>
      <c r="P5" s="8"/>
      <c r="Q5" s="8"/>
      <c r="R5" s="8"/>
      <c r="S5" s="8"/>
      <c r="T5" s="8"/>
      <c r="U5" s="8"/>
      <c r="V5" s="8"/>
      <c r="W5" s="8"/>
      <c r="X5" s="9"/>
      <c r="Y5" s="8"/>
      <c r="Z5" s="10"/>
      <c r="AA5" s="2"/>
      <c r="AB5" s="54"/>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55"/>
    </row>
    <row r="7" spans="1:28" ht="15" customHeight="1" x14ac:dyDescent="0.25">
      <c r="A7" s="284" t="s">
        <v>0</v>
      </c>
      <c r="B7" s="285"/>
      <c r="C7" s="233" t="s">
        <v>98</v>
      </c>
      <c r="D7" s="234"/>
      <c r="E7" s="234"/>
      <c r="F7" s="234"/>
      <c r="G7" s="234"/>
      <c r="H7" s="234"/>
      <c r="I7" s="234"/>
      <c r="J7" s="234"/>
      <c r="K7" s="235"/>
      <c r="L7" s="58"/>
      <c r="M7" s="48"/>
      <c r="N7" s="48"/>
      <c r="O7" s="48"/>
      <c r="P7" s="48"/>
      <c r="Q7" s="50"/>
      <c r="R7" s="206" t="s">
        <v>64</v>
      </c>
      <c r="S7" s="269"/>
      <c r="T7" s="207"/>
      <c r="U7" s="195">
        <v>44564</v>
      </c>
      <c r="V7" s="196"/>
      <c r="W7" s="206" t="s">
        <v>60</v>
      </c>
      <c r="X7" s="207"/>
      <c r="Y7" s="204" t="s">
        <v>63</v>
      </c>
      <c r="Z7" s="205"/>
      <c r="AA7" s="217"/>
      <c r="AB7" s="218"/>
    </row>
    <row r="8" spans="1:28" ht="15" customHeight="1" thickBot="1" x14ac:dyDescent="0.3">
      <c r="A8" s="291"/>
      <c r="B8" s="292"/>
      <c r="C8" s="236"/>
      <c r="D8" s="237"/>
      <c r="E8" s="237"/>
      <c r="F8" s="237"/>
      <c r="G8" s="237"/>
      <c r="H8" s="237"/>
      <c r="I8" s="237"/>
      <c r="J8" s="237"/>
      <c r="K8" s="238"/>
      <c r="L8" s="58"/>
      <c r="M8" s="48"/>
      <c r="N8" s="48"/>
      <c r="O8" s="48"/>
      <c r="P8" s="48"/>
      <c r="Q8" s="50"/>
      <c r="R8" s="208"/>
      <c r="S8" s="270"/>
      <c r="T8" s="209"/>
      <c r="U8" s="197"/>
      <c r="V8" s="198"/>
      <c r="W8" s="208"/>
      <c r="X8" s="209"/>
      <c r="Y8" s="242" t="s">
        <v>61</v>
      </c>
      <c r="Z8" s="243"/>
      <c r="AA8" s="215"/>
      <c r="AB8" s="216"/>
    </row>
    <row r="9" spans="1:28" ht="15" customHeight="1" thickBot="1" x14ac:dyDescent="0.3">
      <c r="A9" s="293"/>
      <c r="B9" s="294"/>
      <c r="C9" s="239"/>
      <c r="D9" s="240"/>
      <c r="E9" s="240"/>
      <c r="F9" s="240"/>
      <c r="G9" s="240"/>
      <c r="H9" s="240"/>
      <c r="I9" s="240"/>
      <c r="J9" s="240"/>
      <c r="K9" s="241"/>
      <c r="L9" s="58"/>
      <c r="M9" s="48"/>
      <c r="N9" s="48"/>
      <c r="O9" s="48"/>
      <c r="P9" s="48"/>
      <c r="Q9" s="50"/>
      <c r="R9" s="210"/>
      <c r="S9" s="271"/>
      <c r="T9" s="211"/>
      <c r="U9" s="199"/>
      <c r="V9" s="200"/>
      <c r="W9" s="210"/>
      <c r="X9" s="211"/>
      <c r="Y9" s="222" t="s">
        <v>62</v>
      </c>
      <c r="Z9" s="223"/>
      <c r="AA9" s="217" t="s">
        <v>99</v>
      </c>
      <c r="AB9" s="218"/>
    </row>
    <row r="10" spans="1:28" ht="9" customHeight="1" thickBot="1" x14ac:dyDescent="0.3">
      <c r="A10" s="49"/>
      <c r="B10" s="59"/>
      <c r="C10" s="14"/>
      <c r="D10" s="14"/>
      <c r="E10" s="14"/>
      <c r="F10" s="14"/>
      <c r="G10" s="14"/>
      <c r="H10" s="14"/>
      <c r="I10" s="14"/>
      <c r="J10" s="14"/>
      <c r="K10" s="14"/>
      <c r="L10" s="14"/>
      <c r="M10" s="77"/>
      <c r="N10" s="77"/>
      <c r="O10" s="77"/>
      <c r="P10" s="77"/>
      <c r="Q10" s="77"/>
      <c r="R10" s="66"/>
      <c r="S10" s="66"/>
      <c r="T10" s="66"/>
      <c r="U10" s="66"/>
      <c r="V10" s="66"/>
      <c r="W10" s="63"/>
      <c r="X10" s="63"/>
      <c r="Y10" s="63"/>
      <c r="Z10" s="63"/>
      <c r="AA10" s="63"/>
      <c r="AB10" s="64"/>
    </row>
    <row r="11" spans="1:28" ht="51.95" customHeight="1" thickBot="1" x14ac:dyDescent="0.3">
      <c r="A11" s="267" t="s">
        <v>71</v>
      </c>
      <c r="B11" s="268"/>
      <c r="C11" s="295" t="s">
        <v>100</v>
      </c>
      <c r="D11" s="296"/>
      <c r="E11" s="296"/>
      <c r="F11" s="296"/>
      <c r="G11" s="296"/>
      <c r="H11" s="296"/>
      <c r="I11" s="296"/>
      <c r="J11" s="296"/>
      <c r="K11" s="297"/>
      <c r="L11" s="23"/>
      <c r="M11" s="201" t="s">
        <v>66</v>
      </c>
      <c r="N11" s="202"/>
      <c r="O11" s="202"/>
      <c r="P11" s="202"/>
      <c r="Q11" s="203"/>
      <c r="R11" s="303" t="s">
        <v>101</v>
      </c>
      <c r="S11" s="304"/>
      <c r="T11" s="304"/>
      <c r="U11" s="304"/>
      <c r="V11" s="305"/>
      <c r="W11" s="201" t="s">
        <v>65</v>
      </c>
      <c r="X11" s="203"/>
      <c r="Y11" s="192" t="s">
        <v>102</v>
      </c>
      <c r="Z11" s="193"/>
      <c r="AA11" s="193"/>
      <c r="AB11" s="194"/>
    </row>
    <row r="12" spans="1:28" ht="9" customHeight="1" thickBot="1" x14ac:dyDescent="0.3">
      <c r="A12" s="27"/>
      <c r="B12" s="65"/>
      <c r="C12" s="298"/>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6"/>
      <c r="AB12" s="56"/>
    </row>
    <row r="13" spans="1:28" s="1" customFormat="1" ht="37.5" customHeight="1" thickBot="1" x14ac:dyDescent="0.3">
      <c r="A13" s="284" t="s">
        <v>73</v>
      </c>
      <c r="B13" s="285"/>
      <c r="C13" s="310" t="s">
        <v>103</v>
      </c>
      <c r="D13" s="311"/>
      <c r="E13" s="311"/>
      <c r="F13" s="311"/>
      <c r="G13" s="311"/>
      <c r="H13" s="311"/>
      <c r="I13" s="311"/>
      <c r="J13" s="311"/>
      <c r="K13" s="311"/>
      <c r="L13" s="311"/>
      <c r="M13" s="311"/>
      <c r="N13" s="311"/>
      <c r="O13" s="311"/>
      <c r="P13" s="311"/>
      <c r="Q13" s="312"/>
      <c r="R13" s="8"/>
      <c r="S13" s="306" t="s">
        <v>18</v>
      </c>
      <c r="T13" s="306"/>
      <c r="U13" s="78">
        <v>8472</v>
      </c>
      <c r="V13" s="328" t="s">
        <v>19</v>
      </c>
      <c r="W13" s="306"/>
      <c r="X13" s="306"/>
      <c r="Y13" s="306"/>
      <c r="Z13" s="8"/>
      <c r="AA13" s="332">
        <v>0.35</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7"/>
    </row>
    <row r="15" spans="1:28" ht="24" customHeight="1" thickBot="1" x14ac:dyDescent="0.3">
      <c r="A15" s="287" t="s">
        <v>1</v>
      </c>
      <c r="B15" s="288"/>
      <c r="C15" s="61" t="s">
        <v>51</v>
      </c>
      <c r="D15" s="275" t="s">
        <v>23</v>
      </c>
      <c r="E15" s="307"/>
      <c r="F15" s="275" t="s">
        <v>24</v>
      </c>
      <c r="G15" s="307"/>
      <c r="H15" s="275" t="s">
        <v>25</v>
      </c>
      <c r="I15" s="276"/>
      <c r="J15" s="47"/>
      <c r="K15" s="22"/>
      <c r="L15" s="47"/>
      <c r="M15" s="4"/>
      <c r="N15" s="4"/>
      <c r="O15" s="4"/>
      <c r="P15" s="4"/>
      <c r="Q15" s="329" t="s">
        <v>2</v>
      </c>
      <c r="R15" s="330"/>
      <c r="S15" s="330"/>
      <c r="T15" s="330"/>
      <c r="U15" s="330"/>
      <c r="V15" s="330"/>
      <c r="W15" s="330"/>
      <c r="X15" s="330"/>
      <c r="Y15" s="330"/>
      <c r="Z15" s="330"/>
      <c r="AA15" s="330"/>
      <c r="AB15" s="331"/>
    </row>
    <row r="16" spans="1:28" ht="35.25" customHeight="1" thickBot="1" x14ac:dyDescent="0.3">
      <c r="A16" s="289"/>
      <c r="B16" s="290"/>
      <c r="C16" s="60"/>
      <c r="D16" s="247"/>
      <c r="E16" s="327"/>
      <c r="F16" s="247"/>
      <c r="G16" s="327"/>
      <c r="H16" s="247" t="s">
        <v>99</v>
      </c>
      <c r="I16" s="248"/>
      <c r="J16" s="47"/>
      <c r="K16" s="47"/>
      <c r="L16" s="47"/>
      <c r="M16" s="4"/>
      <c r="N16" s="4"/>
      <c r="O16" s="4"/>
      <c r="P16" s="4"/>
      <c r="Q16" s="300" t="s">
        <v>3</v>
      </c>
      <c r="R16" s="301"/>
      <c r="S16" s="301"/>
      <c r="T16" s="301"/>
      <c r="U16" s="301"/>
      <c r="V16" s="302"/>
      <c r="W16" s="308" t="s">
        <v>4</v>
      </c>
      <c r="X16" s="301"/>
      <c r="Y16" s="301"/>
      <c r="Z16" s="301"/>
      <c r="AA16" s="301"/>
      <c r="AB16" s="309"/>
    </row>
    <row r="17" spans="1:40" ht="27" customHeight="1" x14ac:dyDescent="0.25">
      <c r="A17" s="3"/>
      <c r="B17" s="4"/>
      <c r="C17" s="4"/>
      <c r="D17" s="13"/>
      <c r="E17" s="13"/>
      <c r="F17" s="13"/>
      <c r="G17" s="13"/>
      <c r="H17" s="13"/>
      <c r="I17" s="13"/>
      <c r="J17" s="13"/>
      <c r="K17" s="13"/>
      <c r="L17" s="13"/>
      <c r="M17" s="4"/>
      <c r="N17" s="4"/>
      <c r="O17" s="4"/>
      <c r="P17" s="4"/>
      <c r="Q17" s="278" t="s">
        <v>5</v>
      </c>
      <c r="R17" s="279"/>
      <c r="S17" s="280"/>
      <c r="T17" s="286" t="s">
        <v>6</v>
      </c>
      <c r="U17" s="279"/>
      <c r="V17" s="280"/>
      <c r="W17" s="286" t="s">
        <v>5</v>
      </c>
      <c r="X17" s="279"/>
      <c r="Y17" s="280"/>
      <c r="Z17" s="286" t="s">
        <v>6</v>
      </c>
      <c r="AA17" s="279"/>
      <c r="AB17" s="334"/>
      <c r="AC17" s="18"/>
      <c r="AD17" s="18"/>
    </row>
    <row r="18" spans="1:40" ht="28.5" customHeight="1" thickBot="1" x14ac:dyDescent="0.3">
      <c r="A18" s="7"/>
      <c r="B18" s="8"/>
      <c r="C18" s="13"/>
      <c r="D18" s="13"/>
      <c r="E18" s="13"/>
      <c r="F18" s="13"/>
      <c r="G18" s="26"/>
      <c r="H18" s="26"/>
      <c r="I18" s="26"/>
      <c r="J18" s="26"/>
      <c r="K18" s="26"/>
      <c r="L18" s="26"/>
      <c r="M18" s="13"/>
      <c r="N18" s="13"/>
      <c r="O18" s="13"/>
      <c r="P18" s="13"/>
      <c r="Q18" s="277">
        <v>68252094</v>
      </c>
      <c r="R18" s="259"/>
      <c r="S18" s="260"/>
      <c r="T18" s="272">
        <v>68252094</v>
      </c>
      <c r="U18" s="273"/>
      <c r="V18" s="274"/>
      <c r="W18" s="258">
        <v>1560926737</v>
      </c>
      <c r="X18" s="259"/>
      <c r="Y18" s="260"/>
      <c r="Z18" s="258">
        <v>1530957302</v>
      </c>
      <c r="AA18" s="259"/>
      <c r="AB18" s="342"/>
      <c r="AC18" s="20"/>
      <c r="AD18" s="20"/>
    </row>
    <row r="19" spans="1:40" ht="1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55"/>
    </row>
    <row r="20" spans="1:40" ht="28.5" customHeight="1" x14ac:dyDescent="0.25">
      <c r="A20" s="335" t="s">
        <v>70</v>
      </c>
      <c r="B20" s="336"/>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8"/>
    </row>
    <row r="21" spans="1:40" ht="28.5" customHeight="1" x14ac:dyDescent="0.25">
      <c r="A21" s="315" t="s">
        <v>7</v>
      </c>
      <c r="B21" s="339" t="s">
        <v>8</v>
      </c>
      <c r="C21" s="340"/>
      <c r="D21" s="281" t="s">
        <v>9</v>
      </c>
      <c r="E21" s="282"/>
      <c r="F21" s="282"/>
      <c r="G21" s="282"/>
      <c r="H21" s="282"/>
      <c r="I21" s="282"/>
      <c r="J21" s="282"/>
      <c r="K21" s="282"/>
      <c r="L21" s="282"/>
      <c r="M21" s="282"/>
      <c r="N21" s="282"/>
      <c r="O21" s="283"/>
      <c r="P21" s="313" t="s">
        <v>10</v>
      </c>
      <c r="Q21" s="313" t="s">
        <v>78</v>
      </c>
      <c r="R21" s="313"/>
      <c r="S21" s="313"/>
      <c r="T21" s="313"/>
      <c r="U21" s="313"/>
      <c r="V21" s="313"/>
      <c r="W21" s="313"/>
      <c r="X21" s="313"/>
      <c r="Y21" s="313"/>
      <c r="Z21" s="313"/>
      <c r="AA21" s="313"/>
      <c r="AB21" s="326"/>
    </row>
    <row r="22" spans="1:40" ht="28.5" customHeight="1" x14ac:dyDescent="0.25">
      <c r="A22" s="316"/>
      <c r="B22" s="323"/>
      <c r="C22" s="341"/>
      <c r="D22" s="281" t="s">
        <v>51</v>
      </c>
      <c r="E22" s="282"/>
      <c r="F22" s="283"/>
      <c r="G22" s="281" t="s">
        <v>23</v>
      </c>
      <c r="H22" s="282"/>
      <c r="I22" s="283"/>
      <c r="J22" s="281" t="s">
        <v>24</v>
      </c>
      <c r="K22" s="282"/>
      <c r="L22" s="283"/>
      <c r="M22" s="281" t="s">
        <v>25</v>
      </c>
      <c r="N22" s="282"/>
      <c r="O22" s="283"/>
      <c r="P22" s="283"/>
      <c r="Q22" s="313"/>
      <c r="R22" s="313"/>
      <c r="S22" s="313"/>
      <c r="T22" s="313"/>
      <c r="U22" s="313"/>
      <c r="V22" s="313"/>
      <c r="W22" s="313"/>
      <c r="X22" s="313"/>
      <c r="Y22" s="313"/>
      <c r="Z22" s="313"/>
      <c r="AA22" s="313"/>
      <c r="AB22" s="326"/>
    </row>
    <row r="23" spans="1:40" x14ac:dyDescent="0.25">
      <c r="A23" s="317" t="s">
        <v>103</v>
      </c>
      <c r="B23" s="385"/>
      <c r="C23" s="386"/>
      <c r="D23" s="249"/>
      <c r="E23" s="250"/>
      <c r="F23" s="251"/>
      <c r="G23" s="249"/>
      <c r="H23" s="250"/>
      <c r="I23" s="251"/>
      <c r="J23" s="249"/>
      <c r="K23" s="250"/>
      <c r="L23" s="251"/>
      <c r="M23" s="249"/>
      <c r="N23" s="250"/>
      <c r="O23" s="251"/>
      <c r="P23" s="261"/>
      <c r="Q23" s="358"/>
      <c r="R23" s="358"/>
      <c r="S23" s="358"/>
      <c r="T23" s="358"/>
      <c r="U23" s="358"/>
      <c r="V23" s="358"/>
      <c r="W23" s="358"/>
      <c r="X23" s="358"/>
      <c r="Y23" s="358"/>
      <c r="Z23" s="358"/>
      <c r="AA23" s="358"/>
      <c r="AB23" s="359"/>
    </row>
    <row r="24" spans="1:40" x14ac:dyDescent="0.25">
      <c r="A24" s="318"/>
      <c r="B24" s="387"/>
      <c r="C24" s="388"/>
      <c r="D24" s="252"/>
      <c r="E24" s="253"/>
      <c r="F24" s="254"/>
      <c r="G24" s="252"/>
      <c r="H24" s="253"/>
      <c r="I24" s="254"/>
      <c r="J24" s="252"/>
      <c r="K24" s="253"/>
      <c r="L24" s="254"/>
      <c r="M24" s="252"/>
      <c r="N24" s="253"/>
      <c r="O24" s="254"/>
      <c r="P24" s="262"/>
      <c r="Q24" s="358"/>
      <c r="R24" s="358"/>
      <c r="S24" s="358"/>
      <c r="T24" s="358"/>
      <c r="U24" s="358"/>
      <c r="V24" s="358"/>
      <c r="W24" s="358"/>
      <c r="X24" s="358"/>
      <c r="Y24" s="358"/>
      <c r="Z24" s="358"/>
      <c r="AA24" s="358"/>
      <c r="AB24" s="359"/>
    </row>
    <row r="25" spans="1:40" x14ac:dyDescent="0.25">
      <c r="A25" s="318"/>
      <c r="B25" s="387"/>
      <c r="C25" s="388"/>
      <c r="D25" s="252"/>
      <c r="E25" s="253"/>
      <c r="F25" s="254"/>
      <c r="G25" s="252"/>
      <c r="H25" s="253"/>
      <c r="I25" s="254"/>
      <c r="J25" s="252"/>
      <c r="K25" s="253"/>
      <c r="L25" s="254"/>
      <c r="M25" s="252"/>
      <c r="N25" s="253"/>
      <c r="O25" s="254"/>
      <c r="P25" s="262"/>
      <c r="Q25" s="358"/>
      <c r="R25" s="358"/>
      <c r="S25" s="358"/>
      <c r="T25" s="358"/>
      <c r="U25" s="358"/>
      <c r="V25" s="358"/>
      <c r="W25" s="358"/>
      <c r="X25" s="358"/>
      <c r="Y25" s="358"/>
      <c r="Z25" s="358"/>
      <c r="AA25" s="358"/>
      <c r="AB25" s="359"/>
    </row>
    <row r="26" spans="1:40" ht="30.75" customHeight="1" thickBot="1" x14ac:dyDescent="0.3">
      <c r="A26" s="319"/>
      <c r="B26" s="389"/>
      <c r="C26" s="390"/>
      <c r="D26" s="255"/>
      <c r="E26" s="256"/>
      <c r="F26" s="257"/>
      <c r="G26" s="255"/>
      <c r="H26" s="256"/>
      <c r="I26" s="257"/>
      <c r="J26" s="255"/>
      <c r="K26" s="256"/>
      <c r="L26" s="257"/>
      <c r="M26" s="255"/>
      <c r="N26" s="256"/>
      <c r="O26" s="257"/>
      <c r="P26" s="263"/>
      <c r="Q26" s="360"/>
      <c r="R26" s="360"/>
      <c r="S26" s="360"/>
      <c r="T26" s="360"/>
      <c r="U26" s="360"/>
      <c r="V26" s="360"/>
      <c r="W26" s="360"/>
      <c r="X26" s="360"/>
      <c r="Y26" s="360"/>
      <c r="Z26" s="360"/>
      <c r="AA26" s="360"/>
      <c r="AB26" s="361"/>
    </row>
    <row r="27" spans="1:40" ht="51.75" customHeight="1" x14ac:dyDescent="0.25">
      <c r="A27" s="320"/>
      <c r="B27" s="321"/>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2"/>
    </row>
    <row r="28" spans="1:40" ht="36.75" customHeight="1" x14ac:dyDescent="0.3">
      <c r="A28" s="315" t="s">
        <v>7</v>
      </c>
      <c r="B28" s="313" t="s">
        <v>53</v>
      </c>
      <c r="C28" s="313" t="s">
        <v>8</v>
      </c>
      <c r="D28" s="313" t="s">
        <v>50</v>
      </c>
      <c r="E28" s="313"/>
      <c r="F28" s="313"/>
      <c r="G28" s="313"/>
      <c r="H28" s="313"/>
      <c r="I28" s="313"/>
      <c r="J28" s="313"/>
      <c r="K28" s="313"/>
      <c r="L28" s="313"/>
      <c r="M28" s="313"/>
      <c r="N28" s="313"/>
      <c r="O28" s="313"/>
      <c r="P28" s="313"/>
      <c r="Q28" s="313" t="s">
        <v>79</v>
      </c>
      <c r="R28" s="313"/>
      <c r="S28" s="313"/>
      <c r="T28" s="313"/>
      <c r="U28" s="313"/>
      <c r="V28" s="313"/>
      <c r="W28" s="313"/>
      <c r="X28" s="313"/>
      <c r="Y28" s="313"/>
      <c r="Z28" s="313"/>
      <c r="AA28" s="313"/>
      <c r="AB28" s="326"/>
      <c r="AE28" s="44"/>
      <c r="AF28" s="44"/>
      <c r="AG28" s="44"/>
      <c r="AH28" s="44"/>
      <c r="AI28" s="44"/>
      <c r="AJ28" s="44"/>
      <c r="AK28" s="44"/>
      <c r="AL28" s="44"/>
      <c r="AM28" s="44"/>
      <c r="AN28" s="43"/>
    </row>
    <row r="29" spans="1:40" ht="25.5" customHeight="1" x14ac:dyDescent="0.3">
      <c r="A29" s="315"/>
      <c r="B29" s="313"/>
      <c r="C29" s="314"/>
      <c r="D29" s="104" t="s">
        <v>29</v>
      </c>
      <c r="E29" s="104" t="s">
        <v>30</v>
      </c>
      <c r="F29" s="104" t="s">
        <v>31</v>
      </c>
      <c r="G29" s="104" t="s">
        <v>32</v>
      </c>
      <c r="H29" s="104" t="s">
        <v>33</v>
      </c>
      <c r="I29" s="104" t="s">
        <v>34</v>
      </c>
      <c r="J29" s="104" t="s">
        <v>35</v>
      </c>
      <c r="K29" s="104" t="s">
        <v>36</v>
      </c>
      <c r="L29" s="104" t="s">
        <v>37</v>
      </c>
      <c r="M29" s="104" t="s">
        <v>38</v>
      </c>
      <c r="N29" s="104" t="s">
        <v>39</v>
      </c>
      <c r="O29" s="104" t="s">
        <v>40</v>
      </c>
      <c r="P29" s="104" t="s">
        <v>10</v>
      </c>
      <c r="Q29" s="323" t="s">
        <v>74</v>
      </c>
      <c r="R29" s="324"/>
      <c r="S29" s="324"/>
      <c r="T29" s="341"/>
      <c r="U29" s="323" t="s">
        <v>75</v>
      </c>
      <c r="V29" s="324"/>
      <c r="W29" s="324"/>
      <c r="X29" s="341"/>
      <c r="Y29" s="323" t="s">
        <v>76</v>
      </c>
      <c r="Z29" s="324"/>
      <c r="AA29" s="324"/>
      <c r="AB29" s="325"/>
      <c r="AE29" s="44"/>
      <c r="AF29" s="44"/>
      <c r="AG29" s="44"/>
      <c r="AH29" s="44"/>
      <c r="AI29" s="44"/>
      <c r="AJ29" s="44"/>
      <c r="AK29" s="44"/>
      <c r="AL29" s="44"/>
      <c r="AM29" s="44"/>
      <c r="AN29" s="43"/>
    </row>
    <row r="30" spans="1:40" ht="212.1" customHeight="1" thickBot="1" x14ac:dyDescent="0.35">
      <c r="A30" s="39" t="str">
        <f>+C13</f>
        <v>Realizar a 35000 mujeres, orientaciones y asesorías socio jurídicas través de Casas de Justicia y escenarios de fiscalías (CAPIV, CAVIF y CAIVAS) y Sede</v>
      </c>
      <c r="B30" s="40">
        <f>+AA13</f>
        <v>0.35</v>
      </c>
      <c r="C30" s="79">
        <f>+U13</f>
        <v>8472</v>
      </c>
      <c r="D30" s="80">
        <f>+D36</f>
        <v>384</v>
      </c>
      <c r="E30" s="80">
        <f>+E36</f>
        <v>810</v>
      </c>
      <c r="F30" s="90">
        <v>834</v>
      </c>
      <c r="G30" s="80">
        <v>692</v>
      </c>
      <c r="H30" s="80">
        <f>+H36</f>
        <v>632</v>
      </c>
      <c r="I30" s="80">
        <v>700</v>
      </c>
      <c r="J30" s="80">
        <v>697</v>
      </c>
      <c r="K30" s="80">
        <v>786</v>
      </c>
      <c r="L30" s="80">
        <v>800</v>
      </c>
      <c r="M30" s="80">
        <v>817</v>
      </c>
      <c r="N30" s="80">
        <v>832</v>
      </c>
      <c r="O30" s="80">
        <v>716</v>
      </c>
      <c r="P30" s="79">
        <f>SUM(D30:O30)</f>
        <v>8700</v>
      </c>
      <c r="Q30" s="376" t="s">
        <v>201</v>
      </c>
      <c r="R30" s="377"/>
      <c r="S30" s="377"/>
      <c r="T30" s="378"/>
      <c r="U30" s="379"/>
      <c r="V30" s="380"/>
      <c r="W30" s="380"/>
      <c r="X30" s="381"/>
      <c r="Y30" s="355" t="s">
        <v>190</v>
      </c>
      <c r="Z30" s="356"/>
      <c r="AA30" s="356"/>
      <c r="AB30" s="357"/>
      <c r="AC30" s="38"/>
      <c r="AD30" s="100"/>
      <c r="AE30" s="44"/>
      <c r="AF30" s="44"/>
      <c r="AG30" s="44"/>
      <c r="AH30" s="44"/>
      <c r="AI30" s="44"/>
      <c r="AJ30" s="44"/>
      <c r="AK30" s="44"/>
      <c r="AL30" s="44"/>
      <c r="AM30" s="44"/>
      <c r="AN30" s="43"/>
    </row>
    <row r="31" spans="1:40" ht="18.75" x14ac:dyDescent="0.3">
      <c r="A31" s="362"/>
      <c r="B31" s="341"/>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4"/>
      <c r="AD31" s="16"/>
      <c r="AE31" s="44"/>
      <c r="AF31" s="44"/>
      <c r="AG31" s="44"/>
      <c r="AH31" s="44"/>
      <c r="AI31" s="44"/>
      <c r="AJ31" s="44"/>
      <c r="AK31" s="44"/>
      <c r="AL31" s="44"/>
      <c r="AM31" s="44"/>
      <c r="AN31" s="43"/>
    </row>
    <row r="32" spans="1:40" ht="15" customHeight="1" x14ac:dyDescent="0.3">
      <c r="A32" s="315" t="s">
        <v>13</v>
      </c>
      <c r="B32" s="366" t="s">
        <v>52</v>
      </c>
      <c r="C32" s="313" t="s">
        <v>14</v>
      </c>
      <c r="D32" s="313"/>
      <c r="E32" s="313"/>
      <c r="F32" s="313"/>
      <c r="G32" s="313"/>
      <c r="H32" s="313"/>
      <c r="I32" s="313"/>
      <c r="J32" s="313"/>
      <c r="K32" s="313"/>
      <c r="L32" s="313"/>
      <c r="M32" s="313"/>
      <c r="N32" s="313"/>
      <c r="O32" s="313"/>
      <c r="P32" s="313"/>
      <c r="Q32" s="281" t="s">
        <v>72</v>
      </c>
      <c r="R32" s="282"/>
      <c r="S32" s="282"/>
      <c r="T32" s="282"/>
      <c r="U32" s="282"/>
      <c r="V32" s="282"/>
      <c r="W32" s="282"/>
      <c r="X32" s="282"/>
      <c r="Y32" s="282"/>
      <c r="Z32" s="282"/>
      <c r="AA32" s="282"/>
      <c r="AB32" s="365"/>
      <c r="AE32" s="44"/>
      <c r="AF32" s="44"/>
      <c r="AG32" s="44"/>
      <c r="AH32" s="44"/>
      <c r="AI32" s="44"/>
      <c r="AJ32" s="44"/>
      <c r="AK32" s="44"/>
      <c r="AL32" s="44"/>
      <c r="AM32" s="44"/>
      <c r="AN32" s="43"/>
    </row>
    <row r="33" spans="1:40" ht="25.5" customHeight="1" x14ac:dyDescent="0.3">
      <c r="A33" s="315"/>
      <c r="B33" s="363"/>
      <c r="C33" s="62" t="s">
        <v>15</v>
      </c>
      <c r="D33" s="62" t="s">
        <v>26</v>
      </c>
      <c r="E33" s="62" t="s">
        <v>27</v>
      </c>
      <c r="F33" s="62" t="s">
        <v>28</v>
      </c>
      <c r="G33" s="62" t="s">
        <v>41</v>
      </c>
      <c r="H33" s="62" t="s">
        <v>42</v>
      </c>
      <c r="I33" s="62" t="s">
        <v>43</v>
      </c>
      <c r="J33" s="62" t="s">
        <v>44</v>
      </c>
      <c r="K33" s="62" t="s">
        <v>45</v>
      </c>
      <c r="L33" s="62" t="s">
        <v>46</v>
      </c>
      <c r="M33" s="62" t="s">
        <v>47</v>
      </c>
      <c r="N33" s="62" t="s">
        <v>48</v>
      </c>
      <c r="O33" s="62" t="s">
        <v>49</v>
      </c>
      <c r="P33" s="62" t="s">
        <v>54</v>
      </c>
      <c r="Q33" s="281" t="s">
        <v>77</v>
      </c>
      <c r="R33" s="282"/>
      <c r="S33" s="282"/>
      <c r="T33" s="282"/>
      <c r="U33" s="282"/>
      <c r="V33" s="282"/>
      <c r="W33" s="282"/>
      <c r="X33" s="282"/>
      <c r="Y33" s="282"/>
      <c r="Z33" s="282"/>
      <c r="AA33" s="282"/>
      <c r="AB33" s="365"/>
      <c r="AE33" s="83"/>
      <c r="AF33" s="45"/>
      <c r="AG33" s="45"/>
      <c r="AH33" s="45"/>
      <c r="AI33" s="45"/>
      <c r="AJ33" s="45"/>
      <c r="AK33" s="45"/>
      <c r="AL33" s="45"/>
      <c r="AM33" s="45"/>
      <c r="AN33" s="43"/>
    </row>
    <row r="34" spans="1:40" ht="28.5" customHeight="1" x14ac:dyDescent="0.3">
      <c r="A34" s="409" t="str">
        <f>+A30</f>
        <v>Realizar a 35000 mujeres, orientaciones y asesorías socio jurídicas través de Casas de Justicia y escenarios de fiscalías (CAPIV, CAVIF y CAIVAS) y Sede</v>
      </c>
      <c r="B34" s="398">
        <f>+B30</f>
        <v>0.35</v>
      </c>
      <c r="C34" s="28" t="s">
        <v>11</v>
      </c>
      <c r="D34" s="29">
        <v>0.05</v>
      </c>
      <c r="E34" s="29">
        <v>7.0000000000000007E-2</v>
      </c>
      <c r="F34" s="29">
        <v>0.08</v>
      </c>
      <c r="G34" s="29">
        <v>0.08</v>
      </c>
      <c r="H34" s="29">
        <v>0.09</v>
      </c>
      <c r="I34" s="81">
        <v>0.09</v>
      </c>
      <c r="J34" s="81">
        <v>0.09</v>
      </c>
      <c r="K34" s="81">
        <v>0.09</v>
      </c>
      <c r="L34" s="81">
        <v>0.09</v>
      </c>
      <c r="M34" s="81">
        <v>0.09</v>
      </c>
      <c r="N34" s="81">
        <v>0.09</v>
      </c>
      <c r="O34" s="81">
        <v>0.09</v>
      </c>
      <c r="P34" s="30">
        <f t="shared" ref="P34:P40" si="0">SUM(D34:O34)</f>
        <v>0.99999999999999978</v>
      </c>
      <c r="Q34" s="400" t="s">
        <v>198</v>
      </c>
      <c r="R34" s="401"/>
      <c r="S34" s="401"/>
      <c r="T34" s="401"/>
      <c r="U34" s="401"/>
      <c r="V34" s="401"/>
      <c r="W34" s="401"/>
      <c r="X34" s="401"/>
      <c r="Y34" s="401"/>
      <c r="Z34" s="401"/>
      <c r="AA34" s="401"/>
      <c r="AB34" s="402"/>
      <c r="AC34" s="84"/>
      <c r="AE34" s="83"/>
      <c r="AF34" s="46"/>
      <c r="AG34" s="46"/>
      <c r="AH34" s="46"/>
      <c r="AI34" s="46"/>
      <c r="AJ34" s="46"/>
      <c r="AK34" s="46"/>
      <c r="AL34" s="46"/>
      <c r="AM34" s="46"/>
      <c r="AN34" s="43"/>
    </row>
    <row r="35" spans="1:40" ht="28.5" customHeight="1" x14ac:dyDescent="0.3">
      <c r="A35" s="410"/>
      <c r="B35" s="399"/>
      <c r="C35" s="24" t="s">
        <v>12</v>
      </c>
      <c r="D35" s="172">
        <v>5.1391862955032119E-2</v>
      </c>
      <c r="E35" s="172">
        <v>0.10840471092077088</v>
      </c>
      <c r="F35" s="172">
        <v>0.11161670235546038</v>
      </c>
      <c r="G35" s="172">
        <v>9.2612419700214138E-2</v>
      </c>
      <c r="H35" s="172">
        <v>8.4582441113490364E-2</v>
      </c>
      <c r="I35" s="172">
        <v>9.3683083511777301E-2</v>
      </c>
      <c r="J35" s="172">
        <v>9.328158458244111E-2</v>
      </c>
      <c r="K35" s="172">
        <v>0.10519271948608137</v>
      </c>
      <c r="L35" s="172">
        <v>0.107200214132762</v>
      </c>
      <c r="M35" s="172">
        <v>5.8999999999999997E-2</v>
      </c>
      <c r="N35" s="172">
        <v>0.06</v>
      </c>
      <c r="O35" s="172">
        <v>0.06</v>
      </c>
      <c r="P35" s="123">
        <f t="shared" si="0"/>
        <v>1.0269657387580298</v>
      </c>
      <c r="Q35" s="403"/>
      <c r="R35" s="404"/>
      <c r="S35" s="404"/>
      <c r="T35" s="404"/>
      <c r="U35" s="404"/>
      <c r="V35" s="404"/>
      <c r="W35" s="404"/>
      <c r="X35" s="404"/>
      <c r="Y35" s="404"/>
      <c r="Z35" s="404"/>
      <c r="AA35" s="404"/>
      <c r="AB35" s="405"/>
      <c r="AC35" s="21"/>
      <c r="AE35" s="120"/>
      <c r="AF35" s="43"/>
      <c r="AG35" s="43"/>
      <c r="AH35" s="43"/>
      <c r="AI35" s="43"/>
      <c r="AJ35" s="43"/>
      <c r="AK35" s="43"/>
      <c r="AL35" s="43"/>
      <c r="AM35" s="43"/>
      <c r="AN35" s="43"/>
    </row>
    <row r="36" spans="1:40" ht="28.5" customHeight="1" x14ac:dyDescent="0.3">
      <c r="A36" s="374" t="s">
        <v>104</v>
      </c>
      <c r="B36" s="375"/>
      <c r="C36" s="24"/>
      <c r="D36" s="25">
        <v>384</v>
      </c>
      <c r="E36" s="25">
        <v>810</v>
      </c>
      <c r="F36" s="25">
        <v>834</v>
      </c>
      <c r="G36" s="25">
        <v>692</v>
      </c>
      <c r="H36" s="25">
        <v>632</v>
      </c>
      <c r="I36" s="25">
        <v>700</v>
      </c>
      <c r="J36" s="25">
        <v>697</v>
      </c>
      <c r="K36" s="25">
        <v>786</v>
      </c>
      <c r="L36" s="25">
        <v>800</v>
      </c>
      <c r="M36" s="25">
        <v>817</v>
      </c>
      <c r="N36" s="25">
        <v>832</v>
      </c>
      <c r="O36" s="25">
        <v>716</v>
      </c>
      <c r="P36" s="101">
        <f t="shared" si="0"/>
        <v>8700</v>
      </c>
      <c r="Q36" s="403"/>
      <c r="R36" s="404"/>
      <c r="S36" s="404"/>
      <c r="T36" s="404"/>
      <c r="U36" s="404"/>
      <c r="V36" s="404"/>
      <c r="W36" s="404"/>
      <c r="X36" s="404"/>
      <c r="Y36" s="404"/>
      <c r="Z36" s="404"/>
      <c r="AA36" s="404"/>
      <c r="AB36" s="405"/>
      <c r="AC36" s="21"/>
      <c r="AE36" s="43"/>
      <c r="AF36" s="43"/>
      <c r="AG36" s="43"/>
      <c r="AH36" s="43"/>
      <c r="AI36" s="43"/>
      <c r="AJ36" s="43"/>
      <c r="AK36" s="43"/>
      <c r="AL36" s="43"/>
      <c r="AM36" s="43"/>
      <c r="AN36" s="43"/>
    </row>
    <row r="37" spans="1:40" ht="28.5" customHeight="1" x14ac:dyDescent="0.3">
      <c r="A37" s="374" t="s">
        <v>105</v>
      </c>
      <c r="B37" s="375"/>
      <c r="C37" s="24"/>
      <c r="D37" s="25">
        <v>3</v>
      </c>
      <c r="E37" s="25">
        <v>5</v>
      </c>
      <c r="F37" s="25">
        <v>3</v>
      </c>
      <c r="G37" s="25">
        <v>6</v>
      </c>
      <c r="H37" s="25">
        <v>1</v>
      </c>
      <c r="I37" s="25">
        <v>7</v>
      </c>
      <c r="J37" s="25">
        <v>4</v>
      </c>
      <c r="K37" s="25">
        <v>12</v>
      </c>
      <c r="L37" s="25">
        <v>3</v>
      </c>
      <c r="M37" s="25">
        <v>10</v>
      </c>
      <c r="N37" s="25">
        <v>12</v>
      </c>
      <c r="O37" s="25">
        <v>7</v>
      </c>
      <c r="P37" s="101">
        <f t="shared" si="0"/>
        <v>73</v>
      </c>
      <c r="Q37" s="403"/>
      <c r="R37" s="404"/>
      <c r="S37" s="404"/>
      <c r="T37" s="404"/>
      <c r="U37" s="404"/>
      <c r="V37" s="404"/>
      <c r="W37" s="404"/>
      <c r="X37" s="404"/>
      <c r="Y37" s="404"/>
      <c r="Z37" s="404"/>
      <c r="AA37" s="404"/>
      <c r="AB37" s="405"/>
      <c r="AC37" s="21"/>
      <c r="AD37" s="121"/>
      <c r="AE37" s="43"/>
      <c r="AF37" s="43"/>
      <c r="AG37" s="43"/>
      <c r="AH37" s="43"/>
      <c r="AI37" s="43"/>
      <c r="AJ37" s="43"/>
      <c r="AK37" s="43"/>
      <c r="AL37" s="43"/>
      <c r="AM37" s="43"/>
      <c r="AN37" s="43"/>
    </row>
    <row r="38" spans="1:40" ht="28.5" customHeight="1" x14ac:dyDescent="0.3">
      <c r="A38" s="74" t="s">
        <v>106</v>
      </c>
      <c r="B38" s="75"/>
      <c r="C38" s="24"/>
      <c r="D38" s="25">
        <v>0</v>
      </c>
      <c r="E38" s="25">
        <v>1</v>
      </c>
      <c r="F38" s="25">
        <v>1</v>
      </c>
      <c r="G38" s="25">
        <v>2</v>
      </c>
      <c r="H38" s="25">
        <v>1</v>
      </c>
      <c r="I38" s="25">
        <v>1</v>
      </c>
      <c r="J38" s="25">
        <v>0</v>
      </c>
      <c r="K38" s="25">
        <v>1</v>
      </c>
      <c r="L38" s="25">
        <v>2</v>
      </c>
      <c r="M38" s="25">
        <v>0</v>
      </c>
      <c r="N38" s="25">
        <v>3</v>
      </c>
      <c r="O38" s="25">
        <v>0</v>
      </c>
      <c r="P38" s="101">
        <f t="shared" si="0"/>
        <v>12</v>
      </c>
      <c r="Q38" s="403"/>
      <c r="R38" s="404"/>
      <c r="S38" s="404"/>
      <c r="T38" s="404"/>
      <c r="U38" s="404"/>
      <c r="V38" s="404"/>
      <c r="W38" s="404"/>
      <c r="X38" s="404"/>
      <c r="Y38" s="404"/>
      <c r="Z38" s="404"/>
      <c r="AA38" s="404"/>
      <c r="AB38" s="405"/>
      <c r="AC38" s="21"/>
      <c r="AE38" s="43"/>
      <c r="AF38" s="43"/>
      <c r="AG38" s="43"/>
      <c r="AH38" s="43"/>
      <c r="AI38" s="43"/>
      <c r="AJ38" s="43"/>
      <c r="AK38" s="43"/>
      <c r="AL38" s="43"/>
      <c r="AM38" s="43"/>
      <c r="AN38" s="43"/>
    </row>
    <row r="39" spans="1:40" ht="28.5" customHeight="1" x14ac:dyDescent="0.3">
      <c r="A39" s="374" t="s">
        <v>189</v>
      </c>
      <c r="B39" s="375"/>
      <c r="C39" s="24"/>
      <c r="D39" s="25">
        <v>130</v>
      </c>
      <c r="E39" s="25">
        <v>240</v>
      </c>
      <c r="F39" s="25">
        <v>247</v>
      </c>
      <c r="G39" s="25">
        <v>201</v>
      </c>
      <c r="H39" s="25">
        <v>174</v>
      </c>
      <c r="I39" s="25">
        <v>208</v>
      </c>
      <c r="J39" s="25">
        <v>201</v>
      </c>
      <c r="K39" s="25">
        <v>248</v>
      </c>
      <c r="L39" s="25">
        <v>208</v>
      </c>
      <c r="M39" s="25">
        <v>198</v>
      </c>
      <c r="N39" s="25">
        <v>193</v>
      </c>
      <c r="O39" s="25">
        <v>175</v>
      </c>
      <c r="P39" s="101">
        <f t="shared" si="0"/>
        <v>2423</v>
      </c>
      <c r="Q39" s="403"/>
      <c r="R39" s="404"/>
      <c r="S39" s="404"/>
      <c r="T39" s="404"/>
      <c r="U39" s="404"/>
      <c r="V39" s="404"/>
      <c r="W39" s="404"/>
      <c r="X39" s="404"/>
      <c r="Y39" s="404"/>
      <c r="Z39" s="404"/>
      <c r="AA39" s="404"/>
      <c r="AB39" s="405"/>
      <c r="AC39" s="21"/>
      <c r="AE39" s="43"/>
      <c r="AF39" s="43"/>
      <c r="AG39" s="43"/>
      <c r="AH39" s="43"/>
      <c r="AI39" s="43"/>
      <c r="AJ39" s="43"/>
      <c r="AK39" s="43"/>
      <c r="AL39" s="43"/>
      <c r="AM39" s="43"/>
      <c r="AN39" s="43"/>
    </row>
    <row r="40" spans="1:40" ht="28.5" customHeight="1" x14ac:dyDescent="0.3">
      <c r="A40" s="374" t="s">
        <v>107</v>
      </c>
      <c r="B40" s="375"/>
      <c r="C40" s="24"/>
      <c r="D40" s="25">
        <v>289</v>
      </c>
      <c r="E40" s="25">
        <v>648</v>
      </c>
      <c r="F40" s="25">
        <v>610</v>
      </c>
      <c r="G40" s="25">
        <v>590</v>
      </c>
      <c r="H40" s="25">
        <v>565</v>
      </c>
      <c r="I40" s="25">
        <v>613</v>
      </c>
      <c r="J40" s="25">
        <v>616</v>
      </c>
      <c r="K40" s="25">
        <v>644</v>
      </c>
      <c r="L40" s="25">
        <v>699</v>
      </c>
      <c r="M40" s="25">
        <v>712</v>
      </c>
      <c r="N40" s="25">
        <v>763</v>
      </c>
      <c r="O40" s="25">
        <v>623</v>
      </c>
      <c r="P40" s="101">
        <f t="shared" si="0"/>
        <v>7372</v>
      </c>
      <c r="Q40" s="406"/>
      <c r="R40" s="407"/>
      <c r="S40" s="407"/>
      <c r="T40" s="407"/>
      <c r="U40" s="407"/>
      <c r="V40" s="407"/>
      <c r="W40" s="407"/>
      <c r="X40" s="407"/>
      <c r="Y40" s="407"/>
      <c r="Z40" s="407"/>
      <c r="AA40" s="407"/>
      <c r="AB40" s="408"/>
      <c r="AC40" s="21"/>
      <c r="AM40" s="46"/>
      <c r="AN40" s="43"/>
    </row>
    <row r="41" spans="1:40" ht="17.25" customHeight="1" thickBot="1" x14ac:dyDescent="0.3">
      <c r="A41" s="3"/>
      <c r="B41" s="4"/>
      <c r="C41" s="4"/>
      <c r="D41" s="4"/>
      <c r="E41" s="4"/>
      <c r="F41" s="4"/>
      <c r="G41" s="4"/>
      <c r="H41" s="4"/>
      <c r="I41" s="4"/>
      <c r="J41" s="4"/>
      <c r="K41" s="4"/>
      <c r="L41" s="4"/>
      <c r="M41" s="4"/>
      <c r="N41" s="4"/>
      <c r="O41" s="173"/>
      <c r="P41" s="174"/>
      <c r="Q41" s="4"/>
      <c r="R41" s="4"/>
      <c r="S41" s="4"/>
      <c r="T41" s="4"/>
      <c r="U41" s="4"/>
      <c r="V41" s="4"/>
      <c r="W41" s="4"/>
      <c r="X41" s="5"/>
      <c r="Y41" s="4"/>
      <c r="Z41" s="4"/>
      <c r="AA41" s="4"/>
      <c r="AB41" s="55"/>
    </row>
    <row r="42" spans="1:40" ht="78" customHeight="1" x14ac:dyDescent="0.25">
      <c r="A42" s="367" t="s">
        <v>56</v>
      </c>
      <c r="B42" s="352" t="s">
        <v>59</v>
      </c>
      <c r="C42" s="353"/>
      <c r="D42" s="353"/>
      <c r="E42" s="353"/>
      <c r="F42" s="353"/>
      <c r="G42" s="370"/>
      <c r="H42" s="391" t="s">
        <v>57</v>
      </c>
      <c r="I42" s="392"/>
      <c r="J42" s="392"/>
      <c r="K42" s="392"/>
      <c r="L42" s="392"/>
      <c r="M42" s="392"/>
      <c r="N42" s="352" t="s">
        <v>59</v>
      </c>
      <c r="O42" s="353"/>
      <c r="P42" s="353"/>
      <c r="Q42" s="353"/>
      <c r="R42" s="353"/>
      <c r="S42" s="370"/>
      <c r="T42" s="343" t="s">
        <v>17</v>
      </c>
      <c r="U42" s="344"/>
      <c r="V42" s="344"/>
      <c r="W42" s="345"/>
      <c r="X42" s="352" t="s">
        <v>16</v>
      </c>
      <c r="Y42" s="353"/>
      <c r="Z42" s="353"/>
      <c r="AA42" s="353"/>
      <c r="AB42" s="354"/>
      <c r="AC42"/>
    </row>
    <row r="43" spans="1:40" ht="27" customHeight="1" x14ac:dyDescent="0.25">
      <c r="A43" s="368"/>
      <c r="B43" s="382" t="s">
        <v>132</v>
      </c>
      <c r="C43" s="383"/>
      <c r="D43" s="383"/>
      <c r="E43" s="383"/>
      <c r="F43" s="383"/>
      <c r="G43" s="384"/>
      <c r="H43" s="393"/>
      <c r="I43" s="394"/>
      <c r="J43" s="394"/>
      <c r="K43" s="394"/>
      <c r="L43" s="394"/>
      <c r="M43" s="394"/>
      <c r="N43" s="382" t="s">
        <v>127</v>
      </c>
      <c r="O43" s="383"/>
      <c r="P43" s="383"/>
      <c r="Q43" s="383"/>
      <c r="R43" s="383"/>
      <c r="S43" s="384"/>
      <c r="T43" s="346"/>
      <c r="U43" s="347"/>
      <c r="V43" s="347"/>
      <c r="W43" s="348"/>
      <c r="X43" s="382" t="s">
        <v>58</v>
      </c>
      <c r="Y43" s="383"/>
      <c r="Z43" s="383"/>
      <c r="AA43" s="383"/>
      <c r="AB43" s="397"/>
      <c r="AC43"/>
    </row>
    <row r="44" spans="1:40" ht="27" customHeight="1" thickBot="1" x14ac:dyDescent="0.3">
      <c r="A44" s="369"/>
      <c r="B44" s="371" t="s">
        <v>67</v>
      </c>
      <c r="C44" s="372"/>
      <c r="D44" s="372"/>
      <c r="E44" s="372"/>
      <c r="F44" s="372"/>
      <c r="G44" s="373"/>
      <c r="H44" s="395"/>
      <c r="I44" s="396"/>
      <c r="J44" s="396"/>
      <c r="K44" s="396"/>
      <c r="L44" s="396"/>
      <c r="M44" s="396"/>
      <c r="N44" s="371" t="s">
        <v>68</v>
      </c>
      <c r="O44" s="372"/>
      <c r="P44" s="372"/>
      <c r="Q44" s="372"/>
      <c r="R44" s="372"/>
      <c r="S44" s="373"/>
      <c r="T44" s="349"/>
      <c r="U44" s="350"/>
      <c r="V44" s="350"/>
      <c r="W44" s="351"/>
      <c r="X44" s="371" t="s">
        <v>69</v>
      </c>
      <c r="Y44" s="372"/>
      <c r="Z44" s="372"/>
      <c r="AA44" s="372"/>
      <c r="AB44" s="411"/>
      <c r="AC44"/>
    </row>
    <row r="45" spans="1:40" x14ac:dyDescent="0.25">
      <c r="F45" s="35"/>
      <c r="G45" s="32"/>
    </row>
    <row r="46" spans="1:40" x14ac:dyDescent="0.25">
      <c r="F46" s="36"/>
      <c r="G46" s="33"/>
    </row>
  </sheetData>
  <mergeCells count="104">
    <mergeCell ref="H42:M44"/>
    <mergeCell ref="N44:S44"/>
    <mergeCell ref="N43:S43"/>
    <mergeCell ref="B28:B29"/>
    <mergeCell ref="Q32:AB32"/>
    <mergeCell ref="A36:B36"/>
    <mergeCell ref="A37:B37"/>
    <mergeCell ref="Q29:T29"/>
    <mergeCell ref="X43:AB43"/>
    <mergeCell ref="A40:B40"/>
    <mergeCell ref="B34:B35"/>
    <mergeCell ref="Q34:AB40"/>
    <mergeCell ref="A34:A35"/>
    <mergeCell ref="A32:A33"/>
    <mergeCell ref="X44:AB44"/>
    <mergeCell ref="B21:C22"/>
    <mergeCell ref="G22:I22"/>
    <mergeCell ref="Z18:AB18"/>
    <mergeCell ref="J22:L22"/>
    <mergeCell ref="Q21:AB22"/>
    <mergeCell ref="T42:W44"/>
    <mergeCell ref="X42:AB42"/>
    <mergeCell ref="Y30:AB30"/>
    <mergeCell ref="U29:X29"/>
    <mergeCell ref="Q23:AB26"/>
    <mergeCell ref="A31:AB31"/>
    <mergeCell ref="Q33:AB33"/>
    <mergeCell ref="B32:B33"/>
    <mergeCell ref="A42:A44"/>
    <mergeCell ref="B42:G42"/>
    <mergeCell ref="B44:G44"/>
    <mergeCell ref="A39:B39"/>
    <mergeCell ref="Q30:T30"/>
    <mergeCell ref="U30:X30"/>
    <mergeCell ref="N42:S42"/>
    <mergeCell ref="C32:P32"/>
    <mergeCell ref="B43:G43"/>
    <mergeCell ref="B23:C26"/>
    <mergeCell ref="A28:A29"/>
    <mergeCell ref="S13:T13"/>
    <mergeCell ref="D15:E15"/>
    <mergeCell ref="W16:AB16"/>
    <mergeCell ref="AA7:AB7"/>
    <mergeCell ref="C13:Q13"/>
    <mergeCell ref="C28:C29"/>
    <mergeCell ref="A21:A22"/>
    <mergeCell ref="A23:A26"/>
    <mergeCell ref="A27:AB27"/>
    <mergeCell ref="D28:P28"/>
    <mergeCell ref="Y29:AB29"/>
    <mergeCell ref="Q28:AB28"/>
    <mergeCell ref="D23:F26"/>
    <mergeCell ref="F15:G15"/>
    <mergeCell ref="F16:G16"/>
    <mergeCell ref="D16:E16"/>
    <mergeCell ref="V13:Y13"/>
    <mergeCell ref="Q15:AB15"/>
    <mergeCell ref="AA13:AB13"/>
    <mergeCell ref="Z17:AB17"/>
    <mergeCell ref="A20:AB20"/>
    <mergeCell ref="P21:P22"/>
    <mergeCell ref="D22:F22"/>
    <mergeCell ref="T17:V17"/>
    <mergeCell ref="A1:A4"/>
    <mergeCell ref="H16:I16"/>
    <mergeCell ref="G23:I26"/>
    <mergeCell ref="J23:L26"/>
    <mergeCell ref="W18:Y18"/>
    <mergeCell ref="P23:P26"/>
    <mergeCell ref="B1:Y1"/>
    <mergeCell ref="A11:B11"/>
    <mergeCell ref="R7:T9"/>
    <mergeCell ref="T18:V18"/>
    <mergeCell ref="H15:I15"/>
    <mergeCell ref="Q18:S18"/>
    <mergeCell ref="Q17:S17"/>
    <mergeCell ref="D21:O21"/>
    <mergeCell ref="M23:O26"/>
    <mergeCell ref="M22:O22"/>
    <mergeCell ref="A13:B13"/>
    <mergeCell ref="W17:Y17"/>
    <mergeCell ref="A15:B16"/>
    <mergeCell ref="A7:B9"/>
    <mergeCell ref="C11:K11"/>
    <mergeCell ref="C12:Z12"/>
    <mergeCell ref="Q16:V16"/>
    <mergeCell ref="R11:V11"/>
    <mergeCell ref="Z3:AB3"/>
    <mergeCell ref="Y11:AB11"/>
    <mergeCell ref="U7:V9"/>
    <mergeCell ref="M11:Q11"/>
    <mergeCell ref="Y7:Z7"/>
    <mergeCell ref="W7:X9"/>
    <mergeCell ref="Z1:AB1"/>
    <mergeCell ref="AA8:AB8"/>
    <mergeCell ref="AA9:AB9"/>
    <mergeCell ref="Z2:AB2"/>
    <mergeCell ref="Z4:AB4"/>
    <mergeCell ref="Y9:Z9"/>
    <mergeCell ref="B2:Y2"/>
    <mergeCell ref="B3:Y4"/>
    <mergeCell ref="C7:K9"/>
    <mergeCell ref="Y8:Z8"/>
    <mergeCell ref="W11:X11"/>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T30 Q34">
      <formula1>2000</formula1>
    </dataValidation>
    <dataValidation type="textLength" operator="lessThanOrEqual" allowBlank="1" showInputMessage="1" showErrorMessage="1" errorTitle="Máximo 1.000 caracteres" error="Máximo 1.000 caracteres" sqref="U30:X30">
      <formula1>1000</formula1>
    </dataValidation>
  </dataValidations>
  <pageMargins left="0" right="0" top="0" bottom="0" header="0" footer="0"/>
  <pageSetup scale="42"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39"/>
  <sheetViews>
    <sheetView topLeftCell="C24" zoomScaleNormal="100" workbookViewId="0">
      <selection activeCell="P29" sqref="P29"/>
    </sheetView>
  </sheetViews>
  <sheetFormatPr baseColWidth="10" defaultRowHeight="15" x14ac:dyDescent="0.25"/>
  <cols>
    <col min="1" max="1" width="38.42578125" customWidth="1"/>
    <col min="2" max="2" width="18.28515625" customWidth="1"/>
    <col min="3" max="3" width="17.42578125" customWidth="1"/>
    <col min="4" max="6" width="7" customWidth="1"/>
    <col min="7" max="15" width="7.7109375" customWidth="1"/>
    <col min="16" max="16" width="13" customWidth="1"/>
    <col min="18" max="18" width="7.42578125"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6.28515625" style="19"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28" ht="32.25" customHeight="1" x14ac:dyDescent="0.25">
      <c r="A1" s="244"/>
      <c r="B1" s="264" t="s">
        <v>20</v>
      </c>
      <c r="C1" s="265"/>
      <c r="D1" s="265"/>
      <c r="E1" s="265"/>
      <c r="F1" s="265"/>
      <c r="G1" s="265"/>
      <c r="H1" s="265"/>
      <c r="I1" s="265"/>
      <c r="J1" s="265"/>
      <c r="K1" s="265"/>
      <c r="L1" s="265"/>
      <c r="M1" s="265"/>
      <c r="N1" s="265"/>
      <c r="O1" s="265"/>
      <c r="P1" s="265"/>
      <c r="Q1" s="265"/>
      <c r="R1" s="265"/>
      <c r="S1" s="265"/>
      <c r="T1" s="265"/>
      <c r="U1" s="265"/>
      <c r="V1" s="265"/>
      <c r="W1" s="265"/>
      <c r="X1" s="265"/>
      <c r="Y1" s="266"/>
      <c r="Z1" s="212" t="s">
        <v>22</v>
      </c>
      <c r="AA1" s="213"/>
      <c r="AB1" s="214"/>
    </row>
    <row r="2" spans="1:28" ht="30.75" customHeight="1" x14ac:dyDescent="0.25">
      <c r="A2" s="245"/>
      <c r="B2" s="224" t="s">
        <v>21</v>
      </c>
      <c r="C2" s="225"/>
      <c r="D2" s="225"/>
      <c r="E2" s="225"/>
      <c r="F2" s="225"/>
      <c r="G2" s="225"/>
      <c r="H2" s="225"/>
      <c r="I2" s="225"/>
      <c r="J2" s="225"/>
      <c r="K2" s="225"/>
      <c r="L2" s="225"/>
      <c r="M2" s="225"/>
      <c r="N2" s="225"/>
      <c r="O2" s="225"/>
      <c r="P2" s="225"/>
      <c r="Q2" s="225"/>
      <c r="R2" s="225"/>
      <c r="S2" s="225"/>
      <c r="T2" s="225"/>
      <c r="U2" s="225"/>
      <c r="V2" s="225"/>
      <c r="W2" s="225"/>
      <c r="X2" s="225"/>
      <c r="Y2" s="226"/>
      <c r="Z2" s="189" t="s">
        <v>94</v>
      </c>
      <c r="AA2" s="190"/>
      <c r="AB2" s="191"/>
    </row>
    <row r="3" spans="1:28" ht="24" customHeight="1" x14ac:dyDescent="0.25">
      <c r="A3" s="245"/>
      <c r="B3" s="227" t="s">
        <v>55</v>
      </c>
      <c r="C3" s="228"/>
      <c r="D3" s="228"/>
      <c r="E3" s="228"/>
      <c r="F3" s="228"/>
      <c r="G3" s="228"/>
      <c r="H3" s="228"/>
      <c r="I3" s="228"/>
      <c r="J3" s="228"/>
      <c r="K3" s="228"/>
      <c r="L3" s="228"/>
      <c r="M3" s="228"/>
      <c r="N3" s="228"/>
      <c r="O3" s="228"/>
      <c r="P3" s="228"/>
      <c r="Q3" s="228"/>
      <c r="R3" s="228"/>
      <c r="S3" s="228"/>
      <c r="T3" s="228"/>
      <c r="U3" s="228"/>
      <c r="V3" s="228"/>
      <c r="W3" s="228"/>
      <c r="X3" s="228"/>
      <c r="Y3" s="229"/>
      <c r="Z3" s="189" t="s">
        <v>97</v>
      </c>
      <c r="AA3" s="190"/>
      <c r="AB3" s="191"/>
    </row>
    <row r="4" spans="1:28" ht="15.75" customHeight="1" thickBot="1" x14ac:dyDescent="0.3">
      <c r="A4" s="246"/>
      <c r="B4" s="230"/>
      <c r="C4" s="231"/>
      <c r="D4" s="231"/>
      <c r="E4" s="231"/>
      <c r="F4" s="231"/>
      <c r="G4" s="231"/>
      <c r="H4" s="231"/>
      <c r="I4" s="231"/>
      <c r="J4" s="231"/>
      <c r="K4" s="231"/>
      <c r="L4" s="231"/>
      <c r="M4" s="231"/>
      <c r="N4" s="231"/>
      <c r="O4" s="231"/>
      <c r="P4" s="231"/>
      <c r="Q4" s="231"/>
      <c r="R4" s="231"/>
      <c r="S4" s="231"/>
      <c r="T4" s="231"/>
      <c r="U4" s="231"/>
      <c r="V4" s="231"/>
      <c r="W4" s="231"/>
      <c r="X4" s="231"/>
      <c r="Y4" s="232"/>
      <c r="Z4" s="219" t="s">
        <v>95</v>
      </c>
      <c r="AA4" s="220"/>
      <c r="AB4" s="221"/>
    </row>
    <row r="5" spans="1:28" ht="9" customHeight="1" thickBot="1" x14ac:dyDescent="0.3">
      <c r="A5" s="53"/>
      <c r="B5" s="51"/>
      <c r="C5" s="52"/>
      <c r="D5" s="8"/>
      <c r="E5" s="8"/>
      <c r="F5" s="8"/>
      <c r="G5" s="8"/>
      <c r="H5" s="8"/>
      <c r="I5" s="8"/>
      <c r="J5" s="8"/>
      <c r="K5" s="8"/>
      <c r="L5" s="8"/>
      <c r="M5" s="8"/>
      <c r="N5" s="8"/>
      <c r="O5" s="8"/>
      <c r="P5" s="8"/>
      <c r="Q5" s="8"/>
      <c r="R5" s="8"/>
      <c r="S5" s="8"/>
      <c r="T5" s="8"/>
      <c r="U5" s="8"/>
      <c r="V5" s="8"/>
      <c r="W5" s="8"/>
      <c r="X5" s="9"/>
      <c r="Y5" s="8"/>
      <c r="Z5" s="10"/>
      <c r="AA5" s="2"/>
      <c r="AB5" s="54"/>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55"/>
    </row>
    <row r="7" spans="1:28" ht="15" customHeight="1" x14ac:dyDescent="0.25">
      <c r="A7" s="284" t="s">
        <v>0</v>
      </c>
      <c r="B7" s="285"/>
      <c r="C7" s="233" t="s">
        <v>98</v>
      </c>
      <c r="D7" s="234"/>
      <c r="E7" s="234"/>
      <c r="F7" s="234"/>
      <c r="G7" s="234"/>
      <c r="H7" s="234"/>
      <c r="I7" s="234"/>
      <c r="J7" s="234"/>
      <c r="K7" s="235"/>
      <c r="L7" s="58"/>
      <c r="M7" s="48"/>
      <c r="N7" s="48"/>
      <c r="O7" s="48"/>
      <c r="P7" s="48"/>
      <c r="Q7" s="50"/>
      <c r="R7" s="206" t="s">
        <v>64</v>
      </c>
      <c r="S7" s="269"/>
      <c r="T7" s="207"/>
      <c r="U7" s="195">
        <v>44564</v>
      </c>
      <c r="V7" s="196"/>
      <c r="W7" s="206" t="s">
        <v>60</v>
      </c>
      <c r="X7" s="207"/>
      <c r="Y7" s="204" t="s">
        <v>63</v>
      </c>
      <c r="Z7" s="205"/>
      <c r="AA7" s="217"/>
      <c r="AB7" s="218"/>
    </row>
    <row r="8" spans="1:28" ht="15" customHeight="1" thickBot="1" x14ac:dyDescent="0.3">
      <c r="A8" s="291"/>
      <c r="B8" s="292"/>
      <c r="C8" s="236"/>
      <c r="D8" s="237"/>
      <c r="E8" s="237"/>
      <c r="F8" s="237"/>
      <c r="G8" s="237"/>
      <c r="H8" s="237"/>
      <c r="I8" s="237"/>
      <c r="J8" s="237"/>
      <c r="K8" s="238"/>
      <c r="L8" s="58"/>
      <c r="M8" s="48"/>
      <c r="N8" s="48"/>
      <c r="O8" s="48"/>
      <c r="P8" s="48"/>
      <c r="Q8" s="50"/>
      <c r="R8" s="208"/>
      <c r="S8" s="270"/>
      <c r="T8" s="209"/>
      <c r="U8" s="197"/>
      <c r="V8" s="198"/>
      <c r="W8" s="208"/>
      <c r="X8" s="209"/>
      <c r="Y8" s="242" t="s">
        <v>61</v>
      </c>
      <c r="Z8" s="243"/>
      <c r="AA8" s="215"/>
      <c r="AB8" s="216"/>
    </row>
    <row r="9" spans="1:28" ht="15" customHeight="1" thickBot="1" x14ac:dyDescent="0.3">
      <c r="A9" s="293"/>
      <c r="B9" s="294"/>
      <c r="C9" s="239"/>
      <c r="D9" s="240"/>
      <c r="E9" s="240"/>
      <c r="F9" s="240"/>
      <c r="G9" s="240"/>
      <c r="H9" s="240"/>
      <c r="I9" s="240"/>
      <c r="J9" s="240"/>
      <c r="K9" s="241"/>
      <c r="L9" s="58"/>
      <c r="M9" s="48"/>
      <c r="N9" s="48"/>
      <c r="O9" s="48"/>
      <c r="P9" s="48"/>
      <c r="Q9" s="50"/>
      <c r="R9" s="210"/>
      <c r="S9" s="271"/>
      <c r="T9" s="211"/>
      <c r="U9" s="199"/>
      <c r="V9" s="200"/>
      <c r="W9" s="210"/>
      <c r="X9" s="211"/>
      <c r="Y9" s="222" t="s">
        <v>62</v>
      </c>
      <c r="Z9" s="223"/>
      <c r="AA9" s="217" t="s">
        <v>99</v>
      </c>
      <c r="AB9" s="218"/>
    </row>
    <row r="10" spans="1:28" ht="9" customHeight="1" thickBot="1" x14ac:dyDescent="0.3">
      <c r="A10" s="49"/>
      <c r="B10" s="59"/>
      <c r="C10" s="14"/>
      <c r="D10" s="14"/>
      <c r="E10" s="14"/>
      <c r="F10" s="14"/>
      <c r="G10" s="14"/>
      <c r="H10" s="14"/>
      <c r="I10" s="14"/>
      <c r="J10" s="14"/>
      <c r="K10" s="14"/>
      <c r="L10" s="14"/>
      <c r="M10" s="77"/>
      <c r="N10" s="77"/>
      <c r="O10" s="77"/>
      <c r="P10" s="77"/>
      <c r="Q10" s="77"/>
      <c r="R10" s="66"/>
      <c r="S10" s="66"/>
      <c r="T10" s="66"/>
      <c r="U10" s="66"/>
      <c r="V10" s="66"/>
      <c r="W10" s="63"/>
      <c r="X10" s="63"/>
      <c r="Y10" s="63"/>
      <c r="Z10" s="63"/>
      <c r="AA10" s="63"/>
      <c r="AB10" s="64"/>
    </row>
    <row r="11" spans="1:28" ht="39" customHeight="1" thickBot="1" x14ac:dyDescent="0.3">
      <c r="A11" s="267" t="s">
        <v>71</v>
      </c>
      <c r="B11" s="268"/>
      <c r="C11" s="295" t="s">
        <v>100</v>
      </c>
      <c r="D11" s="296"/>
      <c r="E11" s="296"/>
      <c r="F11" s="296"/>
      <c r="G11" s="296"/>
      <c r="H11" s="296"/>
      <c r="I11" s="296"/>
      <c r="J11" s="296"/>
      <c r="K11" s="297"/>
      <c r="L11" s="23"/>
      <c r="M11" s="201" t="s">
        <v>66</v>
      </c>
      <c r="N11" s="202"/>
      <c r="O11" s="202"/>
      <c r="P11" s="202"/>
      <c r="Q11" s="203"/>
      <c r="R11" s="303" t="s">
        <v>101</v>
      </c>
      <c r="S11" s="304"/>
      <c r="T11" s="304"/>
      <c r="U11" s="304"/>
      <c r="V11" s="305"/>
      <c r="W11" s="201" t="s">
        <v>65</v>
      </c>
      <c r="X11" s="203"/>
      <c r="Y11" s="192" t="s">
        <v>102</v>
      </c>
      <c r="Z11" s="193"/>
      <c r="AA11" s="193"/>
      <c r="AB11" s="194"/>
    </row>
    <row r="12" spans="1:28" ht="9" customHeight="1" thickBot="1" x14ac:dyDescent="0.3">
      <c r="A12" s="27"/>
      <c r="B12" s="65"/>
      <c r="C12" s="298"/>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6"/>
      <c r="AB12" s="56"/>
    </row>
    <row r="13" spans="1:28" s="1" customFormat="1" ht="37.5" customHeight="1" thickBot="1" x14ac:dyDescent="0.3">
      <c r="A13" s="284" t="s">
        <v>73</v>
      </c>
      <c r="B13" s="285"/>
      <c r="C13" s="310" t="s">
        <v>108</v>
      </c>
      <c r="D13" s="311"/>
      <c r="E13" s="311"/>
      <c r="F13" s="311"/>
      <c r="G13" s="311"/>
      <c r="H13" s="311"/>
      <c r="I13" s="311"/>
      <c r="J13" s="311"/>
      <c r="K13" s="311"/>
      <c r="L13" s="311"/>
      <c r="M13" s="311"/>
      <c r="N13" s="311"/>
      <c r="O13" s="311"/>
      <c r="P13" s="311"/>
      <c r="Q13" s="312"/>
      <c r="R13" s="8"/>
      <c r="S13" s="306" t="s">
        <v>18</v>
      </c>
      <c r="T13" s="306"/>
      <c r="U13" s="78">
        <v>720</v>
      </c>
      <c r="V13" s="328" t="s">
        <v>19</v>
      </c>
      <c r="W13" s="306"/>
      <c r="X13" s="306"/>
      <c r="Y13" s="306"/>
      <c r="Z13" s="8"/>
      <c r="AA13" s="332">
        <v>0.35</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7"/>
    </row>
    <row r="15" spans="1:28" ht="24" customHeight="1" thickBot="1" x14ac:dyDescent="0.3">
      <c r="A15" s="287" t="s">
        <v>1</v>
      </c>
      <c r="B15" s="288"/>
      <c r="C15" s="76" t="s">
        <v>51</v>
      </c>
      <c r="D15" s="275" t="s">
        <v>23</v>
      </c>
      <c r="E15" s="307"/>
      <c r="F15" s="275" t="s">
        <v>24</v>
      </c>
      <c r="G15" s="307"/>
      <c r="H15" s="275" t="s">
        <v>25</v>
      </c>
      <c r="I15" s="276"/>
      <c r="J15" s="73"/>
      <c r="K15" s="22"/>
      <c r="L15" s="73"/>
      <c r="M15" s="4"/>
      <c r="N15" s="4"/>
      <c r="O15" s="4"/>
      <c r="P15" s="4"/>
      <c r="Q15" s="329" t="s">
        <v>2</v>
      </c>
      <c r="R15" s="330"/>
      <c r="S15" s="330"/>
      <c r="T15" s="330"/>
      <c r="U15" s="330"/>
      <c r="V15" s="330"/>
      <c r="W15" s="330"/>
      <c r="X15" s="330"/>
      <c r="Y15" s="330"/>
      <c r="Z15" s="330"/>
      <c r="AA15" s="330"/>
      <c r="AB15" s="331"/>
    </row>
    <row r="16" spans="1:28" ht="35.25" customHeight="1" thickBot="1" x14ac:dyDescent="0.3">
      <c r="A16" s="289"/>
      <c r="B16" s="290"/>
      <c r="C16" s="60"/>
      <c r="D16" s="247"/>
      <c r="E16" s="327"/>
      <c r="F16" s="247"/>
      <c r="G16" s="327"/>
      <c r="H16" s="247" t="s">
        <v>99</v>
      </c>
      <c r="I16" s="248"/>
      <c r="J16" s="73"/>
      <c r="K16" s="73"/>
      <c r="L16" s="73"/>
      <c r="M16" s="4"/>
      <c r="N16" s="4"/>
      <c r="O16" s="4"/>
      <c r="P16" s="4"/>
      <c r="Q16" s="300" t="s">
        <v>3</v>
      </c>
      <c r="R16" s="301"/>
      <c r="S16" s="301"/>
      <c r="T16" s="301"/>
      <c r="U16" s="301"/>
      <c r="V16" s="302"/>
      <c r="W16" s="308" t="s">
        <v>4</v>
      </c>
      <c r="X16" s="301"/>
      <c r="Y16" s="301"/>
      <c r="Z16" s="301"/>
      <c r="AA16" s="301"/>
      <c r="AB16" s="309"/>
    </row>
    <row r="17" spans="1:40" ht="27" customHeight="1" x14ac:dyDescent="0.25">
      <c r="A17" s="3"/>
      <c r="B17" s="4"/>
      <c r="C17" s="4"/>
      <c r="D17" s="13"/>
      <c r="E17" s="13"/>
      <c r="F17" s="13"/>
      <c r="G17" s="13"/>
      <c r="H17" s="13"/>
      <c r="I17" s="13"/>
      <c r="J17" s="13"/>
      <c r="K17" s="13"/>
      <c r="L17" s="13"/>
      <c r="M17" s="4"/>
      <c r="N17" s="4"/>
      <c r="O17" s="4"/>
      <c r="P17" s="4"/>
      <c r="Q17" s="278" t="s">
        <v>5</v>
      </c>
      <c r="R17" s="279"/>
      <c r="S17" s="280"/>
      <c r="T17" s="286" t="s">
        <v>6</v>
      </c>
      <c r="U17" s="279"/>
      <c r="V17" s="280"/>
      <c r="W17" s="286" t="s">
        <v>5</v>
      </c>
      <c r="X17" s="279"/>
      <c r="Y17" s="280"/>
      <c r="Z17" s="286" t="s">
        <v>6</v>
      </c>
      <c r="AA17" s="279"/>
      <c r="AB17" s="334"/>
      <c r="AC17" s="18"/>
      <c r="AD17" s="18"/>
    </row>
    <row r="18" spans="1:40" ht="18" customHeight="1" thickBot="1" x14ac:dyDescent="0.3">
      <c r="A18" s="7"/>
      <c r="B18" s="8"/>
      <c r="C18" s="13"/>
      <c r="D18" s="13"/>
      <c r="E18" s="13"/>
      <c r="F18" s="13"/>
      <c r="G18" s="26"/>
      <c r="H18" s="26"/>
      <c r="I18" s="26"/>
      <c r="J18" s="26"/>
      <c r="K18" s="26"/>
      <c r="L18" s="26"/>
      <c r="M18" s="13"/>
      <c r="N18" s="13"/>
      <c r="O18" s="13"/>
      <c r="P18" s="13"/>
      <c r="Q18" s="277">
        <v>34401072</v>
      </c>
      <c r="R18" s="259"/>
      <c r="S18" s="260"/>
      <c r="T18" s="272">
        <v>34401072</v>
      </c>
      <c r="U18" s="273"/>
      <c r="V18" s="274"/>
      <c r="W18" s="258">
        <v>1053637054</v>
      </c>
      <c r="X18" s="259"/>
      <c r="Y18" s="260"/>
      <c r="Z18" s="258">
        <v>1021879416</v>
      </c>
      <c r="AA18" s="259"/>
      <c r="AB18" s="342"/>
      <c r="AC18" s="20"/>
      <c r="AD18" s="20"/>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55"/>
    </row>
    <row r="20" spans="1:40" ht="17.25" customHeight="1" x14ac:dyDescent="0.25">
      <c r="A20" s="335" t="s">
        <v>70</v>
      </c>
      <c r="B20" s="336"/>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8"/>
    </row>
    <row r="21" spans="1:40" ht="15" customHeight="1" x14ac:dyDescent="0.25">
      <c r="A21" s="315" t="s">
        <v>7</v>
      </c>
      <c r="B21" s="339" t="s">
        <v>8</v>
      </c>
      <c r="C21" s="340"/>
      <c r="D21" s="281" t="s">
        <v>9</v>
      </c>
      <c r="E21" s="282"/>
      <c r="F21" s="282"/>
      <c r="G21" s="282"/>
      <c r="H21" s="282"/>
      <c r="I21" s="282"/>
      <c r="J21" s="282"/>
      <c r="K21" s="282"/>
      <c r="L21" s="282"/>
      <c r="M21" s="282"/>
      <c r="N21" s="282"/>
      <c r="O21" s="283"/>
      <c r="P21" s="313" t="s">
        <v>10</v>
      </c>
      <c r="Q21" s="313" t="s">
        <v>78</v>
      </c>
      <c r="R21" s="313"/>
      <c r="S21" s="313"/>
      <c r="T21" s="313"/>
      <c r="U21" s="313"/>
      <c r="V21" s="313"/>
      <c r="W21" s="313"/>
      <c r="X21" s="313"/>
      <c r="Y21" s="313"/>
      <c r="Z21" s="313"/>
      <c r="AA21" s="313"/>
      <c r="AB21" s="326"/>
    </row>
    <row r="22" spans="1:40" ht="27" customHeight="1" x14ac:dyDescent="0.25">
      <c r="A22" s="316"/>
      <c r="B22" s="323"/>
      <c r="C22" s="341"/>
      <c r="D22" s="281" t="s">
        <v>51</v>
      </c>
      <c r="E22" s="282"/>
      <c r="F22" s="283"/>
      <c r="G22" s="281" t="s">
        <v>23</v>
      </c>
      <c r="H22" s="282"/>
      <c r="I22" s="283"/>
      <c r="J22" s="281"/>
      <c r="K22" s="282"/>
      <c r="L22" s="283"/>
      <c r="M22" s="281"/>
      <c r="N22" s="282"/>
      <c r="O22" s="283"/>
      <c r="P22" s="283"/>
      <c r="Q22" s="313"/>
      <c r="R22" s="313"/>
      <c r="S22" s="313"/>
      <c r="T22" s="313"/>
      <c r="U22" s="313"/>
      <c r="V22" s="313"/>
      <c r="W22" s="313"/>
      <c r="X22" s="313"/>
      <c r="Y22" s="313"/>
      <c r="Z22" s="313"/>
      <c r="AA22" s="313"/>
      <c r="AB22" s="326"/>
    </row>
    <row r="23" spans="1:40" x14ac:dyDescent="0.25">
      <c r="A23" s="415" t="s">
        <v>108</v>
      </c>
      <c r="B23" s="385"/>
      <c r="C23" s="386"/>
      <c r="D23" s="249"/>
      <c r="E23" s="250"/>
      <c r="F23" s="251"/>
      <c r="G23" s="249"/>
      <c r="H23" s="250"/>
      <c r="I23" s="251"/>
      <c r="J23" s="249"/>
      <c r="K23" s="250"/>
      <c r="L23" s="251"/>
      <c r="M23" s="249"/>
      <c r="N23" s="250"/>
      <c r="O23" s="251"/>
      <c r="P23" s="413"/>
      <c r="Q23" s="358"/>
      <c r="R23" s="358"/>
      <c r="S23" s="358"/>
      <c r="T23" s="358"/>
      <c r="U23" s="358"/>
      <c r="V23" s="358"/>
      <c r="W23" s="358"/>
      <c r="X23" s="358"/>
      <c r="Y23" s="358"/>
      <c r="Z23" s="358"/>
      <c r="AA23" s="358"/>
      <c r="AB23" s="359"/>
    </row>
    <row r="24" spans="1:40" x14ac:dyDescent="0.25">
      <c r="A24" s="415"/>
      <c r="B24" s="387"/>
      <c r="C24" s="388"/>
      <c r="D24" s="252"/>
      <c r="E24" s="253"/>
      <c r="F24" s="254"/>
      <c r="G24" s="252"/>
      <c r="H24" s="253"/>
      <c r="I24" s="254"/>
      <c r="J24" s="252"/>
      <c r="K24" s="253"/>
      <c r="L24" s="254"/>
      <c r="M24" s="252"/>
      <c r="N24" s="253"/>
      <c r="O24" s="254"/>
      <c r="P24" s="414"/>
      <c r="Q24" s="358"/>
      <c r="R24" s="358"/>
      <c r="S24" s="358"/>
      <c r="T24" s="358"/>
      <c r="U24" s="358"/>
      <c r="V24" s="358"/>
      <c r="W24" s="358"/>
      <c r="X24" s="358"/>
      <c r="Y24" s="358"/>
      <c r="Z24" s="358"/>
      <c r="AA24" s="358"/>
      <c r="AB24" s="359"/>
    </row>
    <row r="25" spans="1:40" x14ac:dyDescent="0.25">
      <c r="A25" s="415"/>
      <c r="B25" s="387"/>
      <c r="C25" s="388"/>
      <c r="D25" s="252"/>
      <c r="E25" s="253"/>
      <c r="F25" s="254"/>
      <c r="G25" s="252"/>
      <c r="H25" s="253"/>
      <c r="I25" s="254"/>
      <c r="J25" s="252"/>
      <c r="K25" s="253"/>
      <c r="L25" s="254"/>
      <c r="M25" s="252"/>
      <c r="N25" s="253"/>
      <c r="O25" s="254"/>
      <c r="P25" s="414"/>
      <c r="Q25" s="358"/>
      <c r="R25" s="358"/>
      <c r="S25" s="358"/>
      <c r="T25" s="358"/>
      <c r="U25" s="358"/>
      <c r="V25" s="358"/>
      <c r="W25" s="358"/>
      <c r="X25" s="358"/>
      <c r="Y25" s="358"/>
      <c r="Z25" s="358"/>
      <c r="AA25" s="358"/>
      <c r="AB25" s="359"/>
    </row>
    <row r="26" spans="1:40" ht="30.75" customHeight="1" x14ac:dyDescent="0.25">
      <c r="A26" s="317"/>
      <c r="B26" s="387"/>
      <c r="C26" s="388"/>
      <c r="D26" s="252"/>
      <c r="E26" s="253"/>
      <c r="F26" s="254"/>
      <c r="G26" s="252"/>
      <c r="H26" s="253"/>
      <c r="I26" s="254"/>
      <c r="J26" s="252"/>
      <c r="K26" s="253"/>
      <c r="L26" s="254"/>
      <c r="M26" s="252"/>
      <c r="N26" s="253"/>
      <c r="O26" s="254"/>
      <c r="P26" s="414"/>
      <c r="Q26" s="360"/>
      <c r="R26" s="360"/>
      <c r="S26" s="360"/>
      <c r="T26" s="360"/>
      <c r="U26" s="360"/>
      <c r="V26" s="360"/>
      <c r="W26" s="360"/>
      <c r="X26" s="360"/>
      <c r="Y26" s="360"/>
      <c r="Z26" s="360"/>
      <c r="AA26" s="360"/>
      <c r="AB26" s="361"/>
    </row>
    <row r="27" spans="1:40" ht="36.75" customHeight="1" x14ac:dyDescent="0.3">
      <c r="A27" s="315" t="s">
        <v>7</v>
      </c>
      <c r="B27" s="313" t="s">
        <v>53</v>
      </c>
      <c r="C27" s="313" t="s">
        <v>8</v>
      </c>
      <c r="D27" s="313" t="s">
        <v>50</v>
      </c>
      <c r="E27" s="313"/>
      <c r="F27" s="313"/>
      <c r="G27" s="313"/>
      <c r="H27" s="313"/>
      <c r="I27" s="313"/>
      <c r="J27" s="313"/>
      <c r="K27" s="313"/>
      <c r="L27" s="313"/>
      <c r="M27" s="313"/>
      <c r="N27" s="313"/>
      <c r="O27" s="313"/>
      <c r="P27" s="313"/>
      <c r="Q27" s="313" t="s">
        <v>79</v>
      </c>
      <c r="R27" s="313"/>
      <c r="S27" s="313"/>
      <c r="T27" s="313"/>
      <c r="U27" s="313"/>
      <c r="V27" s="313"/>
      <c r="W27" s="313"/>
      <c r="X27" s="313"/>
      <c r="Y27" s="313"/>
      <c r="Z27" s="313"/>
      <c r="AA27" s="313"/>
      <c r="AB27" s="313"/>
      <c r="AE27" s="44"/>
      <c r="AF27" s="44"/>
      <c r="AG27" s="44"/>
      <c r="AH27" s="44"/>
      <c r="AI27" s="44"/>
      <c r="AJ27" s="44"/>
      <c r="AK27" s="44"/>
      <c r="AL27" s="44"/>
      <c r="AM27" s="44"/>
      <c r="AN27" s="43"/>
    </row>
    <row r="28" spans="1:40" ht="25.5" customHeight="1" x14ac:dyDescent="0.3">
      <c r="A28" s="315"/>
      <c r="B28" s="313"/>
      <c r="C28" s="314"/>
      <c r="D28" s="72" t="s">
        <v>29</v>
      </c>
      <c r="E28" s="72" t="s">
        <v>30</v>
      </c>
      <c r="F28" s="72" t="s">
        <v>31</v>
      </c>
      <c r="G28" s="72" t="s">
        <v>32</v>
      </c>
      <c r="H28" s="72" t="s">
        <v>33</v>
      </c>
      <c r="I28" s="72" t="s">
        <v>34</v>
      </c>
      <c r="J28" s="72" t="s">
        <v>35</v>
      </c>
      <c r="K28" s="72" t="s">
        <v>36</v>
      </c>
      <c r="L28" s="72" t="s">
        <v>37</v>
      </c>
      <c r="M28" s="72" t="s">
        <v>38</v>
      </c>
      <c r="N28" s="72" t="s">
        <v>39</v>
      </c>
      <c r="O28" s="72" t="s">
        <v>40</v>
      </c>
      <c r="P28" s="72" t="s">
        <v>10</v>
      </c>
      <c r="Q28" s="323" t="s">
        <v>74</v>
      </c>
      <c r="R28" s="324"/>
      <c r="S28" s="324"/>
      <c r="T28" s="341"/>
      <c r="U28" s="323" t="s">
        <v>75</v>
      </c>
      <c r="V28" s="324"/>
      <c r="W28" s="324"/>
      <c r="X28" s="341"/>
      <c r="Y28" s="323" t="s">
        <v>76</v>
      </c>
      <c r="Z28" s="324"/>
      <c r="AA28" s="324"/>
      <c r="AB28" s="325"/>
      <c r="AE28" s="44"/>
      <c r="AF28" s="44"/>
      <c r="AG28" s="44"/>
      <c r="AH28" s="44"/>
      <c r="AI28" s="44"/>
      <c r="AJ28" s="44"/>
      <c r="AK28" s="44"/>
      <c r="AL28" s="44"/>
      <c r="AM28" s="44"/>
      <c r="AN28" s="43"/>
    </row>
    <row r="29" spans="1:40" ht="159.75" customHeight="1" thickBot="1" x14ac:dyDescent="0.35">
      <c r="A29" s="39" t="str">
        <f>+C13</f>
        <v>Ejercer a 1500 casos nuevos asignados por Comité de Enlaces representacíón jurídica.</v>
      </c>
      <c r="B29" s="40">
        <f>+AA13</f>
        <v>0.35</v>
      </c>
      <c r="C29" s="79">
        <v>720</v>
      </c>
      <c r="D29" s="80">
        <v>18</v>
      </c>
      <c r="E29" s="80">
        <v>59</v>
      </c>
      <c r="F29" s="80">
        <v>77</v>
      </c>
      <c r="G29" s="80">
        <v>60</v>
      </c>
      <c r="H29" s="80">
        <v>46</v>
      </c>
      <c r="I29" s="80">
        <v>76</v>
      </c>
      <c r="J29" s="79">
        <v>66</v>
      </c>
      <c r="K29" s="80">
        <v>88</v>
      </c>
      <c r="L29" s="80">
        <v>91</v>
      </c>
      <c r="M29" s="80">
        <v>74</v>
      </c>
      <c r="N29" s="80">
        <v>62</v>
      </c>
      <c r="O29" s="80">
        <v>50</v>
      </c>
      <c r="P29" s="79">
        <f>SUM(D29:O29)</f>
        <v>767</v>
      </c>
      <c r="Q29" s="355" t="s">
        <v>202</v>
      </c>
      <c r="R29" s="356"/>
      <c r="S29" s="356"/>
      <c r="T29" s="412"/>
      <c r="U29" s="379"/>
      <c r="V29" s="380"/>
      <c r="W29" s="380"/>
      <c r="X29" s="381"/>
      <c r="Y29" s="355" t="s">
        <v>186</v>
      </c>
      <c r="Z29" s="356"/>
      <c r="AA29" s="356"/>
      <c r="AB29" s="357"/>
      <c r="AC29" s="38"/>
      <c r="AE29" s="44"/>
      <c r="AF29" s="44"/>
      <c r="AG29" s="44"/>
      <c r="AH29" s="44"/>
      <c r="AI29" s="44"/>
      <c r="AJ29" s="44"/>
      <c r="AK29" s="44"/>
      <c r="AL29" s="44"/>
      <c r="AM29" s="44"/>
      <c r="AN29" s="43"/>
    </row>
    <row r="30" spans="1:40" ht="18.75" x14ac:dyDescent="0.3">
      <c r="A30" s="362"/>
      <c r="B30" s="341"/>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4"/>
      <c r="AD30" s="16"/>
      <c r="AE30" s="44"/>
      <c r="AF30" s="44"/>
      <c r="AG30" s="44"/>
      <c r="AH30" s="44"/>
      <c r="AI30" s="44"/>
      <c r="AJ30" s="44"/>
      <c r="AK30" s="44"/>
      <c r="AL30" s="44"/>
      <c r="AM30" s="44"/>
      <c r="AN30" s="43"/>
    </row>
    <row r="31" spans="1:40" ht="15" customHeight="1" x14ac:dyDescent="0.3">
      <c r="A31" s="315" t="s">
        <v>13</v>
      </c>
      <c r="B31" s="366" t="s">
        <v>52</v>
      </c>
      <c r="C31" s="313" t="s">
        <v>14</v>
      </c>
      <c r="D31" s="313"/>
      <c r="E31" s="313"/>
      <c r="F31" s="313"/>
      <c r="G31" s="313"/>
      <c r="H31" s="313"/>
      <c r="I31" s="313"/>
      <c r="J31" s="313"/>
      <c r="K31" s="313"/>
      <c r="L31" s="313"/>
      <c r="M31" s="313"/>
      <c r="N31" s="313"/>
      <c r="O31" s="313"/>
      <c r="P31" s="313"/>
      <c r="Q31" s="281" t="s">
        <v>72</v>
      </c>
      <c r="R31" s="282"/>
      <c r="S31" s="282"/>
      <c r="T31" s="282"/>
      <c r="U31" s="282"/>
      <c r="V31" s="282"/>
      <c r="W31" s="282"/>
      <c r="X31" s="282"/>
      <c r="Y31" s="282"/>
      <c r="Z31" s="282"/>
      <c r="AA31" s="282"/>
      <c r="AB31" s="365"/>
      <c r="AE31" s="44"/>
      <c r="AF31" s="44"/>
      <c r="AG31" s="44"/>
      <c r="AH31" s="44"/>
      <c r="AI31" s="44"/>
      <c r="AJ31" s="44"/>
      <c r="AK31" s="44"/>
      <c r="AL31" s="44"/>
      <c r="AM31" s="44"/>
      <c r="AN31" s="43"/>
    </row>
    <row r="32" spans="1:40" ht="25.5" customHeight="1" x14ac:dyDescent="0.3">
      <c r="A32" s="315"/>
      <c r="B32" s="363"/>
      <c r="C32" s="72" t="s">
        <v>15</v>
      </c>
      <c r="D32" s="72" t="s">
        <v>26</v>
      </c>
      <c r="E32" s="72" t="s">
        <v>27</v>
      </c>
      <c r="F32" s="72" t="s">
        <v>28</v>
      </c>
      <c r="G32" s="72" t="s">
        <v>41</v>
      </c>
      <c r="H32" s="72" t="s">
        <v>42</v>
      </c>
      <c r="I32" s="72" t="s">
        <v>43</v>
      </c>
      <c r="J32" s="72" t="s">
        <v>44</v>
      </c>
      <c r="K32" s="72" t="s">
        <v>45</v>
      </c>
      <c r="L32" s="72" t="s">
        <v>46</v>
      </c>
      <c r="M32" s="72" t="s">
        <v>47</v>
      </c>
      <c r="N32" s="72" t="s">
        <v>48</v>
      </c>
      <c r="O32" s="72" t="s">
        <v>49</v>
      </c>
      <c r="P32" s="72" t="s">
        <v>54</v>
      </c>
      <c r="Q32" s="281" t="s">
        <v>77</v>
      </c>
      <c r="R32" s="282"/>
      <c r="S32" s="282"/>
      <c r="T32" s="282"/>
      <c r="U32" s="282"/>
      <c r="V32" s="282"/>
      <c r="W32" s="282"/>
      <c r="X32" s="282"/>
      <c r="Y32" s="282"/>
      <c r="Z32" s="282"/>
      <c r="AA32" s="282"/>
      <c r="AB32" s="365"/>
      <c r="AE32" s="45"/>
      <c r="AF32" s="45"/>
      <c r="AG32" s="45"/>
      <c r="AH32" s="45"/>
      <c r="AI32" s="45"/>
      <c r="AJ32" s="45"/>
      <c r="AK32" s="45"/>
      <c r="AL32" s="45"/>
      <c r="AM32" s="45"/>
      <c r="AN32" s="43"/>
    </row>
    <row r="33" spans="1:40" ht="28.5" customHeight="1" x14ac:dyDescent="0.3">
      <c r="A33" s="409" t="s">
        <v>109</v>
      </c>
      <c r="B33" s="398">
        <f>+B29</f>
        <v>0.35</v>
      </c>
      <c r="C33" s="28" t="s">
        <v>11</v>
      </c>
      <c r="D33" s="29">
        <v>0.05</v>
      </c>
      <c r="E33" s="29">
        <v>7.0000000000000007E-2</v>
      </c>
      <c r="F33" s="29">
        <v>0.08</v>
      </c>
      <c r="G33" s="29">
        <v>0.08</v>
      </c>
      <c r="H33" s="29">
        <v>0.09</v>
      </c>
      <c r="I33" s="81">
        <v>0.09</v>
      </c>
      <c r="J33" s="81">
        <v>0.09</v>
      </c>
      <c r="K33" s="81">
        <v>0.09</v>
      </c>
      <c r="L33" s="81">
        <v>0.09</v>
      </c>
      <c r="M33" s="81">
        <v>0.09</v>
      </c>
      <c r="N33" s="81">
        <v>0.09</v>
      </c>
      <c r="O33" s="81">
        <v>0.09</v>
      </c>
      <c r="P33" s="30">
        <f>SUM(D33:O33)</f>
        <v>0.99999999999999978</v>
      </c>
      <c r="Q33" s="400" t="s">
        <v>203</v>
      </c>
      <c r="R33" s="401"/>
      <c r="S33" s="401"/>
      <c r="T33" s="401"/>
      <c r="U33" s="401"/>
      <c r="V33" s="401"/>
      <c r="W33" s="401"/>
      <c r="X33" s="401"/>
      <c r="Y33" s="401"/>
      <c r="Z33" s="401"/>
      <c r="AA33" s="401"/>
      <c r="AB33" s="402"/>
      <c r="AC33" s="21"/>
      <c r="AE33" s="46"/>
      <c r="AF33" s="46"/>
      <c r="AG33" s="46"/>
      <c r="AH33" s="46"/>
      <c r="AI33" s="46"/>
      <c r="AJ33" s="46"/>
      <c r="AK33" s="46"/>
      <c r="AL33" s="46"/>
      <c r="AM33" s="46"/>
      <c r="AN33" s="43"/>
    </row>
    <row r="34" spans="1:40" ht="28.5" customHeight="1" x14ac:dyDescent="0.3">
      <c r="A34" s="410"/>
      <c r="B34" s="399"/>
      <c r="C34" s="24" t="s">
        <v>12</v>
      </c>
      <c r="D34" s="15">
        <v>5.7099999999999998E-2</v>
      </c>
      <c r="E34" s="15">
        <v>0.18729999999999999</v>
      </c>
      <c r="F34" s="15">
        <v>0.24440000000000001</v>
      </c>
      <c r="G34" s="91">
        <v>5.2999999999999999E-2</v>
      </c>
      <c r="H34" s="91">
        <v>5.2999999999999999E-2</v>
      </c>
      <c r="I34" s="91">
        <v>5.2999999999999999E-2</v>
      </c>
      <c r="J34" s="15">
        <v>5.2999999999999999E-2</v>
      </c>
      <c r="K34" s="15">
        <v>5.2999999999999999E-2</v>
      </c>
      <c r="L34" s="15">
        <v>5.3999999999999999E-2</v>
      </c>
      <c r="M34" s="15">
        <v>0.09</v>
      </c>
      <c r="N34" s="15">
        <v>9.5000000000000001E-2</v>
      </c>
      <c r="O34" s="15">
        <v>7.1999999999999995E-2</v>
      </c>
      <c r="P34" s="122">
        <f>SUM(D34:O34)</f>
        <v>1.0648000000000002</v>
      </c>
      <c r="Q34" s="403"/>
      <c r="R34" s="404"/>
      <c r="S34" s="404"/>
      <c r="T34" s="404"/>
      <c r="U34" s="404"/>
      <c r="V34" s="404"/>
      <c r="W34" s="404"/>
      <c r="X34" s="404"/>
      <c r="Y34" s="404"/>
      <c r="Z34" s="404"/>
      <c r="AA34" s="404"/>
      <c r="AB34" s="405"/>
      <c r="AC34" s="21"/>
      <c r="AE34" s="43"/>
      <c r="AF34" s="43"/>
      <c r="AG34" s="43"/>
      <c r="AH34" s="43"/>
      <c r="AI34" s="43"/>
      <c r="AJ34" s="43"/>
      <c r="AK34" s="43"/>
      <c r="AL34" s="43"/>
      <c r="AM34" s="43"/>
      <c r="AN34" s="43"/>
    </row>
    <row r="35" spans="1:40" ht="21.75" customHeight="1" x14ac:dyDescent="0.3">
      <c r="A35" s="374" t="s">
        <v>110</v>
      </c>
      <c r="B35" s="375"/>
      <c r="C35" s="24"/>
      <c r="D35" s="25">
        <v>11</v>
      </c>
      <c r="E35" s="25">
        <v>23</v>
      </c>
      <c r="F35" s="25">
        <v>50</v>
      </c>
      <c r="G35" s="25">
        <v>41</v>
      </c>
      <c r="H35" s="25">
        <v>24</v>
      </c>
      <c r="I35" s="25">
        <v>51</v>
      </c>
      <c r="J35" s="25">
        <v>40</v>
      </c>
      <c r="K35" s="25">
        <v>49</v>
      </c>
      <c r="L35" s="25">
        <v>49</v>
      </c>
      <c r="M35" s="25">
        <v>43</v>
      </c>
      <c r="N35" s="25">
        <v>38</v>
      </c>
      <c r="O35" s="25">
        <v>31</v>
      </c>
      <c r="P35" s="31">
        <f>SUM(D35:O35)</f>
        <v>450</v>
      </c>
      <c r="Q35" s="403"/>
      <c r="R35" s="404"/>
      <c r="S35" s="404"/>
      <c r="T35" s="404"/>
      <c r="U35" s="404"/>
      <c r="V35" s="404"/>
      <c r="W35" s="404"/>
      <c r="X35" s="404"/>
      <c r="Y35" s="404"/>
      <c r="Z35" s="404"/>
      <c r="AA35" s="404"/>
      <c r="AB35" s="405"/>
      <c r="AC35" s="21"/>
      <c r="AE35" s="43"/>
      <c r="AF35" s="43"/>
      <c r="AG35" s="43"/>
      <c r="AH35" s="43"/>
      <c r="AI35" s="43"/>
      <c r="AJ35" s="43"/>
      <c r="AK35" s="43"/>
      <c r="AL35" s="43"/>
      <c r="AM35" s="43"/>
      <c r="AN35" s="43"/>
    </row>
    <row r="36" spans="1:40" ht="23.25" customHeight="1" x14ac:dyDescent="0.3">
      <c r="A36" s="374" t="s">
        <v>111</v>
      </c>
      <c r="B36" s="375"/>
      <c r="C36" s="24"/>
      <c r="D36" s="25">
        <v>7</v>
      </c>
      <c r="E36" s="25">
        <v>30</v>
      </c>
      <c r="F36" s="25">
        <v>22</v>
      </c>
      <c r="G36" s="25">
        <v>17</v>
      </c>
      <c r="H36" s="25">
        <v>18</v>
      </c>
      <c r="I36" s="25">
        <v>21</v>
      </c>
      <c r="J36" s="25">
        <v>25</v>
      </c>
      <c r="K36" s="25">
        <v>31</v>
      </c>
      <c r="L36" s="25">
        <v>38</v>
      </c>
      <c r="M36" s="25">
        <v>26</v>
      </c>
      <c r="N36" s="25">
        <v>20</v>
      </c>
      <c r="O36" s="25">
        <v>12</v>
      </c>
      <c r="P36" s="31">
        <f>SUM(D36:O36)</f>
        <v>267</v>
      </c>
      <c r="Q36" s="403"/>
      <c r="R36" s="404"/>
      <c r="S36" s="404"/>
      <c r="T36" s="404"/>
      <c r="U36" s="404"/>
      <c r="V36" s="404"/>
      <c r="W36" s="404"/>
      <c r="X36" s="404"/>
      <c r="Y36" s="404"/>
      <c r="Z36" s="404"/>
      <c r="AA36" s="404"/>
      <c r="AB36" s="405"/>
      <c r="AC36" s="21"/>
      <c r="AM36" s="46"/>
      <c r="AN36" s="43"/>
    </row>
    <row r="37" spans="1:40" ht="24" customHeight="1" x14ac:dyDescent="0.25">
      <c r="A37" s="374" t="s">
        <v>112</v>
      </c>
      <c r="B37" s="375"/>
      <c r="C37" s="24"/>
      <c r="D37" s="25">
        <v>0</v>
      </c>
      <c r="E37" s="25">
        <v>6</v>
      </c>
      <c r="F37" s="25">
        <v>5</v>
      </c>
      <c r="G37" s="25">
        <v>2</v>
      </c>
      <c r="H37" s="25">
        <v>4</v>
      </c>
      <c r="I37" s="25">
        <v>4</v>
      </c>
      <c r="J37" s="25">
        <v>1</v>
      </c>
      <c r="K37" s="25">
        <v>8</v>
      </c>
      <c r="L37" s="25">
        <v>4</v>
      </c>
      <c r="M37" s="25">
        <v>5</v>
      </c>
      <c r="N37" s="25">
        <v>4</v>
      </c>
      <c r="O37" s="25">
        <v>7</v>
      </c>
      <c r="P37" s="31">
        <f>SUM(D37:O37)</f>
        <v>50</v>
      </c>
      <c r="Q37" s="406"/>
      <c r="R37" s="407"/>
      <c r="S37" s="407"/>
      <c r="T37" s="407"/>
      <c r="U37" s="407"/>
      <c r="V37" s="407"/>
      <c r="W37" s="407"/>
      <c r="X37" s="407"/>
      <c r="Y37" s="407"/>
      <c r="Z37" s="407"/>
      <c r="AA37" s="407"/>
      <c r="AB37" s="408"/>
      <c r="AC37" s="21"/>
    </row>
    <row r="38" spans="1:40" x14ac:dyDescent="0.25">
      <c r="J38" s="85"/>
      <c r="K38" s="85"/>
      <c r="L38" s="85"/>
      <c r="M38" s="85"/>
      <c r="N38" s="85"/>
      <c r="O38" s="85"/>
    </row>
    <row r="39" spans="1:40" x14ac:dyDescent="0.25">
      <c r="D39" s="125"/>
      <c r="M39" s="125"/>
    </row>
  </sheetData>
  <mergeCells count="90">
    <mergeCell ref="Y7:Z7"/>
    <mergeCell ref="A1:A4"/>
    <mergeCell ref="B1:Y1"/>
    <mergeCell ref="Z1:AB1"/>
    <mergeCell ref="B2:Y2"/>
    <mergeCell ref="Z2:AB2"/>
    <mergeCell ref="B3:Y4"/>
    <mergeCell ref="Z3:AB3"/>
    <mergeCell ref="Z4:AB4"/>
    <mergeCell ref="A7:B9"/>
    <mergeCell ref="C7:K9"/>
    <mergeCell ref="R7:T9"/>
    <mergeCell ref="U7:V9"/>
    <mergeCell ref="W7:X9"/>
    <mergeCell ref="AA7:AB7"/>
    <mergeCell ref="Y8:Z8"/>
    <mergeCell ref="A11:B11"/>
    <mergeCell ref="C11:K11"/>
    <mergeCell ref="M11:Q11"/>
    <mergeCell ref="R11:V11"/>
    <mergeCell ref="W11:X11"/>
    <mergeCell ref="A13:B13"/>
    <mergeCell ref="C13:Q13"/>
    <mergeCell ref="S13:T13"/>
    <mergeCell ref="V13:Y13"/>
    <mergeCell ref="AA13:AB13"/>
    <mergeCell ref="AA8:AB8"/>
    <mergeCell ref="Y9:Z9"/>
    <mergeCell ref="AA9:AB9"/>
    <mergeCell ref="D16:E16"/>
    <mergeCell ref="F16:G16"/>
    <mergeCell ref="H16:I16"/>
    <mergeCell ref="Q16:V16"/>
    <mergeCell ref="W16:AB16"/>
    <mergeCell ref="Y11:AB11"/>
    <mergeCell ref="C12:Z12"/>
    <mergeCell ref="Z17:AB17"/>
    <mergeCell ref="Q18:S18"/>
    <mergeCell ref="T18:V18"/>
    <mergeCell ref="W18:Y18"/>
    <mergeCell ref="Z18:AB18"/>
    <mergeCell ref="Q17:S17"/>
    <mergeCell ref="T17:V17"/>
    <mergeCell ref="W17:Y17"/>
    <mergeCell ref="A15:B16"/>
    <mergeCell ref="D15:E15"/>
    <mergeCell ref="F15:G15"/>
    <mergeCell ref="H15:I15"/>
    <mergeCell ref="Q15:AB15"/>
    <mergeCell ref="Q23:AB26"/>
    <mergeCell ref="A27:A28"/>
    <mergeCell ref="B27:B28"/>
    <mergeCell ref="A20:AB20"/>
    <mergeCell ref="A21:A22"/>
    <mergeCell ref="B21:C22"/>
    <mergeCell ref="D21:O21"/>
    <mergeCell ref="P21:P22"/>
    <mergeCell ref="Q21:AB22"/>
    <mergeCell ref="D22:F22"/>
    <mergeCell ref="G22:I22"/>
    <mergeCell ref="J22:L22"/>
    <mergeCell ref="M22:O22"/>
    <mergeCell ref="A23:A26"/>
    <mergeCell ref="B23:C26"/>
    <mergeCell ref="D23:F26"/>
    <mergeCell ref="G23:I26"/>
    <mergeCell ref="J23:L26"/>
    <mergeCell ref="M23:O26"/>
    <mergeCell ref="C27:C28"/>
    <mergeCell ref="D27:P27"/>
    <mergeCell ref="P23:P26"/>
    <mergeCell ref="Q27:AB27"/>
    <mergeCell ref="Q28:T28"/>
    <mergeCell ref="U28:X28"/>
    <mergeCell ref="Y28:AB28"/>
    <mergeCell ref="Q29:T29"/>
    <mergeCell ref="U29:X29"/>
    <mergeCell ref="Y29:AB29"/>
    <mergeCell ref="A30:AB30"/>
    <mergeCell ref="A31:A32"/>
    <mergeCell ref="B31:B32"/>
    <mergeCell ref="C31:P31"/>
    <mergeCell ref="Q31:AB31"/>
    <mergeCell ref="Q32:AB32"/>
    <mergeCell ref="A33:A34"/>
    <mergeCell ref="B33:B34"/>
    <mergeCell ref="Q33:AB37"/>
    <mergeCell ref="A35:B35"/>
    <mergeCell ref="A36:B36"/>
    <mergeCell ref="A37:B37"/>
  </mergeCells>
  <dataValidations count="3">
    <dataValidation type="textLength" operator="lessThanOrEqual" allowBlank="1" showInputMessage="1" showErrorMessage="1" errorTitle="Máximo 1.000 caracteres" error="Máximo 1.000 caracteres" sqref="U29:X29">
      <formula1>1000</formula1>
    </dataValidation>
    <dataValidation type="textLength" operator="lessThanOrEqual" allowBlank="1" showInputMessage="1" showErrorMessage="1" errorTitle="Máximo 2.000 caracteres" error="Máximo 2.000 caracteres" sqref="Q29:T29 Q33">
      <formula1>2000</formula1>
    </dataValidation>
    <dataValidation type="textLength" operator="lessThanOrEqual" allowBlank="1" showInputMessage="1" showErrorMessage="1" errorTitle="Máximo 2.000 caracteres" error="Máximo 2.000 caracteres" promptTitle="2.000 caracteres" sqref="Q23:AB26">
      <formula1>2000</formula1>
    </dataValidation>
  </dataValidations>
  <pageMargins left="0" right="0" top="0" bottom="0" header="0" footer="0"/>
  <pageSetup scale="42"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40"/>
  <sheetViews>
    <sheetView topLeftCell="A28" zoomScale="70" zoomScaleNormal="70" workbookViewId="0">
      <selection activeCell="J37" sqref="J37"/>
    </sheetView>
  </sheetViews>
  <sheetFormatPr baseColWidth="10" defaultRowHeight="15" x14ac:dyDescent="0.25"/>
  <cols>
    <col min="1" max="1" width="38.42578125" customWidth="1"/>
    <col min="2" max="2" width="18.28515625" customWidth="1"/>
    <col min="3" max="3" width="17.42578125" customWidth="1"/>
    <col min="4" max="6" width="7" customWidth="1"/>
    <col min="7" max="15" width="7.7109375" customWidth="1"/>
    <col min="16" max="16" width="12" customWidth="1"/>
    <col min="18" max="18" width="7.42578125"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6.28515625" style="19"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28" ht="32.25" customHeight="1" x14ac:dyDescent="0.25">
      <c r="A1" s="244"/>
      <c r="B1" s="264" t="s">
        <v>20</v>
      </c>
      <c r="C1" s="265"/>
      <c r="D1" s="265"/>
      <c r="E1" s="265"/>
      <c r="F1" s="265"/>
      <c r="G1" s="265"/>
      <c r="H1" s="265"/>
      <c r="I1" s="265"/>
      <c r="J1" s="265"/>
      <c r="K1" s="265"/>
      <c r="L1" s="265"/>
      <c r="M1" s="265"/>
      <c r="N1" s="265"/>
      <c r="O1" s="265"/>
      <c r="P1" s="265"/>
      <c r="Q1" s="265"/>
      <c r="R1" s="265"/>
      <c r="S1" s="265"/>
      <c r="T1" s="265"/>
      <c r="U1" s="265"/>
      <c r="V1" s="265"/>
      <c r="W1" s="265"/>
      <c r="X1" s="265"/>
      <c r="Y1" s="266"/>
      <c r="Z1" s="212" t="s">
        <v>22</v>
      </c>
      <c r="AA1" s="213"/>
      <c r="AB1" s="214"/>
    </row>
    <row r="2" spans="1:28" ht="30.75" customHeight="1" x14ac:dyDescent="0.25">
      <c r="A2" s="245"/>
      <c r="B2" s="224" t="s">
        <v>21</v>
      </c>
      <c r="C2" s="225"/>
      <c r="D2" s="225"/>
      <c r="E2" s="225"/>
      <c r="F2" s="225"/>
      <c r="G2" s="225"/>
      <c r="H2" s="225"/>
      <c r="I2" s="225"/>
      <c r="J2" s="225"/>
      <c r="K2" s="225"/>
      <c r="L2" s="225"/>
      <c r="M2" s="225"/>
      <c r="N2" s="225"/>
      <c r="O2" s="225"/>
      <c r="P2" s="225"/>
      <c r="Q2" s="225"/>
      <c r="R2" s="225"/>
      <c r="S2" s="225"/>
      <c r="T2" s="225"/>
      <c r="U2" s="225"/>
      <c r="V2" s="225"/>
      <c r="W2" s="225"/>
      <c r="X2" s="225"/>
      <c r="Y2" s="226"/>
      <c r="Z2" s="189" t="s">
        <v>94</v>
      </c>
      <c r="AA2" s="190"/>
      <c r="AB2" s="191"/>
    </row>
    <row r="3" spans="1:28" ht="24" customHeight="1" x14ac:dyDescent="0.25">
      <c r="A3" s="245"/>
      <c r="B3" s="227" t="s">
        <v>55</v>
      </c>
      <c r="C3" s="228"/>
      <c r="D3" s="228"/>
      <c r="E3" s="228"/>
      <c r="F3" s="228"/>
      <c r="G3" s="228"/>
      <c r="H3" s="228"/>
      <c r="I3" s="228"/>
      <c r="J3" s="228"/>
      <c r="K3" s="228"/>
      <c r="L3" s="228"/>
      <c r="M3" s="228"/>
      <c r="N3" s="228"/>
      <c r="O3" s="228"/>
      <c r="P3" s="228"/>
      <c r="Q3" s="228"/>
      <c r="R3" s="228"/>
      <c r="S3" s="228"/>
      <c r="T3" s="228"/>
      <c r="U3" s="228"/>
      <c r="V3" s="228"/>
      <c r="W3" s="228"/>
      <c r="X3" s="228"/>
      <c r="Y3" s="229"/>
      <c r="Z3" s="189" t="s">
        <v>97</v>
      </c>
      <c r="AA3" s="190"/>
      <c r="AB3" s="191"/>
    </row>
    <row r="4" spans="1:28" ht="15.75" customHeight="1" thickBot="1" x14ac:dyDescent="0.3">
      <c r="A4" s="246"/>
      <c r="B4" s="230"/>
      <c r="C4" s="231"/>
      <c r="D4" s="231"/>
      <c r="E4" s="231"/>
      <c r="F4" s="231"/>
      <c r="G4" s="231"/>
      <c r="H4" s="231"/>
      <c r="I4" s="231"/>
      <c r="J4" s="231"/>
      <c r="K4" s="231"/>
      <c r="L4" s="231"/>
      <c r="M4" s="231"/>
      <c r="N4" s="231"/>
      <c r="O4" s="231"/>
      <c r="P4" s="231"/>
      <c r="Q4" s="231"/>
      <c r="R4" s="231"/>
      <c r="S4" s="231"/>
      <c r="T4" s="231"/>
      <c r="U4" s="231"/>
      <c r="V4" s="231"/>
      <c r="W4" s="231"/>
      <c r="X4" s="231"/>
      <c r="Y4" s="232"/>
      <c r="Z4" s="219" t="s">
        <v>95</v>
      </c>
      <c r="AA4" s="220"/>
      <c r="AB4" s="221"/>
    </row>
    <row r="5" spans="1:28" ht="9" customHeight="1" thickBot="1" x14ac:dyDescent="0.3">
      <c r="A5" s="53"/>
      <c r="B5" s="51"/>
      <c r="C5" s="52"/>
      <c r="D5" s="8"/>
      <c r="E5" s="8"/>
      <c r="F5" s="8"/>
      <c r="G5" s="8"/>
      <c r="H5" s="8"/>
      <c r="I5" s="8"/>
      <c r="J5" s="8"/>
      <c r="K5" s="8"/>
      <c r="L5" s="8"/>
      <c r="M5" s="8"/>
      <c r="N5" s="8"/>
      <c r="O5" s="8"/>
      <c r="P5" s="8"/>
      <c r="Q5" s="8"/>
      <c r="R5" s="8"/>
      <c r="S5" s="8"/>
      <c r="T5" s="8"/>
      <c r="U5" s="8"/>
      <c r="V5" s="8"/>
      <c r="W5" s="8"/>
      <c r="X5" s="9"/>
      <c r="Y5" s="8"/>
      <c r="Z5" s="10"/>
      <c r="AA5" s="2"/>
      <c r="AB5" s="54"/>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55"/>
    </row>
    <row r="7" spans="1:28" ht="15" customHeight="1" x14ac:dyDescent="0.25">
      <c r="A7" s="284" t="s">
        <v>0</v>
      </c>
      <c r="B7" s="285"/>
      <c r="C7" s="233" t="s">
        <v>98</v>
      </c>
      <c r="D7" s="234"/>
      <c r="E7" s="234"/>
      <c r="F7" s="234"/>
      <c r="G7" s="234"/>
      <c r="H7" s="234"/>
      <c r="I7" s="234"/>
      <c r="J7" s="234"/>
      <c r="K7" s="235"/>
      <c r="L7" s="58"/>
      <c r="M7" s="48"/>
      <c r="N7" s="48"/>
      <c r="O7" s="48"/>
      <c r="P7" s="48"/>
      <c r="Q7" s="50"/>
      <c r="R7" s="206" t="s">
        <v>64</v>
      </c>
      <c r="S7" s="269"/>
      <c r="T7" s="207"/>
      <c r="U7" s="195">
        <v>44564</v>
      </c>
      <c r="V7" s="196"/>
      <c r="W7" s="206" t="s">
        <v>60</v>
      </c>
      <c r="X7" s="207"/>
      <c r="Y7" s="204" t="s">
        <v>63</v>
      </c>
      <c r="Z7" s="205"/>
      <c r="AA7" s="217"/>
      <c r="AB7" s="218"/>
    </row>
    <row r="8" spans="1:28" ht="15" customHeight="1" thickBot="1" x14ac:dyDescent="0.3">
      <c r="A8" s="291"/>
      <c r="B8" s="292"/>
      <c r="C8" s="236"/>
      <c r="D8" s="237"/>
      <c r="E8" s="237"/>
      <c r="F8" s="237"/>
      <c r="G8" s="237"/>
      <c r="H8" s="237"/>
      <c r="I8" s="237"/>
      <c r="J8" s="237"/>
      <c r="K8" s="238"/>
      <c r="L8" s="58"/>
      <c r="M8" s="48"/>
      <c r="N8" s="48"/>
      <c r="O8" s="48"/>
      <c r="P8" s="48"/>
      <c r="Q8" s="50"/>
      <c r="R8" s="208"/>
      <c r="S8" s="270"/>
      <c r="T8" s="209"/>
      <c r="U8" s="197"/>
      <c r="V8" s="198"/>
      <c r="W8" s="208"/>
      <c r="X8" s="209"/>
      <c r="Y8" s="242" t="s">
        <v>61</v>
      </c>
      <c r="Z8" s="243"/>
      <c r="AA8" s="215"/>
      <c r="AB8" s="216"/>
    </row>
    <row r="9" spans="1:28" ht="15" customHeight="1" thickBot="1" x14ac:dyDescent="0.3">
      <c r="A9" s="293"/>
      <c r="B9" s="294"/>
      <c r="C9" s="239"/>
      <c r="D9" s="240"/>
      <c r="E9" s="240"/>
      <c r="F9" s="240"/>
      <c r="G9" s="240"/>
      <c r="H9" s="240"/>
      <c r="I9" s="240"/>
      <c r="J9" s="240"/>
      <c r="K9" s="241"/>
      <c r="L9" s="58"/>
      <c r="M9" s="48"/>
      <c r="N9" s="48"/>
      <c r="O9" s="48"/>
      <c r="P9" s="48"/>
      <c r="Q9" s="50"/>
      <c r="R9" s="210"/>
      <c r="S9" s="271"/>
      <c r="T9" s="211"/>
      <c r="U9" s="199"/>
      <c r="V9" s="200"/>
      <c r="W9" s="210"/>
      <c r="X9" s="211"/>
      <c r="Y9" s="222" t="s">
        <v>62</v>
      </c>
      <c r="Z9" s="223"/>
      <c r="AA9" s="217" t="s">
        <v>99</v>
      </c>
      <c r="AB9" s="218"/>
    </row>
    <row r="10" spans="1:28" ht="9" customHeight="1" thickBot="1" x14ac:dyDescent="0.3">
      <c r="A10" s="49"/>
      <c r="B10" s="59"/>
      <c r="C10" s="14"/>
      <c r="D10" s="14"/>
      <c r="E10" s="14"/>
      <c r="F10" s="14"/>
      <c r="G10" s="14"/>
      <c r="H10" s="14"/>
      <c r="I10" s="14"/>
      <c r="J10" s="14"/>
      <c r="K10" s="14"/>
      <c r="L10" s="14"/>
      <c r="M10" s="77"/>
      <c r="N10" s="77"/>
      <c r="O10" s="77"/>
      <c r="P10" s="77"/>
      <c r="Q10" s="77"/>
      <c r="R10" s="66"/>
      <c r="S10" s="66"/>
      <c r="T10" s="66"/>
      <c r="U10" s="66"/>
      <c r="V10" s="66"/>
      <c r="W10" s="63"/>
      <c r="X10" s="63"/>
      <c r="Y10" s="63"/>
      <c r="Z10" s="63"/>
      <c r="AA10" s="63"/>
      <c r="AB10" s="64"/>
    </row>
    <row r="11" spans="1:28" ht="39" customHeight="1" thickBot="1" x14ac:dyDescent="0.3">
      <c r="A11" s="267" t="s">
        <v>71</v>
      </c>
      <c r="B11" s="268"/>
      <c r="C11" s="295" t="s">
        <v>100</v>
      </c>
      <c r="D11" s="296"/>
      <c r="E11" s="296"/>
      <c r="F11" s="296"/>
      <c r="G11" s="296"/>
      <c r="H11" s="296"/>
      <c r="I11" s="296"/>
      <c r="J11" s="296"/>
      <c r="K11" s="297"/>
      <c r="L11" s="23"/>
      <c r="M11" s="201" t="s">
        <v>66</v>
      </c>
      <c r="N11" s="202"/>
      <c r="O11" s="202"/>
      <c r="P11" s="202"/>
      <c r="Q11" s="203"/>
      <c r="R11" s="303" t="s">
        <v>101</v>
      </c>
      <c r="S11" s="304"/>
      <c r="T11" s="304"/>
      <c r="U11" s="304"/>
      <c r="V11" s="305"/>
      <c r="W11" s="201" t="s">
        <v>65</v>
      </c>
      <c r="X11" s="203"/>
      <c r="Y11" s="192" t="s">
        <v>102</v>
      </c>
      <c r="Z11" s="193"/>
      <c r="AA11" s="193"/>
      <c r="AB11" s="194"/>
    </row>
    <row r="12" spans="1:28" ht="9" customHeight="1" thickBot="1" x14ac:dyDescent="0.3">
      <c r="A12" s="27"/>
      <c r="B12" s="65"/>
      <c r="C12" s="298"/>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6"/>
      <c r="AB12" s="56"/>
    </row>
    <row r="13" spans="1:28" s="1" customFormat="1" ht="37.5" customHeight="1" thickBot="1" x14ac:dyDescent="0.3">
      <c r="A13" s="284" t="s">
        <v>73</v>
      </c>
      <c r="B13" s="285"/>
      <c r="C13" s="310" t="s">
        <v>113</v>
      </c>
      <c r="D13" s="311"/>
      <c r="E13" s="311"/>
      <c r="F13" s="311"/>
      <c r="G13" s="311"/>
      <c r="H13" s="311"/>
      <c r="I13" s="311"/>
      <c r="J13" s="311"/>
      <c r="K13" s="311"/>
      <c r="L13" s="311"/>
      <c r="M13" s="311"/>
      <c r="N13" s="311"/>
      <c r="O13" s="311"/>
      <c r="P13" s="311"/>
      <c r="Q13" s="312"/>
      <c r="R13" s="8"/>
      <c r="S13" s="306" t="s">
        <v>18</v>
      </c>
      <c r="T13" s="306"/>
      <c r="U13" s="82">
        <v>1</v>
      </c>
      <c r="V13" s="328" t="s">
        <v>19</v>
      </c>
      <c r="W13" s="306"/>
      <c r="X13" s="306"/>
      <c r="Y13" s="306"/>
      <c r="Z13" s="8"/>
      <c r="AA13" s="332">
        <v>0.05</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7"/>
    </row>
    <row r="15" spans="1:28" ht="24" customHeight="1" thickBot="1" x14ac:dyDescent="0.3">
      <c r="A15" s="287" t="s">
        <v>1</v>
      </c>
      <c r="B15" s="288"/>
      <c r="C15" s="76" t="s">
        <v>51</v>
      </c>
      <c r="D15" s="275" t="s">
        <v>23</v>
      </c>
      <c r="E15" s="307"/>
      <c r="F15" s="275" t="s">
        <v>24</v>
      </c>
      <c r="G15" s="307"/>
      <c r="H15" s="275" t="s">
        <v>25</v>
      </c>
      <c r="I15" s="276"/>
      <c r="J15" s="73"/>
      <c r="K15" s="22"/>
      <c r="L15" s="73"/>
      <c r="M15" s="4"/>
      <c r="N15" s="4"/>
      <c r="O15" s="4"/>
      <c r="P15" s="4"/>
      <c r="Q15" s="329" t="s">
        <v>2</v>
      </c>
      <c r="R15" s="330"/>
      <c r="S15" s="330"/>
      <c r="T15" s="330"/>
      <c r="U15" s="330"/>
      <c r="V15" s="330"/>
      <c r="W15" s="330"/>
      <c r="X15" s="330"/>
      <c r="Y15" s="330"/>
      <c r="Z15" s="330"/>
      <c r="AA15" s="330"/>
      <c r="AB15" s="331"/>
    </row>
    <row r="16" spans="1:28" ht="35.25" customHeight="1" thickBot="1" x14ac:dyDescent="0.3">
      <c r="A16" s="289"/>
      <c r="B16" s="290"/>
      <c r="C16" s="60"/>
      <c r="D16" s="247"/>
      <c r="E16" s="327"/>
      <c r="F16" s="247"/>
      <c r="G16" s="327"/>
      <c r="H16" s="247" t="s">
        <v>99</v>
      </c>
      <c r="I16" s="248"/>
      <c r="J16" s="73"/>
      <c r="K16" s="73"/>
      <c r="L16" s="73"/>
      <c r="M16" s="4"/>
      <c r="N16" s="4"/>
      <c r="O16" s="4"/>
      <c r="P16" s="4"/>
      <c r="Q16" s="300" t="s">
        <v>3</v>
      </c>
      <c r="R16" s="301"/>
      <c r="S16" s="301"/>
      <c r="T16" s="301"/>
      <c r="U16" s="301"/>
      <c r="V16" s="302"/>
      <c r="W16" s="308" t="s">
        <v>4</v>
      </c>
      <c r="X16" s="301"/>
      <c r="Y16" s="301"/>
      <c r="Z16" s="301"/>
      <c r="AA16" s="301"/>
      <c r="AB16" s="309"/>
    </row>
    <row r="17" spans="1:40" ht="27" customHeight="1" x14ac:dyDescent="0.25">
      <c r="A17" s="3"/>
      <c r="B17" s="4"/>
      <c r="C17" s="4"/>
      <c r="D17" s="13"/>
      <c r="E17" s="13"/>
      <c r="F17" s="13"/>
      <c r="G17" s="13"/>
      <c r="H17" s="13"/>
      <c r="I17" s="13"/>
      <c r="J17" s="13"/>
      <c r="K17" s="13"/>
      <c r="L17" s="13"/>
      <c r="M17" s="4"/>
      <c r="N17" s="4"/>
      <c r="O17" s="4"/>
      <c r="P17" s="4"/>
      <c r="Q17" s="278" t="s">
        <v>5</v>
      </c>
      <c r="R17" s="279"/>
      <c r="S17" s="280"/>
      <c r="T17" s="286" t="s">
        <v>6</v>
      </c>
      <c r="U17" s="279"/>
      <c r="V17" s="280"/>
      <c r="W17" s="286" t="s">
        <v>5</v>
      </c>
      <c r="X17" s="279"/>
      <c r="Y17" s="280"/>
      <c r="Z17" s="286" t="s">
        <v>6</v>
      </c>
      <c r="AA17" s="279"/>
      <c r="AB17" s="334"/>
      <c r="AC17" s="18"/>
      <c r="AD17" s="18"/>
    </row>
    <row r="18" spans="1:40" ht="18" customHeight="1" thickBot="1" x14ac:dyDescent="0.3">
      <c r="A18" s="7"/>
      <c r="B18" s="8"/>
      <c r="C18" s="13"/>
      <c r="D18" s="13"/>
      <c r="E18" s="13"/>
      <c r="F18" s="13"/>
      <c r="G18" s="26"/>
      <c r="H18" s="26"/>
      <c r="I18" s="26"/>
      <c r="J18" s="26"/>
      <c r="K18" s="26"/>
      <c r="L18" s="26"/>
      <c r="M18" s="13"/>
      <c r="N18" s="13"/>
      <c r="O18" s="13"/>
      <c r="P18" s="13"/>
      <c r="Q18" s="277">
        <v>15656799</v>
      </c>
      <c r="R18" s="259"/>
      <c r="S18" s="260"/>
      <c r="T18" s="272">
        <v>15656799</v>
      </c>
      <c r="U18" s="273"/>
      <c r="V18" s="274"/>
      <c r="W18" s="258">
        <v>984728639</v>
      </c>
      <c r="X18" s="259"/>
      <c r="Y18" s="260"/>
      <c r="Z18" s="258">
        <v>981819039</v>
      </c>
      <c r="AA18" s="259"/>
      <c r="AB18" s="342"/>
      <c r="AC18" s="20"/>
      <c r="AD18" s="20"/>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55"/>
    </row>
    <row r="20" spans="1:40" ht="17.25" customHeight="1" x14ac:dyDescent="0.25">
      <c r="A20" s="335" t="s">
        <v>70</v>
      </c>
      <c r="B20" s="336"/>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8"/>
    </row>
    <row r="21" spans="1:40" ht="15" customHeight="1" x14ac:dyDescent="0.25">
      <c r="A21" s="315" t="s">
        <v>7</v>
      </c>
      <c r="B21" s="339" t="s">
        <v>8</v>
      </c>
      <c r="C21" s="340"/>
      <c r="D21" s="281" t="s">
        <v>9</v>
      </c>
      <c r="E21" s="282"/>
      <c r="F21" s="282"/>
      <c r="G21" s="282"/>
      <c r="H21" s="282"/>
      <c r="I21" s="282"/>
      <c r="J21" s="282"/>
      <c r="K21" s="282"/>
      <c r="L21" s="282"/>
      <c r="M21" s="282"/>
      <c r="N21" s="282"/>
      <c r="O21" s="283"/>
      <c r="P21" s="313" t="s">
        <v>10</v>
      </c>
      <c r="Q21" s="313" t="s">
        <v>78</v>
      </c>
      <c r="R21" s="313"/>
      <c r="S21" s="313"/>
      <c r="T21" s="313"/>
      <c r="U21" s="313"/>
      <c r="V21" s="313"/>
      <c r="W21" s="313"/>
      <c r="X21" s="313"/>
      <c r="Y21" s="313"/>
      <c r="Z21" s="313"/>
      <c r="AA21" s="313"/>
      <c r="AB21" s="326"/>
    </row>
    <row r="22" spans="1:40" ht="27" customHeight="1" x14ac:dyDescent="0.25">
      <c r="A22" s="316"/>
      <c r="B22" s="323"/>
      <c r="C22" s="341"/>
      <c r="D22" s="281" t="s">
        <v>51</v>
      </c>
      <c r="E22" s="282"/>
      <c r="F22" s="283"/>
      <c r="G22" s="281" t="s">
        <v>23</v>
      </c>
      <c r="H22" s="282"/>
      <c r="I22" s="283"/>
      <c r="J22" s="281" t="s">
        <v>24</v>
      </c>
      <c r="K22" s="282"/>
      <c r="L22" s="283"/>
      <c r="M22" s="281" t="s">
        <v>25</v>
      </c>
      <c r="N22" s="282"/>
      <c r="O22" s="283"/>
      <c r="P22" s="283"/>
      <c r="Q22" s="313"/>
      <c r="R22" s="313"/>
      <c r="S22" s="313"/>
      <c r="T22" s="313"/>
      <c r="U22" s="313"/>
      <c r="V22" s="313"/>
      <c r="W22" s="313"/>
      <c r="X22" s="313"/>
      <c r="Y22" s="313"/>
      <c r="Z22" s="313"/>
      <c r="AA22" s="313"/>
      <c r="AB22" s="326"/>
    </row>
    <row r="23" spans="1:40" x14ac:dyDescent="0.25">
      <c r="A23" s="415" t="s">
        <v>113</v>
      </c>
      <c r="B23" s="385"/>
      <c r="C23" s="386"/>
      <c r="D23" s="249"/>
      <c r="E23" s="250"/>
      <c r="F23" s="251"/>
      <c r="G23" s="249"/>
      <c r="H23" s="250"/>
      <c r="I23" s="251"/>
      <c r="J23" s="249"/>
      <c r="K23" s="250"/>
      <c r="L23" s="251"/>
      <c r="M23" s="249"/>
      <c r="N23" s="250"/>
      <c r="O23" s="251"/>
      <c r="P23" s="413"/>
      <c r="Q23" s="358"/>
      <c r="R23" s="358"/>
      <c r="S23" s="358"/>
      <c r="T23" s="358"/>
      <c r="U23" s="358"/>
      <c r="V23" s="358"/>
      <c r="W23" s="358"/>
      <c r="X23" s="358"/>
      <c r="Y23" s="358"/>
      <c r="Z23" s="358"/>
      <c r="AA23" s="358"/>
      <c r="AB23" s="359"/>
    </row>
    <row r="24" spans="1:40" x14ac:dyDescent="0.25">
      <c r="A24" s="415"/>
      <c r="B24" s="387"/>
      <c r="C24" s="388"/>
      <c r="D24" s="252"/>
      <c r="E24" s="253"/>
      <c r="F24" s="254"/>
      <c r="G24" s="252"/>
      <c r="H24" s="253"/>
      <c r="I24" s="254"/>
      <c r="J24" s="252"/>
      <c r="K24" s="253"/>
      <c r="L24" s="254"/>
      <c r="M24" s="252"/>
      <c r="N24" s="253"/>
      <c r="O24" s="254"/>
      <c r="P24" s="414"/>
      <c r="Q24" s="358"/>
      <c r="R24" s="358"/>
      <c r="S24" s="358"/>
      <c r="T24" s="358"/>
      <c r="U24" s="358"/>
      <c r="V24" s="358"/>
      <c r="W24" s="358"/>
      <c r="X24" s="358"/>
      <c r="Y24" s="358"/>
      <c r="Z24" s="358"/>
      <c r="AA24" s="358"/>
      <c r="AB24" s="359"/>
    </row>
    <row r="25" spans="1:40" x14ac:dyDescent="0.25">
      <c r="A25" s="415"/>
      <c r="B25" s="387"/>
      <c r="C25" s="388"/>
      <c r="D25" s="252"/>
      <c r="E25" s="253"/>
      <c r="F25" s="254"/>
      <c r="G25" s="252"/>
      <c r="H25" s="253"/>
      <c r="I25" s="254"/>
      <c r="J25" s="252"/>
      <c r="K25" s="253"/>
      <c r="L25" s="254"/>
      <c r="M25" s="252"/>
      <c r="N25" s="253"/>
      <c r="O25" s="254"/>
      <c r="P25" s="414"/>
      <c r="Q25" s="358"/>
      <c r="R25" s="358"/>
      <c r="S25" s="358"/>
      <c r="T25" s="358"/>
      <c r="U25" s="358"/>
      <c r="V25" s="358"/>
      <c r="W25" s="358"/>
      <c r="X25" s="358"/>
      <c r="Y25" s="358"/>
      <c r="Z25" s="358"/>
      <c r="AA25" s="358"/>
      <c r="AB25" s="359"/>
    </row>
    <row r="26" spans="1:40" ht="30.75" customHeight="1" thickBot="1" x14ac:dyDescent="0.3">
      <c r="A26" s="317"/>
      <c r="B26" s="387"/>
      <c r="C26" s="388"/>
      <c r="D26" s="252"/>
      <c r="E26" s="253"/>
      <c r="F26" s="254"/>
      <c r="G26" s="252"/>
      <c r="H26" s="253"/>
      <c r="I26" s="254"/>
      <c r="J26" s="252"/>
      <c r="K26" s="253"/>
      <c r="L26" s="254"/>
      <c r="M26" s="252"/>
      <c r="N26" s="253"/>
      <c r="O26" s="254"/>
      <c r="P26" s="414"/>
      <c r="Q26" s="360"/>
      <c r="R26" s="360"/>
      <c r="S26" s="360"/>
      <c r="T26" s="360"/>
      <c r="U26" s="360"/>
      <c r="V26" s="360"/>
      <c r="W26" s="360"/>
      <c r="X26" s="360"/>
      <c r="Y26" s="360"/>
      <c r="Z26" s="360"/>
      <c r="AA26" s="360"/>
      <c r="AB26" s="361"/>
    </row>
    <row r="27" spans="1:40" ht="39.75" customHeight="1" x14ac:dyDescent="0.25">
      <c r="A27" s="418"/>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20"/>
    </row>
    <row r="28" spans="1:40" ht="28.5" customHeight="1" x14ac:dyDescent="0.3">
      <c r="A28" s="315" t="s">
        <v>7</v>
      </c>
      <c r="B28" s="313" t="s">
        <v>53</v>
      </c>
      <c r="C28" s="313" t="s">
        <v>8</v>
      </c>
      <c r="D28" s="313" t="s">
        <v>50</v>
      </c>
      <c r="E28" s="313"/>
      <c r="F28" s="313"/>
      <c r="G28" s="313"/>
      <c r="H28" s="313"/>
      <c r="I28" s="313"/>
      <c r="J28" s="313"/>
      <c r="K28" s="313"/>
      <c r="L28" s="313"/>
      <c r="M28" s="313"/>
      <c r="N28" s="313"/>
      <c r="O28" s="313"/>
      <c r="P28" s="313"/>
      <c r="Q28" s="313" t="s">
        <v>79</v>
      </c>
      <c r="R28" s="313"/>
      <c r="S28" s="313"/>
      <c r="T28" s="313"/>
      <c r="U28" s="313"/>
      <c r="V28" s="313"/>
      <c r="W28" s="313"/>
      <c r="X28" s="313"/>
      <c r="Y28" s="313"/>
      <c r="Z28" s="313"/>
      <c r="AA28" s="313"/>
      <c r="AB28" s="326"/>
      <c r="AC28" s="21"/>
      <c r="AE28" s="43"/>
      <c r="AF28" s="43"/>
      <c r="AG28" s="43"/>
      <c r="AH28" s="43"/>
      <c r="AI28" s="43"/>
      <c r="AJ28" s="43"/>
      <c r="AK28" s="43"/>
      <c r="AL28" s="43"/>
      <c r="AM28" s="43"/>
      <c r="AN28" s="43"/>
    </row>
    <row r="29" spans="1:40" ht="28.5" customHeight="1" x14ac:dyDescent="0.3">
      <c r="A29" s="315"/>
      <c r="B29" s="313"/>
      <c r="C29" s="314"/>
      <c r="D29" s="103" t="s">
        <v>29</v>
      </c>
      <c r="E29" s="103" t="s">
        <v>30</v>
      </c>
      <c r="F29" s="103" t="s">
        <v>31</v>
      </c>
      <c r="G29" s="103" t="s">
        <v>32</v>
      </c>
      <c r="H29" s="103" t="s">
        <v>33</v>
      </c>
      <c r="I29" s="103" t="s">
        <v>34</v>
      </c>
      <c r="J29" s="103" t="s">
        <v>35</v>
      </c>
      <c r="K29" s="103" t="s">
        <v>36</v>
      </c>
      <c r="L29" s="103" t="s">
        <v>37</v>
      </c>
      <c r="M29" s="103" t="s">
        <v>38</v>
      </c>
      <c r="N29" s="103" t="s">
        <v>39</v>
      </c>
      <c r="O29" s="103" t="s">
        <v>40</v>
      </c>
      <c r="P29" s="103" t="s">
        <v>10</v>
      </c>
      <c r="Q29" s="323" t="s">
        <v>74</v>
      </c>
      <c r="R29" s="324"/>
      <c r="S29" s="324"/>
      <c r="T29" s="341"/>
      <c r="U29" s="323" t="s">
        <v>75</v>
      </c>
      <c r="V29" s="324"/>
      <c r="W29" s="324"/>
      <c r="X29" s="341"/>
      <c r="Y29" s="323" t="s">
        <v>76</v>
      </c>
      <c r="Z29" s="324"/>
      <c r="AA29" s="324"/>
      <c r="AB29" s="325"/>
      <c r="AC29" s="21"/>
      <c r="AE29" s="43"/>
      <c r="AF29" s="43"/>
      <c r="AG29" s="43"/>
      <c r="AH29" s="43"/>
      <c r="AI29" s="43"/>
      <c r="AJ29" s="43"/>
      <c r="AK29" s="43"/>
      <c r="AL29" s="43"/>
      <c r="AM29" s="43"/>
      <c r="AN29" s="43"/>
    </row>
    <row r="30" spans="1:40" ht="90" customHeight="1" thickBot="1" x14ac:dyDescent="0.35">
      <c r="A30" s="39" t="str">
        <f>+C13</f>
        <v>Realizar seguimiento al 100% de los casos activos de representación jurídica.</v>
      </c>
      <c r="B30" s="40">
        <f>+AA13</f>
        <v>0.05</v>
      </c>
      <c r="C30" s="79">
        <f>+U13</f>
        <v>1</v>
      </c>
      <c r="D30" s="41">
        <v>7.0000000000000007E-2</v>
      </c>
      <c r="E30" s="41">
        <v>6.6000000000000003E-2</v>
      </c>
      <c r="F30" s="41">
        <v>7.6999999999999999E-2</v>
      </c>
      <c r="G30" s="41">
        <f>+(90.3193612774451%)*8%</f>
        <v>7.2255489021956082E-2</v>
      </c>
      <c r="H30" s="41">
        <f>+(0.928498467824311)*8%</f>
        <v>7.4279877425944843E-2</v>
      </c>
      <c r="I30" s="41">
        <v>0.08</v>
      </c>
      <c r="J30" s="41">
        <v>7.2999999999999995E-2</v>
      </c>
      <c r="K30" s="41">
        <v>7.3999999999999996E-2</v>
      </c>
      <c r="L30" s="41">
        <v>0.105</v>
      </c>
      <c r="M30" s="41">
        <v>0.12</v>
      </c>
      <c r="N30" s="41">
        <v>0.1</v>
      </c>
      <c r="O30" s="41">
        <v>0.09</v>
      </c>
      <c r="P30" s="105">
        <f>SUM(D30:O30)</f>
        <v>1.0015353664479008</v>
      </c>
      <c r="Q30" s="376" t="s">
        <v>187</v>
      </c>
      <c r="R30" s="377"/>
      <c r="S30" s="377"/>
      <c r="T30" s="378"/>
      <c r="U30" s="379"/>
      <c r="V30" s="380"/>
      <c r="W30" s="380"/>
      <c r="X30" s="381"/>
      <c r="Y30" s="355" t="s">
        <v>183</v>
      </c>
      <c r="Z30" s="380"/>
      <c r="AA30" s="380"/>
      <c r="AB30" s="417"/>
      <c r="AC30" s="21"/>
      <c r="AE30" s="43"/>
      <c r="AF30" s="43"/>
      <c r="AG30" s="43"/>
      <c r="AH30" s="43"/>
      <c r="AI30" s="43"/>
      <c r="AJ30" s="43"/>
      <c r="AK30" s="43"/>
      <c r="AL30" s="43"/>
      <c r="AM30" s="43"/>
      <c r="AN30" s="43"/>
    </row>
    <row r="31" spans="1:40" ht="28.5" customHeight="1" x14ac:dyDescent="0.3">
      <c r="A31" s="362"/>
      <c r="B31" s="341"/>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4"/>
      <c r="AC31" s="21"/>
      <c r="AE31" s="43"/>
      <c r="AF31" s="43"/>
      <c r="AG31" s="43"/>
      <c r="AH31" s="43"/>
      <c r="AI31" s="43"/>
      <c r="AJ31" s="43"/>
      <c r="AK31" s="43"/>
      <c r="AL31" s="43"/>
      <c r="AM31" s="43"/>
      <c r="AN31" s="43"/>
    </row>
    <row r="32" spans="1:40" ht="28.5" customHeight="1" x14ac:dyDescent="0.3">
      <c r="A32" s="315" t="s">
        <v>13</v>
      </c>
      <c r="B32" s="366" t="s">
        <v>52</v>
      </c>
      <c r="C32" s="313" t="s">
        <v>14</v>
      </c>
      <c r="D32" s="313"/>
      <c r="E32" s="313"/>
      <c r="F32" s="313"/>
      <c r="G32" s="313"/>
      <c r="H32" s="313"/>
      <c r="I32" s="313"/>
      <c r="J32" s="313"/>
      <c r="K32" s="313"/>
      <c r="L32" s="313"/>
      <c r="M32" s="313"/>
      <c r="N32" s="313"/>
      <c r="O32" s="313"/>
      <c r="P32" s="313"/>
      <c r="Q32" s="281" t="s">
        <v>72</v>
      </c>
      <c r="R32" s="282"/>
      <c r="S32" s="282"/>
      <c r="T32" s="282"/>
      <c r="U32" s="282"/>
      <c r="V32" s="282"/>
      <c r="W32" s="282"/>
      <c r="X32" s="282"/>
      <c r="Y32" s="282"/>
      <c r="Z32" s="282"/>
      <c r="AA32" s="282"/>
      <c r="AB32" s="365"/>
      <c r="AC32" s="21"/>
      <c r="AE32" s="43"/>
      <c r="AF32" s="43"/>
      <c r="AG32" s="43"/>
      <c r="AH32" s="43"/>
      <c r="AI32" s="43"/>
      <c r="AJ32" s="43"/>
      <c r="AK32" s="43"/>
      <c r="AL32" s="43"/>
      <c r="AM32" s="43"/>
      <c r="AN32" s="43"/>
    </row>
    <row r="33" spans="1:40" ht="28.5" customHeight="1" x14ac:dyDescent="0.3">
      <c r="A33" s="315"/>
      <c r="B33" s="363"/>
      <c r="C33" s="72" t="s">
        <v>15</v>
      </c>
      <c r="D33" s="72" t="s">
        <v>26</v>
      </c>
      <c r="E33" s="72" t="s">
        <v>27</v>
      </c>
      <c r="F33" s="72" t="s">
        <v>28</v>
      </c>
      <c r="G33" s="72" t="s">
        <v>41</v>
      </c>
      <c r="H33" s="72" t="s">
        <v>42</v>
      </c>
      <c r="I33" s="72" t="s">
        <v>43</v>
      </c>
      <c r="J33" s="72" t="s">
        <v>44</v>
      </c>
      <c r="K33" s="72" t="s">
        <v>45</v>
      </c>
      <c r="L33" s="72" t="s">
        <v>46</v>
      </c>
      <c r="M33" s="72" t="s">
        <v>47</v>
      </c>
      <c r="N33" s="72" t="s">
        <v>48</v>
      </c>
      <c r="O33" s="72" t="s">
        <v>49</v>
      </c>
      <c r="P33" s="72" t="s">
        <v>54</v>
      </c>
      <c r="Q33" s="281" t="s">
        <v>77</v>
      </c>
      <c r="R33" s="282"/>
      <c r="S33" s="282"/>
      <c r="T33" s="282"/>
      <c r="U33" s="282"/>
      <c r="V33" s="282"/>
      <c r="W33" s="282"/>
      <c r="X33" s="282"/>
      <c r="Y33" s="282"/>
      <c r="Z33" s="282"/>
      <c r="AA33" s="282"/>
      <c r="AB33" s="365"/>
      <c r="AC33" s="21"/>
      <c r="AM33" s="46"/>
      <c r="AN33" s="43"/>
    </row>
    <row r="34" spans="1:40" ht="30" customHeight="1" x14ac:dyDescent="0.25">
      <c r="A34" s="409" t="s">
        <v>114</v>
      </c>
      <c r="B34" s="398">
        <f>+B30</f>
        <v>0.05</v>
      </c>
      <c r="C34" s="28" t="s">
        <v>11</v>
      </c>
      <c r="D34" s="29">
        <v>0.08</v>
      </c>
      <c r="E34" s="29">
        <v>0.08</v>
      </c>
      <c r="F34" s="29">
        <v>0.09</v>
      </c>
      <c r="G34" s="29">
        <v>0.08</v>
      </c>
      <c r="H34" s="29">
        <v>0.08</v>
      </c>
      <c r="I34" s="29">
        <v>0.09</v>
      </c>
      <c r="J34" s="29">
        <v>0.08</v>
      </c>
      <c r="K34" s="29">
        <v>0.08</v>
      </c>
      <c r="L34" s="29">
        <v>0.09</v>
      </c>
      <c r="M34" s="29">
        <v>0.08</v>
      </c>
      <c r="N34" s="29">
        <v>0.08</v>
      </c>
      <c r="O34" s="29">
        <v>0.09</v>
      </c>
      <c r="P34" s="30">
        <f>SUM(D34:O34)</f>
        <v>0.99999999999999978</v>
      </c>
      <c r="Q34" s="416" t="s">
        <v>191</v>
      </c>
      <c r="R34" s="416"/>
      <c r="S34" s="416"/>
      <c r="T34" s="416"/>
      <c r="U34" s="416"/>
      <c r="V34" s="416"/>
      <c r="W34" s="416"/>
      <c r="X34" s="416"/>
      <c r="Y34" s="416"/>
      <c r="Z34" s="416"/>
      <c r="AA34" s="416"/>
      <c r="AB34" s="416"/>
    </row>
    <row r="35" spans="1:40" ht="27" customHeight="1" x14ac:dyDescent="0.25">
      <c r="A35" s="410"/>
      <c r="B35" s="399"/>
      <c r="C35" s="24" t="s">
        <v>12</v>
      </c>
      <c r="D35" s="91">
        <v>7.0000000000000007E-2</v>
      </c>
      <c r="E35" s="91">
        <v>6.6000000000000003E-2</v>
      </c>
      <c r="F35" s="91">
        <v>7.6999999999999999E-2</v>
      </c>
      <c r="G35" s="91">
        <f>+(90.3193612774451%)*8%</f>
        <v>7.2255489021956082E-2</v>
      </c>
      <c r="H35" s="91">
        <v>7.3999999999999996E-2</v>
      </c>
      <c r="I35" s="91">
        <v>0.08</v>
      </c>
      <c r="J35" s="91">
        <v>7.2999999999999995E-2</v>
      </c>
      <c r="K35" s="15">
        <v>7.3999999999999996E-2</v>
      </c>
      <c r="L35" s="15">
        <v>0.105</v>
      </c>
      <c r="M35" s="15">
        <v>0.12</v>
      </c>
      <c r="N35" s="15">
        <v>0.1</v>
      </c>
      <c r="O35" s="172">
        <v>8.8700000000000001E-2</v>
      </c>
      <c r="P35" s="17">
        <f>SUM(D35:O35)</f>
        <v>0.99995548902195597</v>
      </c>
      <c r="Q35" s="416"/>
      <c r="R35" s="416"/>
      <c r="S35" s="416"/>
      <c r="T35" s="416"/>
      <c r="U35" s="416"/>
      <c r="V35" s="416"/>
      <c r="W35" s="416"/>
      <c r="X35" s="416"/>
      <c r="Y35" s="416"/>
      <c r="Z35" s="416"/>
      <c r="AA35" s="416"/>
      <c r="AB35" s="416"/>
      <c r="AC35"/>
    </row>
    <row r="36" spans="1:40" ht="54.75" customHeight="1" x14ac:dyDescent="0.25">
      <c r="A36" s="374" t="s">
        <v>129</v>
      </c>
      <c r="B36" s="375"/>
      <c r="C36" s="24"/>
      <c r="D36" s="25">
        <v>344</v>
      </c>
      <c r="E36" s="25">
        <v>754</v>
      </c>
      <c r="F36" s="25">
        <v>602</v>
      </c>
      <c r="G36" s="25">
        <v>578</v>
      </c>
      <c r="H36" s="25">
        <v>617</v>
      </c>
      <c r="I36" s="25">
        <v>609</v>
      </c>
      <c r="J36" s="25">
        <v>670</v>
      </c>
      <c r="K36" s="25">
        <v>735</v>
      </c>
      <c r="L36" s="25">
        <v>792</v>
      </c>
      <c r="M36" s="25">
        <v>746</v>
      </c>
      <c r="N36" s="25">
        <v>747</v>
      </c>
      <c r="O36" s="25">
        <v>627</v>
      </c>
      <c r="P36" s="37"/>
      <c r="Q36" s="416"/>
      <c r="R36" s="416"/>
      <c r="S36" s="416"/>
      <c r="T36" s="416"/>
      <c r="U36" s="416"/>
      <c r="V36" s="416"/>
      <c r="W36" s="416"/>
      <c r="X36" s="416"/>
      <c r="Y36" s="416"/>
      <c r="Z36" s="416"/>
      <c r="AA36" s="416"/>
      <c r="AB36" s="416"/>
      <c r="AC36"/>
    </row>
    <row r="37" spans="1:40" ht="63" customHeight="1" x14ac:dyDescent="0.25">
      <c r="A37" s="374" t="s">
        <v>131</v>
      </c>
      <c r="B37" s="375"/>
      <c r="C37" s="24"/>
      <c r="D37" s="25">
        <v>847</v>
      </c>
      <c r="E37" s="25">
        <v>886</v>
      </c>
      <c r="F37" s="25">
        <v>934</v>
      </c>
      <c r="G37" s="25">
        <v>923</v>
      </c>
      <c r="H37" s="25">
        <v>919</v>
      </c>
      <c r="I37" s="25">
        <v>959</v>
      </c>
      <c r="J37" s="25">
        <v>943</v>
      </c>
      <c r="K37" s="25">
        <v>988</v>
      </c>
      <c r="L37" s="25">
        <v>998</v>
      </c>
      <c r="M37" s="25">
        <v>1003</v>
      </c>
      <c r="N37" s="25">
        <v>927</v>
      </c>
      <c r="O37" s="25">
        <v>930</v>
      </c>
      <c r="P37" s="37"/>
      <c r="Q37" s="416"/>
      <c r="R37" s="416"/>
      <c r="S37" s="416"/>
      <c r="T37" s="416"/>
      <c r="U37" s="416"/>
      <c r="V37" s="416"/>
      <c r="W37" s="416"/>
      <c r="X37" s="416"/>
      <c r="Y37" s="416"/>
      <c r="Z37" s="416"/>
      <c r="AA37" s="416"/>
      <c r="AB37" s="416"/>
      <c r="AC37"/>
    </row>
    <row r="40" spans="1:40" x14ac:dyDescent="0.25">
      <c r="P40" s="87"/>
    </row>
  </sheetData>
  <mergeCells count="90">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Y11:AB11"/>
    <mergeCell ref="C12:Z12"/>
    <mergeCell ref="A13:B13"/>
    <mergeCell ref="C13:Q13"/>
    <mergeCell ref="S13:T13"/>
    <mergeCell ref="V13:Y13"/>
    <mergeCell ref="AA13:AB13"/>
    <mergeCell ref="A11:B11"/>
    <mergeCell ref="C11:K11"/>
    <mergeCell ref="M11:Q11"/>
    <mergeCell ref="R11:V11"/>
    <mergeCell ref="W11:X11"/>
    <mergeCell ref="A15:B16"/>
    <mergeCell ref="D15:E15"/>
    <mergeCell ref="F15:G15"/>
    <mergeCell ref="H15:I15"/>
    <mergeCell ref="Q15:AB15"/>
    <mergeCell ref="D16:E16"/>
    <mergeCell ref="F16:G16"/>
    <mergeCell ref="H16:I16"/>
    <mergeCell ref="Q16:V16"/>
    <mergeCell ref="W16:AB1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B28:B29"/>
    <mergeCell ref="P23:P26"/>
    <mergeCell ref="Q23:AB26"/>
    <mergeCell ref="A27:AB27"/>
    <mergeCell ref="A23:A26"/>
    <mergeCell ref="B23:C26"/>
    <mergeCell ref="D23:F26"/>
    <mergeCell ref="G23:I26"/>
    <mergeCell ref="J23:L26"/>
    <mergeCell ref="M23:O26"/>
    <mergeCell ref="B32:B33"/>
    <mergeCell ref="C32:P32"/>
    <mergeCell ref="Q32:AB32"/>
    <mergeCell ref="Q33:AB33"/>
    <mergeCell ref="C28:C29"/>
    <mergeCell ref="D28:P28"/>
    <mergeCell ref="Q28:AB28"/>
    <mergeCell ref="Q29:T29"/>
    <mergeCell ref="U29:X29"/>
    <mergeCell ref="Y29:AB29"/>
    <mergeCell ref="Q30:T30"/>
    <mergeCell ref="U30:X30"/>
    <mergeCell ref="Y30:AB30"/>
    <mergeCell ref="A31:AB31"/>
    <mergeCell ref="A32:A33"/>
    <mergeCell ref="A28:A29"/>
    <mergeCell ref="A34:A35"/>
    <mergeCell ref="B34:B35"/>
    <mergeCell ref="Q34:AB37"/>
    <mergeCell ref="A36:B36"/>
    <mergeCell ref="A37:B37"/>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T30 Q34:AB37">
      <formula1>2000</formula1>
    </dataValidation>
    <dataValidation type="textLength" operator="lessThanOrEqual" allowBlank="1" showInputMessage="1" showErrorMessage="1" errorTitle="Máximo 1.000 caracteres" error="Máximo 1.000 caracteres" sqref="U30:X30">
      <formula1>1000</formula1>
    </dataValidation>
  </dataValidations>
  <pageMargins left="0" right="0" top="0" bottom="0" header="0" footer="0"/>
  <pageSetup scale="42"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43"/>
  <sheetViews>
    <sheetView topLeftCell="F14" zoomScale="90" zoomScaleNormal="90" workbookViewId="0">
      <selection activeCell="Q34" sqref="Q34:AB39"/>
    </sheetView>
  </sheetViews>
  <sheetFormatPr baseColWidth="10" defaultRowHeight="15" x14ac:dyDescent="0.25"/>
  <cols>
    <col min="1" max="1" width="38.42578125" customWidth="1"/>
    <col min="2" max="2" width="18.28515625" customWidth="1"/>
    <col min="3" max="3" width="17.42578125" customWidth="1"/>
    <col min="4" max="6" width="7" customWidth="1"/>
    <col min="7" max="15" width="7.7109375" customWidth="1"/>
    <col min="16" max="16" width="13.85546875" customWidth="1"/>
    <col min="18" max="18" width="7.42578125"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6.28515625" style="19"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28" ht="32.25" customHeight="1" x14ac:dyDescent="0.25">
      <c r="A1" s="244"/>
      <c r="B1" s="264" t="s">
        <v>20</v>
      </c>
      <c r="C1" s="265"/>
      <c r="D1" s="265"/>
      <c r="E1" s="265"/>
      <c r="F1" s="265"/>
      <c r="G1" s="265"/>
      <c r="H1" s="265"/>
      <c r="I1" s="265"/>
      <c r="J1" s="265"/>
      <c r="K1" s="265"/>
      <c r="L1" s="265"/>
      <c r="M1" s="265"/>
      <c r="N1" s="265"/>
      <c r="O1" s="265"/>
      <c r="P1" s="265"/>
      <c r="Q1" s="265"/>
      <c r="R1" s="265"/>
      <c r="S1" s="265"/>
      <c r="T1" s="265"/>
      <c r="U1" s="265"/>
      <c r="V1" s="265"/>
      <c r="W1" s="265"/>
      <c r="X1" s="265"/>
      <c r="Y1" s="266"/>
      <c r="Z1" s="212" t="s">
        <v>22</v>
      </c>
      <c r="AA1" s="213"/>
      <c r="AB1" s="214"/>
    </row>
    <row r="2" spans="1:28" ht="30.75" customHeight="1" x14ac:dyDescent="0.25">
      <c r="A2" s="245"/>
      <c r="B2" s="224" t="s">
        <v>21</v>
      </c>
      <c r="C2" s="225"/>
      <c r="D2" s="225"/>
      <c r="E2" s="225"/>
      <c r="F2" s="225"/>
      <c r="G2" s="225"/>
      <c r="H2" s="225"/>
      <c r="I2" s="225"/>
      <c r="J2" s="225"/>
      <c r="K2" s="225"/>
      <c r="L2" s="225"/>
      <c r="M2" s="225"/>
      <c r="N2" s="225"/>
      <c r="O2" s="225"/>
      <c r="P2" s="225"/>
      <c r="Q2" s="225"/>
      <c r="R2" s="225"/>
      <c r="S2" s="225"/>
      <c r="T2" s="225"/>
      <c r="U2" s="225"/>
      <c r="V2" s="225"/>
      <c r="W2" s="225"/>
      <c r="X2" s="225"/>
      <c r="Y2" s="226"/>
      <c r="Z2" s="189" t="s">
        <v>94</v>
      </c>
      <c r="AA2" s="190"/>
      <c r="AB2" s="191"/>
    </row>
    <row r="3" spans="1:28" ht="24" customHeight="1" x14ac:dyDescent="0.25">
      <c r="A3" s="245"/>
      <c r="B3" s="227" t="s">
        <v>55</v>
      </c>
      <c r="C3" s="228"/>
      <c r="D3" s="228"/>
      <c r="E3" s="228"/>
      <c r="F3" s="228"/>
      <c r="G3" s="228"/>
      <c r="H3" s="228"/>
      <c r="I3" s="228"/>
      <c r="J3" s="228"/>
      <c r="K3" s="228"/>
      <c r="L3" s="228"/>
      <c r="M3" s="228"/>
      <c r="N3" s="228"/>
      <c r="O3" s="228"/>
      <c r="P3" s="228"/>
      <c r="Q3" s="228"/>
      <c r="R3" s="228"/>
      <c r="S3" s="228"/>
      <c r="T3" s="228"/>
      <c r="U3" s="228"/>
      <c r="V3" s="228"/>
      <c r="W3" s="228"/>
      <c r="X3" s="228"/>
      <c r="Y3" s="229"/>
      <c r="Z3" s="189" t="s">
        <v>97</v>
      </c>
      <c r="AA3" s="190"/>
      <c r="AB3" s="191"/>
    </row>
    <row r="4" spans="1:28" ht="15.75" customHeight="1" thickBot="1" x14ac:dyDescent="0.3">
      <c r="A4" s="246"/>
      <c r="B4" s="230"/>
      <c r="C4" s="231"/>
      <c r="D4" s="231"/>
      <c r="E4" s="231"/>
      <c r="F4" s="231"/>
      <c r="G4" s="231"/>
      <c r="H4" s="231"/>
      <c r="I4" s="231"/>
      <c r="J4" s="231"/>
      <c r="K4" s="231"/>
      <c r="L4" s="231"/>
      <c r="M4" s="231"/>
      <c r="N4" s="231"/>
      <c r="O4" s="231"/>
      <c r="P4" s="231"/>
      <c r="Q4" s="231"/>
      <c r="R4" s="231"/>
      <c r="S4" s="231"/>
      <c r="T4" s="231"/>
      <c r="U4" s="231"/>
      <c r="V4" s="231"/>
      <c r="W4" s="231"/>
      <c r="X4" s="231"/>
      <c r="Y4" s="232"/>
      <c r="Z4" s="219" t="s">
        <v>95</v>
      </c>
      <c r="AA4" s="220"/>
      <c r="AB4" s="221"/>
    </row>
    <row r="5" spans="1:28" ht="9" customHeight="1" thickBot="1" x14ac:dyDescent="0.3">
      <c r="A5" s="53"/>
      <c r="B5" s="51"/>
      <c r="C5" s="52"/>
      <c r="D5" s="8"/>
      <c r="E5" s="8"/>
      <c r="F5" s="8"/>
      <c r="G5" s="8"/>
      <c r="H5" s="8"/>
      <c r="I5" s="8"/>
      <c r="J5" s="8"/>
      <c r="K5" s="8"/>
      <c r="L5" s="8"/>
      <c r="M5" s="8"/>
      <c r="N5" s="8"/>
      <c r="O5" s="8"/>
      <c r="P5" s="8"/>
      <c r="Q5" s="8"/>
      <c r="R5" s="8"/>
      <c r="S5" s="8"/>
      <c r="T5" s="8"/>
      <c r="U5" s="8"/>
      <c r="V5" s="8"/>
      <c r="W5" s="8"/>
      <c r="X5" s="9"/>
      <c r="Y5" s="8"/>
      <c r="Z5" s="10"/>
      <c r="AA5" s="2"/>
      <c r="AB5" s="54"/>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55"/>
    </row>
    <row r="7" spans="1:28" ht="15" customHeight="1" x14ac:dyDescent="0.25">
      <c r="A7" s="284" t="s">
        <v>0</v>
      </c>
      <c r="B7" s="285"/>
      <c r="C7" s="233" t="s">
        <v>98</v>
      </c>
      <c r="D7" s="234"/>
      <c r="E7" s="234"/>
      <c r="F7" s="234"/>
      <c r="G7" s="234"/>
      <c r="H7" s="234"/>
      <c r="I7" s="234"/>
      <c r="J7" s="234"/>
      <c r="K7" s="235"/>
      <c r="L7" s="58"/>
      <c r="M7" s="48"/>
      <c r="N7" s="48"/>
      <c r="O7" s="48"/>
      <c r="P7" s="48"/>
      <c r="Q7" s="50"/>
      <c r="R7" s="206" t="s">
        <v>64</v>
      </c>
      <c r="S7" s="269"/>
      <c r="T7" s="207"/>
      <c r="U7" s="195">
        <v>44564</v>
      </c>
      <c r="V7" s="196"/>
      <c r="W7" s="206" t="s">
        <v>60</v>
      </c>
      <c r="X7" s="207"/>
      <c r="Y7" s="204" t="s">
        <v>63</v>
      </c>
      <c r="Z7" s="205"/>
      <c r="AA7" s="217"/>
      <c r="AB7" s="218"/>
    </row>
    <row r="8" spans="1:28" ht="15" customHeight="1" thickBot="1" x14ac:dyDescent="0.3">
      <c r="A8" s="291"/>
      <c r="B8" s="292"/>
      <c r="C8" s="236"/>
      <c r="D8" s="237"/>
      <c r="E8" s="237"/>
      <c r="F8" s="237"/>
      <c r="G8" s="237"/>
      <c r="H8" s="237"/>
      <c r="I8" s="237"/>
      <c r="J8" s="237"/>
      <c r="K8" s="238"/>
      <c r="L8" s="58"/>
      <c r="M8" s="48"/>
      <c r="N8" s="48"/>
      <c r="O8" s="48"/>
      <c r="P8" s="48"/>
      <c r="Q8" s="50"/>
      <c r="R8" s="208"/>
      <c r="S8" s="270"/>
      <c r="T8" s="209"/>
      <c r="U8" s="197"/>
      <c r="V8" s="198"/>
      <c r="W8" s="208"/>
      <c r="X8" s="209"/>
      <c r="Y8" s="242" t="s">
        <v>61</v>
      </c>
      <c r="Z8" s="243"/>
      <c r="AA8" s="215"/>
      <c r="AB8" s="216"/>
    </row>
    <row r="9" spans="1:28" ht="15" customHeight="1" thickBot="1" x14ac:dyDescent="0.3">
      <c r="A9" s="293"/>
      <c r="B9" s="294"/>
      <c r="C9" s="239"/>
      <c r="D9" s="240"/>
      <c r="E9" s="240"/>
      <c r="F9" s="240"/>
      <c r="G9" s="240"/>
      <c r="H9" s="240"/>
      <c r="I9" s="240"/>
      <c r="J9" s="240"/>
      <c r="K9" s="241"/>
      <c r="L9" s="58"/>
      <c r="M9" s="48"/>
      <c r="N9" s="48"/>
      <c r="O9" s="48"/>
      <c r="P9" s="48"/>
      <c r="Q9" s="50"/>
      <c r="R9" s="210"/>
      <c r="S9" s="271"/>
      <c r="T9" s="211"/>
      <c r="U9" s="199"/>
      <c r="V9" s="200"/>
      <c r="W9" s="210"/>
      <c r="X9" s="211"/>
      <c r="Y9" s="222" t="s">
        <v>62</v>
      </c>
      <c r="Z9" s="223"/>
      <c r="AA9" s="217" t="s">
        <v>99</v>
      </c>
      <c r="AB9" s="218"/>
    </row>
    <row r="10" spans="1:28" ht="9" customHeight="1" thickBot="1" x14ac:dyDescent="0.3">
      <c r="A10" s="49"/>
      <c r="B10" s="59"/>
      <c r="C10" s="14"/>
      <c r="D10" s="14"/>
      <c r="E10" s="14"/>
      <c r="F10" s="14"/>
      <c r="G10" s="14"/>
      <c r="H10" s="14"/>
      <c r="I10" s="14"/>
      <c r="J10" s="14"/>
      <c r="K10" s="14"/>
      <c r="L10" s="14"/>
      <c r="M10" s="99"/>
      <c r="N10" s="99"/>
      <c r="O10" s="99"/>
      <c r="P10" s="99"/>
      <c r="Q10" s="99"/>
      <c r="R10" s="66"/>
      <c r="S10" s="66"/>
      <c r="T10" s="66"/>
      <c r="U10" s="66"/>
      <c r="V10" s="66"/>
      <c r="W10" s="63"/>
      <c r="X10" s="63"/>
      <c r="Y10" s="63"/>
      <c r="Z10" s="63"/>
      <c r="AA10" s="63"/>
      <c r="AB10" s="64"/>
    </row>
    <row r="11" spans="1:28" ht="39" customHeight="1" thickBot="1" x14ac:dyDescent="0.3">
      <c r="A11" s="267" t="s">
        <v>71</v>
      </c>
      <c r="B11" s="268"/>
      <c r="C11" s="295" t="s">
        <v>100</v>
      </c>
      <c r="D11" s="296"/>
      <c r="E11" s="296"/>
      <c r="F11" s="296"/>
      <c r="G11" s="296"/>
      <c r="H11" s="296"/>
      <c r="I11" s="296"/>
      <c r="J11" s="296"/>
      <c r="K11" s="297"/>
      <c r="L11" s="23"/>
      <c r="M11" s="201" t="s">
        <v>66</v>
      </c>
      <c r="N11" s="202"/>
      <c r="O11" s="202"/>
      <c r="P11" s="202"/>
      <c r="Q11" s="203"/>
      <c r="R11" s="303" t="s">
        <v>101</v>
      </c>
      <c r="S11" s="304"/>
      <c r="T11" s="304"/>
      <c r="U11" s="304"/>
      <c r="V11" s="305"/>
      <c r="W11" s="201" t="s">
        <v>65</v>
      </c>
      <c r="X11" s="203"/>
      <c r="Y11" s="192" t="s">
        <v>102</v>
      </c>
      <c r="Z11" s="193"/>
      <c r="AA11" s="193"/>
      <c r="AB11" s="194"/>
    </row>
    <row r="12" spans="1:28" ht="9" customHeight="1" thickBot="1" x14ac:dyDescent="0.3">
      <c r="A12" s="27"/>
      <c r="B12" s="65"/>
      <c r="C12" s="298"/>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6"/>
      <c r="AB12" s="56"/>
    </row>
    <row r="13" spans="1:28" s="1" customFormat="1" ht="37.5" customHeight="1" thickBot="1" x14ac:dyDescent="0.3">
      <c r="A13" s="284" t="s">
        <v>73</v>
      </c>
      <c r="B13" s="285"/>
      <c r="C13" s="310" t="s">
        <v>115</v>
      </c>
      <c r="D13" s="311"/>
      <c r="E13" s="311"/>
      <c r="F13" s="311"/>
      <c r="G13" s="311"/>
      <c r="H13" s="311"/>
      <c r="I13" s="311"/>
      <c r="J13" s="311"/>
      <c r="K13" s="311"/>
      <c r="L13" s="311"/>
      <c r="M13" s="311"/>
      <c r="N13" s="311"/>
      <c r="O13" s="311"/>
      <c r="P13" s="311"/>
      <c r="Q13" s="312"/>
      <c r="R13" s="8"/>
      <c r="S13" s="306" t="s">
        <v>18</v>
      </c>
      <c r="T13" s="306"/>
      <c r="U13" s="126">
        <v>4</v>
      </c>
      <c r="V13" s="328" t="s">
        <v>19</v>
      </c>
      <c r="W13" s="306"/>
      <c r="X13" s="306"/>
      <c r="Y13" s="306"/>
      <c r="Z13" s="8"/>
      <c r="AA13" s="332">
        <v>0.1</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7"/>
    </row>
    <row r="15" spans="1:28" ht="24" customHeight="1" thickBot="1" x14ac:dyDescent="0.3">
      <c r="A15" s="287" t="s">
        <v>1</v>
      </c>
      <c r="B15" s="288"/>
      <c r="C15" s="98" t="s">
        <v>51</v>
      </c>
      <c r="D15" s="275" t="s">
        <v>23</v>
      </c>
      <c r="E15" s="307"/>
      <c r="F15" s="275" t="s">
        <v>24</v>
      </c>
      <c r="G15" s="307"/>
      <c r="H15" s="275" t="s">
        <v>25</v>
      </c>
      <c r="I15" s="276"/>
      <c r="J15" s="97"/>
      <c r="K15" s="22"/>
      <c r="L15" s="97"/>
      <c r="M15" s="4"/>
      <c r="N15" s="4"/>
      <c r="O15" s="4"/>
      <c r="P15" s="4"/>
      <c r="Q15" s="329" t="s">
        <v>2</v>
      </c>
      <c r="R15" s="330"/>
      <c r="S15" s="330"/>
      <c r="T15" s="330"/>
      <c r="U15" s="330"/>
      <c r="V15" s="330"/>
      <c r="W15" s="330"/>
      <c r="X15" s="330"/>
      <c r="Y15" s="330"/>
      <c r="Z15" s="330"/>
      <c r="AA15" s="330"/>
      <c r="AB15" s="331"/>
    </row>
    <row r="16" spans="1:28" ht="35.25" customHeight="1" thickBot="1" x14ac:dyDescent="0.3">
      <c r="A16" s="289"/>
      <c r="B16" s="290"/>
      <c r="C16" s="60"/>
      <c r="D16" s="247"/>
      <c r="E16" s="327"/>
      <c r="F16" s="247"/>
      <c r="G16" s="327"/>
      <c r="H16" s="247" t="s">
        <v>99</v>
      </c>
      <c r="I16" s="248"/>
      <c r="J16" s="97"/>
      <c r="K16" s="97"/>
      <c r="L16" s="97"/>
      <c r="M16" s="4"/>
      <c r="N16" s="4"/>
      <c r="O16" s="4"/>
      <c r="P16" s="4"/>
      <c r="Q16" s="300" t="s">
        <v>3</v>
      </c>
      <c r="R16" s="301"/>
      <c r="S16" s="301"/>
      <c r="T16" s="301"/>
      <c r="U16" s="301"/>
      <c r="V16" s="302"/>
      <c r="W16" s="308" t="s">
        <v>4</v>
      </c>
      <c r="X16" s="301"/>
      <c r="Y16" s="301"/>
      <c r="Z16" s="301"/>
      <c r="AA16" s="301"/>
      <c r="AB16" s="309"/>
    </row>
    <row r="17" spans="1:40" ht="27" customHeight="1" x14ac:dyDescent="0.25">
      <c r="A17" s="3"/>
      <c r="B17" s="4"/>
      <c r="C17" s="4"/>
      <c r="D17" s="13"/>
      <c r="E17" s="13"/>
      <c r="F17" s="13"/>
      <c r="G17" s="13"/>
      <c r="H17" s="13"/>
      <c r="I17" s="13"/>
      <c r="J17" s="13"/>
      <c r="K17" s="13"/>
      <c r="L17" s="13"/>
      <c r="M17" s="4"/>
      <c r="N17" s="4"/>
      <c r="O17" s="4"/>
      <c r="P17" s="4"/>
      <c r="Q17" s="278" t="s">
        <v>5</v>
      </c>
      <c r="R17" s="279"/>
      <c r="S17" s="280"/>
      <c r="T17" s="286" t="s">
        <v>6</v>
      </c>
      <c r="U17" s="279"/>
      <c r="V17" s="280"/>
      <c r="W17" s="286" t="s">
        <v>5</v>
      </c>
      <c r="X17" s="279"/>
      <c r="Y17" s="280"/>
      <c r="Z17" s="286" t="s">
        <v>6</v>
      </c>
      <c r="AA17" s="279"/>
      <c r="AB17" s="334"/>
      <c r="AC17" s="18"/>
      <c r="AD17" s="18"/>
    </row>
    <row r="18" spans="1:40" ht="18" customHeight="1" thickBot="1" x14ac:dyDescent="0.3">
      <c r="A18" s="7"/>
      <c r="B18" s="8"/>
      <c r="C18" s="13"/>
      <c r="D18" s="13"/>
      <c r="E18" s="13"/>
      <c r="F18" s="13"/>
      <c r="G18" s="26"/>
      <c r="H18" s="26"/>
      <c r="I18" s="26"/>
      <c r="J18" s="26"/>
      <c r="K18" s="26"/>
      <c r="L18" s="26"/>
      <c r="M18" s="13"/>
      <c r="N18" s="13"/>
      <c r="O18" s="13"/>
      <c r="P18" s="13"/>
      <c r="Q18" s="277">
        <v>3750400</v>
      </c>
      <c r="R18" s="259"/>
      <c r="S18" s="260"/>
      <c r="T18" s="258">
        <v>3750400</v>
      </c>
      <c r="U18" s="259"/>
      <c r="V18" s="260"/>
      <c r="W18" s="258">
        <v>691565620</v>
      </c>
      <c r="X18" s="259"/>
      <c r="Y18" s="260"/>
      <c r="Z18" s="258">
        <v>656294099</v>
      </c>
      <c r="AA18" s="259"/>
      <c r="AB18" s="342"/>
      <c r="AC18" s="20"/>
      <c r="AD18" s="20"/>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55"/>
    </row>
    <row r="20" spans="1:40" ht="17.25" customHeight="1" x14ac:dyDescent="0.25">
      <c r="A20" s="335" t="s">
        <v>70</v>
      </c>
      <c r="B20" s="336"/>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8"/>
    </row>
    <row r="21" spans="1:40" ht="15" customHeight="1" x14ac:dyDescent="0.25">
      <c r="A21" s="315" t="s">
        <v>7</v>
      </c>
      <c r="B21" s="339" t="s">
        <v>8</v>
      </c>
      <c r="C21" s="340"/>
      <c r="D21" s="281" t="s">
        <v>9</v>
      </c>
      <c r="E21" s="282"/>
      <c r="F21" s="282"/>
      <c r="G21" s="282"/>
      <c r="H21" s="282"/>
      <c r="I21" s="282"/>
      <c r="J21" s="282"/>
      <c r="K21" s="282"/>
      <c r="L21" s="282"/>
      <c r="M21" s="282"/>
      <c r="N21" s="282"/>
      <c r="O21" s="283"/>
      <c r="P21" s="313" t="s">
        <v>10</v>
      </c>
      <c r="Q21" s="313" t="s">
        <v>78</v>
      </c>
      <c r="R21" s="313"/>
      <c r="S21" s="313"/>
      <c r="T21" s="313"/>
      <c r="U21" s="313"/>
      <c r="V21" s="313"/>
      <c r="W21" s="313"/>
      <c r="X21" s="313"/>
      <c r="Y21" s="313"/>
      <c r="Z21" s="313"/>
      <c r="AA21" s="313"/>
      <c r="AB21" s="326"/>
    </row>
    <row r="22" spans="1:40" ht="27" customHeight="1" x14ac:dyDescent="0.25">
      <c r="A22" s="316"/>
      <c r="B22" s="323"/>
      <c r="C22" s="341"/>
      <c r="D22" s="281" t="s">
        <v>51</v>
      </c>
      <c r="E22" s="282"/>
      <c r="F22" s="283"/>
      <c r="G22" s="281" t="s">
        <v>23</v>
      </c>
      <c r="H22" s="282"/>
      <c r="I22" s="283"/>
      <c r="J22" s="281" t="s">
        <v>24</v>
      </c>
      <c r="K22" s="282"/>
      <c r="L22" s="283"/>
      <c r="M22" s="281" t="s">
        <v>25</v>
      </c>
      <c r="N22" s="282"/>
      <c r="O22" s="283"/>
      <c r="P22" s="283"/>
      <c r="Q22" s="313"/>
      <c r="R22" s="313"/>
      <c r="S22" s="313"/>
      <c r="T22" s="313"/>
      <c r="U22" s="313"/>
      <c r="V22" s="313"/>
      <c r="W22" s="313"/>
      <c r="X22" s="313"/>
      <c r="Y22" s="313"/>
      <c r="Z22" s="313"/>
      <c r="AA22" s="313"/>
      <c r="AB22" s="326"/>
    </row>
    <row r="23" spans="1:40" x14ac:dyDescent="0.25">
      <c r="A23" s="415" t="s">
        <v>115</v>
      </c>
      <c r="B23" s="385"/>
      <c r="C23" s="386"/>
      <c r="D23" s="249"/>
      <c r="E23" s="250"/>
      <c r="F23" s="251"/>
      <c r="G23" s="249"/>
      <c r="H23" s="250"/>
      <c r="I23" s="251"/>
      <c r="J23" s="249"/>
      <c r="K23" s="250"/>
      <c r="L23" s="251"/>
      <c r="M23" s="249"/>
      <c r="N23" s="250"/>
      <c r="O23" s="251"/>
      <c r="P23" s="413"/>
      <c r="Q23" s="358"/>
      <c r="R23" s="358"/>
      <c r="S23" s="358"/>
      <c r="T23" s="358"/>
      <c r="U23" s="358"/>
      <c r="V23" s="358"/>
      <c r="W23" s="358"/>
      <c r="X23" s="358"/>
      <c r="Y23" s="358"/>
      <c r="Z23" s="358"/>
      <c r="AA23" s="358"/>
      <c r="AB23" s="359"/>
    </row>
    <row r="24" spans="1:40" x14ac:dyDescent="0.25">
      <c r="A24" s="415"/>
      <c r="B24" s="387"/>
      <c r="C24" s="388"/>
      <c r="D24" s="252"/>
      <c r="E24" s="253"/>
      <c r="F24" s="254"/>
      <c r="G24" s="252"/>
      <c r="H24" s="253"/>
      <c r="I24" s="254"/>
      <c r="J24" s="252"/>
      <c r="K24" s="253"/>
      <c r="L24" s="254"/>
      <c r="M24" s="252"/>
      <c r="N24" s="253"/>
      <c r="O24" s="254"/>
      <c r="P24" s="414"/>
      <c r="Q24" s="358"/>
      <c r="R24" s="358"/>
      <c r="S24" s="358"/>
      <c r="T24" s="358"/>
      <c r="U24" s="358"/>
      <c r="V24" s="358"/>
      <c r="W24" s="358"/>
      <c r="X24" s="358"/>
      <c r="Y24" s="358"/>
      <c r="Z24" s="358"/>
      <c r="AA24" s="358"/>
      <c r="AB24" s="359"/>
    </row>
    <row r="25" spans="1:40" x14ac:dyDescent="0.25">
      <c r="A25" s="415"/>
      <c r="B25" s="387"/>
      <c r="C25" s="388"/>
      <c r="D25" s="252"/>
      <c r="E25" s="253"/>
      <c r="F25" s="254"/>
      <c r="G25" s="252"/>
      <c r="H25" s="253"/>
      <c r="I25" s="254"/>
      <c r="J25" s="252"/>
      <c r="K25" s="253"/>
      <c r="L25" s="254"/>
      <c r="M25" s="252"/>
      <c r="N25" s="253"/>
      <c r="O25" s="254"/>
      <c r="P25" s="414"/>
      <c r="Q25" s="358"/>
      <c r="R25" s="358"/>
      <c r="S25" s="358"/>
      <c r="T25" s="358"/>
      <c r="U25" s="358"/>
      <c r="V25" s="358"/>
      <c r="W25" s="358"/>
      <c r="X25" s="358"/>
      <c r="Y25" s="358"/>
      <c r="Z25" s="358"/>
      <c r="AA25" s="358"/>
      <c r="AB25" s="359"/>
    </row>
    <row r="26" spans="1:40" ht="30.75" customHeight="1" thickBot="1" x14ac:dyDescent="0.3">
      <c r="A26" s="317"/>
      <c r="B26" s="387"/>
      <c r="C26" s="388"/>
      <c r="D26" s="252"/>
      <c r="E26" s="253"/>
      <c r="F26" s="254"/>
      <c r="G26" s="252"/>
      <c r="H26" s="253"/>
      <c r="I26" s="254"/>
      <c r="J26" s="252"/>
      <c r="K26" s="253"/>
      <c r="L26" s="254"/>
      <c r="M26" s="252"/>
      <c r="N26" s="253"/>
      <c r="O26" s="254"/>
      <c r="P26" s="414"/>
      <c r="Q26" s="360"/>
      <c r="R26" s="360"/>
      <c r="S26" s="360"/>
      <c r="T26" s="360"/>
      <c r="U26" s="360"/>
      <c r="V26" s="360"/>
      <c r="W26" s="360"/>
      <c r="X26" s="360"/>
      <c r="Y26" s="360"/>
      <c r="Z26" s="360"/>
      <c r="AA26" s="360"/>
      <c r="AB26" s="361"/>
    </row>
    <row r="27" spans="1:40" ht="51.75" customHeight="1" x14ac:dyDescent="0.25">
      <c r="A27" s="418"/>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20"/>
    </row>
    <row r="28" spans="1:40" ht="28.5" customHeight="1" x14ac:dyDescent="0.3">
      <c r="A28" s="315" t="s">
        <v>7</v>
      </c>
      <c r="B28" s="313" t="s">
        <v>53</v>
      </c>
      <c r="C28" s="313" t="s">
        <v>8</v>
      </c>
      <c r="D28" s="313" t="s">
        <v>50</v>
      </c>
      <c r="E28" s="313"/>
      <c r="F28" s="313"/>
      <c r="G28" s="313"/>
      <c r="H28" s="313"/>
      <c r="I28" s="313"/>
      <c r="J28" s="313"/>
      <c r="K28" s="313"/>
      <c r="L28" s="313"/>
      <c r="M28" s="313"/>
      <c r="N28" s="313"/>
      <c r="O28" s="313"/>
      <c r="P28" s="313"/>
      <c r="Q28" s="313" t="s">
        <v>79</v>
      </c>
      <c r="R28" s="313"/>
      <c r="S28" s="313"/>
      <c r="T28" s="313"/>
      <c r="U28" s="313"/>
      <c r="V28" s="313"/>
      <c r="W28" s="313"/>
      <c r="X28" s="313"/>
      <c r="Y28" s="313"/>
      <c r="Z28" s="313"/>
      <c r="AA28" s="313"/>
      <c r="AB28" s="326"/>
      <c r="AC28" s="21"/>
      <c r="AE28" s="43"/>
      <c r="AF28" s="43"/>
      <c r="AG28" s="43"/>
      <c r="AH28" s="43"/>
      <c r="AI28" s="43"/>
      <c r="AJ28" s="43"/>
      <c r="AK28" s="43"/>
      <c r="AL28" s="43"/>
      <c r="AM28" s="43"/>
      <c r="AN28" s="43"/>
    </row>
    <row r="29" spans="1:40" ht="28.5" customHeight="1" x14ac:dyDescent="0.3">
      <c r="A29" s="315"/>
      <c r="B29" s="313"/>
      <c r="C29" s="314"/>
      <c r="D29" s="103" t="s">
        <v>29</v>
      </c>
      <c r="E29" s="103" t="s">
        <v>30</v>
      </c>
      <c r="F29" s="103" t="s">
        <v>31</v>
      </c>
      <c r="G29" s="103" t="s">
        <v>32</v>
      </c>
      <c r="H29" s="103" t="s">
        <v>33</v>
      </c>
      <c r="I29" s="103" t="s">
        <v>34</v>
      </c>
      <c r="J29" s="103" t="s">
        <v>35</v>
      </c>
      <c r="K29" s="103" t="s">
        <v>36</v>
      </c>
      <c r="L29" s="103" t="s">
        <v>37</v>
      </c>
      <c r="M29" s="103" t="s">
        <v>38</v>
      </c>
      <c r="N29" s="103" t="s">
        <v>39</v>
      </c>
      <c r="O29" s="103" t="s">
        <v>40</v>
      </c>
      <c r="P29" s="103" t="s">
        <v>10</v>
      </c>
      <c r="Q29" s="313" t="s">
        <v>74</v>
      </c>
      <c r="R29" s="313"/>
      <c r="S29" s="313"/>
      <c r="T29" s="313"/>
      <c r="U29" s="313" t="s">
        <v>75</v>
      </c>
      <c r="V29" s="313"/>
      <c r="W29" s="313"/>
      <c r="X29" s="313"/>
      <c r="Y29" s="313" t="s">
        <v>76</v>
      </c>
      <c r="Z29" s="313"/>
      <c r="AA29" s="313"/>
      <c r="AB29" s="326"/>
      <c r="AC29" s="21"/>
      <c r="AE29" s="43"/>
      <c r="AF29" s="43"/>
      <c r="AG29" s="43"/>
      <c r="AH29" s="43"/>
      <c r="AI29" s="43"/>
      <c r="AJ29" s="43"/>
      <c r="AK29" s="43"/>
      <c r="AL29" s="43"/>
      <c r="AM29" s="43"/>
      <c r="AN29" s="43"/>
    </row>
    <row r="30" spans="1:40" ht="168.75" customHeight="1" thickBot="1" x14ac:dyDescent="0.35">
      <c r="A30" s="39" t="str">
        <f>+C13</f>
        <v>Realizar atención en 7 Casas de Justicia con ruta integral</v>
      </c>
      <c r="B30" s="40">
        <f>+AA13</f>
        <v>0.1</v>
      </c>
      <c r="C30" s="79">
        <v>4</v>
      </c>
      <c r="D30" s="41"/>
      <c r="E30" s="79">
        <v>1</v>
      </c>
      <c r="F30" s="79">
        <v>1</v>
      </c>
      <c r="G30" s="79">
        <v>1</v>
      </c>
      <c r="H30" s="79">
        <v>3</v>
      </c>
      <c r="I30" s="79">
        <v>3</v>
      </c>
      <c r="J30" s="79">
        <v>3</v>
      </c>
      <c r="K30" s="79">
        <v>3</v>
      </c>
      <c r="L30" s="79">
        <v>3</v>
      </c>
      <c r="M30" s="79">
        <v>3</v>
      </c>
      <c r="N30" s="79">
        <v>3</v>
      </c>
      <c r="O30" s="79">
        <v>4</v>
      </c>
      <c r="P30" s="79">
        <v>4</v>
      </c>
      <c r="Q30" s="425" t="s">
        <v>192</v>
      </c>
      <c r="R30" s="426"/>
      <c r="S30" s="426"/>
      <c r="T30" s="427"/>
      <c r="U30" s="428"/>
      <c r="V30" s="429"/>
      <c r="W30" s="429"/>
      <c r="X30" s="430"/>
      <c r="Y30" s="376" t="s">
        <v>193</v>
      </c>
      <c r="Z30" s="377"/>
      <c r="AA30" s="377"/>
      <c r="AB30" s="431"/>
      <c r="AC30" s="21"/>
      <c r="AE30" s="43"/>
      <c r="AF30" s="43"/>
      <c r="AG30" s="43"/>
      <c r="AH30" s="43"/>
      <c r="AI30" s="43"/>
      <c r="AJ30" s="43"/>
      <c r="AK30" s="43"/>
      <c r="AL30" s="43"/>
      <c r="AM30" s="43"/>
      <c r="AN30" s="43"/>
    </row>
    <row r="31" spans="1:40" ht="28.5" customHeight="1" x14ac:dyDescent="0.3">
      <c r="A31" s="418"/>
      <c r="B31" s="424"/>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20"/>
      <c r="AC31" s="21"/>
      <c r="AE31" s="43"/>
      <c r="AF31" s="43"/>
      <c r="AG31" s="43"/>
      <c r="AH31" s="43"/>
      <c r="AI31" s="43"/>
      <c r="AJ31" s="43"/>
      <c r="AK31" s="43"/>
      <c r="AL31" s="43"/>
      <c r="AM31" s="43"/>
      <c r="AN31" s="43"/>
    </row>
    <row r="32" spans="1:40" ht="28.5" customHeight="1" x14ac:dyDescent="0.3">
      <c r="A32" s="315" t="s">
        <v>13</v>
      </c>
      <c r="B32" s="366" t="s">
        <v>52</v>
      </c>
      <c r="C32" s="313" t="s">
        <v>14</v>
      </c>
      <c r="D32" s="313"/>
      <c r="E32" s="313"/>
      <c r="F32" s="313"/>
      <c r="G32" s="313"/>
      <c r="H32" s="313"/>
      <c r="I32" s="313"/>
      <c r="J32" s="313"/>
      <c r="K32" s="313"/>
      <c r="L32" s="313"/>
      <c r="M32" s="313"/>
      <c r="N32" s="313"/>
      <c r="O32" s="313"/>
      <c r="P32" s="313"/>
      <c r="Q32" s="281" t="s">
        <v>72</v>
      </c>
      <c r="R32" s="282"/>
      <c r="S32" s="282"/>
      <c r="T32" s="282"/>
      <c r="U32" s="282"/>
      <c r="V32" s="282"/>
      <c r="W32" s="282"/>
      <c r="X32" s="282"/>
      <c r="Y32" s="282"/>
      <c r="Z32" s="282"/>
      <c r="AA32" s="282"/>
      <c r="AB32" s="365"/>
      <c r="AC32" s="21"/>
      <c r="AE32" s="43"/>
      <c r="AF32" s="43"/>
      <c r="AG32" s="43"/>
      <c r="AH32" s="43"/>
      <c r="AI32" s="43"/>
      <c r="AJ32" s="43"/>
      <c r="AK32" s="43"/>
      <c r="AL32" s="43"/>
      <c r="AM32" s="43"/>
      <c r="AN32" s="43"/>
    </row>
    <row r="33" spans="1:40" ht="28.5" customHeight="1" x14ac:dyDescent="0.3">
      <c r="A33" s="315"/>
      <c r="B33" s="363"/>
      <c r="C33" s="103" t="s">
        <v>15</v>
      </c>
      <c r="D33" s="103" t="s">
        <v>26</v>
      </c>
      <c r="E33" s="103" t="s">
        <v>27</v>
      </c>
      <c r="F33" s="103" t="s">
        <v>28</v>
      </c>
      <c r="G33" s="103" t="s">
        <v>41</v>
      </c>
      <c r="H33" s="103" t="s">
        <v>42</v>
      </c>
      <c r="I33" s="103" t="s">
        <v>43</v>
      </c>
      <c r="J33" s="103" t="s">
        <v>44</v>
      </c>
      <c r="K33" s="103" t="s">
        <v>45</v>
      </c>
      <c r="L33" s="103" t="s">
        <v>46</v>
      </c>
      <c r="M33" s="103" t="s">
        <v>47</v>
      </c>
      <c r="N33" s="103" t="s">
        <v>48</v>
      </c>
      <c r="O33" s="103" t="s">
        <v>49</v>
      </c>
      <c r="P33" s="103" t="s">
        <v>54</v>
      </c>
      <c r="Q33" s="281" t="s">
        <v>77</v>
      </c>
      <c r="R33" s="282"/>
      <c r="S33" s="282"/>
      <c r="T33" s="282"/>
      <c r="U33" s="282"/>
      <c r="V33" s="282"/>
      <c r="W33" s="282"/>
      <c r="X33" s="282"/>
      <c r="Y33" s="282"/>
      <c r="Z33" s="282"/>
      <c r="AA33" s="282"/>
      <c r="AB33" s="365"/>
      <c r="AC33" s="21"/>
      <c r="AM33" s="46"/>
      <c r="AN33" s="43"/>
    </row>
    <row r="34" spans="1:40" ht="26.25" customHeight="1" x14ac:dyDescent="0.25">
      <c r="A34" s="409" t="str">
        <f>+A30</f>
        <v>Realizar atención en 7 Casas de Justicia con ruta integral</v>
      </c>
      <c r="B34" s="398">
        <f>+B30</f>
        <v>0.1</v>
      </c>
      <c r="C34" s="28" t="s">
        <v>11</v>
      </c>
      <c r="D34" s="88"/>
      <c r="E34" s="102">
        <v>0.33</v>
      </c>
      <c r="F34" s="102">
        <v>0.33</v>
      </c>
      <c r="G34" s="29"/>
      <c r="H34" s="29"/>
      <c r="I34" s="29"/>
      <c r="J34" s="29"/>
      <c r="K34" s="29"/>
      <c r="L34" s="29"/>
      <c r="M34" s="29"/>
      <c r="N34" s="102">
        <v>0.34</v>
      </c>
      <c r="O34" s="29"/>
      <c r="P34" s="102">
        <f t="shared" ref="P34:P39" si="0">SUM(D34:O34)</f>
        <v>1</v>
      </c>
      <c r="Q34" s="400" t="s">
        <v>209</v>
      </c>
      <c r="R34" s="401"/>
      <c r="S34" s="401"/>
      <c r="T34" s="401"/>
      <c r="U34" s="401"/>
      <c r="V34" s="401"/>
      <c r="W34" s="401"/>
      <c r="X34" s="401"/>
      <c r="Y34" s="401"/>
      <c r="Z34" s="401"/>
      <c r="AA34" s="401"/>
      <c r="AB34" s="402"/>
    </row>
    <row r="35" spans="1:40" ht="27" customHeight="1" x14ac:dyDescent="0.25">
      <c r="A35" s="410"/>
      <c r="B35" s="399"/>
      <c r="C35" s="24" t="s">
        <v>12</v>
      </c>
      <c r="D35" s="15"/>
      <c r="E35" s="15">
        <v>0.33</v>
      </c>
      <c r="F35" s="15">
        <v>0</v>
      </c>
      <c r="G35" s="15"/>
      <c r="H35" s="15">
        <v>0.67</v>
      </c>
      <c r="I35" s="15"/>
      <c r="J35" s="15"/>
      <c r="K35" s="15"/>
      <c r="L35" s="15"/>
      <c r="M35" s="15"/>
      <c r="N35" s="15"/>
      <c r="O35" s="15"/>
      <c r="P35" s="17">
        <f t="shared" si="0"/>
        <v>1</v>
      </c>
      <c r="Q35" s="403"/>
      <c r="R35" s="404"/>
      <c r="S35" s="404"/>
      <c r="T35" s="404"/>
      <c r="U35" s="404"/>
      <c r="V35" s="404"/>
      <c r="W35" s="404"/>
      <c r="X35" s="404"/>
      <c r="Y35" s="404"/>
      <c r="Z35" s="404"/>
      <c r="AA35" s="404"/>
      <c r="AB35" s="405"/>
      <c r="AC35"/>
    </row>
    <row r="36" spans="1:40" ht="57.75" customHeight="1" x14ac:dyDescent="0.25">
      <c r="A36" s="374" t="s">
        <v>140</v>
      </c>
      <c r="B36" s="375"/>
      <c r="C36" s="24"/>
      <c r="D36" s="25">
        <v>51</v>
      </c>
      <c r="E36" s="25">
        <v>114</v>
      </c>
      <c r="F36" s="25">
        <v>141</v>
      </c>
      <c r="G36" s="25">
        <v>106</v>
      </c>
      <c r="H36" s="25">
        <v>101</v>
      </c>
      <c r="I36" s="25">
        <v>123</v>
      </c>
      <c r="J36" s="25">
        <v>119</v>
      </c>
      <c r="K36" s="25">
        <v>123</v>
      </c>
      <c r="L36" s="25">
        <v>126</v>
      </c>
      <c r="M36" s="25">
        <v>96</v>
      </c>
      <c r="N36" s="25">
        <v>92</v>
      </c>
      <c r="O36" s="25">
        <v>80</v>
      </c>
      <c r="P36" s="101">
        <f t="shared" si="0"/>
        <v>1272</v>
      </c>
      <c r="Q36" s="403"/>
      <c r="R36" s="404"/>
      <c r="S36" s="404"/>
      <c r="T36" s="404"/>
      <c r="U36" s="404"/>
      <c r="V36" s="404"/>
      <c r="W36" s="404"/>
      <c r="X36" s="404"/>
      <c r="Y36" s="404"/>
      <c r="Z36" s="404"/>
      <c r="AA36" s="404"/>
      <c r="AB36" s="405"/>
      <c r="AC36"/>
    </row>
    <row r="37" spans="1:40" ht="57.75" customHeight="1" x14ac:dyDescent="0.25">
      <c r="A37" s="374" t="s">
        <v>138</v>
      </c>
      <c r="B37" s="375"/>
      <c r="C37" s="24"/>
      <c r="D37" s="25">
        <v>0</v>
      </c>
      <c r="E37" s="34">
        <v>0</v>
      </c>
      <c r="F37" s="25">
        <v>0</v>
      </c>
      <c r="G37" s="25">
        <v>0</v>
      </c>
      <c r="H37" s="25">
        <v>30</v>
      </c>
      <c r="I37" s="25">
        <v>36</v>
      </c>
      <c r="J37" s="25">
        <v>48</v>
      </c>
      <c r="K37" s="25">
        <v>42</v>
      </c>
      <c r="L37" s="25">
        <v>42</v>
      </c>
      <c r="M37" s="25">
        <v>30</v>
      </c>
      <c r="N37" s="25">
        <v>44</v>
      </c>
      <c r="O37" s="25">
        <v>37</v>
      </c>
      <c r="P37" s="101">
        <f t="shared" si="0"/>
        <v>309</v>
      </c>
      <c r="Q37" s="403"/>
      <c r="R37" s="404"/>
      <c r="S37" s="404"/>
      <c r="T37" s="404"/>
      <c r="U37" s="404"/>
      <c r="V37" s="404"/>
      <c r="W37" s="404"/>
      <c r="X37" s="404"/>
      <c r="Y37" s="404"/>
      <c r="Z37" s="404"/>
      <c r="AA37" s="404"/>
      <c r="AB37" s="405"/>
      <c r="AC37"/>
    </row>
    <row r="38" spans="1:40" ht="36" customHeight="1" x14ac:dyDescent="0.25">
      <c r="A38" s="374" t="s">
        <v>139</v>
      </c>
      <c r="B38" s="375"/>
      <c r="C38" s="24"/>
      <c r="D38" s="25">
        <v>0</v>
      </c>
      <c r="E38" s="34">
        <v>0</v>
      </c>
      <c r="F38" s="25">
        <v>0</v>
      </c>
      <c r="G38" s="25">
        <v>0</v>
      </c>
      <c r="H38" s="25">
        <v>39</v>
      </c>
      <c r="I38" s="25">
        <v>45</v>
      </c>
      <c r="J38" s="25">
        <v>48</v>
      </c>
      <c r="K38" s="25">
        <v>68</v>
      </c>
      <c r="L38" s="25">
        <v>70</v>
      </c>
      <c r="M38" s="25">
        <v>56</v>
      </c>
      <c r="N38" s="25">
        <v>72</v>
      </c>
      <c r="O38" s="25">
        <v>48</v>
      </c>
      <c r="P38" s="101">
        <f t="shared" si="0"/>
        <v>446</v>
      </c>
      <c r="Q38" s="403"/>
      <c r="R38" s="404"/>
      <c r="S38" s="404"/>
      <c r="T38" s="404"/>
      <c r="U38" s="404"/>
      <c r="V38" s="404"/>
      <c r="W38" s="404"/>
      <c r="X38" s="404"/>
      <c r="Y38" s="404"/>
      <c r="Z38" s="404"/>
      <c r="AA38" s="404"/>
      <c r="AB38" s="405"/>
      <c r="AC38"/>
    </row>
    <row r="39" spans="1:40" ht="36" customHeight="1" thickBot="1" x14ac:dyDescent="0.3">
      <c r="A39" s="374" t="s">
        <v>185</v>
      </c>
      <c r="B39" s="375"/>
      <c r="C39" s="24"/>
      <c r="D39" s="25">
        <v>0</v>
      </c>
      <c r="E39" s="34">
        <v>0</v>
      </c>
      <c r="F39" s="25">
        <v>0</v>
      </c>
      <c r="G39" s="25">
        <v>0</v>
      </c>
      <c r="H39" s="25">
        <v>0</v>
      </c>
      <c r="I39" s="25">
        <v>0</v>
      </c>
      <c r="J39" s="25">
        <v>0</v>
      </c>
      <c r="K39" s="25">
        <v>0</v>
      </c>
      <c r="L39" s="25">
        <v>0</v>
      </c>
      <c r="M39" s="25">
        <v>0</v>
      </c>
      <c r="N39" s="25">
        <v>0</v>
      </c>
      <c r="O39" s="25">
        <v>122</v>
      </c>
      <c r="P39" s="101">
        <f t="shared" si="0"/>
        <v>122</v>
      </c>
      <c r="Q39" s="421"/>
      <c r="R39" s="422"/>
      <c r="S39" s="422"/>
      <c r="T39" s="422"/>
      <c r="U39" s="422"/>
      <c r="V39" s="422"/>
      <c r="W39" s="422"/>
      <c r="X39" s="422"/>
      <c r="Y39" s="422"/>
      <c r="Z39" s="422"/>
      <c r="AA39" s="422"/>
      <c r="AB39" s="423"/>
      <c r="AC39"/>
    </row>
    <row r="40" spans="1:40" x14ac:dyDescent="0.25">
      <c r="F40" s="35"/>
      <c r="G40" s="32"/>
    </row>
    <row r="41" spans="1:40" x14ac:dyDescent="0.25">
      <c r="Q41" s="35"/>
    </row>
    <row r="42" spans="1:40" x14ac:dyDescent="0.25">
      <c r="Q42" s="35"/>
    </row>
    <row r="43" spans="1:40" x14ac:dyDescent="0.25">
      <c r="Q43" s="35"/>
    </row>
  </sheetData>
  <mergeCells count="92">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Y11:AB11"/>
    <mergeCell ref="C12:Z12"/>
    <mergeCell ref="A13:B13"/>
    <mergeCell ref="C13:Q13"/>
    <mergeCell ref="S13:T13"/>
    <mergeCell ref="V13:Y13"/>
    <mergeCell ref="AA13:AB13"/>
    <mergeCell ref="A11:B11"/>
    <mergeCell ref="C11:K11"/>
    <mergeCell ref="M11:Q11"/>
    <mergeCell ref="R11:V11"/>
    <mergeCell ref="W11:X11"/>
    <mergeCell ref="A15:B16"/>
    <mergeCell ref="D15:E15"/>
    <mergeCell ref="F15:G15"/>
    <mergeCell ref="H15:I15"/>
    <mergeCell ref="Q15:AB15"/>
    <mergeCell ref="D16:E16"/>
    <mergeCell ref="F16:G16"/>
    <mergeCell ref="H16:I16"/>
    <mergeCell ref="Q16:V16"/>
    <mergeCell ref="W16:AB16"/>
    <mergeCell ref="P23:P26"/>
    <mergeCell ref="Q23:AB26"/>
    <mergeCell ref="A23:A26"/>
    <mergeCell ref="B23:C26"/>
    <mergeCell ref="Q17:S17"/>
    <mergeCell ref="T17:V17"/>
    <mergeCell ref="W17:Y17"/>
    <mergeCell ref="Z17:AB17"/>
    <mergeCell ref="Q18:S18"/>
    <mergeCell ref="T18:V18"/>
    <mergeCell ref="W18:Y18"/>
    <mergeCell ref="Z18:AB18"/>
    <mergeCell ref="A20:AB20"/>
    <mergeCell ref="A21:A22"/>
    <mergeCell ref="B21:C22"/>
    <mergeCell ref="D21:O21"/>
    <mergeCell ref="P21:P22"/>
    <mergeCell ref="Q21:AB22"/>
    <mergeCell ref="D22:F22"/>
    <mergeCell ref="G22:I22"/>
    <mergeCell ref="J22:L22"/>
    <mergeCell ref="M22:O22"/>
    <mergeCell ref="D23:F26"/>
    <mergeCell ref="G23:I26"/>
    <mergeCell ref="Q30:T30"/>
    <mergeCell ref="U30:X30"/>
    <mergeCell ref="Y30:AB30"/>
    <mergeCell ref="A27:AB27"/>
    <mergeCell ref="A28:A29"/>
    <mergeCell ref="B28:B29"/>
    <mergeCell ref="C28:C29"/>
    <mergeCell ref="D28:P28"/>
    <mergeCell ref="Q28:AB28"/>
    <mergeCell ref="Q29:T29"/>
    <mergeCell ref="U29:X29"/>
    <mergeCell ref="Y29:AB29"/>
    <mergeCell ref="J23:L26"/>
    <mergeCell ref="M23:O26"/>
    <mergeCell ref="A31:AB31"/>
    <mergeCell ref="A32:A33"/>
    <mergeCell ref="B32:B33"/>
    <mergeCell ref="C32:P32"/>
    <mergeCell ref="Q32:AB32"/>
    <mergeCell ref="Q33:AB33"/>
    <mergeCell ref="A34:A35"/>
    <mergeCell ref="B34:B35"/>
    <mergeCell ref="Q34:AB39"/>
    <mergeCell ref="A36:B36"/>
    <mergeCell ref="A37:B37"/>
    <mergeCell ref="A39:B39"/>
    <mergeCell ref="A38:B38"/>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T30 Q34:AB39">
      <formula1>2000</formula1>
    </dataValidation>
    <dataValidation type="textLength" operator="lessThanOrEqual" allowBlank="1" showInputMessage="1" showErrorMessage="1" errorTitle="Máximo 1.000 caracteres" error="Máximo 1.000 caracteres" sqref="U30:X30">
      <formula1>1000</formula1>
    </dataValidation>
  </dataValidations>
  <pageMargins left="0" right="0" top="0" bottom="0" header="0" footer="0"/>
  <pageSetup scale="42"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39"/>
  <sheetViews>
    <sheetView topLeftCell="C30" zoomScale="90" zoomScaleNormal="90" workbookViewId="0">
      <selection activeCell="M34" sqref="M34"/>
    </sheetView>
  </sheetViews>
  <sheetFormatPr baseColWidth="10" defaultRowHeight="15" x14ac:dyDescent="0.25"/>
  <cols>
    <col min="1" max="1" width="38.42578125" customWidth="1"/>
    <col min="2" max="2" width="18.28515625" customWidth="1"/>
    <col min="3" max="3" width="17.42578125" customWidth="1"/>
    <col min="4" max="5" width="7" customWidth="1"/>
    <col min="6" max="6" width="8.28515625" customWidth="1"/>
    <col min="7" max="15" width="7.7109375" customWidth="1"/>
    <col min="16" max="16" width="12.7109375" customWidth="1"/>
    <col min="18" max="18" width="7.42578125"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6.28515625" style="19"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28" ht="32.25" customHeight="1" x14ac:dyDescent="0.25">
      <c r="A1" s="244"/>
      <c r="B1" s="264" t="s">
        <v>20</v>
      </c>
      <c r="C1" s="265"/>
      <c r="D1" s="265"/>
      <c r="E1" s="265"/>
      <c r="F1" s="265"/>
      <c r="G1" s="265"/>
      <c r="H1" s="265"/>
      <c r="I1" s="265"/>
      <c r="J1" s="265"/>
      <c r="K1" s="265"/>
      <c r="L1" s="265"/>
      <c r="M1" s="265"/>
      <c r="N1" s="265"/>
      <c r="O1" s="265"/>
      <c r="P1" s="265"/>
      <c r="Q1" s="265"/>
      <c r="R1" s="265"/>
      <c r="S1" s="265"/>
      <c r="T1" s="265"/>
      <c r="U1" s="265"/>
      <c r="V1" s="265"/>
      <c r="W1" s="265"/>
      <c r="X1" s="265"/>
      <c r="Y1" s="266"/>
      <c r="Z1" s="212" t="s">
        <v>22</v>
      </c>
      <c r="AA1" s="213"/>
      <c r="AB1" s="214"/>
    </row>
    <row r="2" spans="1:28" ht="30.75" customHeight="1" x14ac:dyDescent="0.25">
      <c r="A2" s="245"/>
      <c r="B2" s="224" t="s">
        <v>21</v>
      </c>
      <c r="C2" s="225"/>
      <c r="D2" s="225"/>
      <c r="E2" s="225"/>
      <c r="F2" s="225"/>
      <c r="G2" s="225"/>
      <c r="H2" s="225"/>
      <c r="I2" s="225"/>
      <c r="J2" s="225"/>
      <c r="K2" s="225"/>
      <c r="L2" s="225"/>
      <c r="M2" s="225"/>
      <c r="N2" s="225"/>
      <c r="O2" s="225"/>
      <c r="P2" s="225"/>
      <c r="Q2" s="225"/>
      <c r="R2" s="225"/>
      <c r="S2" s="225"/>
      <c r="T2" s="225"/>
      <c r="U2" s="225"/>
      <c r="V2" s="225"/>
      <c r="W2" s="225"/>
      <c r="X2" s="225"/>
      <c r="Y2" s="226"/>
      <c r="Z2" s="189" t="s">
        <v>94</v>
      </c>
      <c r="AA2" s="190"/>
      <c r="AB2" s="191"/>
    </row>
    <row r="3" spans="1:28" ht="24" customHeight="1" x14ac:dyDescent="0.25">
      <c r="A3" s="245"/>
      <c r="B3" s="227" t="s">
        <v>55</v>
      </c>
      <c r="C3" s="228"/>
      <c r="D3" s="228"/>
      <c r="E3" s="228"/>
      <c r="F3" s="228"/>
      <c r="G3" s="228"/>
      <c r="H3" s="228"/>
      <c r="I3" s="228"/>
      <c r="J3" s="228"/>
      <c r="K3" s="228"/>
      <c r="L3" s="228"/>
      <c r="M3" s="228"/>
      <c r="N3" s="228"/>
      <c r="O3" s="228"/>
      <c r="P3" s="228"/>
      <c r="Q3" s="228"/>
      <c r="R3" s="228"/>
      <c r="S3" s="228"/>
      <c r="T3" s="228"/>
      <c r="U3" s="228"/>
      <c r="V3" s="228"/>
      <c r="W3" s="228"/>
      <c r="X3" s="228"/>
      <c r="Y3" s="229"/>
      <c r="Z3" s="189" t="s">
        <v>97</v>
      </c>
      <c r="AA3" s="190"/>
      <c r="AB3" s="191"/>
    </row>
    <row r="4" spans="1:28" ht="15.75" customHeight="1" thickBot="1" x14ac:dyDescent="0.3">
      <c r="A4" s="246"/>
      <c r="B4" s="230"/>
      <c r="C4" s="231"/>
      <c r="D4" s="231"/>
      <c r="E4" s="231"/>
      <c r="F4" s="231"/>
      <c r="G4" s="231"/>
      <c r="H4" s="231"/>
      <c r="I4" s="231"/>
      <c r="J4" s="231"/>
      <c r="K4" s="231"/>
      <c r="L4" s="231"/>
      <c r="M4" s="231"/>
      <c r="N4" s="231"/>
      <c r="O4" s="231"/>
      <c r="P4" s="231"/>
      <c r="Q4" s="231"/>
      <c r="R4" s="231"/>
      <c r="S4" s="231"/>
      <c r="T4" s="231"/>
      <c r="U4" s="231"/>
      <c r="V4" s="231"/>
      <c r="W4" s="231"/>
      <c r="X4" s="231"/>
      <c r="Y4" s="232"/>
      <c r="Z4" s="219" t="s">
        <v>95</v>
      </c>
      <c r="AA4" s="220"/>
      <c r="AB4" s="221"/>
    </row>
    <row r="5" spans="1:28" ht="9" customHeight="1" thickBot="1" x14ac:dyDescent="0.3">
      <c r="A5" s="53"/>
      <c r="B5" s="51"/>
      <c r="C5" s="52"/>
      <c r="D5" s="8"/>
      <c r="E5" s="8"/>
      <c r="F5" s="8"/>
      <c r="G5" s="8"/>
      <c r="H5" s="8"/>
      <c r="I5" s="8"/>
      <c r="J5" s="8"/>
      <c r="K5" s="8"/>
      <c r="L5" s="8"/>
      <c r="M5" s="8"/>
      <c r="N5" s="8"/>
      <c r="O5" s="8"/>
      <c r="P5" s="8"/>
      <c r="Q5" s="8"/>
      <c r="R5" s="8"/>
      <c r="S5" s="8"/>
      <c r="T5" s="8"/>
      <c r="U5" s="8"/>
      <c r="V5" s="8"/>
      <c r="W5" s="8"/>
      <c r="X5" s="9"/>
      <c r="Y5" s="8"/>
      <c r="Z5" s="10"/>
      <c r="AA5" s="2"/>
      <c r="AB5" s="54"/>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55"/>
    </row>
    <row r="7" spans="1:28" ht="15" customHeight="1" x14ac:dyDescent="0.25">
      <c r="A7" s="284" t="s">
        <v>0</v>
      </c>
      <c r="B7" s="285"/>
      <c r="C7" s="233" t="s">
        <v>98</v>
      </c>
      <c r="D7" s="234"/>
      <c r="E7" s="234"/>
      <c r="F7" s="234"/>
      <c r="G7" s="234"/>
      <c r="H7" s="234"/>
      <c r="I7" s="234"/>
      <c r="J7" s="234"/>
      <c r="K7" s="235"/>
      <c r="L7" s="58"/>
      <c r="M7" s="48"/>
      <c r="N7" s="48"/>
      <c r="O7" s="48"/>
      <c r="P7" s="48"/>
      <c r="Q7" s="50"/>
      <c r="R7" s="206" t="s">
        <v>64</v>
      </c>
      <c r="S7" s="269"/>
      <c r="T7" s="207"/>
      <c r="U7" s="195">
        <v>44564</v>
      </c>
      <c r="V7" s="196"/>
      <c r="W7" s="206" t="s">
        <v>60</v>
      </c>
      <c r="X7" s="207"/>
      <c r="Y7" s="204" t="s">
        <v>63</v>
      </c>
      <c r="Z7" s="205"/>
      <c r="AA7" s="217"/>
      <c r="AB7" s="218"/>
    </row>
    <row r="8" spans="1:28" ht="15" customHeight="1" thickBot="1" x14ac:dyDescent="0.3">
      <c r="A8" s="291"/>
      <c r="B8" s="292"/>
      <c r="C8" s="236"/>
      <c r="D8" s="237"/>
      <c r="E8" s="237"/>
      <c r="F8" s="237"/>
      <c r="G8" s="237"/>
      <c r="H8" s="237"/>
      <c r="I8" s="237"/>
      <c r="J8" s="237"/>
      <c r="K8" s="238"/>
      <c r="L8" s="58"/>
      <c r="M8" s="48"/>
      <c r="N8" s="48"/>
      <c r="O8" s="48"/>
      <c r="P8" s="48"/>
      <c r="Q8" s="50"/>
      <c r="R8" s="208"/>
      <c r="S8" s="270"/>
      <c r="T8" s="209"/>
      <c r="U8" s="197"/>
      <c r="V8" s="198"/>
      <c r="W8" s="208"/>
      <c r="X8" s="209"/>
      <c r="Y8" s="242" t="s">
        <v>61</v>
      </c>
      <c r="Z8" s="243"/>
      <c r="AA8" s="215"/>
      <c r="AB8" s="216"/>
    </row>
    <row r="9" spans="1:28" ht="15" customHeight="1" thickBot="1" x14ac:dyDescent="0.3">
      <c r="A9" s="293"/>
      <c r="B9" s="294"/>
      <c r="C9" s="239"/>
      <c r="D9" s="240"/>
      <c r="E9" s="240"/>
      <c r="F9" s="240"/>
      <c r="G9" s="240"/>
      <c r="H9" s="240"/>
      <c r="I9" s="240"/>
      <c r="J9" s="240"/>
      <c r="K9" s="241"/>
      <c r="L9" s="58"/>
      <c r="M9" s="48"/>
      <c r="N9" s="48"/>
      <c r="O9" s="48"/>
      <c r="P9" s="48"/>
      <c r="Q9" s="50"/>
      <c r="R9" s="210"/>
      <c r="S9" s="271"/>
      <c r="T9" s="211"/>
      <c r="U9" s="199"/>
      <c r="V9" s="200"/>
      <c r="W9" s="210"/>
      <c r="X9" s="211"/>
      <c r="Y9" s="222" t="s">
        <v>62</v>
      </c>
      <c r="Z9" s="223"/>
      <c r="AA9" s="217" t="s">
        <v>99</v>
      </c>
      <c r="AB9" s="218"/>
    </row>
    <row r="10" spans="1:28" ht="9" customHeight="1" thickBot="1" x14ac:dyDescent="0.3">
      <c r="A10" s="49"/>
      <c r="B10" s="59"/>
      <c r="C10" s="14"/>
      <c r="D10" s="14"/>
      <c r="E10" s="14"/>
      <c r="F10" s="14"/>
      <c r="G10" s="14"/>
      <c r="H10" s="14"/>
      <c r="I10" s="14"/>
      <c r="J10" s="14"/>
      <c r="K10" s="14"/>
      <c r="L10" s="14"/>
      <c r="M10" s="77"/>
      <c r="N10" s="77"/>
      <c r="O10" s="77"/>
      <c r="P10" s="77"/>
      <c r="Q10" s="77"/>
      <c r="R10" s="66"/>
      <c r="S10" s="66"/>
      <c r="T10" s="66"/>
      <c r="U10" s="66"/>
      <c r="V10" s="66"/>
      <c r="W10" s="63"/>
      <c r="X10" s="63"/>
      <c r="Y10" s="63"/>
      <c r="Z10" s="63"/>
      <c r="AA10" s="63"/>
      <c r="AB10" s="64"/>
    </row>
    <row r="11" spans="1:28" ht="39" customHeight="1" thickBot="1" x14ac:dyDescent="0.3">
      <c r="A11" s="267" t="s">
        <v>71</v>
      </c>
      <c r="B11" s="268"/>
      <c r="C11" s="295" t="s">
        <v>100</v>
      </c>
      <c r="D11" s="296"/>
      <c r="E11" s="296"/>
      <c r="F11" s="296"/>
      <c r="G11" s="296"/>
      <c r="H11" s="296"/>
      <c r="I11" s="296"/>
      <c r="J11" s="296"/>
      <c r="K11" s="297"/>
      <c r="L11" s="23"/>
      <c r="M11" s="201" t="s">
        <v>66</v>
      </c>
      <c r="N11" s="202"/>
      <c r="O11" s="202"/>
      <c r="P11" s="202"/>
      <c r="Q11" s="203"/>
      <c r="R11" s="303" t="s">
        <v>101</v>
      </c>
      <c r="S11" s="304"/>
      <c r="T11" s="304"/>
      <c r="U11" s="304"/>
      <c r="V11" s="305"/>
      <c r="W11" s="201" t="s">
        <v>65</v>
      </c>
      <c r="X11" s="203"/>
      <c r="Y11" s="192" t="s">
        <v>102</v>
      </c>
      <c r="Z11" s="193"/>
      <c r="AA11" s="193"/>
      <c r="AB11" s="194"/>
    </row>
    <row r="12" spans="1:28" ht="9" customHeight="1" thickBot="1" x14ac:dyDescent="0.3">
      <c r="A12" s="27"/>
      <c r="B12" s="65"/>
      <c r="C12" s="298"/>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6"/>
      <c r="AB12" s="56"/>
    </row>
    <row r="13" spans="1:28" s="1" customFormat="1" ht="37.5" customHeight="1" thickBot="1" x14ac:dyDescent="0.3">
      <c r="A13" s="284" t="s">
        <v>73</v>
      </c>
      <c r="B13" s="285"/>
      <c r="C13" s="310" t="s">
        <v>116</v>
      </c>
      <c r="D13" s="311"/>
      <c r="E13" s="311"/>
      <c r="F13" s="311"/>
      <c r="G13" s="311"/>
      <c r="H13" s="311"/>
      <c r="I13" s="311"/>
      <c r="J13" s="311"/>
      <c r="K13" s="311"/>
      <c r="L13" s="311"/>
      <c r="M13" s="311"/>
      <c r="N13" s="311"/>
      <c r="O13" s="311"/>
      <c r="P13" s="311"/>
      <c r="Q13" s="312"/>
      <c r="R13" s="8"/>
      <c r="S13" s="306" t="s">
        <v>18</v>
      </c>
      <c r="T13" s="306"/>
      <c r="U13" s="82">
        <v>1</v>
      </c>
      <c r="V13" s="328" t="s">
        <v>19</v>
      </c>
      <c r="W13" s="306"/>
      <c r="X13" s="306"/>
      <c r="Y13" s="306"/>
      <c r="Z13" s="8"/>
      <c r="AA13" s="332">
        <v>0.05</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7"/>
    </row>
    <row r="15" spans="1:28" ht="24" customHeight="1" thickBot="1" x14ac:dyDescent="0.3">
      <c r="A15" s="287" t="s">
        <v>1</v>
      </c>
      <c r="B15" s="288"/>
      <c r="C15" s="76" t="s">
        <v>51</v>
      </c>
      <c r="D15" s="275" t="s">
        <v>23</v>
      </c>
      <c r="E15" s="307"/>
      <c r="F15" s="275" t="s">
        <v>24</v>
      </c>
      <c r="G15" s="307"/>
      <c r="H15" s="275" t="s">
        <v>25</v>
      </c>
      <c r="I15" s="276"/>
      <c r="J15" s="73"/>
      <c r="K15" s="22"/>
      <c r="L15" s="73"/>
      <c r="M15" s="4"/>
      <c r="N15" s="4"/>
      <c r="O15" s="4"/>
      <c r="P15" s="4"/>
      <c r="Q15" s="329" t="s">
        <v>2</v>
      </c>
      <c r="R15" s="330"/>
      <c r="S15" s="330"/>
      <c r="T15" s="330"/>
      <c r="U15" s="330"/>
      <c r="V15" s="330"/>
      <c r="W15" s="330"/>
      <c r="X15" s="330"/>
      <c r="Y15" s="330"/>
      <c r="Z15" s="330"/>
      <c r="AA15" s="330"/>
      <c r="AB15" s="331"/>
    </row>
    <row r="16" spans="1:28" ht="35.25" customHeight="1" thickBot="1" x14ac:dyDescent="0.3">
      <c r="A16" s="289"/>
      <c r="B16" s="290"/>
      <c r="C16" s="60"/>
      <c r="D16" s="247"/>
      <c r="E16" s="327"/>
      <c r="F16" s="247"/>
      <c r="G16" s="327"/>
      <c r="H16" s="247" t="s">
        <v>99</v>
      </c>
      <c r="I16" s="248"/>
      <c r="J16" s="73"/>
      <c r="K16" s="73"/>
      <c r="L16" s="73"/>
      <c r="M16" s="4"/>
      <c r="N16" s="4"/>
      <c r="O16" s="4"/>
      <c r="P16" s="4"/>
      <c r="Q16" s="300" t="s">
        <v>3</v>
      </c>
      <c r="R16" s="301"/>
      <c r="S16" s="301"/>
      <c r="T16" s="301"/>
      <c r="U16" s="301"/>
      <c r="V16" s="302"/>
      <c r="W16" s="308" t="s">
        <v>4</v>
      </c>
      <c r="X16" s="301"/>
      <c r="Y16" s="301"/>
      <c r="Z16" s="301"/>
      <c r="AA16" s="301"/>
      <c r="AB16" s="309"/>
    </row>
    <row r="17" spans="1:40" ht="27" customHeight="1" x14ac:dyDescent="0.25">
      <c r="A17" s="3"/>
      <c r="B17" s="4"/>
      <c r="C17" s="4"/>
      <c r="D17" s="13"/>
      <c r="E17" s="13"/>
      <c r="F17" s="13"/>
      <c r="G17" s="13"/>
      <c r="H17" s="13"/>
      <c r="I17" s="13"/>
      <c r="J17" s="13"/>
      <c r="K17" s="13"/>
      <c r="L17" s="13"/>
      <c r="M17" s="4"/>
      <c r="N17" s="4"/>
      <c r="O17" s="4"/>
      <c r="P17" s="4"/>
      <c r="Q17" s="278" t="s">
        <v>5</v>
      </c>
      <c r="R17" s="279"/>
      <c r="S17" s="280"/>
      <c r="T17" s="286" t="s">
        <v>6</v>
      </c>
      <c r="U17" s="279"/>
      <c r="V17" s="280"/>
      <c r="W17" s="286" t="s">
        <v>5</v>
      </c>
      <c r="X17" s="279"/>
      <c r="Y17" s="280"/>
      <c r="Z17" s="286" t="s">
        <v>6</v>
      </c>
      <c r="AA17" s="279"/>
      <c r="AB17" s="334"/>
      <c r="AC17" s="18"/>
      <c r="AD17" s="18"/>
    </row>
    <row r="18" spans="1:40" ht="18" customHeight="1" thickBot="1" x14ac:dyDescent="0.3">
      <c r="A18" s="7"/>
      <c r="B18" s="8"/>
      <c r="C18" s="13"/>
      <c r="D18" s="13"/>
      <c r="E18" s="13"/>
      <c r="F18" s="13"/>
      <c r="G18" s="26"/>
      <c r="H18" s="26"/>
      <c r="I18" s="26"/>
      <c r="J18" s="26"/>
      <c r="K18" s="26"/>
      <c r="L18" s="26"/>
      <c r="M18" s="13"/>
      <c r="N18" s="13"/>
      <c r="O18" s="13"/>
      <c r="P18" s="13"/>
      <c r="Q18" s="277">
        <v>1562667</v>
      </c>
      <c r="R18" s="259"/>
      <c r="S18" s="260"/>
      <c r="T18" s="258">
        <v>1562667</v>
      </c>
      <c r="U18" s="259"/>
      <c r="V18" s="260"/>
      <c r="W18" s="258">
        <v>209330176</v>
      </c>
      <c r="X18" s="259"/>
      <c r="Y18" s="260"/>
      <c r="Z18" s="258">
        <v>202827093</v>
      </c>
      <c r="AA18" s="259"/>
      <c r="AB18" s="342"/>
      <c r="AC18" s="20"/>
      <c r="AD18" s="20"/>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55"/>
    </row>
    <row r="20" spans="1:40" ht="36.75" customHeight="1" x14ac:dyDescent="0.3">
      <c r="A20" s="335" t="s">
        <v>70</v>
      </c>
      <c r="B20" s="336"/>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8"/>
      <c r="AE20" s="44"/>
      <c r="AF20" s="44"/>
      <c r="AG20" s="44"/>
      <c r="AH20" s="44"/>
      <c r="AI20" s="44"/>
      <c r="AJ20" s="44"/>
      <c r="AK20" s="44"/>
      <c r="AL20" s="44"/>
      <c r="AM20" s="44"/>
      <c r="AN20" s="43"/>
    </row>
    <row r="21" spans="1:40" ht="25.5" customHeight="1" x14ac:dyDescent="0.3">
      <c r="A21" s="315" t="s">
        <v>7</v>
      </c>
      <c r="B21" s="339" t="s">
        <v>8</v>
      </c>
      <c r="C21" s="340"/>
      <c r="D21" s="281" t="s">
        <v>9</v>
      </c>
      <c r="E21" s="282"/>
      <c r="F21" s="282"/>
      <c r="G21" s="282"/>
      <c r="H21" s="282"/>
      <c r="I21" s="282"/>
      <c r="J21" s="282"/>
      <c r="K21" s="282"/>
      <c r="L21" s="282"/>
      <c r="M21" s="282"/>
      <c r="N21" s="282"/>
      <c r="O21" s="283"/>
      <c r="P21" s="313" t="s">
        <v>10</v>
      </c>
      <c r="Q21" s="313" t="s">
        <v>78</v>
      </c>
      <c r="R21" s="313"/>
      <c r="S21" s="313"/>
      <c r="T21" s="313"/>
      <c r="U21" s="313"/>
      <c r="V21" s="313"/>
      <c r="W21" s="313"/>
      <c r="X21" s="313"/>
      <c r="Y21" s="313"/>
      <c r="Z21" s="313"/>
      <c r="AA21" s="313"/>
      <c r="AB21" s="326"/>
      <c r="AE21" s="44"/>
      <c r="AF21" s="44"/>
      <c r="AG21" s="44"/>
      <c r="AH21" s="44"/>
      <c r="AI21" s="44"/>
      <c r="AJ21" s="44"/>
      <c r="AK21" s="44"/>
      <c r="AL21" s="44"/>
      <c r="AM21" s="44"/>
      <c r="AN21" s="43"/>
    </row>
    <row r="22" spans="1:40" ht="60" customHeight="1" x14ac:dyDescent="0.3">
      <c r="A22" s="316"/>
      <c r="B22" s="323"/>
      <c r="C22" s="341"/>
      <c r="D22" s="281" t="s">
        <v>51</v>
      </c>
      <c r="E22" s="282"/>
      <c r="F22" s="283"/>
      <c r="G22" s="281" t="s">
        <v>23</v>
      </c>
      <c r="H22" s="282"/>
      <c r="I22" s="283"/>
      <c r="J22" s="281"/>
      <c r="K22" s="282"/>
      <c r="L22" s="283"/>
      <c r="M22" s="281"/>
      <c r="N22" s="282"/>
      <c r="O22" s="283"/>
      <c r="P22" s="283"/>
      <c r="Q22" s="313"/>
      <c r="R22" s="313"/>
      <c r="S22" s="313"/>
      <c r="T22" s="313"/>
      <c r="U22" s="313"/>
      <c r="V22" s="313"/>
      <c r="W22" s="313"/>
      <c r="X22" s="313"/>
      <c r="Y22" s="313"/>
      <c r="Z22" s="313"/>
      <c r="AA22" s="313"/>
      <c r="AB22" s="326"/>
      <c r="AC22" s="38"/>
      <c r="AE22" s="44"/>
      <c r="AF22" s="44"/>
      <c r="AG22" s="44"/>
      <c r="AH22" s="44"/>
      <c r="AI22" s="44"/>
      <c r="AJ22" s="44"/>
      <c r="AK22" s="44"/>
      <c r="AL22" s="44"/>
      <c r="AM22" s="44"/>
      <c r="AN22" s="43"/>
    </row>
    <row r="23" spans="1:40" ht="12.75" customHeight="1" x14ac:dyDescent="0.3">
      <c r="A23" s="415" t="s">
        <v>116</v>
      </c>
      <c r="B23" s="385"/>
      <c r="C23" s="386"/>
      <c r="D23" s="249"/>
      <c r="E23" s="250"/>
      <c r="F23" s="251"/>
      <c r="G23" s="249"/>
      <c r="H23" s="250"/>
      <c r="I23" s="251"/>
      <c r="J23" s="249"/>
      <c r="K23" s="250"/>
      <c r="L23" s="251"/>
      <c r="M23" s="249"/>
      <c r="N23" s="250"/>
      <c r="O23" s="251"/>
      <c r="P23" s="413"/>
      <c r="Q23" s="358"/>
      <c r="R23" s="358"/>
      <c r="S23" s="358"/>
      <c r="T23" s="358"/>
      <c r="U23" s="358"/>
      <c r="V23" s="358"/>
      <c r="W23" s="358"/>
      <c r="X23" s="358"/>
      <c r="Y23" s="358"/>
      <c r="Z23" s="358"/>
      <c r="AA23" s="358"/>
      <c r="AB23" s="359"/>
      <c r="AD23" s="16"/>
      <c r="AE23" s="44"/>
      <c r="AF23" s="44"/>
      <c r="AG23" s="44"/>
      <c r="AH23" s="44"/>
      <c r="AI23" s="44"/>
      <c r="AJ23" s="44"/>
      <c r="AK23" s="44"/>
      <c r="AL23" s="44"/>
      <c r="AM23" s="44"/>
      <c r="AN23" s="43"/>
    </row>
    <row r="24" spans="1:40" ht="12.75" customHeight="1" x14ac:dyDescent="0.3">
      <c r="A24" s="415"/>
      <c r="B24" s="387"/>
      <c r="C24" s="388"/>
      <c r="D24" s="252"/>
      <c r="E24" s="253"/>
      <c r="F24" s="254"/>
      <c r="G24" s="252"/>
      <c r="H24" s="253"/>
      <c r="I24" s="254"/>
      <c r="J24" s="252"/>
      <c r="K24" s="253"/>
      <c r="L24" s="254"/>
      <c r="M24" s="252"/>
      <c r="N24" s="253"/>
      <c r="O24" s="254"/>
      <c r="P24" s="414"/>
      <c r="Q24" s="358"/>
      <c r="R24" s="358"/>
      <c r="S24" s="358"/>
      <c r="T24" s="358"/>
      <c r="U24" s="358"/>
      <c r="V24" s="358"/>
      <c r="W24" s="358"/>
      <c r="X24" s="358"/>
      <c r="Y24" s="358"/>
      <c r="Z24" s="358"/>
      <c r="AA24" s="358"/>
      <c r="AB24" s="359"/>
      <c r="AE24" s="44"/>
      <c r="AF24" s="44"/>
      <c r="AG24" s="44"/>
      <c r="AH24" s="44"/>
      <c r="AI24" s="44"/>
      <c r="AJ24" s="44"/>
      <c r="AK24" s="44"/>
      <c r="AL24" s="44"/>
      <c r="AM24" s="44"/>
      <c r="AN24" s="43"/>
    </row>
    <row r="25" spans="1:40" ht="12.75" customHeight="1" x14ac:dyDescent="0.3">
      <c r="A25" s="415"/>
      <c r="B25" s="387"/>
      <c r="C25" s="388"/>
      <c r="D25" s="252"/>
      <c r="E25" s="253"/>
      <c r="F25" s="254"/>
      <c r="G25" s="252"/>
      <c r="H25" s="253"/>
      <c r="I25" s="254"/>
      <c r="J25" s="252"/>
      <c r="K25" s="253"/>
      <c r="L25" s="254"/>
      <c r="M25" s="252"/>
      <c r="N25" s="253"/>
      <c r="O25" s="254"/>
      <c r="P25" s="414"/>
      <c r="Q25" s="358"/>
      <c r="R25" s="358"/>
      <c r="S25" s="358"/>
      <c r="T25" s="358"/>
      <c r="U25" s="358"/>
      <c r="V25" s="358"/>
      <c r="W25" s="358"/>
      <c r="X25" s="358"/>
      <c r="Y25" s="358"/>
      <c r="Z25" s="358"/>
      <c r="AA25" s="358"/>
      <c r="AB25" s="359"/>
      <c r="AE25" s="45"/>
      <c r="AF25" s="45"/>
      <c r="AG25" s="45"/>
      <c r="AH25" s="45"/>
      <c r="AI25" s="45"/>
      <c r="AJ25" s="45"/>
      <c r="AK25" s="45"/>
      <c r="AL25" s="45"/>
      <c r="AM25" s="45"/>
      <c r="AN25" s="43"/>
    </row>
    <row r="26" spans="1:40" ht="12.75" customHeight="1" x14ac:dyDescent="0.3">
      <c r="A26" s="317"/>
      <c r="B26" s="387"/>
      <c r="C26" s="388"/>
      <c r="D26" s="252"/>
      <c r="E26" s="253"/>
      <c r="F26" s="254"/>
      <c r="G26" s="252"/>
      <c r="H26" s="253"/>
      <c r="I26" s="254"/>
      <c r="J26" s="252"/>
      <c r="K26" s="253"/>
      <c r="L26" s="254"/>
      <c r="M26" s="252"/>
      <c r="N26" s="253"/>
      <c r="O26" s="254"/>
      <c r="P26" s="414"/>
      <c r="Q26" s="360"/>
      <c r="R26" s="360"/>
      <c r="S26" s="360"/>
      <c r="T26" s="360"/>
      <c r="U26" s="360"/>
      <c r="V26" s="360"/>
      <c r="W26" s="360"/>
      <c r="X26" s="360"/>
      <c r="Y26" s="360"/>
      <c r="Z26" s="360"/>
      <c r="AA26" s="360"/>
      <c r="AB26" s="361"/>
      <c r="AC26" s="21"/>
      <c r="AE26" s="46"/>
      <c r="AF26" s="46"/>
      <c r="AG26" s="46"/>
      <c r="AH26" s="46"/>
      <c r="AI26" s="46"/>
      <c r="AJ26" s="46"/>
      <c r="AK26" s="46"/>
      <c r="AL26" s="46"/>
      <c r="AM26" s="46"/>
      <c r="AN26" s="43"/>
    </row>
    <row r="27" spans="1:40" ht="28.5" customHeight="1" x14ac:dyDescent="0.3">
      <c r="A27" s="315" t="s">
        <v>7</v>
      </c>
      <c r="B27" s="313" t="s">
        <v>53</v>
      </c>
      <c r="C27" s="313" t="s">
        <v>8</v>
      </c>
      <c r="D27" s="313" t="s">
        <v>50</v>
      </c>
      <c r="E27" s="313"/>
      <c r="F27" s="313"/>
      <c r="G27" s="313"/>
      <c r="H27" s="313"/>
      <c r="I27" s="313"/>
      <c r="J27" s="313"/>
      <c r="K27" s="313"/>
      <c r="L27" s="313"/>
      <c r="M27" s="313"/>
      <c r="N27" s="313"/>
      <c r="O27" s="313"/>
      <c r="P27" s="313"/>
      <c r="Q27" s="313" t="s">
        <v>79</v>
      </c>
      <c r="R27" s="313"/>
      <c r="S27" s="313"/>
      <c r="T27" s="313"/>
      <c r="U27" s="313"/>
      <c r="V27" s="313"/>
      <c r="W27" s="313"/>
      <c r="X27" s="313"/>
      <c r="Y27" s="313"/>
      <c r="Z27" s="313"/>
      <c r="AA27" s="313"/>
      <c r="AB27" s="313"/>
      <c r="AC27" s="21"/>
      <c r="AE27" s="43"/>
      <c r="AF27" s="43"/>
      <c r="AG27" s="43"/>
      <c r="AH27" s="43"/>
      <c r="AI27" s="43"/>
      <c r="AJ27" s="43"/>
      <c r="AK27" s="43"/>
      <c r="AL27" s="43"/>
      <c r="AM27" s="43"/>
      <c r="AN27" s="43"/>
    </row>
    <row r="28" spans="1:40" ht="28.5" customHeight="1" x14ac:dyDescent="0.3">
      <c r="A28" s="315"/>
      <c r="B28" s="313"/>
      <c r="C28" s="314"/>
      <c r="D28" s="72" t="s">
        <v>29</v>
      </c>
      <c r="E28" s="72" t="s">
        <v>30</v>
      </c>
      <c r="F28" s="72" t="s">
        <v>31</v>
      </c>
      <c r="G28" s="72" t="s">
        <v>32</v>
      </c>
      <c r="H28" s="72" t="s">
        <v>33</v>
      </c>
      <c r="I28" s="72" t="s">
        <v>34</v>
      </c>
      <c r="J28" s="72" t="s">
        <v>35</v>
      </c>
      <c r="K28" s="72" t="s">
        <v>36</v>
      </c>
      <c r="L28" s="72" t="s">
        <v>37</v>
      </c>
      <c r="M28" s="72" t="s">
        <v>38</v>
      </c>
      <c r="N28" s="72" t="s">
        <v>39</v>
      </c>
      <c r="O28" s="72" t="s">
        <v>40</v>
      </c>
      <c r="P28" s="72" t="s">
        <v>10</v>
      </c>
      <c r="Q28" s="323" t="s">
        <v>74</v>
      </c>
      <c r="R28" s="324"/>
      <c r="S28" s="324"/>
      <c r="T28" s="341"/>
      <c r="U28" s="323" t="s">
        <v>75</v>
      </c>
      <c r="V28" s="324"/>
      <c r="W28" s="324"/>
      <c r="X28" s="341"/>
      <c r="Y28" s="323" t="s">
        <v>76</v>
      </c>
      <c r="Z28" s="324"/>
      <c r="AA28" s="324"/>
      <c r="AB28" s="325"/>
      <c r="AC28" s="21"/>
      <c r="AE28" s="43"/>
      <c r="AF28" s="43"/>
      <c r="AG28" s="43"/>
      <c r="AH28" s="43"/>
      <c r="AI28" s="43"/>
      <c r="AJ28" s="43"/>
      <c r="AK28" s="43"/>
      <c r="AL28" s="43"/>
      <c r="AM28" s="43"/>
      <c r="AN28" s="43"/>
    </row>
    <row r="29" spans="1:40" ht="126.75" customHeight="1" thickBot="1" x14ac:dyDescent="0.35">
      <c r="A29" s="39" t="str">
        <f>+C13</f>
        <v>Realizar seguimiento al 100% de los casos que se atienden en 7 Casas de Justicia con ruta integral.</v>
      </c>
      <c r="B29" s="40">
        <f>+AA13</f>
        <v>0.05</v>
      </c>
      <c r="C29" s="79">
        <f>+U13</f>
        <v>1</v>
      </c>
      <c r="D29" s="41">
        <v>7.0000000000000007E-2</v>
      </c>
      <c r="E29" s="41">
        <f>+E34</f>
        <v>0.06</v>
      </c>
      <c r="F29" s="41">
        <f>+F34</f>
        <v>8.4705882352941159E-2</v>
      </c>
      <c r="G29" s="41">
        <v>0.08</v>
      </c>
      <c r="H29" s="41">
        <v>7.6999999999999999E-2</v>
      </c>
      <c r="I29" s="41">
        <v>0.128</v>
      </c>
      <c r="J29" s="41">
        <v>0.08</v>
      </c>
      <c r="K29" s="41">
        <v>0.08</v>
      </c>
      <c r="L29" s="41">
        <v>0.09</v>
      </c>
      <c r="M29" s="41">
        <v>0.08</v>
      </c>
      <c r="N29" s="41">
        <v>0.08</v>
      </c>
      <c r="O29" s="41">
        <v>0.09</v>
      </c>
      <c r="P29" s="42">
        <f>SUM(D29:O29)</f>
        <v>0.999705882352941</v>
      </c>
      <c r="Q29" s="355" t="s">
        <v>188</v>
      </c>
      <c r="R29" s="356"/>
      <c r="S29" s="356"/>
      <c r="T29" s="412"/>
      <c r="U29" s="379"/>
      <c r="V29" s="380"/>
      <c r="W29" s="380"/>
      <c r="X29" s="381"/>
      <c r="Y29" s="376" t="s">
        <v>184</v>
      </c>
      <c r="Z29" s="438"/>
      <c r="AA29" s="438"/>
      <c r="AB29" s="439"/>
      <c r="AC29" s="21"/>
      <c r="AE29" s="43"/>
      <c r="AF29" s="43"/>
      <c r="AG29" s="43"/>
      <c r="AH29" s="43"/>
      <c r="AI29" s="43"/>
      <c r="AJ29" s="43"/>
      <c r="AK29" s="43"/>
      <c r="AL29" s="43"/>
      <c r="AM29" s="43"/>
      <c r="AN29" s="43"/>
    </row>
    <row r="30" spans="1:40" ht="28.5" customHeight="1" x14ac:dyDescent="0.3">
      <c r="A30" s="434"/>
      <c r="B30" s="435"/>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7"/>
      <c r="AC30" s="21"/>
      <c r="AE30" s="43"/>
      <c r="AF30" s="43"/>
      <c r="AG30" s="43"/>
      <c r="AH30" s="43"/>
      <c r="AI30" s="43"/>
      <c r="AJ30" s="43"/>
      <c r="AK30" s="43"/>
      <c r="AL30" s="43"/>
      <c r="AM30" s="43"/>
      <c r="AN30" s="43"/>
    </row>
    <row r="31" spans="1:40" ht="28.5" customHeight="1" x14ac:dyDescent="0.3">
      <c r="A31" s="315" t="s">
        <v>13</v>
      </c>
      <c r="B31" s="366" t="s">
        <v>52</v>
      </c>
      <c r="C31" s="313" t="s">
        <v>14</v>
      </c>
      <c r="D31" s="313"/>
      <c r="E31" s="313"/>
      <c r="F31" s="313"/>
      <c r="G31" s="313"/>
      <c r="H31" s="313"/>
      <c r="I31" s="313"/>
      <c r="J31" s="313"/>
      <c r="K31" s="313"/>
      <c r="L31" s="313"/>
      <c r="M31" s="313"/>
      <c r="N31" s="313"/>
      <c r="O31" s="313"/>
      <c r="P31" s="313"/>
      <c r="Q31" s="281" t="s">
        <v>72</v>
      </c>
      <c r="R31" s="282"/>
      <c r="S31" s="282"/>
      <c r="T31" s="282"/>
      <c r="U31" s="282"/>
      <c r="V31" s="282"/>
      <c r="W31" s="282"/>
      <c r="X31" s="282"/>
      <c r="Y31" s="282"/>
      <c r="Z31" s="282"/>
      <c r="AA31" s="282"/>
      <c r="AB31" s="365"/>
      <c r="AC31" s="21"/>
      <c r="AE31" s="43"/>
      <c r="AF31" s="43"/>
      <c r="AG31" s="43"/>
      <c r="AH31" s="43"/>
      <c r="AI31" s="43"/>
      <c r="AJ31" s="43"/>
      <c r="AK31" s="43"/>
      <c r="AL31" s="43"/>
      <c r="AM31" s="43"/>
      <c r="AN31" s="43"/>
    </row>
    <row r="32" spans="1:40" ht="28.5" customHeight="1" x14ac:dyDescent="0.3">
      <c r="A32" s="315"/>
      <c r="B32" s="363"/>
      <c r="C32" s="124" t="s">
        <v>15</v>
      </c>
      <c r="D32" s="124" t="s">
        <v>26</v>
      </c>
      <c r="E32" s="124" t="s">
        <v>27</v>
      </c>
      <c r="F32" s="124" t="s">
        <v>28</v>
      </c>
      <c r="G32" s="124" t="s">
        <v>41</v>
      </c>
      <c r="H32" s="124" t="s">
        <v>42</v>
      </c>
      <c r="I32" s="124" t="s">
        <v>43</v>
      </c>
      <c r="J32" s="124" t="s">
        <v>44</v>
      </c>
      <c r="K32" s="124" t="s">
        <v>45</v>
      </c>
      <c r="L32" s="124" t="s">
        <v>46</v>
      </c>
      <c r="M32" s="124" t="s">
        <v>47</v>
      </c>
      <c r="N32" s="124" t="s">
        <v>48</v>
      </c>
      <c r="O32" s="124" t="s">
        <v>49</v>
      </c>
      <c r="P32" s="124" t="s">
        <v>54</v>
      </c>
      <c r="Q32" s="281" t="s">
        <v>77</v>
      </c>
      <c r="R32" s="282"/>
      <c r="S32" s="282"/>
      <c r="T32" s="282"/>
      <c r="U32" s="282"/>
      <c r="V32" s="282"/>
      <c r="W32" s="282"/>
      <c r="X32" s="282"/>
      <c r="Y32" s="282"/>
      <c r="Z32" s="282"/>
      <c r="AA32" s="282"/>
      <c r="AB32" s="365"/>
      <c r="AC32" s="21"/>
      <c r="AM32" s="46"/>
      <c r="AN32" s="43"/>
    </row>
    <row r="33" spans="1:28" ht="24.95" customHeight="1" x14ac:dyDescent="0.25">
      <c r="A33" s="409" t="s">
        <v>117</v>
      </c>
      <c r="B33" s="432">
        <f>+B29</f>
        <v>0.05</v>
      </c>
      <c r="C33" s="28" t="s">
        <v>11</v>
      </c>
      <c r="D33" s="29">
        <v>0.08</v>
      </c>
      <c r="E33" s="29">
        <v>0.08</v>
      </c>
      <c r="F33" s="29">
        <v>0.09</v>
      </c>
      <c r="G33" s="29">
        <v>0.08</v>
      </c>
      <c r="H33" s="29">
        <v>0.08</v>
      </c>
      <c r="I33" s="29">
        <v>0.09</v>
      </c>
      <c r="J33" s="29">
        <v>0.08</v>
      </c>
      <c r="K33" s="29">
        <v>0.08</v>
      </c>
      <c r="L33" s="29">
        <v>0.09</v>
      </c>
      <c r="M33" s="29">
        <v>0.08</v>
      </c>
      <c r="N33" s="29">
        <v>0.08</v>
      </c>
      <c r="O33" s="29">
        <v>0.09</v>
      </c>
      <c r="P33" s="30">
        <f>SUM(D33:O33)</f>
        <v>0.99999999999999978</v>
      </c>
      <c r="Q33" s="445" t="s">
        <v>208</v>
      </c>
      <c r="R33" s="401"/>
      <c r="S33" s="401"/>
      <c r="T33" s="401"/>
      <c r="U33" s="401"/>
      <c r="V33" s="401"/>
      <c r="W33" s="401"/>
      <c r="X33" s="401"/>
      <c r="Y33" s="401"/>
      <c r="Z33" s="401"/>
      <c r="AA33" s="401"/>
      <c r="AB33" s="402"/>
    </row>
    <row r="34" spans="1:28" ht="23.1" customHeight="1" x14ac:dyDescent="0.25">
      <c r="A34" s="410"/>
      <c r="B34" s="433"/>
      <c r="C34" s="24" t="s">
        <v>12</v>
      </c>
      <c r="D34" s="15">
        <v>7.0000000000000007E-2</v>
      </c>
      <c r="E34" s="15">
        <v>0.06</v>
      </c>
      <c r="F34" s="91">
        <f>16*5.88235294117647%*9/100</f>
        <v>8.4705882352941159E-2</v>
      </c>
      <c r="G34" s="15">
        <v>0.08</v>
      </c>
      <c r="H34" s="91">
        <f>96*0.08%</f>
        <v>7.6800000000000007E-2</v>
      </c>
      <c r="I34" s="15">
        <v>0.128</v>
      </c>
      <c r="J34" s="15">
        <v>0.08</v>
      </c>
      <c r="K34" s="15">
        <v>0.08</v>
      </c>
      <c r="L34" s="15">
        <v>0.09</v>
      </c>
      <c r="M34" s="172">
        <v>8.0500000000000002E-2</v>
      </c>
      <c r="N34" s="15">
        <v>0.08</v>
      </c>
      <c r="O34" s="15">
        <v>0.09</v>
      </c>
      <c r="P34" s="17">
        <f>SUM(D34:O34)</f>
        <v>1.000005882352941</v>
      </c>
      <c r="Q34" s="403"/>
      <c r="R34" s="404"/>
      <c r="S34" s="404"/>
      <c r="T34" s="404"/>
      <c r="U34" s="404"/>
      <c r="V34" s="404"/>
      <c r="W34" s="404"/>
      <c r="X34" s="404"/>
      <c r="Y34" s="404"/>
      <c r="Z34" s="404"/>
      <c r="AA34" s="404"/>
      <c r="AB34" s="405"/>
    </row>
    <row r="35" spans="1:28" ht="45" customHeight="1" x14ac:dyDescent="0.25">
      <c r="A35" s="374" t="s">
        <v>130</v>
      </c>
      <c r="B35" s="375"/>
      <c r="C35" s="24"/>
      <c r="D35" s="25">
        <v>1</v>
      </c>
      <c r="E35" s="25">
        <v>2</v>
      </c>
      <c r="F35" s="25">
        <v>6</v>
      </c>
      <c r="G35" s="25">
        <v>5</v>
      </c>
      <c r="H35" s="25">
        <v>5</v>
      </c>
      <c r="I35" s="25">
        <v>7</v>
      </c>
      <c r="J35" s="25">
        <v>9</v>
      </c>
      <c r="K35" s="25">
        <v>11</v>
      </c>
      <c r="L35" s="25">
        <v>19</v>
      </c>
      <c r="M35" s="25">
        <v>14</v>
      </c>
      <c r="N35" s="25">
        <v>10</v>
      </c>
      <c r="O35" s="25">
        <v>4</v>
      </c>
      <c r="P35" s="101">
        <f>SUM(D35:O35)</f>
        <v>93</v>
      </c>
      <c r="Q35" s="403"/>
      <c r="R35" s="404"/>
      <c r="S35" s="404"/>
      <c r="T35" s="404"/>
      <c r="U35" s="404"/>
      <c r="V35" s="404"/>
      <c r="W35" s="404"/>
      <c r="X35" s="404"/>
      <c r="Y35" s="404"/>
      <c r="Z35" s="404"/>
      <c r="AA35" s="404"/>
      <c r="AB35" s="405"/>
    </row>
    <row r="36" spans="1:28" ht="50.25" customHeight="1" thickBot="1" x14ac:dyDescent="0.3">
      <c r="A36" s="443" t="s">
        <v>182</v>
      </c>
      <c r="B36" s="444"/>
      <c r="C36" s="106"/>
      <c r="D36" s="107">
        <v>0</v>
      </c>
      <c r="E36" s="107">
        <v>1</v>
      </c>
      <c r="F36" s="107">
        <v>1</v>
      </c>
      <c r="G36" s="107">
        <v>3</v>
      </c>
      <c r="H36" s="107">
        <v>4</v>
      </c>
      <c r="I36" s="107">
        <v>5</v>
      </c>
      <c r="J36" s="107">
        <v>5</v>
      </c>
      <c r="K36" s="107">
        <v>11</v>
      </c>
      <c r="L36" s="107">
        <v>8</v>
      </c>
      <c r="M36" s="107">
        <v>9</v>
      </c>
      <c r="N36" s="107">
        <v>16</v>
      </c>
      <c r="O36" s="107">
        <v>5</v>
      </c>
      <c r="P36" s="109">
        <f>SUM(D36:O36)</f>
        <v>68</v>
      </c>
      <c r="Q36" s="421"/>
      <c r="R36" s="422"/>
      <c r="S36" s="422"/>
      <c r="T36" s="422"/>
      <c r="U36" s="422"/>
      <c r="V36" s="422"/>
      <c r="W36" s="422"/>
      <c r="X36" s="422"/>
      <c r="Y36" s="422"/>
      <c r="Z36" s="422"/>
      <c r="AA36" s="422"/>
      <c r="AB36" s="423"/>
    </row>
    <row r="37" spans="1:28" ht="54" customHeight="1" x14ac:dyDescent="0.25">
      <c r="Q37" s="440"/>
      <c r="R37" s="440"/>
      <c r="S37" s="440"/>
      <c r="T37" s="440"/>
      <c r="U37" s="440"/>
      <c r="V37" s="440"/>
      <c r="W37" s="440"/>
      <c r="X37" s="440"/>
      <c r="Y37" s="440"/>
      <c r="Z37" s="440"/>
      <c r="AA37" s="440"/>
      <c r="AB37" s="440"/>
    </row>
    <row r="38" spans="1:28" ht="33" customHeight="1" x14ac:dyDescent="0.25">
      <c r="Q38" s="441"/>
      <c r="R38" s="441"/>
      <c r="S38" s="441"/>
      <c r="T38" s="441"/>
      <c r="U38" s="441"/>
      <c r="V38" s="441"/>
      <c r="W38" s="441"/>
      <c r="X38" s="441"/>
      <c r="Y38" s="441"/>
      <c r="Z38" s="441"/>
      <c r="AA38" s="441"/>
      <c r="AB38" s="441"/>
    </row>
    <row r="39" spans="1:28" x14ac:dyDescent="0.25">
      <c r="Q39" s="442"/>
      <c r="R39" s="442"/>
      <c r="S39" s="442"/>
      <c r="T39" s="442"/>
      <c r="U39" s="442"/>
      <c r="V39" s="442"/>
      <c r="W39" s="442"/>
      <c r="X39" s="442"/>
      <c r="Y39" s="442"/>
      <c r="Z39" s="442"/>
      <c r="AA39" s="442"/>
      <c r="AB39" s="442"/>
    </row>
  </sheetData>
  <mergeCells count="92">
    <mergeCell ref="Q37:AB37"/>
    <mergeCell ref="Q38:AB38"/>
    <mergeCell ref="Q39:AB39"/>
    <mergeCell ref="A1:A4"/>
    <mergeCell ref="B1:Y1"/>
    <mergeCell ref="Z1:AB1"/>
    <mergeCell ref="B2:Y2"/>
    <mergeCell ref="Z2:AB2"/>
    <mergeCell ref="B3:Y4"/>
    <mergeCell ref="Z3:AB3"/>
    <mergeCell ref="Z4:AB4"/>
    <mergeCell ref="C7:K9"/>
    <mergeCell ref="R7:T9"/>
    <mergeCell ref="U7:V9"/>
    <mergeCell ref="A36:B36"/>
    <mergeCell ref="Q33:AB36"/>
    <mergeCell ref="Y7:Z7"/>
    <mergeCell ref="Y8:Z8"/>
    <mergeCell ref="AA8:AB8"/>
    <mergeCell ref="Y9:Z9"/>
    <mergeCell ref="A11:B11"/>
    <mergeCell ref="C11:K11"/>
    <mergeCell ref="M11:Q11"/>
    <mergeCell ref="R11:V11"/>
    <mergeCell ref="W11:X11"/>
    <mergeCell ref="A7:B9"/>
    <mergeCell ref="W16:AB16"/>
    <mergeCell ref="Y11:AB11"/>
    <mergeCell ref="C12:Z12"/>
    <mergeCell ref="W7:X9"/>
    <mergeCell ref="A13:B13"/>
    <mergeCell ref="C13:Q13"/>
    <mergeCell ref="S13:T13"/>
    <mergeCell ref="V13:Y13"/>
    <mergeCell ref="AA13:AB13"/>
    <mergeCell ref="AA7:AB7"/>
    <mergeCell ref="A15:B16"/>
    <mergeCell ref="D15:E15"/>
    <mergeCell ref="F15:G15"/>
    <mergeCell ref="H15:I15"/>
    <mergeCell ref="Q15:AB15"/>
    <mergeCell ref="AA9:AB9"/>
    <mergeCell ref="D16:E16"/>
    <mergeCell ref="F16:G16"/>
    <mergeCell ref="H16:I16"/>
    <mergeCell ref="Q16:V16"/>
    <mergeCell ref="A27:A28"/>
    <mergeCell ref="B27:B28"/>
    <mergeCell ref="J22:L22"/>
    <mergeCell ref="M22:O22"/>
    <mergeCell ref="A23:A26"/>
    <mergeCell ref="B23:C26"/>
    <mergeCell ref="D23:F26"/>
    <mergeCell ref="G23:I26"/>
    <mergeCell ref="J23:L26"/>
    <mergeCell ref="M23:O26"/>
    <mergeCell ref="A20:AB20"/>
    <mergeCell ref="A21:A22"/>
    <mergeCell ref="Z17:AB17"/>
    <mergeCell ref="Q18:S18"/>
    <mergeCell ref="T18:V18"/>
    <mergeCell ref="W18:Y18"/>
    <mergeCell ref="Z18:AB18"/>
    <mergeCell ref="Q17:S17"/>
    <mergeCell ref="T17:V17"/>
    <mergeCell ref="W17:Y17"/>
    <mergeCell ref="Q23:AB26"/>
    <mergeCell ref="Y28:AB28"/>
    <mergeCell ref="P23:P26"/>
    <mergeCell ref="Q31:AB31"/>
    <mergeCell ref="B21:C22"/>
    <mergeCell ref="D21:O21"/>
    <mergeCell ref="P21:P22"/>
    <mergeCell ref="Q21:AB22"/>
    <mergeCell ref="D22:F22"/>
    <mergeCell ref="G22:I22"/>
    <mergeCell ref="C27:C28"/>
    <mergeCell ref="D27:P27"/>
    <mergeCell ref="Q27:AB27"/>
    <mergeCell ref="Q28:T28"/>
    <mergeCell ref="U28:X28"/>
    <mergeCell ref="A33:A34"/>
    <mergeCell ref="B33:B34"/>
    <mergeCell ref="A35:B35"/>
    <mergeCell ref="Q29:T29"/>
    <mergeCell ref="U29:X29"/>
    <mergeCell ref="C31:P31"/>
    <mergeCell ref="Q32:AB32"/>
    <mergeCell ref="A30:AB30"/>
    <mergeCell ref="A31:A32"/>
    <mergeCell ref="B31:B32"/>
    <mergeCell ref="Y29:AB29"/>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29:T29 Q33">
      <formula1>2000</formula1>
    </dataValidation>
    <dataValidation type="textLength" operator="lessThanOrEqual" allowBlank="1" showInputMessage="1" showErrorMessage="1" errorTitle="Máximo 1.000 caracteres" error="Máximo 1.000 caracteres" sqref="U29:X29">
      <formula1>1000</formula1>
    </dataValidation>
  </dataValidations>
  <pageMargins left="0" right="0" top="0" bottom="0" header="0" footer="0"/>
  <pageSetup scale="41"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47"/>
  <sheetViews>
    <sheetView topLeftCell="F31" zoomScale="85" zoomScaleNormal="85" workbookViewId="0">
      <selection activeCell="AC31" sqref="AC31"/>
    </sheetView>
  </sheetViews>
  <sheetFormatPr baseColWidth="10" defaultRowHeight="15" x14ac:dyDescent="0.25"/>
  <cols>
    <col min="1" max="1" width="38.42578125" customWidth="1"/>
    <col min="2" max="2" width="18.28515625" customWidth="1"/>
    <col min="3" max="3" width="17.42578125" customWidth="1"/>
    <col min="4" max="6" width="7" customWidth="1"/>
    <col min="7" max="15" width="7.7109375" customWidth="1"/>
    <col min="16" max="16" width="12.7109375" customWidth="1"/>
    <col min="18" max="18" width="7.42578125"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6.28515625" style="19"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28" ht="32.25" customHeight="1" x14ac:dyDescent="0.25">
      <c r="A1" s="244"/>
      <c r="B1" s="264" t="s">
        <v>20</v>
      </c>
      <c r="C1" s="265"/>
      <c r="D1" s="265"/>
      <c r="E1" s="265"/>
      <c r="F1" s="265"/>
      <c r="G1" s="265"/>
      <c r="H1" s="265"/>
      <c r="I1" s="265"/>
      <c r="J1" s="265"/>
      <c r="K1" s="265"/>
      <c r="L1" s="265"/>
      <c r="M1" s="265"/>
      <c r="N1" s="265"/>
      <c r="O1" s="265"/>
      <c r="P1" s="265"/>
      <c r="Q1" s="265"/>
      <c r="R1" s="265"/>
      <c r="S1" s="265"/>
      <c r="T1" s="265"/>
      <c r="U1" s="265"/>
      <c r="V1" s="265"/>
      <c r="W1" s="265"/>
      <c r="X1" s="265"/>
      <c r="Y1" s="266"/>
      <c r="Z1" s="495" t="s">
        <v>22</v>
      </c>
      <c r="AA1" s="496"/>
      <c r="AB1" s="497"/>
    </row>
    <row r="2" spans="1:28" ht="30.75" customHeight="1" x14ac:dyDescent="0.25">
      <c r="A2" s="245"/>
      <c r="B2" s="224" t="s">
        <v>21</v>
      </c>
      <c r="C2" s="225"/>
      <c r="D2" s="225"/>
      <c r="E2" s="225"/>
      <c r="F2" s="225"/>
      <c r="G2" s="225"/>
      <c r="H2" s="225"/>
      <c r="I2" s="225"/>
      <c r="J2" s="225"/>
      <c r="K2" s="225"/>
      <c r="L2" s="225"/>
      <c r="M2" s="225"/>
      <c r="N2" s="225"/>
      <c r="O2" s="225"/>
      <c r="P2" s="225"/>
      <c r="Q2" s="225"/>
      <c r="R2" s="225"/>
      <c r="S2" s="225"/>
      <c r="T2" s="225"/>
      <c r="U2" s="225"/>
      <c r="V2" s="225"/>
      <c r="W2" s="225"/>
      <c r="X2" s="225"/>
      <c r="Y2" s="226"/>
      <c r="Z2" s="498" t="s">
        <v>94</v>
      </c>
      <c r="AA2" s="499"/>
      <c r="AB2" s="500"/>
    </row>
    <row r="3" spans="1:28" ht="24" customHeight="1" x14ac:dyDescent="0.25">
      <c r="A3" s="245"/>
      <c r="B3" s="227" t="s">
        <v>55</v>
      </c>
      <c r="C3" s="228"/>
      <c r="D3" s="228"/>
      <c r="E3" s="228"/>
      <c r="F3" s="228"/>
      <c r="G3" s="228"/>
      <c r="H3" s="228"/>
      <c r="I3" s="228"/>
      <c r="J3" s="228"/>
      <c r="K3" s="228"/>
      <c r="L3" s="228"/>
      <c r="M3" s="228"/>
      <c r="N3" s="228"/>
      <c r="O3" s="228"/>
      <c r="P3" s="228"/>
      <c r="Q3" s="228"/>
      <c r="R3" s="228"/>
      <c r="S3" s="228"/>
      <c r="T3" s="228"/>
      <c r="U3" s="228"/>
      <c r="V3" s="228"/>
      <c r="W3" s="228"/>
      <c r="X3" s="228"/>
      <c r="Y3" s="229"/>
      <c r="Z3" s="498" t="s">
        <v>97</v>
      </c>
      <c r="AA3" s="499"/>
      <c r="AB3" s="500"/>
    </row>
    <row r="4" spans="1:28" ht="15.75" customHeight="1" thickBot="1" x14ac:dyDescent="0.3">
      <c r="A4" s="246"/>
      <c r="B4" s="230"/>
      <c r="C4" s="231"/>
      <c r="D4" s="231"/>
      <c r="E4" s="231"/>
      <c r="F4" s="231"/>
      <c r="G4" s="231"/>
      <c r="H4" s="231"/>
      <c r="I4" s="231"/>
      <c r="J4" s="231"/>
      <c r="K4" s="231"/>
      <c r="L4" s="231"/>
      <c r="M4" s="231"/>
      <c r="N4" s="231"/>
      <c r="O4" s="231"/>
      <c r="P4" s="231"/>
      <c r="Q4" s="231"/>
      <c r="R4" s="231"/>
      <c r="S4" s="231"/>
      <c r="T4" s="231"/>
      <c r="U4" s="231"/>
      <c r="V4" s="231"/>
      <c r="W4" s="231"/>
      <c r="X4" s="231"/>
      <c r="Y4" s="232"/>
      <c r="Z4" s="501" t="s">
        <v>95</v>
      </c>
      <c r="AA4" s="502"/>
      <c r="AB4" s="503"/>
    </row>
    <row r="5" spans="1:28" ht="9" customHeight="1" thickBot="1" x14ac:dyDescent="0.3">
      <c r="A5" s="53"/>
      <c r="B5" s="51"/>
      <c r="C5" s="52"/>
      <c r="D5" s="8"/>
      <c r="E5" s="8"/>
      <c r="F5" s="8"/>
      <c r="G5" s="8"/>
      <c r="H5" s="8"/>
      <c r="I5" s="8"/>
      <c r="J5" s="8"/>
      <c r="K5" s="8"/>
      <c r="L5" s="8"/>
      <c r="M5" s="8"/>
      <c r="N5" s="8"/>
      <c r="O5" s="8"/>
      <c r="P5" s="8"/>
      <c r="Q5" s="8"/>
      <c r="R5" s="8"/>
      <c r="S5" s="8"/>
      <c r="T5" s="8"/>
      <c r="U5" s="8"/>
      <c r="V5" s="8"/>
      <c r="W5" s="8"/>
      <c r="X5" s="9"/>
      <c r="Y5" s="8"/>
      <c r="Z5" s="10"/>
      <c r="AA5" s="2"/>
      <c r="AB5" s="54"/>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55"/>
    </row>
    <row r="7" spans="1:28" ht="15" customHeight="1" x14ac:dyDescent="0.25">
      <c r="A7" s="284" t="s">
        <v>0</v>
      </c>
      <c r="B7" s="285"/>
      <c r="C7" s="233" t="s">
        <v>98</v>
      </c>
      <c r="D7" s="234"/>
      <c r="E7" s="234"/>
      <c r="F7" s="234"/>
      <c r="G7" s="234"/>
      <c r="H7" s="234"/>
      <c r="I7" s="234"/>
      <c r="J7" s="234"/>
      <c r="K7" s="235"/>
      <c r="L7" s="58"/>
      <c r="M7" s="48"/>
      <c r="N7" s="48"/>
      <c r="O7" s="48"/>
      <c r="P7" s="48"/>
      <c r="Q7" s="50"/>
      <c r="R7" s="206" t="s">
        <v>64</v>
      </c>
      <c r="S7" s="269"/>
      <c r="T7" s="207"/>
      <c r="U7" s="195">
        <v>44564</v>
      </c>
      <c r="V7" s="504"/>
      <c r="W7" s="206" t="s">
        <v>60</v>
      </c>
      <c r="X7" s="207"/>
      <c r="Y7" s="204" t="s">
        <v>63</v>
      </c>
      <c r="Z7" s="205"/>
      <c r="AA7" s="215"/>
      <c r="AB7" s="216"/>
    </row>
    <row r="8" spans="1:28" ht="15" customHeight="1" x14ac:dyDescent="0.25">
      <c r="A8" s="291"/>
      <c r="B8" s="292"/>
      <c r="C8" s="236"/>
      <c r="D8" s="237"/>
      <c r="E8" s="237"/>
      <c r="F8" s="237"/>
      <c r="G8" s="237"/>
      <c r="H8" s="237"/>
      <c r="I8" s="237"/>
      <c r="J8" s="237"/>
      <c r="K8" s="238"/>
      <c r="L8" s="58"/>
      <c r="M8" s="48"/>
      <c r="N8" s="48"/>
      <c r="O8" s="48"/>
      <c r="P8" s="48"/>
      <c r="Q8" s="50"/>
      <c r="R8" s="208"/>
      <c r="S8" s="270"/>
      <c r="T8" s="209"/>
      <c r="U8" s="505"/>
      <c r="V8" s="506"/>
      <c r="W8" s="208"/>
      <c r="X8" s="209"/>
      <c r="Y8" s="242" t="s">
        <v>61</v>
      </c>
      <c r="Z8" s="243"/>
      <c r="AA8" s="215"/>
      <c r="AB8" s="216"/>
    </row>
    <row r="9" spans="1:28" ht="15" customHeight="1" thickBot="1" x14ac:dyDescent="0.3">
      <c r="A9" s="293"/>
      <c r="B9" s="294"/>
      <c r="C9" s="239"/>
      <c r="D9" s="240"/>
      <c r="E9" s="240"/>
      <c r="F9" s="240"/>
      <c r="G9" s="240"/>
      <c r="H9" s="240"/>
      <c r="I9" s="240"/>
      <c r="J9" s="240"/>
      <c r="K9" s="241"/>
      <c r="L9" s="58"/>
      <c r="M9" s="48"/>
      <c r="N9" s="48"/>
      <c r="O9" s="48"/>
      <c r="P9" s="48"/>
      <c r="Q9" s="50"/>
      <c r="R9" s="210"/>
      <c r="S9" s="271"/>
      <c r="T9" s="211"/>
      <c r="U9" s="507"/>
      <c r="V9" s="508"/>
      <c r="W9" s="210"/>
      <c r="X9" s="211"/>
      <c r="Y9" s="222" t="s">
        <v>62</v>
      </c>
      <c r="Z9" s="223"/>
      <c r="AA9" s="215" t="s">
        <v>99</v>
      </c>
      <c r="AB9" s="216"/>
    </row>
    <row r="10" spans="1:28" ht="9" customHeight="1" thickBot="1" x14ac:dyDescent="0.3">
      <c r="A10" s="49"/>
      <c r="B10" s="59"/>
      <c r="C10" s="14"/>
      <c r="D10" s="14"/>
      <c r="E10" s="14"/>
      <c r="F10" s="14"/>
      <c r="G10" s="14"/>
      <c r="H10" s="14"/>
      <c r="I10" s="14"/>
      <c r="J10" s="14"/>
      <c r="K10" s="14"/>
      <c r="L10" s="14"/>
      <c r="M10" s="93"/>
      <c r="N10" s="93"/>
      <c r="O10" s="93"/>
      <c r="P10" s="93"/>
      <c r="Q10" s="93"/>
      <c r="R10" s="66"/>
      <c r="S10" s="66"/>
      <c r="T10" s="66"/>
      <c r="U10" s="66"/>
      <c r="V10" s="66"/>
      <c r="W10" s="63"/>
      <c r="X10" s="63"/>
      <c r="Y10" s="63"/>
      <c r="Z10" s="63"/>
      <c r="AA10" s="63"/>
      <c r="AB10" s="64"/>
    </row>
    <row r="11" spans="1:28" ht="39" customHeight="1" thickBot="1" x14ac:dyDescent="0.3">
      <c r="A11" s="267" t="s">
        <v>71</v>
      </c>
      <c r="B11" s="268"/>
      <c r="C11" s="295" t="s">
        <v>100</v>
      </c>
      <c r="D11" s="296"/>
      <c r="E11" s="296"/>
      <c r="F11" s="296"/>
      <c r="G11" s="296"/>
      <c r="H11" s="296"/>
      <c r="I11" s="296"/>
      <c r="J11" s="296"/>
      <c r="K11" s="297"/>
      <c r="L11" s="23"/>
      <c r="M11" s="201" t="s">
        <v>66</v>
      </c>
      <c r="N11" s="202"/>
      <c r="O11" s="202"/>
      <c r="P11" s="202"/>
      <c r="Q11" s="203"/>
      <c r="R11" s="192" t="s">
        <v>101</v>
      </c>
      <c r="S11" s="193"/>
      <c r="T11" s="193"/>
      <c r="U11" s="193"/>
      <c r="V11" s="194"/>
      <c r="W11" s="201" t="s">
        <v>65</v>
      </c>
      <c r="X11" s="203"/>
      <c r="Y11" s="192" t="s">
        <v>102</v>
      </c>
      <c r="Z11" s="193"/>
      <c r="AA11" s="193"/>
      <c r="AB11" s="194"/>
    </row>
    <row r="12" spans="1:28" ht="9" customHeight="1" thickBot="1" x14ac:dyDescent="0.3">
      <c r="A12" s="27"/>
      <c r="B12" s="65"/>
      <c r="C12" s="298"/>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6"/>
      <c r="AB12" s="56"/>
    </row>
    <row r="13" spans="1:28" s="1" customFormat="1" ht="37.5" customHeight="1" thickBot="1" x14ac:dyDescent="0.3">
      <c r="A13" s="284" t="s">
        <v>73</v>
      </c>
      <c r="B13" s="285"/>
      <c r="C13" s="310" t="s">
        <v>118</v>
      </c>
      <c r="D13" s="311"/>
      <c r="E13" s="311"/>
      <c r="F13" s="311"/>
      <c r="G13" s="311"/>
      <c r="H13" s="311"/>
      <c r="I13" s="311"/>
      <c r="J13" s="311"/>
      <c r="K13" s="311"/>
      <c r="L13" s="311"/>
      <c r="M13" s="311"/>
      <c r="N13" s="311"/>
      <c r="O13" s="311"/>
      <c r="P13" s="311"/>
      <c r="Q13" s="312"/>
      <c r="R13" s="8"/>
      <c r="S13" s="492" t="s">
        <v>18</v>
      </c>
      <c r="T13" s="493"/>
      <c r="U13" s="78">
        <v>1</v>
      </c>
      <c r="V13" s="494" t="s">
        <v>19</v>
      </c>
      <c r="W13" s="492"/>
      <c r="X13" s="492"/>
      <c r="Y13" s="492"/>
      <c r="Z13" s="8"/>
      <c r="AA13" s="332">
        <v>0.05</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7"/>
    </row>
    <row r="15" spans="1:28" ht="24" customHeight="1" thickBot="1" x14ac:dyDescent="0.3">
      <c r="A15" s="287" t="s">
        <v>1</v>
      </c>
      <c r="B15" s="288"/>
      <c r="C15" s="95" t="s">
        <v>51</v>
      </c>
      <c r="D15" s="275" t="s">
        <v>23</v>
      </c>
      <c r="E15" s="307"/>
      <c r="F15" s="275" t="s">
        <v>24</v>
      </c>
      <c r="G15" s="307"/>
      <c r="H15" s="275" t="s">
        <v>25</v>
      </c>
      <c r="I15" s="276"/>
      <c r="J15" s="94"/>
      <c r="K15" s="22"/>
      <c r="L15" s="94"/>
      <c r="M15" s="4"/>
      <c r="N15" s="4"/>
      <c r="O15" s="4"/>
      <c r="P15" s="4"/>
      <c r="Q15" s="478" t="s">
        <v>2</v>
      </c>
      <c r="R15" s="479"/>
      <c r="S15" s="479"/>
      <c r="T15" s="479"/>
      <c r="U15" s="479"/>
      <c r="V15" s="479"/>
      <c r="W15" s="479"/>
      <c r="X15" s="479"/>
      <c r="Y15" s="479"/>
      <c r="Z15" s="479"/>
      <c r="AA15" s="479"/>
      <c r="AB15" s="276"/>
    </row>
    <row r="16" spans="1:28" ht="35.25" customHeight="1" thickBot="1" x14ac:dyDescent="0.3">
      <c r="A16" s="289"/>
      <c r="B16" s="290"/>
      <c r="C16" s="60"/>
      <c r="D16" s="488"/>
      <c r="E16" s="489"/>
      <c r="F16" s="488"/>
      <c r="G16" s="489"/>
      <c r="H16" s="488" t="s">
        <v>99</v>
      </c>
      <c r="I16" s="490"/>
      <c r="J16" s="94"/>
      <c r="K16" s="94"/>
      <c r="L16" s="94"/>
      <c r="M16" s="4"/>
      <c r="N16" s="4"/>
      <c r="O16" s="4"/>
      <c r="P16" s="4"/>
      <c r="Q16" s="480" t="s">
        <v>3</v>
      </c>
      <c r="R16" s="481"/>
      <c r="S16" s="481"/>
      <c r="T16" s="481"/>
      <c r="U16" s="481"/>
      <c r="V16" s="336"/>
      <c r="W16" s="491" t="s">
        <v>4</v>
      </c>
      <c r="X16" s="481"/>
      <c r="Y16" s="481"/>
      <c r="Z16" s="481"/>
      <c r="AA16" s="481"/>
      <c r="AB16" s="482"/>
    </row>
    <row r="17" spans="1:40" ht="27" customHeight="1" x14ac:dyDescent="0.25">
      <c r="A17" s="3"/>
      <c r="B17" s="4"/>
      <c r="C17" s="4"/>
      <c r="D17" s="13"/>
      <c r="E17" s="13"/>
      <c r="F17" s="13"/>
      <c r="G17" s="13"/>
      <c r="H17" s="13"/>
      <c r="I17" s="13"/>
      <c r="J17" s="13"/>
      <c r="K17" s="13"/>
      <c r="L17" s="13"/>
      <c r="M17" s="4"/>
      <c r="N17" s="4"/>
      <c r="O17" s="4"/>
      <c r="P17" s="4"/>
      <c r="Q17" s="278" t="s">
        <v>5</v>
      </c>
      <c r="R17" s="279"/>
      <c r="S17" s="280"/>
      <c r="T17" s="286" t="s">
        <v>6</v>
      </c>
      <c r="U17" s="279"/>
      <c r="V17" s="280"/>
      <c r="W17" s="286" t="s">
        <v>5</v>
      </c>
      <c r="X17" s="279"/>
      <c r="Y17" s="280"/>
      <c r="Z17" s="286" t="s">
        <v>6</v>
      </c>
      <c r="AA17" s="279"/>
      <c r="AB17" s="334"/>
      <c r="AC17" s="18"/>
      <c r="AD17" s="18"/>
    </row>
    <row r="18" spans="1:40" ht="18" customHeight="1" thickBot="1" x14ac:dyDescent="0.3">
      <c r="A18" s="7"/>
      <c r="B18" s="8"/>
      <c r="C18" s="13"/>
      <c r="D18" s="13"/>
      <c r="E18" s="13"/>
      <c r="F18" s="13"/>
      <c r="G18" s="26"/>
      <c r="H18" s="26"/>
      <c r="I18" s="26"/>
      <c r="J18" s="26"/>
      <c r="K18" s="26"/>
      <c r="L18" s="26"/>
      <c r="M18" s="13"/>
      <c r="N18" s="13"/>
      <c r="O18" s="13"/>
      <c r="P18" s="13"/>
      <c r="Q18" s="277"/>
      <c r="R18" s="259"/>
      <c r="S18" s="260"/>
      <c r="T18" s="258"/>
      <c r="U18" s="259"/>
      <c r="V18" s="260"/>
      <c r="W18" s="258">
        <v>1080585574</v>
      </c>
      <c r="X18" s="259"/>
      <c r="Y18" s="260"/>
      <c r="Z18" s="258">
        <v>984171631</v>
      </c>
      <c r="AA18" s="259"/>
      <c r="AB18" s="342"/>
      <c r="AC18" s="20"/>
      <c r="AD18" s="20"/>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55"/>
    </row>
    <row r="20" spans="1:40" ht="17.25" customHeight="1" x14ac:dyDescent="0.25">
      <c r="A20" s="480" t="s">
        <v>70</v>
      </c>
      <c r="B20" s="481"/>
      <c r="C20" s="481"/>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2"/>
    </row>
    <row r="21" spans="1:40" ht="15" customHeight="1" x14ac:dyDescent="0.25">
      <c r="A21" s="446" t="s">
        <v>7</v>
      </c>
      <c r="B21" s="339" t="s">
        <v>8</v>
      </c>
      <c r="C21" s="340"/>
      <c r="D21" s="281" t="s">
        <v>9</v>
      </c>
      <c r="E21" s="282"/>
      <c r="F21" s="282"/>
      <c r="G21" s="282"/>
      <c r="H21" s="282"/>
      <c r="I21" s="282"/>
      <c r="J21" s="282"/>
      <c r="K21" s="282"/>
      <c r="L21" s="282"/>
      <c r="M21" s="282"/>
      <c r="N21" s="282"/>
      <c r="O21" s="283"/>
      <c r="P21" s="366" t="s">
        <v>10</v>
      </c>
      <c r="Q21" s="339" t="s">
        <v>78</v>
      </c>
      <c r="R21" s="483"/>
      <c r="S21" s="483"/>
      <c r="T21" s="483"/>
      <c r="U21" s="483"/>
      <c r="V21" s="483"/>
      <c r="W21" s="483"/>
      <c r="X21" s="483"/>
      <c r="Y21" s="483"/>
      <c r="Z21" s="483"/>
      <c r="AA21" s="483"/>
      <c r="AB21" s="484"/>
    </row>
    <row r="22" spans="1:40" ht="27" customHeight="1" x14ac:dyDescent="0.25">
      <c r="A22" s="362"/>
      <c r="B22" s="323"/>
      <c r="C22" s="341"/>
      <c r="D22" s="281" t="s">
        <v>51</v>
      </c>
      <c r="E22" s="282"/>
      <c r="F22" s="283"/>
      <c r="G22" s="281" t="s">
        <v>23</v>
      </c>
      <c r="H22" s="282"/>
      <c r="I22" s="283"/>
      <c r="J22" s="281" t="s">
        <v>24</v>
      </c>
      <c r="K22" s="282"/>
      <c r="L22" s="283"/>
      <c r="M22" s="281" t="s">
        <v>25</v>
      </c>
      <c r="N22" s="282"/>
      <c r="O22" s="283"/>
      <c r="P22" s="363"/>
      <c r="Q22" s="323"/>
      <c r="R22" s="324"/>
      <c r="S22" s="324"/>
      <c r="T22" s="324"/>
      <c r="U22" s="324"/>
      <c r="V22" s="324"/>
      <c r="W22" s="324"/>
      <c r="X22" s="324"/>
      <c r="Y22" s="324"/>
      <c r="Z22" s="324"/>
      <c r="AA22" s="324"/>
      <c r="AB22" s="325"/>
    </row>
    <row r="23" spans="1:40" x14ac:dyDescent="0.25">
      <c r="A23" s="317"/>
      <c r="B23" s="385"/>
      <c r="C23" s="386"/>
      <c r="D23" s="249"/>
      <c r="E23" s="250"/>
      <c r="F23" s="251"/>
      <c r="G23" s="249"/>
      <c r="H23" s="250"/>
      <c r="I23" s="251"/>
      <c r="J23" s="249"/>
      <c r="K23" s="250"/>
      <c r="L23" s="251"/>
      <c r="M23" s="249"/>
      <c r="N23" s="250"/>
      <c r="O23" s="251"/>
      <c r="P23" s="413"/>
      <c r="Q23" s="465"/>
      <c r="R23" s="466"/>
      <c r="S23" s="466"/>
      <c r="T23" s="466"/>
      <c r="U23" s="466"/>
      <c r="V23" s="466"/>
      <c r="W23" s="466"/>
      <c r="X23" s="466"/>
      <c r="Y23" s="466"/>
      <c r="Z23" s="466"/>
      <c r="AA23" s="466"/>
      <c r="AB23" s="467"/>
    </row>
    <row r="24" spans="1:40" x14ac:dyDescent="0.25">
      <c r="A24" s="318"/>
      <c r="B24" s="387"/>
      <c r="C24" s="388"/>
      <c r="D24" s="252"/>
      <c r="E24" s="253"/>
      <c r="F24" s="254"/>
      <c r="G24" s="252"/>
      <c r="H24" s="253"/>
      <c r="I24" s="254"/>
      <c r="J24" s="252"/>
      <c r="K24" s="253"/>
      <c r="L24" s="254"/>
      <c r="M24" s="252"/>
      <c r="N24" s="253"/>
      <c r="O24" s="254"/>
      <c r="P24" s="414"/>
      <c r="Q24" s="468"/>
      <c r="R24" s="469"/>
      <c r="S24" s="469"/>
      <c r="T24" s="469"/>
      <c r="U24" s="469"/>
      <c r="V24" s="469"/>
      <c r="W24" s="469"/>
      <c r="X24" s="469"/>
      <c r="Y24" s="469"/>
      <c r="Z24" s="469"/>
      <c r="AA24" s="469"/>
      <c r="AB24" s="470"/>
    </row>
    <row r="25" spans="1:40" x14ac:dyDescent="0.25">
      <c r="A25" s="318"/>
      <c r="B25" s="387"/>
      <c r="C25" s="388"/>
      <c r="D25" s="252"/>
      <c r="E25" s="253"/>
      <c r="F25" s="254"/>
      <c r="G25" s="252"/>
      <c r="H25" s="253"/>
      <c r="I25" s="254"/>
      <c r="J25" s="252"/>
      <c r="K25" s="253"/>
      <c r="L25" s="254"/>
      <c r="M25" s="252"/>
      <c r="N25" s="253"/>
      <c r="O25" s="254"/>
      <c r="P25" s="414"/>
      <c r="Q25" s="468"/>
      <c r="R25" s="469"/>
      <c r="S25" s="469"/>
      <c r="T25" s="469"/>
      <c r="U25" s="469"/>
      <c r="V25" s="469"/>
      <c r="W25" s="469"/>
      <c r="X25" s="469"/>
      <c r="Y25" s="469"/>
      <c r="Z25" s="469"/>
      <c r="AA25" s="469"/>
      <c r="AB25" s="470"/>
    </row>
    <row r="26" spans="1:40" ht="30.75" customHeight="1" thickBot="1" x14ac:dyDescent="0.3">
      <c r="A26" s="319"/>
      <c r="B26" s="389"/>
      <c r="C26" s="390"/>
      <c r="D26" s="255"/>
      <c r="E26" s="256"/>
      <c r="F26" s="257"/>
      <c r="G26" s="255"/>
      <c r="H26" s="256"/>
      <c r="I26" s="257"/>
      <c r="J26" s="255"/>
      <c r="K26" s="256"/>
      <c r="L26" s="257"/>
      <c r="M26" s="255"/>
      <c r="N26" s="256"/>
      <c r="O26" s="257"/>
      <c r="P26" s="474"/>
      <c r="Q26" s="475"/>
      <c r="R26" s="476"/>
      <c r="S26" s="476"/>
      <c r="T26" s="476"/>
      <c r="U26" s="476"/>
      <c r="V26" s="476"/>
      <c r="W26" s="476"/>
      <c r="X26" s="476"/>
      <c r="Y26" s="476"/>
      <c r="Z26" s="476"/>
      <c r="AA26" s="476"/>
      <c r="AB26" s="477"/>
    </row>
    <row r="27" spans="1:40" ht="51.75" customHeight="1" thickBot="1" x14ac:dyDescent="0.3">
      <c r="A27" s="478"/>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276"/>
    </row>
    <row r="28" spans="1:40" ht="36.75" customHeight="1" x14ac:dyDescent="0.3">
      <c r="A28" s="480" t="s">
        <v>70</v>
      </c>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2"/>
      <c r="AE28" s="44"/>
      <c r="AF28" s="44"/>
      <c r="AG28" s="44"/>
      <c r="AH28" s="44"/>
      <c r="AI28" s="44"/>
      <c r="AJ28" s="44"/>
      <c r="AK28" s="44"/>
      <c r="AL28" s="44"/>
      <c r="AM28" s="44"/>
      <c r="AN28" s="43"/>
    </row>
    <row r="29" spans="1:40" ht="25.5" customHeight="1" x14ac:dyDescent="0.3">
      <c r="A29" s="446" t="s">
        <v>7</v>
      </c>
      <c r="B29" s="339" t="s">
        <v>8</v>
      </c>
      <c r="C29" s="340"/>
      <c r="D29" s="281" t="s">
        <v>9</v>
      </c>
      <c r="E29" s="282"/>
      <c r="F29" s="282"/>
      <c r="G29" s="282"/>
      <c r="H29" s="282"/>
      <c r="I29" s="282"/>
      <c r="J29" s="282"/>
      <c r="K29" s="282"/>
      <c r="L29" s="282"/>
      <c r="M29" s="282"/>
      <c r="N29" s="282"/>
      <c r="O29" s="283"/>
      <c r="P29" s="366" t="s">
        <v>10</v>
      </c>
      <c r="Q29" s="339" t="s">
        <v>78</v>
      </c>
      <c r="R29" s="483"/>
      <c r="S29" s="483"/>
      <c r="T29" s="483"/>
      <c r="U29" s="483"/>
      <c r="V29" s="483"/>
      <c r="W29" s="483"/>
      <c r="X29" s="483"/>
      <c r="Y29" s="483"/>
      <c r="Z29" s="483"/>
      <c r="AA29" s="483"/>
      <c r="AB29" s="484"/>
      <c r="AE29" s="44"/>
      <c r="AF29" s="44"/>
      <c r="AG29" s="44"/>
      <c r="AH29" s="44"/>
      <c r="AI29" s="44"/>
      <c r="AJ29" s="44"/>
      <c r="AK29" s="44"/>
      <c r="AL29" s="44"/>
      <c r="AM29" s="44"/>
      <c r="AN29" s="43"/>
    </row>
    <row r="30" spans="1:40" ht="60" customHeight="1" x14ac:dyDescent="0.3">
      <c r="A30" s="362"/>
      <c r="B30" s="323"/>
      <c r="C30" s="341"/>
      <c r="D30" s="281" t="s">
        <v>51</v>
      </c>
      <c r="E30" s="282"/>
      <c r="F30" s="283"/>
      <c r="G30" s="281" t="s">
        <v>23</v>
      </c>
      <c r="H30" s="282"/>
      <c r="I30" s="283"/>
      <c r="J30" s="281"/>
      <c r="K30" s="282"/>
      <c r="L30" s="283"/>
      <c r="M30" s="281"/>
      <c r="N30" s="282"/>
      <c r="O30" s="283"/>
      <c r="P30" s="363"/>
      <c r="Q30" s="323"/>
      <c r="R30" s="324"/>
      <c r="S30" s="324"/>
      <c r="T30" s="324"/>
      <c r="U30" s="324"/>
      <c r="V30" s="324"/>
      <c r="W30" s="324"/>
      <c r="X30" s="324"/>
      <c r="Y30" s="324"/>
      <c r="Z30" s="324"/>
      <c r="AA30" s="324"/>
      <c r="AB30" s="325"/>
      <c r="AC30" s="38"/>
      <c r="AE30" s="44"/>
      <c r="AF30" s="44"/>
      <c r="AG30" s="44"/>
      <c r="AH30" s="44"/>
      <c r="AI30" s="44"/>
      <c r="AJ30" s="44"/>
      <c r="AK30" s="44"/>
      <c r="AL30" s="44"/>
      <c r="AM30" s="44"/>
      <c r="AN30" s="43"/>
    </row>
    <row r="31" spans="1:40" ht="18.75" x14ac:dyDescent="0.3">
      <c r="A31" s="317"/>
      <c r="B31" s="385"/>
      <c r="C31" s="386"/>
      <c r="D31" s="249"/>
      <c r="E31" s="250"/>
      <c r="F31" s="251"/>
      <c r="G31" s="249"/>
      <c r="H31" s="250"/>
      <c r="I31" s="251"/>
      <c r="J31" s="249"/>
      <c r="K31" s="250"/>
      <c r="L31" s="251"/>
      <c r="M31" s="249"/>
      <c r="N31" s="250"/>
      <c r="O31" s="251"/>
      <c r="P31" s="413"/>
      <c r="Q31" s="465"/>
      <c r="R31" s="466"/>
      <c r="S31" s="466"/>
      <c r="T31" s="466"/>
      <c r="U31" s="466"/>
      <c r="V31" s="466"/>
      <c r="W31" s="466"/>
      <c r="X31" s="466"/>
      <c r="Y31" s="466"/>
      <c r="Z31" s="466"/>
      <c r="AA31" s="466"/>
      <c r="AB31" s="467"/>
      <c r="AD31" s="16"/>
      <c r="AE31" s="44"/>
      <c r="AF31" s="44"/>
      <c r="AG31" s="44"/>
      <c r="AH31" s="44"/>
      <c r="AI31" s="44"/>
      <c r="AJ31" s="44"/>
      <c r="AK31" s="44"/>
      <c r="AL31" s="44"/>
      <c r="AM31" s="44"/>
      <c r="AN31" s="43"/>
    </row>
    <row r="32" spans="1:40" ht="15" customHeight="1" x14ac:dyDescent="0.3">
      <c r="A32" s="318"/>
      <c r="B32" s="387"/>
      <c r="C32" s="388"/>
      <c r="D32" s="252"/>
      <c r="E32" s="253"/>
      <c r="F32" s="254"/>
      <c r="G32" s="252"/>
      <c r="H32" s="253"/>
      <c r="I32" s="254"/>
      <c r="J32" s="252"/>
      <c r="K32" s="253"/>
      <c r="L32" s="254"/>
      <c r="M32" s="252"/>
      <c r="N32" s="253"/>
      <c r="O32" s="254"/>
      <c r="P32" s="414"/>
      <c r="Q32" s="468"/>
      <c r="R32" s="469"/>
      <c r="S32" s="469"/>
      <c r="T32" s="469"/>
      <c r="U32" s="469"/>
      <c r="V32" s="469"/>
      <c r="W32" s="469"/>
      <c r="X32" s="469"/>
      <c r="Y32" s="469"/>
      <c r="Z32" s="469"/>
      <c r="AA32" s="469"/>
      <c r="AB32" s="470"/>
      <c r="AE32" s="44"/>
      <c r="AF32" s="44"/>
      <c r="AG32" s="44"/>
      <c r="AH32" s="44"/>
      <c r="AI32" s="44"/>
      <c r="AJ32" s="44"/>
      <c r="AK32" s="44"/>
      <c r="AL32" s="44"/>
      <c r="AM32" s="44"/>
      <c r="AN32" s="43"/>
    </row>
    <row r="33" spans="1:40" ht="25.5" customHeight="1" x14ac:dyDescent="0.3">
      <c r="A33" s="318"/>
      <c r="B33" s="387"/>
      <c r="C33" s="388"/>
      <c r="D33" s="252"/>
      <c r="E33" s="253"/>
      <c r="F33" s="254"/>
      <c r="G33" s="252"/>
      <c r="H33" s="253"/>
      <c r="I33" s="254"/>
      <c r="J33" s="252"/>
      <c r="K33" s="253"/>
      <c r="L33" s="254"/>
      <c r="M33" s="252"/>
      <c r="N33" s="253"/>
      <c r="O33" s="254"/>
      <c r="P33" s="414"/>
      <c r="Q33" s="468"/>
      <c r="R33" s="469"/>
      <c r="S33" s="469"/>
      <c r="T33" s="469"/>
      <c r="U33" s="469"/>
      <c r="V33" s="469"/>
      <c r="W33" s="469"/>
      <c r="X33" s="469"/>
      <c r="Y33" s="469"/>
      <c r="Z33" s="469"/>
      <c r="AA33" s="469"/>
      <c r="AB33" s="470"/>
      <c r="AE33" s="45"/>
      <c r="AF33" s="45"/>
      <c r="AG33" s="45"/>
      <c r="AH33" s="45"/>
      <c r="AI33" s="45"/>
      <c r="AJ33" s="45"/>
      <c r="AK33" s="45"/>
      <c r="AL33" s="45"/>
      <c r="AM33" s="45"/>
      <c r="AN33" s="43"/>
    </row>
    <row r="34" spans="1:40" ht="28.5" customHeight="1" x14ac:dyDescent="0.3">
      <c r="A34" s="485"/>
      <c r="B34" s="486"/>
      <c r="C34" s="487"/>
      <c r="D34" s="458"/>
      <c r="E34" s="459"/>
      <c r="F34" s="460"/>
      <c r="G34" s="458"/>
      <c r="H34" s="459"/>
      <c r="I34" s="460"/>
      <c r="J34" s="458"/>
      <c r="K34" s="459"/>
      <c r="L34" s="460"/>
      <c r="M34" s="458"/>
      <c r="N34" s="459"/>
      <c r="O34" s="460"/>
      <c r="P34" s="464"/>
      <c r="Q34" s="471"/>
      <c r="R34" s="472"/>
      <c r="S34" s="472"/>
      <c r="T34" s="472"/>
      <c r="U34" s="472"/>
      <c r="V34" s="472"/>
      <c r="W34" s="472"/>
      <c r="X34" s="472"/>
      <c r="Y34" s="472"/>
      <c r="Z34" s="472"/>
      <c r="AA34" s="472"/>
      <c r="AB34" s="473"/>
      <c r="AC34" s="21"/>
      <c r="AE34" s="46"/>
      <c r="AF34" s="46"/>
      <c r="AG34" s="46"/>
      <c r="AH34" s="46"/>
      <c r="AI34" s="46"/>
      <c r="AJ34" s="46"/>
      <c r="AK34" s="46"/>
      <c r="AL34" s="46"/>
      <c r="AM34" s="46"/>
      <c r="AN34" s="43"/>
    </row>
    <row r="35" spans="1:40" ht="28.5" customHeight="1" x14ac:dyDescent="0.3">
      <c r="A35" s="446" t="s">
        <v>7</v>
      </c>
      <c r="B35" s="366" t="s">
        <v>53</v>
      </c>
      <c r="C35" s="366" t="s">
        <v>8</v>
      </c>
      <c r="D35" s="281" t="s">
        <v>50</v>
      </c>
      <c r="E35" s="282"/>
      <c r="F35" s="282"/>
      <c r="G35" s="282"/>
      <c r="H35" s="282"/>
      <c r="I35" s="282"/>
      <c r="J35" s="282"/>
      <c r="K35" s="282"/>
      <c r="L35" s="282"/>
      <c r="M35" s="282"/>
      <c r="N35" s="282"/>
      <c r="O35" s="282"/>
      <c r="P35" s="283"/>
      <c r="Q35" s="281" t="s">
        <v>79</v>
      </c>
      <c r="R35" s="282"/>
      <c r="S35" s="282"/>
      <c r="T35" s="282"/>
      <c r="U35" s="282"/>
      <c r="V35" s="282"/>
      <c r="W35" s="282"/>
      <c r="X35" s="282"/>
      <c r="Y35" s="282"/>
      <c r="Z35" s="282"/>
      <c r="AA35" s="282"/>
      <c r="AB35" s="283"/>
      <c r="AC35" s="21"/>
      <c r="AE35" s="43"/>
      <c r="AF35" s="43"/>
      <c r="AG35" s="43"/>
      <c r="AH35" s="43"/>
      <c r="AI35" s="43"/>
      <c r="AJ35" s="43"/>
      <c r="AK35" s="43"/>
      <c r="AL35" s="43"/>
      <c r="AM35" s="43"/>
      <c r="AN35" s="43"/>
    </row>
    <row r="36" spans="1:40" ht="28.5" customHeight="1" x14ac:dyDescent="0.3">
      <c r="A36" s="362"/>
      <c r="B36" s="363"/>
      <c r="C36" s="363"/>
      <c r="D36" s="92" t="s">
        <v>29</v>
      </c>
      <c r="E36" s="92" t="s">
        <v>30</v>
      </c>
      <c r="F36" s="92" t="s">
        <v>31</v>
      </c>
      <c r="G36" s="92" t="s">
        <v>32</v>
      </c>
      <c r="H36" s="92" t="s">
        <v>33</v>
      </c>
      <c r="I36" s="92" t="s">
        <v>34</v>
      </c>
      <c r="J36" s="92" t="s">
        <v>35</v>
      </c>
      <c r="K36" s="92" t="s">
        <v>36</v>
      </c>
      <c r="L36" s="92" t="s">
        <v>37</v>
      </c>
      <c r="M36" s="92" t="s">
        <v>38</v>
      </c>
      <c r="N36" s="92" t="s">
        <v>39</v>
      </c>
      <c r="O36" s="92" t="s">
        <v>40</v>
      </c>
      <c r="P36" s="92" t="s">
        <v>10</v>
      </c>
      <c r="Q36" s="281" t="s">
        <v>74</v>
      </c>
      <c r="R36" s="282"/>
      <c r="S36" s="282"/>
      <c r="T36" s="283"/>
      <c r="U36" s="281" t="s">
        <v>75</v>
      </c>
      <c r="V36" s="282"/>
      <c r="W36" s="282"/>
      <c r="X36" s="283"/>
      <c r="Y36" s="281" t="s">
        <v>76</v>
      </c>
      <c r="Z36" s="282"/>
      <c r="AA36" s="282"/>
      <c r="AB36" s="365"/>
      <c r="AC36" s="21"/>
      <c r="AE36" s="43"/>
      <c r="AF36" s="43"/>
      <c r="AG36" s="43"/>
      <c r="AH36" s="43"/>
      <c r="AI36" s="43"/>
      <c r="AJ36" s="43"/>
      <c r="AK36" s="43"/>
      <c r="AL36" s="43"/>
      <c r="AM36" s="43"/>
      <c r="AN36" s="43"/>
    </row>
    <row r="37" spans="1:40" ht="150.75" customHeight="1" thickBot="1" x14ac:dyDescent="0.35">
      <c r="A37" s="39" t="str">
        <f>+C13</f>
        <v>Brindar en 3 URI priorizadas atención psicojurídica a mujeres víctimas de violencia.</v>
      </c>
      <c r="B37" s="40">
        <f>+AA13</f>
        <v>0.05</v>
      </c>
      <c r="C37" s="79">
        <f>+U13</f>
        <v>1</v>
      </c>
      <c r="D37" s="41"/>
      <c r="E37" s="41"/>
      <c r="F37" s="41"/>
      <c r="G37" s="79">
        <v>1</v>
      </c>
      <c r="H37" s="79">
        <v>1</v>
      </c>
      <c r="I37" s="79">
        <v>1</v>
      </c>
      <c r="J37" s="79">
        <v>1</v>
      </c>
      <c r="K37" s="79">
        <v>1</v>
      </c>
      <c r="L37" s="79">
        <v>1</v>
      </c>
      <c r="M37" s="79">
        <v>1</v>
      </c>
      <c r="N37" s="79">
        <v>1</v>
      </c>
      <c r="O37" s="79">
        <v>1</v>
      </c>
      <c r="P37" s="79">
        <v>1</v>
      </c>
      <c r="Q37" s="376" t="s">
        <v>181</v>
      </c>
      <c r="R37" s="377"/>
      <c r="S37" s="377"/>
      <c r="T37" s="378"/>
      <c r="U37" s="355"/>
      <c r="V37" s="356"/>
      <c r="W37" s="356"/>
      <c r="X37" s="412"/>
      <c r="Y37" s="376" t="s">
        <v>206</v>
      </c>
      <c r="Z37" s="377"/>
      <c r="AA37" s="377"/>
      <c r="AB37" s="431"/>
      <c r="AC37" s="21"/>
      <c r="AE37" s="43"/>
      <c r="AF37" s="43"/>
      <c r="AG37" s="43"/>
      <c r="AH37" s="43"/>
      <c r="AI37" s="43"/>
      <c r="AJ37" s="43"/>
      <c r="AK37" s="43"/>
      <c r="AL37" s="43"/>
      <c r="AM37" s="43"/>
      <c r="AN37" s="43"/>
    </row>
    <row r="38" spans="1:40" ht="28.5" customHeight="1" x14ac:dyDescent="0.3">
      <c r="A38" s="461"/>
      <c r="B38" s="462"/>
      <c r="C38" s="462"/>
      <c r="D38" s="462"/>
      <c r="E38" s="462"/>
      <c r="F38" s="462"/>
      <c r="G38" s="462"/>
      <c r="H38" s="462"/>
      <c r="I38" s="462"/>
      <c r="J38" s="462"/>
      <c r="K38" s="462"/>
      <c r="L38" s="462"/>
      <c r="M38" s="462"/>
      <c r="N38" s="462"/>
      <c r="O38" s="462"/>
      <c r="P38" s="462"/>
      <c r="Q38" s="462"/>
      <c r="R38" s="462"/>
      <c r="S38" s="462"/>
      <c r="T38" s="462"/>
      <c r="U38" s="462"/>
      <c r="V38" s="462"/>
      <c r="W38" s="462"/>
      <c r="X38" s="462"/>
      <c r="Y38" s="462"/>
      <c r="Z38" s="462"/>
      <c r="AA38" s="462"/>
      <c r="AB38" s="463"/>
      <c r="AC38" s="21"/>
      <c r="AE38" s="43"/>
      <c r="AF38" s="43"/>
      <c r="AG38" s="43"/>
      <c r="AH38" s="43"/>
      <c r="AI38" s="43"/>
      <c r="AJ38" s="43"/>
      <c r="AK38" s="43"/>
      <c r="AL38" s="43"/>
      <c r="AM38" s="43"/>
      <c r="AN38" s="43"/>
    </row>
    <row r="39" spans="1:40" ht="28.5" customHeight="1" x14ac:dyDescent="0.3">
      <c r="A39" s="446" t="s">
        <v>13</v>
      </c>
      <c r="B39" s="366" t="s">
        <v>52</v>
      </c>
      <c r="C39" s="281" t="s">
        <v>14</v>
      </c>
      <c r="D39" s="282"/>
      <c r="E39" s="282"/>
      <c r="F39" s="282"/>
      <c r="G39" s="282"/>
      <c r="H39" s="282"/>
      <c r="I39" s="282"/>
      <c r="J39" s="282"/>
      <c r="K39" s="282"/>
      <c r="L39" s="282"/>
      <c r="M39" s="282"/>
      <c r="N39" s="282"/>
      <c r="O39" s="282"/>
      <c r="P39" s="283"/>
      <c r="Q39" s="281" t="s">
        <v>72</v>
      </c>
      <c r="R39" s="282"/>
      <c r="S39" s="282"/>
      <c r="T39" s="282"/>
      <c r="U39" s="282"/>
      <c r="V39" s="282"/>
      <c r="W39" s="282"/>
      <c r="X39" s="282"/>
      <c r="Y39" s="282"/>
      <c r="Z39" s="282"/>
      <c r="AA39" s="282"/>
      <c r="AB39" s="365"/>
      <c r="AC39" s="21"/>
      <c r="AE39" s="43"/>
      <c r="AF39" s="43"/>
      <c r="AG39" s="43"/>
      <c r="AH39" s="43"/>
      <c r="AI39" s="43"/>
      <c r="AJ39" s="43"/>
      <c r="AK39" s="43"/>
      <c r="AL39" s="43"/>
      <c r="AM39" s="43"/>
      <c r="AN39" s="43"/>
    </row>
    <row r="40" spans="1:40" ht="28.5" customHeight="1" x14ac:dyDescent="0.3">
      <c r="A40" s="362"/>
      <c r="B40" s="363"/>
      <c r="C40" s="103" t="s">
        <v>15</v>
      </c>
      <c r="D40" s="103" t="s">
        <v>26</v>
      </c>
      <c r="E40" s="103" t="s">
        <v>27</v>
      </c>
      <c r="F40" s="103" t="s">
        <v>28</v>
      </c>
      <c r="G40" s="103" t="s">
        <v>41</v>
      </c>
      <c r="H40" s="103" t="s">
        <v>42</v>
      </c>
      <c r="I40" s="103" t="s">
        <v>43</v>
      </c>
      <c r="J40" s="103" t="s">
        <v>44</v>
      </c>
      <c r="K40" s="103" t="s">
        <v>45</v>
      </c>
      <c r="L40" s="103" t="s">
        <v>46</v>
      </c>
      <c r="M40" s="103" t="s">
        <v>47</v>
      </c>
      <c r="N40" s="103" t="s">
        <v>48</v>
      </c>
      <c r="O40" s="103" t="s">
        <v>49</v>
      </c>
      <c r="P40" s="103" t="s">
        <v>54</v>
      </c>
      <c r="Q40" s="281" t="s">
        <v>77</v>
      </c>
      <c r="R40" s="282"/>
      <c r="S40" s="282"/>
      <c r="T40" s="282"/>
      <c r="U40" s="282"/>
      <c r="V40" s="282"/>
      <c r="W40" s="282"/>
      <c r="X40" s="282"/>
      <c r="Y40" s="282"/>
      <c r="Z40" s="282"/>
      <c r="AA40" s="282"/>
      <c r="AB40" s="365"/>
      <c r="AC40" s="21"/>
      <c r="AM40" s="46"/>
      <c r="AN40" s="43"/>
    </row>
    <row r="41" spans="1:40" ht="24" customHeight="1" x14ac:dyDescent="0.25">
      <c r="A41" s="447" t="str">
        <f>+A37</f>
        <v>Brindar en 3 URI priorizadas atención psicojurídica a mujeres víctimas de violencia.</v>
      </c>
      <c r="B41" s="448">
        <v>0.05</v>
      </c>
      <c r="C41" s="28" t="s">
        <v>11</v>
      </c>
      <c r="D41" s="29"/>
      <c r="E41" s="29"/>
      <c r="F41" s="29"/>
      <c r="G41" s="88">
        <v>1</v>
      </c>
      <c r="H41" s="29"/>
      <c r="I41" s="29"/>
      <c r="J41" s="29"/>
      <c r="K41" s="29"/>
      <c r="L41" s="29"/>
      <c r="M41" s="29"/>
      <c r="N41" s="29"/>
      <c r="O41" s="29"/>
      <c r="P41" s="30">
        <f>SUM(D41:O41)</f>
        <v>1</v>
      </c>
      <c r="Q41" s="449" t="s">
        <v>207</v>
      </c>
      <c r="R41" s="450"/>
      <c r="S41" s="450"/>
      <c r="T41" s="450"/>
      <c r="U41" s="450"/>
      <c r="V41" s="450"/>
      <c r="W41" s="450"/>
      <c r="X41" s="450"/>
      <c r="Y41" s="450"/>
      <c r="Z41" s="450"/>
      <c r="AA41" s="450"/>
      <c r="AB41" s="451"/>
    </row>
    <row r="42" spans="1:40" ht="27" customHeight="1" x14ac:dyDescent="0.25">
      <c r="A42" s="409"/>
      <c r="B42" s="399"/>
      <c r="C42" s="24" t="s">
        <v>12</v>
      </c>
      <c r="D42" s="15"/>
      <c r="E42" s="15"/>
      <c r="F42" s="15"/>
      <c r="G42" s="89">
        <v>1</v>
      </c>
      <c r="H42" s="15"/>
      <c r="I42" s="15"/>
      <c r="J42" s="15"/>
      <c r="K42" s="15"/>
      <c r="L42" s="15"/>
      <c r="M42" s="15"/>
      <c r="N42" s="15"/>
      <c r="O42" s="15"/>
      <c r="P42" s="17">
        <f>SUM(D42:O42)</f>
        <v>1</v>
      </c>
      <c r="Q42" s="452"/>
      <c r="R42" s="453"/>
      <c r="S42" s="453"/>
      <c r="T42" s="453"/>
      <c r="U42" s="453"/>
      <c r="V42" s="453"/>
      <c r="W42" s="453"/>
      <c r="X42" s="453"/>
      <c r="Y42" s="453"/>
      <c r="Z42" s="453"/>
      <c r="AA42" s="453"/>
      <c r="AB42" s="454"/>
      <c r="AC42"/>
    </row>
    <row r="43" spans="1:40" ht="68.25" customHeight="1" x14ac:dyDescent="0.25">
      <c r="A43" s="374" t="s">
        <v>133</v>
      </c>
      <c r="B43" s="375"/>
      <c r="C43" s="24"/>
      <c r="D43" s="25"/>
      <c r="E43" s="34"/>
      <c r="F43" s="25"/>
      <c r="G43" s="25">
        <v>3</v>
      </c>
      <c r="H43" s="25">
        <v>56</v>
      </c>
      <c r="I43" s="25">
        <v>175</v>
      </c>
      <c r="J43" s="25">
        <v>154</v>
      </c>
      <c r="K43" s="25">
        <v>130</v>
      </c>
      <c r="L43" s="25">
        <v>117</v>
      </c>
      <c r="M43" s="25">
        <v>110</v>
      </c>
      <c r="N43" s="25">
        <v>103</v>
      </c>
      <c r="O43" s="25">
        <v>76</v>
      </c>
      <c r="P43" s="101">
        <f>SUM(D43:O43)</f>
        <v>924</v>
      </c>
      <c r="Q43" s="452"/>
      <c r="R43" s="453"/>
      <c r="S43" s="453"/>
      <c r="T43" s="453"/>
      <c r="U43" s="453"/>
      <c r="V43" s="453"/>
      <c r="W43" s="453"/>
      <c r="X43" s="453"/>
      <c r="Y43" s="453"/>
      <c r="Z43" s="453"/>
      <c r="AA43" s="453"/>
      <c r="AB43" s="454"/>
      <c r="AC43"/>
    </row>
    <row r="44" spans="1:40" ht="69.75" customHeight="1" thickBot="1" x14ac:dyDescent="0.3">
      <c r="A44" s="443" t="s">
        <v>134</v>
      </c>
      <c r="B44" s="444"/>
      <c r="C44" s="106"/>
      <c r="D44" s="107"/>
      <c r="E44" s="108"/>
      <c r="F44" s="107"/>
      <c r="G44" s="107">
        <v>32</v>
      </c>
      <c r="H44" s="107">
        <v>53</v>
      </c>
      <c r="I44" s="107">
        <v>147</v>
      </c>
      <c r="J44" s="107">
        <v>147</v>
      </c>
      <c r="K44" s="107">
        <v>127</v>
      </c>
      <c r="L44" s="107">
        <v>100</v>
      </c>
      <c r="M44" s="107">
        <v>96</v>
      </c>
      <c r="N44" s="107">
        <v>101</v>
      </c>
      <c r="O44" s="107">
        <v>77</v>
      </c>
      <c r="P44" s="109">
        <f>SUM(D44:O44)</f>
        <v>880</v>
      </c>
      <c r="Q44" s="455"/>
      <c r="R44" s="456"/>
      <c r="S44" s="456"/>
      <c r="T44" s="456"/>
      <c r="U44" s="456"/>
      <c r="V44" s="456"/>
      <c r="W44" s="456"/>
      <c r="X44" s="456"/>
      <c r="Y44" s="456"/>
      <c r="Z44" s="456"/>
      <c r="AA44" s="456"/>
      <c r="AB44" s="457"/>
      <c r="AC44"/>
    </row>
    <row r="45" spans="1:40" x14ac:dyDescent="0.25">
      <c r="Q45" s="117"/>
    </row>
    <row r="46" spans="1:40" x14ac:dyDescent="0.25">
      <c r="Q46" s="116"/>
    </row>
    <row r="47" spans="1:40" x14ac:dyDescent="0.25">
      <c r="H47" s="85"/>
      <c r="I47" s="85"/>
      <c r="J47" s="85"/>
    </row>
  </sheetData>
  <mergeCells count="108">
    <mergeCell ref="Y8:Z8"/>
    <mergeCell ref="AA8:AB8"/>
    <mergeCell ref="Y9:Z9"/>
    <mergeCell ref="A11:B11"/>
    <mergeCell ref="W11:X11"/>
    <mergeCell ref="A1:A4"/>
    <mergeCell ref="B1:Y1"/>
    <mergeCell ref="Z1:AB1"/>
    <mergeCell ref="B2:Y2"/>
    <mergeCell ref="Z2:AB2"/>
    <mergeCell ref="B3:Y4"/>
    <mergeCell ref="Z3:AB3"/>
    <mergeCell ref="Z4:AB4"/>
    <mergeCell ref="A7:B9"/>
    <mergeCell ref="C7:K9"/>
    <mergeCell ref="R7:T9"/>
    <mergeCell ref="U7:V9"/>
    <mergeCell ref="W7:X9"/>
    <mergeCell ref="Y7:Z7"/>
    <mergeCell ref="Y11:AB11"/>
    <mergeCell ref="C12:Z12"/>
    <mergeCell ref="C11:K11"/>
    <mergeCell ref="M11:Q11"/>
    <mergeCell ref="R11:V11"/>
    <mergeCell ref="A13:B13"/>
    <mergeCell ref="C13:Q13"/>
    <mergeCell ref="S13:T13"/>
    <mergeCell ref="V13:Y13"/>
    <mergeCell ref="AA13:AB13"/>
    <mergeCell ref="A15:B16"/>
    <mergeCell ref="D15:E15"/>
    <mergeCell ref="F15:G15"/>
    <mergeCell ref="H15:I15"/>
    <mergeCell ref="Q15:AB15"/>
    <mergeCell ref="D16:E16"/>
    <mergeCell ref="F16:G16"/>
    <mergeCell ref="H16:I16"/>
    <mergeCell ref="Q16:V16"/>
    <mergeCell ref="W16:AB16"/>
    <mergeCell ref="G22:I22"/>
    <mergeCell ref="J22:L22"/>
    <mergeCell ref="M22:O22"/>
    <mergeCell ref="Q17:S17"/>
    <mergeCell ref="T17:V17"/>
    <mergeCell ref="W17:Y17"/>
    <mergeCell ref="G23:I26"/>
    <mergeCell ref="J23:L26"/>
    <mergeCell ref="M23:O26"/>
    <mergeCell ref="A20:AB20"/>
    <mergeCell ref="A21:A22"/>
    <mergeCell ref="B21:C22"/>
    <mergeCell ref="D21:O21"/>
    <mergeCell ref="P21:P22"/>
    <mergeCell ref="Q21:AB22"/>
    <mergeCell ref="D22:F22"/>
    <mergeCell ref="Z17:AB17"/>
    <mergeCell ref="Q18:S18"/>
    <mergeCell ref="T18:V18"/>
    <mergeCell ref="W18:Y18"/>
    <mergeCell ref="Z18:AB18"/>
    <mergeCell ref="P31:P34"/>
    <mergeCell ref="Q31:AB34"/>
    <mergeCell ref="A35:A36"/>
    <mergeCell ref="B35:B36"/>
    <mergeCell ref="P23:P26"/>
    <mergeCell ref="Q23:AB26"/>
    <mergeCell ref="A27:AB27"/>
    <mergeCell ref="A23:A26"/>
    <mergeCell ref="B23:C26"/>
    <mergeCell ref="D23:F26"/>
    <mergeCell ref="A28:AB28"/>
    <mergeCell ref="A29:A30"/>
    <mergeCell ref="B29:C30"/>
    <mergeCell ref="D29:O29"/>
    <mergeCell ref="P29:P30"/>
    <mergeCell ref="Q29:AB30"/>
    <mergeCell ref="D30:F30"/>
    <mergeCell ref="G30:I30"/>
    <mergeCell ref="J30:L30"/>
    <mergeCell ref="M30:O30"/>
    <mergeCell ref="A31:A34"/>
    <mergeCell ref="B31:C34"/>
    <mergeCell ref="D31:F34"/>
    <mergeCell ref="G31:I34"/>
    <mergeCell ref="A39:A40"/>
    <mergeCell ref="B39:B40"/>
    <mergeCell ref="C39:P39"/>
    <mergeCell ref="Q39:AB39"/>
    <mergeCell ref="Q40:AB40"/>
    <mergeCell ref="AA7:AB7"/>
    <mergeCell ref="AA9:AB9"/>
    <mergeCell ref="A41:A42"/>
    <mergeCell ref="B41:B42"/>
    <mergeCell ref="Q41:AB44"/>
    <mergeCell ref="A44:B44"/>
    <mergeCell ref="A43:B43"/>
    <mergeCell ref="Q37:T37"/>
    <mergeCell ref="U37:X37"/>
    <mergeCell ref="Y37:AB37"/>
    <mergeCell ref="J31:L34"/>
    <mergeCell ref="M31:O34"/>
    <mergeCell ref="C35:C36"/>
    <mergeCell ref="D35:P35"/>
    <mergeCell ref="Q35:AB35"/>
    <mergeCell ref="Q36:T36"/>
    <mergeCell ref="U36:X36"/>
    <mergeCell ref="Y36:AB36"/>
    <mergeCell ref="A38:AB38"/>
  </mergeCells>
  <dataValidations count="3">
    <dataValidation type="textLength" operator="lessThanOrEqual" allowBlank="1" showInputMessage="1" showErrorMessage="1" errorTitle="Máximo 1.000 caracteres" error="Máximo 1.000 caracteres" sqref="U37:X37">
      <formula1>1000</formula1>
    </dataValidation>
    <dataValidation type="textLength" operator="lessThanOrEqual" allowBlank="1" showInputMessage="1" showErrorMessage="1" errorTitle="Máximo 2.000 caracteres" error="Máximo 2.000 caracteres" sqref="Q37:T37 Q41:AB44">
      <formula1>2000</formula1>
    </dataValidation>
    <dataValidation type="textLength" operator="lessThanOrEqual" allowBlank="1" showInputMessage="1" showErrorMessage="1" errorTitle="Máximo 2.000 caracteres" error="Máximo 2.000 caracteres" promptTitle="2.000 caracteres" sqref="Q23:AB26 Q31:AB34">
      <formula1>2000</formula1>
    </dataValidation>
  </dataValidations>
  <pageMargins left="0" right="0" top="0" bottom="0" header="0" footer="0"/>
  <pageSetup scale="42" fitToHeight="0"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39"/>
  <sheetViews>
    <sheetView topLeftCell="F28" zoomScale="90" zoomScaleNormal="90" workbookViewId="0">
      <selection activeCell="Q34" sqref="Q34:AB35"/>
    </sheetView>
  </sheetViews>
  <sheetFormatPr baseColWidth="10" defaultRowHeight="15" x14ac:dyDescent="0.25"/>
  <cols>
    <col min="1" max="1" width="38.42578125" customWidth="1"/>
    <col min="2" max="2" width="18.28515625" customWidth="1"/>
    <col min="3" max="3" width="17.42578125" customWidth="1"/>
    <col min="4" max="6" width="7" customWidth="1"/>
    <col min="7" max="15" width="7.7109375" customWidth="1"/>
    <col min="16" max="16" width="12" customWidth="1"/>
    <col min="18" max="18" width="7.42578125"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6.28515625" style="19"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28" ht="32.25" customHeight="1" x14ac:dyDescent="0.25">
      <c r="A1" s="244"/>
      <c r="B1" s="264" t="s">
        <v>20</v>
      </c>
      <c r="C1" s="265"/>
      <c r="D1" s="265"/>
      <c r="E1" s="265"/>
      <c r="F1" s="265"/>
      <c r="G1" s="265"/>
      <c r="H1" s="265"/>
      <c r="I1" s="265"/>
      <c r="J1" s="265"/>
      <c r="K1" s="265"/>
      <c r="L1" s="265"/>
      <c r="M1" s="265"/>
      <c r="N1" s="265"/>
      <c r="O1" s="265"/>
      <c r="P1" s="265"/>
      <c r="Q1" s="265"/>
      <c r="R1" s="265"/>
      <c r="S1" s="265"/>
      <c r="T1" s="265"/>
      <c r="U1" s="265"/>
      <c r="V1" s="265"/>
      <c r="W1" s="265"/>
      <c r="X1" s="265"/>
      <c r="Y1" s="266"/>
      <c r="Z1" s="212" t="s">
        <v>22</v>
      </c>
      <c r="AA1" s="213"/>
      <c r="AB1" s="214"/>
    </row>
    <row r="2" spans="1:28" ht="30.75" customHeight="1" x14ac:dyDescent="0.25">
      <c r="A2" s="245"/>
      <c r="B2" s="224" t="s">
        <v>21</v>
      </c>
      <c r="C2" s="225"/>
      <c r="D2" s="225"/>
      <c r="E2" s="225"/>
      <c r="F2" s="225"/>
      <c r="G2" s="225"/>
      <c r="H2" s="225"/>
      <c r="I2" s="225"/>
      <c r="J2" s="225"/>
      <c r="K2" s="225"/>
      <c r="L2" s="225"/>
      <c r="M2" s="225"/>
      <c r="N2" s="225"/>
      <c r="O2" s="225"/>
      <c r="P2" s="225"/>
      <c r="Q2" s="225"/>
      <c r="R2" s="225"/>
      <c r="S2" s="225"/>
      <c r="T2" s="225"/>
      <c r="U2" s="225"/>
      <c r="V2" s="225"/>
      <c r="W2" s="225"/>
      <c r="X2" s="225"/>
      <c r="Y2" s="226"/>
      <c r="Z2" s="189" t="s">
        <v>94</v>
      </c>
      <c r="AA2" s="190"/>
      <c r="AB2" s="191"/>
    </row>
    <row r="3" spans="1:28" ht="24" customHeight="1" x14ac:dyDescent="0.25">
      <c r="A3" s="245"/>
      <c r="B3" s="227" t="s">
        <v>55</v>
      </c>
      <c r="C3" s="228"/>
      <c r="D3" s="228"/>
      <c r="E3" s="228"/>
      <c r="F3" s="228"/>
      <c r="G3" s="228"/>
      <c r="H3" s="228"/>
      <c r="I3" s="228"/>
      <c r="J3" s="228"/>
      <c r="K3" s="228"/>
      <c r="L3" s="228"/>
      <c r="M3" s="228"/>
      <c r="N3" s="228"/>
      <c r="O3" s="228"/>
      <c r="P3" s="228"/>
      <c r="Q3" s="228"/>
      <c r="R3" s="228"/>
      <c r="S3" s="228"/>
      <c r="T3" s="228"/>
      <c r="U3" s="228"/>
      <c r="V3" s="228"/>
      <c r="W3" s="228"/>
      <c r="X3" s="228"/>
      <c r="Y3" s="229"/>
      <c r="Z3" s="189" t="s">
        <v>97</v>
      </c>
      <c r="AA3" s="190"/>
      <c r="AB3" s="191"/>
    </row>
    <row r="4" spans="1:28" ht="15.75" customHeight="1" thickBot="1" x14ac:dyDescent="0.3">
      <c r="A4" s="246"/>
      <c r="B4" s="230"/>
      <c r="C4" s="231"/>
      <c r="D4" s="231"/>
      <c r="E4" s="231"/>
      <c r="F4" s="231"/>
      <c r="G4" s="231"/>
      <c r="H4" s="231"/>
      <c r="I4" s="231"/>
      <c r="J4" s="231"/>
      <c r="K4" s="231"/>
      <c r="L4" s="231"/>
      <c r="M4" s="231"/>
      <c r="N4" s="231"/>
      <c r="O4" s="231"/>
      <c r="P4" s="231"/>
      <c r="Q4" s="231"/>
      <c r="R4" s="231"/>
      <c r="S4" s="231"/>
      <c r="T4" s="231"/>
      <c r="U4" s="231"/>
      <c r="V4" s="231"/>
      <c r="W4" s="231"/>
      <c r="X4" s="231"/>
      <c r="Y4" s="232"/>
      <c r="Z4" s="219" t="s">
        <v>95</v>
      </c>
      <c r="AA4" s="220"/>
      <c r="AB4" s="221"/>
    </row>
    <row r="5" spans="1:28" ht="9" customHeight="1" thickBot="1" x14ac:dyDescent="0.3">
      <c r="A5" s="53"/>
      <c r="B5" s="51"/>
      <c r="C5" s="52"/>
      <c r="D5" s="8"/>
      <c r="E5" s="8"/>
      <c r="F5" s="8"/>
      <c r="G5" s="8"/>
      <c r="H5" s="8"/>
      <c r="I5" s="8"/>
      <c r="J5" s="8"/>
      <c r="K5" s="8"/>
      <c r="L5" s="8"/>
      <c r="M5" s="8"/>
      <c r="N5" s="8"/>
      <c r="O5" s="8"/>
      <c r="P5" s="8"/>
      <c r="Q5" s="8"/>
      <c r="R5" s="8"/>
      <c r="S5" s="8"/>
      <c r="T5" s="8"/>
      <c r="U5" s="8"/>
      <c r="V5" s="8"/>
      <c r="W5" s="8"/>
      <c r="X5" s="9"/>
      <c r="Y5" s="8"/>
      <c r="Z5" s="10"/>
      <c r="AA5" s="2"/>
      <c r="AB5" s="54"/>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55"/>
    </row>
    <row r="7" spans="1:28" ht="15" customHeight="1" x14ac:dyDescent="0.25">
      <c r="A7" s="284" t="s">
        <v>0</v>
      </c>
      <c r="B7" s="285"/>
      <c r="C7" s="233" t="s">
        <v>98</v>
      </c>
      <c r="D7" s="234"/>
      <c r="E7" s="234"/>
      <c r="F7" s="234"/>
      <c r="G7" s="234"/>
      <c r="H7" s="234"/>
      <c r="I7" s="234"/>
      <c r="J7" s="234"/>
      <c r="K7" s="235"/>
      <c r="L7" s="58"/>
      <c r="M7" s="48"/>
      <c r="N7" s="48"/>
      <c r="O7" s="48"/>
      <c r="P7" s="48"/>
      <c r="Q7" s="50"/>
      <c r="R7" s="206" t="s">
        <v>64</v>
      </c>
      <c r="S7" s="269"/>
      <c r="T7" s="207"/>
      <c r="U7" s="195">
        <v>44564</v>
      </c>
      <c r="V7" s="196"/>
      <c r="W7" s="206" t="s">
        <v>60</v>
      </c>
      <c r="X7" s="207"/>
      <c r="Y7" s="204" t="s">
        <v>63</v>
      </c>
      <c r="Z7" s="205"/>
      <c r="AA7" s="217"/>
      <c r="AB7" s="218"/>
    </row>
    <row r="8" spans="1:28" ht="15" customHeight="1" thickBot="1" x14ac:dyDescent="0.3">
      <c r="A8" s="291"/>
      <c r="B8" s="292"/>
      <c r="C8" s="236"/>
      <c r="D8" s="237"/>
      <c r="E8" s="237"/>
      <c r="F8" s="237"/>
      <c r="G8" s="237"/>
      <c r="H8" s="237"/>
      <c r="I8" s="237"/>
      <c r="J8" s="237"/>
      <c r="K8" s="238"/>
      <c r="L8" s="58"/>
      <c r="M8" s="48"/>
      <c r="N8" s="48"/>
      <c r="O8" s="48"/>
      <c r="P8" s="48"/>
      <c r="Q8" s="50"/>
      <c r="R8" s="208"/>
      <c r="S8" s="270"/>
      <c r="T8" s="209"/>
      <c r="U8" s="197"/>
      <c r="V8" s="198"/>
      <c r="W8" s="208"/>
      <c r="X8" s="209"/>
      <c r="Y8" s="242" t="s">
        <v>61</v>
      </c>
      <c r="Z8" s="243"/>
      <c r="AA8" s="215"/>
      <c r="AB8" s="216"/>
    </row>
    <row r="9" spans="1:28" ht="15" customHeight="1" thickBot="1" x14ac:dyDescent="0.3">
      <c r="A9" s="293"/>
      <c r="B9" s="294"/>
      <c r="C9" s="239"/>
      <c r="D9" s="240"/>
      <c r="E9" s="240"/>
      <c r="F9" s="240"/>
      <c r="G9" s="240"/>
      <c r="H9" s="240"/>
      <c r="I9" s="240"/>
      <c r="J9" s="240"/>
      <c r="K9" s="241"/>
      <c r="L9" s="58"/>
      <c r="M9" s="48"/>
      <c r="N9" s="48"/>
      <c r="O9" s="48"/>
      <c r="P9" s="48"/>
      <c r="Q9" s="50"/>
      <c r="R9" s="210"/>
      <c r="S9" s="271"/>
      <c r="T9" s="211"/>
      <c r="U9" s="199"/>
      <c r="V9" s="200"/>
      <c r="W9" s="210"/>
      <c r="X9" s="211"/>
      <c r="Y9" s="222" t="s">
        <v>62</v>
      </c>
      <c r="Z9" s="223"/>
      <c r="AA9" s="217" t="s">
        <v>99</v>
      </c>
      <c r="AB9" s="218"/>
    </row>
    <row r="10" spans="1:28" ht="9" customHeight="1" thickBot="1" x14ac:dyDescent="0.3">
      <c r="A10" s="49"/>
      <c r="B10" s="59"/>
      <c r="C10" s="14"/>
      <c r="D10" s="14"/>
      <c r="E10" s="14"/>
      <c r="F10" s="14"/>
      <c r="G10" s="14"/>
      <c r="H10" s="14"/>
      <c r="I10" s="14"/>
      <c r="J10" s="14"/>
      <c r="K10" s="14"/>
      <c r="L10" s="14"/>
      <c r="M10" s="77"/>
      <c r="N10" s="77"/>
      <c r="O10" s="77"/>
      <c r="P10" s="77"/>
      <c r="Q10" s="77"/>
      <c r="R10" s="66"/>
      <c r="S10" s="66"/>
      <c r="T10" s="66"/>
      <c r="U10" s="66"/>
      <c r="V10" s="66"/>
      <c r="W10" s="63"/>
      <c r="X10" s="63"/>
      <c r="Y10" s="63"/>
      <c r="Z10" s="63"/>
      <c r="AA10" s="63"/>
      <c r="AB10" s="64"/>
    </row>
    <row r="11" spans="1:28" ht="39" customHeight="1" thickBot="1" x14ac:dyDescent="0.3">
      <c r="A11" s="267" t="s">
        <v>71</v>
      </c>
      <c r="B11" s="268"/>
      <c r="C11" s="295" t="s">
        <v>100</v>
      </c>
      <c r="D11" s="296"/>
      <c r="E11" s="296"/>
      <c r="F11" s="296"/>
      <c r="G11" s="296"/>
      <c r="H11" s="296"/>
      <c r="I11" s="296"/>
      <c r="J11" s="296"/>
      <c r="K11" s="297"/>
      <c r="L11" s="23"/>
      <c r="M11" s="201" t="s">
        <v>66</v>
      </c>
      <c r="N11" s="202"/>
      <c r="O11" s="202"/>
      <c r="P11" s="202"/>
      <c r="Q11" s="203"/>
      <c r="R11" s="303" t="s">
        <v>101</v>
      </c>
      <c r="S11" s="304"/>
      <c r="T11" s="304"/>
      <c r="U11" s="304"/>
      <c r="V11" s="305"/>
      <c r="W11" s="201" t="s">
        <v>65</v>
      </c>
      <c r="X11" s="203"/>
      <c r="Y11" s="192" t="s">
        <v>102</v>
      </c>
      <c r="Z11" s="193"/>
      <c r="AA11" s="193"/>
      <c r="AB11" s="194"/>
    </row>
    <row r="12" spans="1:28" ht="9" customHeight="1" thickBot="1" x14ac:dyDescent="0.3">
      <c r="A12" s="27"/>
      <c r="B12" s="65"/>
      <c r="C12" s="298"/>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6"/>
      <c r="AB12" s="56"/>
    </row>
    <row r="13" spans="1:28" s="1" customFormat="1" ht="37.5" customHeight="1" thickBot="1" x14ac:dyDescent="0.3">
      <c r="A13" s="284" t="s">
        <v>73</v>
      </c>
      <c r="B13" s="285"/>
      <c r="C13" s="310" t="s">
        <v>119</v>
      </c>
      <c r="D13" s="311"/>
      <c r="E13" s="311"/>
      <c r="F13" s="311"/>
      <c r="G13" s="311"/>
      <c r="H13" s="311"/>
      <c r="I13" s="311"/>
      <c r="J13" s="311"/>
      <c r="K13" s="311"/>
      <c r="L13" s="311"/>
      <c r="M13" s="311"/>
      <c r="N13" s="311"/>
      <c r="O13" s="311"/>
      <c r="P13" s="311"/>
      <c r="Q13" s="312"/>
      <c r="R13" s="8"/>
      <c r="S13" s="306" t="s">
        <v>18</v>
      </c>
      <c r="T13" s="306"/>
      <c r="U13" s="82">
        <v>1</v>
      </c>
      <c r="V13" s="328" t="s">
        <v>19</v>
      </c>
      <c r="W13" s="306"/>
      <c r="X13" s="306"/>
      <c r="Y13" s="306"/>
      <c r="Z13" s="8"/>
      <c r="AA13" s="332">
        <v>0.02</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7"/>
    </row>
    <row r="15" spans="1:28" ht="24" customHeight="1" thickBot="1" x14ac:dyDescent="0.3">
      <c r="A15" s="287" t="s">
        <v>1</v>
      </c>
      <c r="B15" s="288"/>
      <c r="C15" s="76" t="s">
        <v>51</v>
      </c>
      <c r="D15" s="275" t="s">
        <v>23</v>
      </c>
      <c r="E15" s="307"/>
      <c r="F15" s="275" t="s">
        <v>24</v>
      </c>
      <c r="G15" s="307"/>
      <c r="H15" s="275" t="s">
        <v>25</v>
      </c>
      <c r="I15" s="276"/>
      <c r="J15" s="73"/>
      <c r="K15" s="22"/>
      <c r="L15" s="73"/>
      <c r="M15" s="4"/>
      <c r="N15" s="4"/>
      <c r="O15" s="4"/>
      <c r="P15" s="4"/>
      <c r="Q15" s="329" t="s">
        <v>2</v>
      </c>
      <c r="R15" s="330"/>
      <c r="S15" s="330"/>
      <c r="T15" s="330"/>
      <c r="U15" s="330"/>
      <c r="V15" s="330"/>
      <c r="W15" s="330"/>
      <c r="X15" s="330"/>
      <c r="Y15" s="330"/>
      <c r="Z15" s="330"/>
      <c r="AA15" s="330"/>
      <c r="AB15" s="331"/>
    </row>
    <row r="16" spans="1:28" ht="35.25" customHeight="1" thickBot="1" x14ac:dyDescent="0.3">
      <c r="A16" s="289"/>
      <c r="B16" s="290"/>
      <c r="C16" s="60"/>
      <c r="D16" s="247"/>
      <c r="E16" s="327"/>
      <c r="F16" s="247"/>
      <c r="G16" s="327"/>
      <c r="H16" s="247" t="s">
        <v>99</v>
      </c>
      <c r="I16" s="248"/>
      <c r="J16" s="73"/>
      <c r="K16" s="73"/>
      <c r="L16" s="73"/>
      <c r="M16" s="4"/>
      <c r="N16" s="4"/>
      <c r="O16" s="4"/>
      <c r="P16" s="4"/>
      <c r="Q16" s="300" t="s">
        <v>3</v>
      </c>
      <c r="R16" s="301"/>
      <c r="S16" s="301"/>
      <c r="T16" s="301"/>
      <c r="U16" s="301"/>
      <c r="V16" s="302"/>
      <c r="W16" s="308" t="s">
        <v>4</v>
      </c>
      <c r="X16" s="301"/>
      <c r="Y16" s="301"/>
      <c r="Z16" s="301"/>
      <c r="AA16" s="301"/>
      <c r="AB16" s="309"/>
    </row>
    <row r="17" spans="1:40" ht="27" customHeight="1" x14ac:dyDescent="0.25">
      <c r="A17" s="3"/>
      <c r="B17" s="4"/>
      <c r="C17" s="4"/>
      <c r="D17" s="13"/>
      <c r="E17" s="13"/>
      <c r="F17" s="13"/>
      <c r="G17" s="13"/>
      <c r="H17" s="13"/>
      <c r="I17" s="13"/>
      <c r="J17" s="13"/>
      <c r="K17" s="13"/>
      <c r="L17" s="13"/>
      <c r="M17" s="4"/>
      <c r="N17" s="4"/>
      <c r="O17" s="4"/>
      <c r="P17" s="4"/>
      <c r="Q17" s="278" t="s">
        <v>5</v>
      </c>
      <c r="R17" s="279"/>
      <c r="S17" s="280"/>
      <c r="T17" s="286" t="s">
        <v>6</v>
      </c>
      <c r="U17" s="279"/>
      <c r="V17" s="280"/>
      <c r="W17" s="286" t="s">
        <v>5</v>
      </c>
      <c r="X17" s="279"/>
      <c r="Y17" s="280"/>
      <c r="Z17" s="286" t="s">
        <v>6</v>
      </c>
      <c r="AA17" s="279"/>
      <c r="AB17" s="334"/>
      <c r="AC17" s="18"/>
      <c r="AD17" s="18"/>
    </row>
    <row r="18" spans="1:40" ht="18" customHeight="1" thickBot="1" x14ac:dyDescent="0.3">
      <c r="A18" s="7"/>
      <c r="B18" s="8"/>
      <c r="C18" s="13"/>
      <c r="D18" s="13"/>
      <c r="E18" s="13"/>
      <c r="F18" s="13"/>
      <c r="G18" s="26"/>
      <c r="H18" s="26"/>
      <c r="I18" s="26"/>
      <c r="J18" s="26"/>
      <c r="K18" s="26"/>
      <c r="L18" s="26"/>
      <c r="M18" s="13"/>
      <c r="N18" s="13"/>
      <c r="O18" s="13"/>
      <c r="P18" s="13"/>
      <c r="Q18" s="277">
        <v>3750400</v>
      </c>
      <c r="R18" s="259"/>
      <c r="S18" s="260"/>
      <c r="T18" s="258">
        <v>3750400</v>
      </c>
      <c r="U18" s="259"/>
      <c r="V18" s="260"/>
      <c r="W18" s="258">
        <v>55902792</v>
      </c>
      <c r="X18" s="259"/>
      <c r="Y18" s="260"/>
      <c r="Z18" s="258">
        <v>55902792</v>
      </c>
      <c r="AA18" s="259"/>
      <c r="AB18" s="342"/>
      <c r="AC18" s="20"/>
      <c r="AD18" s="20"/>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55"/>
    </row>
    <row r="20" spans="1:40" ht="17.25" customHeight="1" x14ac:dyDescent="0.25">
      <c r="A20" s="335" t="s">
        <v>70</v>
      </c>
      <c r="B20" s="336"/>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8"/>
    </row>
    <row r="21" spans="1:40" ht="15" customHeight="1" x14ac:dyDescent="0.25">
      <c r="A21" s="315" t="s">
        <v>7</v>
      </c>
      <c r="B21" s="339" t="s">
        <v>8</v>
      </c>
      <c r="C21" s="340"/>
      <c r="D21" s="281" t="s">
        <v>9</v>
      </c>
      <c r="E21" s="282"/>
      <c r="F21" s="282"/>
      <c r="G21" s="282"/>
      <c r="H21" s="282"/>
      <c r="I21" s="282"/>
      <c r="J21" s="282"/>
      <c r="K21" s="282"/>
      <c r="L21" s="282"/>
      <c r="M21" s="282"/>
      <c r="N21" s="282"/>
      <c r="O21" s="283"/>
      <c r="P21" s="313" t="s">
        <v>10</v>
      </c>
      <c r="Q21" s="313" t="s">
        <v>78</v>
      </c>
      <c r="R21" s="313"/>
      <c r="S21" s="313"/>
      <c r="T21" s="313"/>
      <c r="U21" s="313"/>
      <c r="V21" s="313"/>
      <c r="W21" s="313"/>
      <c r="X21" s="313"/>
      <c r="Y21" s="313"/>
      <c r="Z21" s="313"/>
      <c r="AA21" s="313"/>
      <c r="AB21" s="326"/>
    </row>
    <row r="22" spans="1:40" ht="27" customHeight="1" x14ac:dyDescent="0.25">
      <c r="A22" s="316"/>
      <c r="B22" s="323"/>
      <c r="C22" s="341"/>
      <c r="D22" s="281" t="s">
        <v>51</v>
      </c>
      <c r="E22" s="282"/>
      <c r="F22" s="283"/>
      <c r="G22" s="281" t="s">
        <v>23</v>
      </c>
      <c r="H22" s="282"/>
      <c r="I22" s="283"/>
      <c r="J22" s="281" t="s">
        <v>24</v>
      </c>
      <c r="K22" s="282"/>
      <c r="L22" s="283"/>
      <c r="M22" s="281" t="s">
        <v>25</v>
      </c>
      <c r="N22" s="282"/>
      <c r="O22" s="283"/>
      <c r="P22" s="283"/>
      <c r="Q22" s="313"/>
      <c r="R22" s="313"/>
      <c r="S22" s="313"/>
      <c r="T22" s="313"/>
      <c r="U22" s="313"/>
      <c r="V22" s="313"/>
      <c r="W22" s="313"/>
      <c r="X22" s="313"/>
      <c r="Y22" s="313"/>
      <c r="Z22" s="313"/>
      <c r="AA22" s="313"/>
      <c r="AB22" s="326"/>
    </row>
    <row r="23" spans="1:40" x14ac:dyDescent="0.25">
      <c r="A23" s="415" t="s">
        <v>119</v>
      </c>
      <c r="B23" s="385"/>
      <c r="C23" s="386"/>
      <c r="D23" s="249"/>
      <c r="E23" s="250"/>
      <c r="F23" s="251"/>
      <c r="G23" s="249"/>
      <c r="H23" s="250"/>
      <c r="I23" s="251"/>
      <c r="J23" s="249"/>
      <c r="K23" s="250"/>
      <c r="L23" s="251"/>
      <c r="M23" s="249"/>
      <c r="N23" s="250"/>
      <c r="O23" s="251"/>
      <c r="P23" s="413"/>
      <c r="Q23" s="358"/>
      <c r="R23" s="358"/>
      <c r="S23" s="358"/>
      <c r="T23" s="358"/>
      <c r="U23" s="358"/>
      <c r="V23" s="358"/>
      <c r="W23" s="358"/>
      <c r="X23" s="358"/>
      <c r="Y23" s="358"/>
      <c r="Z23" s="358"/>
      <c r="AA23" s="358"/>
      <c r="AB23" s="359"/>
    </row>
    <row r="24" spans="1:40" x14ac:dyDescent="0.25">
      <c r="A24" s="415"/>
      <c r="B24" s="387"/>
      <c r="C24" s="388"/>
      <c r="D24" s="252"/>
      <c r="E24" s="253"/>
      <c r="F24" s="254"/>
      <c r="G24" s="252"/>
      <c r="H24" s="253"/>
      <c r="I24" s="254"/>
      <c r="J24" s="252"/>
      <c r="K24" s="253"/>
      <c r="L24" s="254"/>
      <c r="M24" s="252"/>
      <c r="N24" s="253"/>
      <c r="O24" s="254"/>
      <c r="P24" s="414"/>
      <c r="Q24" s="358"/>
      <c r="R24" s="358"/>
      <c r="S24" s="358"/>
      <c r="T24" s="358"/>
      <c r="U24" s="358"/>
      <c r="V24" s="358"/>
      <c r="W24" s="358"/>
      <c r="X24" s="358"/>
      <c r="Y24" s="358"/>
      <c r="Z24" s="358"/>
      <c r="AA24" s="358"/>
      <c r="AB24" s="359"/>
    </row>
    <row r="25" spans="1:40" x14ac:dyDescent="0.25">
      <c r="A25" s="415"/>
      <c r="B25" s="387"/>
      <c r="C25" s="388"/>
      <c r="D25" s="252"/>
      <c r="E25" s="253"/>
      <c r="F25" s="254"/>
      <c r="G25" s="252"/>
      <c r="H25" s="253"/>
      <c r="I25" s="254"/>
      <c r="J25" s="252"/>
      <c r="K25" s="253"/>
      <c r="L25" s="254"/>
      <c r="M25" s="252"/>
      <c r="N25" s="253"/>
      <c r="O25" s="254"/>
      <c r="P25" s="414"/>
      <c r="Q25" s="358"/>
      <c r="R25" s="358"/>
      <c r="S25" s="358"/>
      <c r="T25" s="358"/>
      <c r="U25" s="358"/>
      <c r="V25" s="358"/>
      <c r="W25" s="358"/>
      <c r="X25" s="358"/>
      <c r="Y25" s="358"/>
      <c r="Z25" s="358"/>
      <c r="AA25" s="358"/>
      <c r="AB25" s="359"/>
    </row>
    <row r="26" spans="1:40" ht="30.75" customHeight="1" thickBot="1" x14ac:dyDescent="0.3">
      <c r="A26" s="317"/>
      <c r="B26" s="387"/>
      <c r="C26" s="388"/>
      <c r="D26" s="252"/>
      <c r="E26" s="253"/>
      <c r="F26" s="254"/>
      <c r="G26" s="252"/>
      <c r="H26" s="253"/>
      <c r="I26" s="254"/>
      <c r="J26" s="252"/>
      <c r="K26" s="253"/>
      <c r="L26" s="254"/>
      <c r="M26" s="252"/>
      <c r="N26" s="253"/>
      <c r="O26" s="254"/>
      <c r="P26" s="414"/>
      <c r="Q26" s="360"/>
      <c r="R26" s="360"/>
      <c r="S26" s="360"/>
      <c r="T26" s="360"/>
      <c r="U26" s="360"/>
      <c r="V26" s="360"/>
      <c r="W26" s="360"/>
      <c r="X26" s="360"/>
      <c r="Y26" s="360"/>
      <c r="Z26" s="360"/>
      <c r="AA26" s="360"/>
      <c r="AB26" s="361"/>
    </row>
    <row r="27" spans="1:40" ht="51.75" customHeight="1" x14ac:dyDescent="0.25">
      <c r="A27" s="418"/>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20"/>
    </row>
    <row r="28" spans="1:40" ht="28.5" customHeight="1" x14ac:dyDescent="0.3">
      <c r="A28" s="315" t="s">
        <v>7</v>
      </c>
      <c r="B28" s="313" t="s">
        <v>53</v>
      </c>
      <c r="C28" s="313" t="s">
        <v>8</v>
      </c>
      <c r="D28" s="313" t="s">
        <v>50</v>
      </c>
      <c r="E28" s="313"/>
      <c r="F28" s="313"/>
      <c r="G28" s="313"/>
      <c r="H28" s="313"/>
      <c r="I28" s="313"/>
      <c r="J28" s="313"/>
      <c r="K28" s="313"/>
      <c r="L28" s="313"/>
      <c r="M28" s="313"/>
      <c r="N28" s="313"/>
      <c r="O28" s="313"/>
      <c r="P28" s="313"/>
      <c r="Q28" s="313" t="s">
        <v>79</v>
      </c>
      <c r="R28" s="313"/>
      <c r="S28" s="313"/>
      <c r="T28" s="313"/>
      <c r="U28" s="313"/>
      <c r="V28" s="313"/>
      <c r="W28" s="313"/>
      <c r="X28" s="313"/>
      <c r="Y28" s="313"/>
      <c r="Z28" s="313"/>
      <c r="AA28" s="313"/>
      <c r="AB28" s="326"/>
      <c r="AC28" s="21"/>
      <c r="AE28" s="43"/>
      <c r="AF28" s="43"/>
      <c r="AG28" s="43"/>
      <c r="AH28" s="43"/>
      <c r="AI28" s="43"/>
      <c r="AJ28" s="43"/>
      <c r="AK28" s="43"/>
      <c r="AL28" s="43"/>
      <c r="AM28" s="43"/>
      <c r="AN28" s="43"/>
    </row>
    <row r="29" spans="1:40" ht="28.5" customHeight="1" x14ac:dyDescent="0.3">
      <c r="A29" s="315"/>
      <c r="B29" s="313"/>
      <c r="C29" s="314"/>
      <c r="D29" s="104" t="s">
        <v>29</v>
      </c>
      <c r="E29" s="104" t="s">
        <v>30</v>
      </c>
      <c r="F29" s="104" t="s">
        <v>31</v>
      </c>
      <c r="G29" s="104" t="s">
        <v>32</v>
      </c>
      <c r="H29" s="104" t="s">
        <v>33</v>
      </c>
      <c r="I29" s="104" t="s">
        <v>34</v>
      </c>
      <c r="J29" s="104" t="s">
        <v>35</v>
      </c>
      <c r="K29" s="104" t="s">
        <v>36</v>
      </c>
      <c r="L29" s="104" t="s">
        <v>37</v>
      </c>
      <c r="M29" s="104" t="s">
        <v>38</v>
      </c>
      <c r="N29" s="104" t="s">
        <v>39</v>
      </c>
      <c r="O29" s="104" t="s">
        <v>40</v>
      </c>
      <c r="P29" s="104" t="s">
        <v>10</v>
      </c>
      <c r="Q29" s="323" t="s">
        <v>74</v>
      </c>
      <c r="R29" s="324"/>
      <c r="S29" s="324"/>
      <c r="T29" s="341"/>
      <c r="U29" s="323" t="s">
        <v>75</v>
      </c>
      <c r="V29" s="324"/>
      <c r="W29" s="324"/>
      <c r="X29" s="341"/>
      <c r="Y29" s="323" t="s">
        <v>76</v>
      </c>
      <c r="Z29" s="324"/>
      <c r="AA29" s="324"/>
      <c r="AB29" s="325"/>
      <c r="AC29" s="21"/>
      <c r="AE29" s="43"/>
      <c r="AF29" s="43"/>
      <c r="AG29" s="43"/>
      <c r="AH29" s="43"/>
      <c r="AI29" s="43"/>
      <c r="AJ29" s="43"/>
      <c r="AK29" s="43"/>
      <c r="AL29" s="43"/>
      <c r="AM29" s="43"/>
      <c r="AN29" s="43"/>
    </row>
    <row r="30" spans="1:40" ht="69" customHeight="1" thickBot="1" x14ac:dyDescent="0.35">
      <c r="A30" s="39" t="str">
        <f>+C13</f>
        <v>Emitir el 100% de los conceptos jurídicos relacionados con los derechos humanos de las mujeres del Distrito Capital.</v>
      </c>
      <c r="B30" s="40">
        <f>+AA13</f>
        <v>0.02</v>
      </c>
      <c r="C30" s="79">
        <v>1</v>
      </c>
      <c r="D30" s="41">
        <v>0.08</v>
      </c>
      <c r="E30" s="41">
        <v>0.08</v>
      </c>
      <c r="F30" s="41">
        <v>0.09</v>
      </c>
      <c r="G30" s="41">
        <v>0.08</v>
      </c>
      <c r="H30" s="41">
        <v>0.08</v>
      </c>
      <c r="I30" s="41">
        <v>0.09</v>
      </c>
      <c r="J30" s="41">
        <v>0.08</v>
      </c>
      <c r="K30" s="41">
        <v>0.08</v>
      </c>
      <c r="L30" s="41">
        <v>0.09</v>
      </c>
      <c r="M30" s="41">
        <v>0.08</v>
      </c>
      <c r="N30" s="41">
        <v>0.08</v>
      </c>
      <c r="O30" s="41">
        <v>0.09</v>
      </c>
      <c r="P30" s="42">
        <f>SUM(D30:O30)</f>
        <v>0.99999999999999978</v>
      </c>
      <c r="Q30" s="376" t="s">
        <v>194</v>
      </c>
      <c r="R30" s="377"/>
      <c r="S30" s="377"/>
      <c r="T30" s="378"/>
      <c r="U30" s="379"/>
      <c r="V30" s="380"/>
      <c r="W30" s="380"/>
      <c r="X30" s="381"/>
      <c r="Y30" s="376" t="s">
        <v>180</v>
      </c>
      <c r="Z30" s="377"/>
      <c r="AA30" s="377"/>
      <c r="AB30" s="431"/>
      <c r="AC30" s="21"/>
      <c r="AE30" s="43"/>
      <c r="AF30" s="43"/>
      <c r="AG30" s="43"/>
      <c r="AH30" s="43"/>
      <c r="AI30" s="43"/>
      <c r="AJ30" s="43"/>
      <c r="AK30" s="43"/>
      <c r="AL30" s="43"/>
      <c r="AM30" s="43"/>
      <c r="AN30" s="43"/>
    </row>
    <row r="31" spans="1:40" ht="28.5" customHeight="1" x14ac:dyDescent="0.3">
      <c r="A31" s="418"/>
      <c r="B31" s="424"/>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20"/>
      <c r="AC31" s="21"/>
      <c r="AE31" s="43"/>
      <c r="AF31" s="43"/>
      <c r="AG31" s="43"/>
      <c r="AH31" s="43"/>
      <c r="AI31" s="43"/>
      <c r="AJ31" s="43"/>
      <c r="AK31" s="43"/>
      <c r="AL31" s="43"/>
      <c r="AM31" s="43"/>
      <c r="AN31" s="43"/>
    </row>
    <row r="32" spans="1:40" ht="28.5" customHeight="1" x14ac:dyDescent="0.3">
      <c r="A32" s="315" t="s">
        <v>13</v>
      </c>
      <c r="B32" s="366" t="s">
        <v>52</v>
      </c>
      <c r="C32" s="313" t="s">
        <v>14</v>
      </c>
      <c r="D32" s="313"/>
      <c r="E32" s="313"/>
      <c r="F32" s="313"/>
      <c r="G32" s="313"/>
      <c r="H32" s="313"/>
      <c r="I32" s="313"/>
      <c r="J32" s="313"/>
      <c r="K32" s="313"/>
      <c r="L32" s="313"/>
      <c r="M32" s="313"/>
      <c r="N32" s="313"/>
      <c r="O32" s="313"/>
      <c r="P32" s="313"/>
      <c r="Q32" s="281" t="s">
        <v>72</v>
      </c>
      <c r="R32" s="282"/>
      <c r="S32" s="282"/>
      <c r="T32" s="282"/>
      <c r="U32" s="282"/>
      <c r="V32" s="282"/>
      <c r="W32" s="282"/>
      <c r="X32" s="282"/>
      <c r="Y32" s="282"/>
      <c r="Z32" s="282"/>
      <c r="AA32" s="282"/>
      <c r="AB32" s="365"/>
      <c r="AC32" s="21"/>
      <c r="AE32" s="43"/>
      <c r="AF32" s="43"/>
      <c r="AG32" s="43"/>
      <c r="AH32" s="43"/>
      <c r="AI32" s="43"/>
      <c r="AJ32" s="43"/>
      <c r="AK32" s="43"/>
      <c r="AL32" s="43"/>
      <c r="AM32" s="43"/>
      <c r="AN32" s="43"/>
    </row>
    <row r="33" spans="1:40" ht="28.5" customHeight="1" x14ac:dyDescent="0.3">
      <c r="A33" s="315"/>
      <c r="B33" s="363"/>
      <c r="C33" s="104" t="s">
        <v>15</v>
      </c>
      <c r="D33" s="104" t="s">
        <v>26</v>
      </c>
      <c r="E33" s="104" t="s">
        <v>27</v>
      </c>
      <c r="F33" s="104" t="s">
        <v>28</v>
      </c>
      <c r="G33" s="104" t="s">
        <v>41</v>
      </c>
      <c r="H33" s="104" t="s">
        <v>42</v>
      </c>
      <c r="I33" s="104" t="s">
        <v>43</v>
      </c>
      <c r="J33" s="104" t="s">
        <v>44</v>
      </c>
      <c r="K33" s="104" t="s">
        <v>45</v>
      </c>
      <c r="L33" s="104" t="s">
        <v>46</v>
      </c>
      <c r="M33" s="104" t="s">
        <v>47</v>
      </c>
      <c r="N33" s="104" t="s">
        <v>48</v>
      </c>
      <c r="O33" s="104" t="s">
        <v>49</v>
      </c>
      <c r="P33" s="104" t="s">
        <v>54</v>
      </c>
      <c r="Q33" s="281" t="s">
        <v>77</v>
      </c>
      <c r="R33" s="282"/>
      <c r="S33" s="282"/>
      <c r="T33" s="282"/>
      <c r="U33" s="282"/>
      <c r="V33" s="282"/>
      <c r="W33" s="282"/>
      <c r="X33" s="282"/>
      <c r="Y33" s="282"/>
      <c r="Z33" s="282"/>
      <c r="AA33" s="282"/>
      <c r="AB33" s="365"/>
      <c r="AC33" s="21"/>
      <c r="AM33" s="46"/>
      <c r="AN33" s="43"/>
    </row>
    <row r="34" spans="1:40" ht="56.1" customHeight="1" x14ac:dyDescent="0.3">
      <c r="A34" s="409" t="str">
        <f>+A30</f>
        <v>Emitir el 100% de los conceptos jurídicos relacionados con los derechos humanos de las mujeres del Distrito Capital.</v>
      </c>
      <c r="B34" s="432">
        <f>+B30</f>
        <v>0.02</v>
      </c>
      <c r="C34" s="28" t="s">
        <v>11</v>
      </c>
      <c r="D34" s="29">
        <v>0.08</v>
      </c>
      <c r="E34" s="29">
        <v>0.08</v>
      </c>
      <c r="F34" s="29">
        <v>0.09</v>
      </c>
      <c r="G34" s="29">
        <v>0.08</v>
      </c>
      <c r="H34" s="29">
        <v>0.08</v>
      </c>
      <c r="I34" s="29">
        <v>0.09</v>
      </c>
      <c r="J34" s="29">
        <v>0.08</v>
      </c>
      <c r="K34" s="29">
        <v>0.08</v>
      </c>
      <c r="L34" s="29">
        <v>0.09</v>
      </c>
      <c r="M34" s="29">
        <v>0.08</v>
      </c>
      <c r="N34" s="29">
        <v>0.08</v>
      </c>
      <c r="O34" s="29">
        <v>0.09</v>
      </c>
      <c r="P34" s="30">
        <f>SUM(D34:O34)</f>
        <v>0.99999999999999978</v>
      </c>
      <c r="Q34" s="511" t="s">
        <v>199</v>
      </c>
      <c r="R34" s="511"/>
      <c r="S34" s="511"/>
      <c r="T34" s="511"/>
      <c r="U34" s="511"/>
      <c r="V34" s="511"/>
      <c r="W34" s="511"/>
      <c r="X34" s="511"/>
      <c r="Y34" s="511"/>
      <c r="Z34" s="511"/>
      <c r="AA34" s="511"/>
      <c r="AB34" s="512"/>
      <c r="AC34" s="21"/>
      <c r="AM34" s="46"/>
      <c r="AN34" s="43"/>
    </row>
    <row r="35" spans="1:40" ht="71.25" customHeight="1" thickBot="1" x14ac:dyDescent="0.35">
      <c r="A35" s="509"/>
      <c r="B35" s="510"/>
      <c r="C35" s="106" t="s">
        <v>12</v>
      </c>
      <c r="D35" s="112">
        <v>0.08</v>
      </c>
      <c r="E35" s="112">
        <v>0.08</v>
      </c>
      <c r="F35" s="112">
        <v>0.09</v>
      </c>
      <c r="G35" s="112">
        <v>0.08</v>
      </c>
      <c r="H35" s="112">
        <v>0.08</v>
      </c>
      <c r="I35" s="112">
        <v>0.09</v>
      </c>
      <c r="J35" s="112">
        <v>0.08</v>
      </c>
      <c r="K35" s="112">
        <v>0.08</v>
      </c>
      <c r="L35" s="112">
        <v>0.09</v>
      </c>
      <c r="M35" s="112">
        <v>0.08</v>
      </c>
      <c r="N35" s="112">
        <v>0.08</v>
      </c>
      <c r="O35" s="112">
        <v>0.09</v>
      </c>
      <c r="P35" s="113">
        <f>SUM(D35:O35)</f>
        <v>0.99999999999999978</v>
      </c>
      <c r="Q35" s="513"/>
      <c r="R35" s="513"/>
      <c r="S35" s="513"/>
      <c r="T35" s="513"/>
      <c r="U35" s="513"/>
      <c r="V35" s="513"/>
      <c r="W35" s="513"/>
      <c r="X35" s="513"/>
      <c r="Y35" s="513"/>
      <c r="Z35" s="513"/>
      <c r="AA35" s="513"/>
      <c r="AB35" s="514"/>
      <c r="AC35" s="21"/>
      <c r="AM35" s="46"/>
      <c r="AN35" s="43"/>
    </row>
    <row r="36" spans="1:40" ht="17.25" customHeight="1" x14ac:dyDescent="0.25">
      <c r="A36" s="4"/>
      <c r="B36" s="4"/>
      <c r="C36" s="4"/>
      <c r="D36" s="4"/>
      <c r="E36" s="4"/>
      <c r="F36" s="4"/>
      <c r="G36" s="4"/>
      <c r="H36" s="4"/>
      <c r="I36" s="4"/>
      <c r="J36" s="4"/>
      <c r="K36" s="4"/>
      <c r="L36" s="4"/>
      <c r="M36" s="4"/>
      <c r="N36" s="4"/>
      <c r="O36" s="4"/>
      <c r="P36" s="4"/>
      <c r="Q36" s="119"/>
      <c r="R36" s="4"/>
      <c r="S36" s="4"/>
      <c r="T36" s="4"/>
      <c r="U36" s="4"/>
      <c r="V36" s="4"/>
      <c r="W36" s="4"/>
      <c r="X36" s="5"/>
      <c r="Y36" s="4"/>
      <c r="Z36" s="4"/>
      <c r="AA36" s="4"/>
      <c r="AB36" s="4"/>
    </row>
    <row r="39" spans="1:40" x14ac:dyDescent="0.25">
      <c r="Q39" s="116"/>
    </row>
  </sheetData>
  <mergeCells count="88">
    <mergeCell ref="A1:A4"/>
    <mergeCell ref="B1:Y1"/>
    <mergeCell ref="Z1:AB1"/>
    <mergeCell ref="B2:Y2"/>
    <mergeCell ref="Z2:AB2"/>
    <mergeCell ref="B3:Y4"/>
    <mergeCell ref="Z3:AB3"/>
    <mergeCell ref="Z4:AB4"/>
    <mergeCell ref="A7:B9"/>
    <mergeCell ref="C7:K9"/>
    <mergeCell ref="R7:T9"/>
    <mergeCell ref="U7:V9"/>
    <mergeCell ref="W7:X9"/>
    <mergeCell ref="Y7:Z7"/>
    <mergeCell ref="AA7:AB7"/>
    <mergeCell ref="Y8:Z8"/>
    <mergeCell ref="AA8:AB8"/>
    <mergeCell ref="Y9:Z9"/>
    <mergeCell ref="AA9:AB9"/>
    <mergeCell ref="Y11:AB11"/>
    <mergeCell ref="C12:Z12"/>
    <mergeCell ref="A13:B13"/>
    <mergeCell ref="C13:Q13"/>
    <mergeCell ref="S13:T13"/>
    <mergeCell ref="V13:Y13"/>
    <mergeCell ref="AA13:AB13"/>
    <mergeCell ref="A11:B11"/>
    <mergeCell ref="C11:K11"/>
    <mergeCell ref="M11:Q11"/>
    <mergeCell ref="R11:V11"/>
    <mergeCell ref="W11:X11"/>
    <mergeCell ref="A15:B16"/>
    <mergeCell ref="D15:E15"/>
    <mergeCell ref="F15:G15"/>
    <mergeCell ref="H15:I15"/>
    <mergeCell ref="Q15:AB15"/>
    <mergeCell ref="D16:E16"/>
    <mergeCell ref="F16:G16"/>
    <mergeCell ref="H16:I16"/>
    <mergeCell ref="Q16:V16"/>
    <mergeCell ref="W16:AB16"/>
    <mergeCell ref="Z17:AB17"/>
    <mergeCell ref="Q18:S18"/>
    <mergeCell ref="T18:V18"/>
    <mergeCell ref="W18:Y18"/>
    <mergeCell ref="Z18:AB18"/>
    <mergeCell ref="Q17:S17"/>
    <mergeCell ref="T17:V17"/>
    <mergeCell ref="W17:Y17"/>
    <mergeCell ref="B28:B29"/>
    <mergeCell ref="C28:C29"/>
    <mergeCell ref="D28:P28"/>
    <mergeCell ref="Q28:AB28"/>
    <mergeCell ref="A20:AB20"/>
    <mergeCell ref="A21:A22"/>
    <mergeCell ref="B21:C22"/>
    <mergeCell ref="D21:O21"/>
    <mergeCell ref="P21:P22"/>
    <mergeCell ref="Q21:AB22"/>
    <mergeCell ref="D22:F22"/>
    <mergeCell ref="G22:I22"/>
    <mergeCell ref="J22:L22"/>
    <mergeCell ref="M22:O22"/>
    <mergeCell ref="J23:L26"/>
    <mergeCell ref="M23:O26"/>
    <mergeCell ref="P23:P26"/>
    <mergeCell ref="Q23:AB26"/>
    <mergeCell ref="A27:AB27"/>
    <mergeCell ref="A23:A26"/>
    <mergeCell ref="B23:C26"/>
    <mergeCell ref="D23:F26"/>
    <mergeCell ref="G23:I26"/>
    <mergeCell ref="Q29:T29"/>
    <mergeCell ref="A34:A35"/>
    <mergeCell ref="B34:B35"/>
    <mergeCell ref="Q34:AB35"/>
    <mergeCell ref="Q30:T30"/>
    <mergeCell ref="U30:X30"/>
    <mergeCell ref="Y30:AB30"/>
    <mergeCell ref="A31:AB31"/>
    <mergeCell ref="A32:A33"/>
    <mergeCell ref="B32:B33"/>
    <mergeCell ref="C32:P32"/>
    <mergeCell ref="Q33:AB33"/>
    <mergeCell ref="Q32:AB32"/>
    <mergeCell ref="U29:X29"/>
    <mergeCell ref="Y29:AB29"/>
    <mergeCell ref="A28:A29"/>
  </mergeCells>
  <dataValidations count="3">
    <dataValidation type="textLength" operator="lessThanOrEqual" allowBlank="1" showInputMessage="1" showErrorMessage="1" errorTitle="Máximo 2.000 caracteres" error="Máximo 2.000 caracteres" promptTitle="2.000 caracteres" sqref="Q23:AB26">
      <formula1>2000</formula1>
    </dataValidation>
    <dataValidation type="textLength" operator="lessThanOrEqual" allowBlank="1" showInputMessage="1" showErrorMessage="1" errorTitle="Máximo 2.000 caracteres" error="Máximo 2.000 caracteres" sqref="Q30:T30 Q34:AB35">
      <formula1>2000</formula1>
    </dataValidation>
    <dataValidation type="textLength" operator="lessThanOrEqual" allowBlank="1" showInputMessage="1" showErrorMessage="1" errorTitle="Máximo 1.000 caracteres" error="Máximo 1.000 caracteres" sqref="U30:X30">
      <formula1>1000</formula1>
    </dataValidation>
  </dataValidations>
  <pageMargins left="0" right="0" top="0" bottom="0" header="0" footer="0"/>
  <pageSetup scale="42" fitToHeight="0"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47"/>
  <sheetViews>
    <sheetView topLeftCell="F37" zoomScale="90" zoomScaleNormal="90" workbookViewId="0">
      <selection activeCell="U37" sqref="U37:X37"/>
    </sheetView>
  </sheetViews>
  <sheetFormatPr baseColWidth="10" defaultRowHeight="15" x14ac:dyDescent="0.25"/>
  <cols>
    <col min="1" max="1" width="38.42578125" customWidth="1"/>
    <col min="2" max="2" width="18.28515625" customWidth="1"/>
    <col min="3" max="3" width="17.42578125" customWidth="1"/>
    <col min="4" max="6" width="7" customWidth="1"/>
    <col min="7" max="15" width="7.7109375" customWidth="1"/>
    <col min="16" max="16" width="11.140625" customWidth="1"/>
    <col min="18" max="18" width="7.42578125" customWidth="1"/>
    <col min="21" max="21" width="13" customWidth="1"/>
    <col min="22" max="22" width="7.85546875" customWidth="1"/>
    <col min="23" max="23" width="9.140625" customWidth="1"/>
    <col min="24" max="24" width="11.42578125" customWidth="1"/>
    <col min="25" max="25" width="9.7109375" customWidth="1"/>
    <col min="26" max="26" width="12.85546875" customWidth="1"/>
    <col min="27" max="27" width="6.28515625" customWidth="1"/>
    <col min="28" max="28" width="7.7109375" customWidth="1"/>
    <col min="29" max="29" width="6.28515625" style="19" bestFit="1" customWidth="1"/>
    <col min="30" max="30" width="22.85546875" customWidth="1"/>
    <col min="31" max="31" width="18.42578125" bestFit="1" customWidth="1"/>
    <col min="32" max="32" width="8.42578125" customWidth="1"/>
    <col min="33" max="33" width="18.42578125" bestFit="1" customWidth="1"/>
    <col min="34" max="34" width="5.7109375" customWidth="1"/>
    <col min="35" max="35" width="18.42578125" bestFit="1" customWidth="1"/>
    <col min="36" max="36" width="4.7109375" customWidth="1"/>
    <col min="37" max="37" width="23" bestFit="1" customWidth="1"/>
    <col min="39" max="39" width="18.42578125" bestFit="1" customWidth="1"/>
    <col min="40" max="40" width="16.140625" customWidth="1"/>
  </cols>
  <sheetData>
    <row r="1" spans="1:28" ht="32.25" customHeight="1" x14ac:dyDescent="0.25">
      <c r="A1" s="244"/>
      <c r="B1" s="264" t="s">
        <v>20</v>
      </c>
      <c r="C1" s="265"/>
      <c r="D1" s="265"/>
      <c r="E1" s="265"/>
      <c r="F1" s="265"/>
      <c r="G1" s="265"/>
      <c r="H1" s="265"/>
      <c r="I1" s="265"/>
      <c r="J1" s="265"/>
      <c r="K1" s="265"/>
      <c r="L1" s="265"/>
      <c r="M1" s="265"/>
      <c r="N1" s="265"/>
      <c r="O1" s="265"/>
      <c r="P1" s="265"/>
      <c r="Q1" s="265"/>
      <c r="R1" s="265"/>
      <c r="S1" s="265"/>
      <c r="T1" s="265"/>
      <c r="U1" s="265"/>
      <c r="V1" s="265"/>
      <c r="W1" s="265"/>
      <c r="X1" s="265"/>
      <c r="Y1" s="266"/>
      <c r="Z1" s="212" t="s">
        <v>22</v>
      </c>
      <c r="AA1" s="213"/>
      <c r="AB1" s="214"/>
    </row>
    <row r="2" spans="1:28" ht="30.75" customHeight="1" x14ac:dyDescent="0.25">
      <c r="A2" s="245"/>
      <c r="B2" s="224" t="s">
        <v>21</v>
      </c>
      <c r="C2" s="225"/>
      <c r="D2" s="225"/>
      <c r="E2" s="225"/>
      <c r="F2" s="225"/>
      <c r="G2" s="225"/>
      <c r="H2" s="225"/>
      <c r="I2" s="225"/>
      <c r="J2" s="225"/>
      <c r="K2" s="225"/>
      <c r="L2" s="225"/>
      <c r="M2" s="225"/>
      <c r="N2" s="225"/>
      <c r="O2" s="225"/>
      <c r="P2" s="225"/>
      <c r="Q2" s="225"/>
      <c r="R2" s="225"/>
      <c r="S2" s="225"/>
      <c r="T2" s="225"/>
      <c r="U2" s="225"/>
      <c r="V2" s="225"/>
      <c r="W2" s="225"/>
      <c r="X2" s="225"/>
      <c r="Y2" s="226"/>
      <c r="Z2" s="189" t="s">
        <v>94</v>
      </c>
      <c r="AA2" s="190"/>
      <c r="AB2" s="191"/>
    </row>
    <row r="3" spans="1:28" ht="24" customHeight="1" x14ac:dyDescent="0.25">
      <c r="A3" s="245"/>
      <c r="B3" s="227" t="s">
        <v>55</v>
      </c>
      <c r="C3" s="228"/>
      <c r="D3" s="228"/>
      <c r="E3" s="228"/>
      <c r="F3" s="228"/>
      <c r="G3" s="228"/>
      <c r="H3" s="228"/>
      <c r="I3" s="228"/>
      <c r="J3" s="228"/>
      <c r="K3" s="228"/>
      <c r="L3" s="228"/>
      <c r="M3" s="228"/>
      <c r="N3" s="228"/>
      <c r="O3" s="228"/>
      <c r="P3" s="228"/>
      <c r="Q3" s="228"/>
      <c r="R3" s="228"/>
      <c r="S3" s="228"/>
      <c r="T3" s="228"/>
      <c r="U3" s="228"/>
      <c r="V3" s="228"/>
      <c r="W3" s="228"/>
      <c r="X3" s="228"/>
      <c r="Y3" s="229"/>
      <c r="Z3" s="189" t="s">
        <v>97</v>
      </c>
      <c r="AA3" s="190"/>
      <c r="AB3" s="191"/>
    </row>
    <row r="4" spans="1:28" ht="15.75" customHeight="1" thickBot="1" x14ac:dyDescent="0.3">
      <c r="A4" s="246"/>
      <c r="B4" s="230"/>
      <c r="C4" s="231"/>
      <c r="D4" s="231"/>
      <c r="E4" s="231"/>
      <c r="F4" s="231"/>
      <c r="G4" s="231"/>
      <c r="H4" s="231"/>
      <c r="I4" s="231"/>
      <c r="J4" s="231"/>
      <c r="K4" s="231"/>
      <c r="L4" s="231"/>
      <c r="M4" s="231"/>
      <c r="N4" s="231"/>
      <c r="O4" s="231"/>
      <c r="P4" s="231"/>
      <c r="Q4" s="231"/>
      <c r="R4" s="231"/>
      <c r="S4" s="231"/>
      <c r="T4" s="231"/>
      <c r="U4" s="231"/>
      <c r="V4" s="231"/>
      <c r="W4" s="231"/>
      <c r="X4" s="231"/>
      <c r="Y4" s="232"/>
      <c r="Z4" s="219" t="s">
        <v>95</v>
      </c>
      <c r="AA4" s="220"/>
      <c r="AB4" s="221"/>
    </row>
    <row r="5" spans="1:28" ht="9" customHeight="1" thickBot="1" x14ac:dyDescent="0.3">
      <c r="A5" s="53"/>
      <c r="B5" s="51"/>
      <c r="C5" s="52"/>
      <c r="D5" s="8"/>
      <c r="E5" s="8"/>
      <c r="F5" s="8"/>
      <c r="G5" s="8"/>
      <c r="H5" s="8"/>
      <c r="I5" s="8"/>
      <c r="J5" s="8"/>
      <c r="K5" s="8"/>
      <c r="L5" s="8"/>
      <c r="M5" s="8"/>
      <c r="N5" s="8"/>
      <c r="O5" s="8"/>
      <c r="P5" s="8"/>
      <c r="Q5" s="8"/>
      <c r="R5" s="8"/>
      <c r="S5" s="8"/>
      <c r="T5" s="8"/>
      <c r="U5" s="8"/>
      <c r="V5" s="8"/>
      <c r="W5" s="8"/>
      <c r="X5" s="9"/>
      <c r="Y5" s="8"/>
      <c r="Z5" s="10"/>
      <c r="AA5" s="2"/>
      <c r="AB5" s="54"/>
    </row>
    <row r="6" spans="1:28" ht="9" customHeight="1" thickBot="1" x14ac:dyDescent="0.3">
      <c r="A6" s="7"/>
      <c r="B6" s="8"/>
      <c r="C6" s="8"/>
      <c r="D6" s="8"/>
      <c r="E6" s="8"/>
      <c r="F6" s="8"/>
      <c r="G6" s="8"/>
      <c r="H6" s="8"/>
      <c r="I6" s="8"/>
      <c r="J6" s="8"/>
      <c r="K6" s="8"/>
      <c r="L6" s="8"/>
      <c r="M6" s="8"/>
      <c r="N6" s="8"/>
      <c r="O6" s="8"/>
      <c r="P6" s="8"/>
      <c r="Q6" s="8"/>
      <c r="R6" s="8"/>
      <c r="S6" s="8"/>
      <c r="T6" s="8"/>
      <c r="U6" s="8"/>
      <c r="V6" s="8"/>
      <c r="W6" s="8"/>
      <c r="X6" s="9"/>
      <c r="Y6" s="8"/>
      <c r="Z6" s="8"/>
      <c r="AA6" s="4"/>
      <c r="AB6" s="55"/>
    </row>
    <row r="7" spans="1:28" ht="15" customHeight="1" x14ac:dyDescent="0.25">
      <c r="A7" s="284" t="s">
        <v>0</v>
      </c>
      <c r="B7" s="285"/>
      <c r="C7" s="233" t="s">
        <v>98</v>
      </c>
      <c r="D7" s="234"/>
      <c r="E7" s="234"/>
      <c r="F7" s="234"/>
      <c r="G7" s="234"/>
      <c r="H7" s="234"/>
      <c r="I7" s="234"/>
      <c r="J7" s="234"/>
      <c r="K7" s="235"/>
      <c r="L7" s="58"/>
      <c r="M7" s="48"/>
      <c r="N7" s="48"/>
      <c r="O7" s="48"/>
      <c r="P7" s="48"/>
      <c r="Q7" s="50"/>
      <c r="R7" s="206" t="s">
        <v>64</v>
      </c>
      <c r="S7" s="269"/>
      <c r="T7" s="207"/>
      <c r="U7" s="195">
        <v>44564</v>
      </c>
      <c r="V7" s="196"/>
      <c r="W7" s="206" t="s">
        <v>60</v>
      </c>
      <c r="X7" s="207"/>
      <c r="Y7" s="204" t="s">
        <v>63</v>
      </c>
      <c r="Z7" s="205"/>
      <c r="AA7" s="217"/>
      <c r="AB7" s="218"/>
    </row>
    <row r="8" spans="1:28" ht="15" customHeight="1" thickBot="1" x14ac:dyDescent="0.3">
      <c r="A8" s="291"/>
      <c r="B8" s="292"/>
      <c r="C8" s="236"/>
      <c r="D8" s="237"/>
      <c r="E8" s="237"/>
      <c r="F8" s="237"/>
      <c r="G8" s="237"/>
      <c r="H8" s="237"/>
      <c r="I8" s="237"/>
      <c r="J8" s="237"/>
      <c r="K8" s="238"/>
      <c r="L8" s="58"/>
      <c r="M8" s="48"/>
      <c r="N8" s="48"/>
      <c r="O8" s="48"/>
      <c r="P8" s="48"/>
      <c r="Q8" s="50"/>
      <c r="R8" s="208"/>
      <c r="S8" s="270"/>
      <c r="T8" s="209"/>
      <c r="U8" s="197"/>
      <c r="V8" s="198"/>
      <c r="W8" s="208"/>
      <c r="X8" s="209"/>
      <c r="Y8" s="242" t="s">
        <v>61</v>
      </c>
      <c r="Z8" s="243"/>
      <c r="AA8" s="215"/>
      <c r="AB8" s="216"/>
    </row>
    <row r="9" spans="1:28" ht="15" customHeight="1" thickBot="1" x14ac:dyDescent="0.3">
      <c r="A9" s="293"/>
      <c r="B9" s="294"/>
      <c r="C9" s="239"/>
      <c r="D9" s="240"/>
      <c r="E9" s="240"/>
      <c r="F9" s="240"/>
      <c r="G9" s="240"/>
      <c r="H9" s="240"/>
      <c r="I9" s="240"/>
      <c r="J9" s="240"/>
      <c r="K9" s="241"/>
      <c r="L9" s="58"/>
      <c r="M9" s="48"/>
      <c r="N9" s="48"/>
      <c r="O9" s="48"/>
      <c r="P9" s="48"/>
      <c r="Q9" s="50"/>
      <c r="R9" s="210"/>
      <c r="S9" s="271"/>
      <c r="T9" s="211"/>
      <c r="U9" s="199"/>
      <c r="V9" s="200"/>
      <c r="W9" s="210"/>
      <c r="X9" s="211"/>
      <c r="Y9" s="222" t="s">
        <v>62</v>
      </c>
      <c r="Z9" s="223"/>
      <c r="AA9" s="217" t="s">
        <v>99</v>
      </c>
      <c r="AB9" s="218"/>
    </row>
    <row r="10" spans="1:28" ht="9" customHeight="1" thickBot="1" x14ac:dyDescent="0.3">
      <c r="A10" s="49"/>
      <c r="B10" s="59"/>
      <c r="C10" s="14"/>
      <c r="D10" s="14"/>
      <c r="E10" s="14"/>
      <c r="F10" s="14"/>
      <c r="G10" s="14"/>
      <c r="H10" s="14"/>
      <c r="I10" s="14"/>
      <c r="J10" s="14"/>
      <c r="K10" s="14"/>
      <c r="L10" s="14"/>
      <c r="M10" s="77"/>
      <c r="N10" s="77"/>
      <c r="O10" s="77"/>
      <c r="P10" s="77"/>
      <c r="Q10" s="77"/>
      <c r="R10" s="66"/>
      <c r="S10" s="66"/>
      <c r="T10" s="66"/>
      <c r="U10" s="66"/>
      <c r="V10" s="66"/>
      <c r="W10" s="63"/>
      <c r="X10" s="63"/>
      <c r="Y10" s="63"/>
      <c r="Z10" s="63"/>
      <c r="AA10" s="63"/>
      <c r="AB10" s="64"/>
    </row>
    <row r="11" spans="1:28" ht="42.95" customHeight="1" thickBot="1" x14ac:dyDescent="0.3">
      <c r="A11" s="267" t="s">
        <v>71</v>
      </c>
      <c r="B11" s="268"/>
      <c r="C11" s="295" t="s">
        <v>100</v>
      </c>
      <c r="D11" s="296"/>
      <c r="E11" s="296"/>
      <c r="F11" s="296"/>
      <c r="G11" s="296"/>
      <c r="H11" s="296"/>
      <c r="I11" s="296"/>
      <c r="J11" s="296"/>
      <c r="K11" s="297"/>
      <c r="L11" s="23"/>
      <c r="M11" s="201" t="s">
        <v>66</v>
      </c>
      <c r="N11" s="202"/>
      <c r="O11" s="202"/>
      <c r="P11" s="202"/>
      <c r="Q11" s="203"/>
      <c r="R11" s="303" t="s">
        <v>101</v>
      </c>
      <c r="S11" s="304"/>
      <c r="T11" s="304"/>
      <c r="U11" s="304"/>
      <c r="V11" s="305"/>
      <c r="W11" s="201" t="s">
        <v>65</v>
      </c>
      <c r="X11" s="203"/>
      <c r="Y11" s="192" t="s">
        <v>102</v>
      </c>
      <c r="Z11" s="193"/>
      <c r="AA11" s="193"/>
      <c r="AB11" s="194"/>
    </row>
    <row r="12" spans="1:28" ht="9" customHeight="1" thickBot="1" x14ac:dyDescent="0.3">
      <c r="A12" s="27"/>
      <c r="B12" s="65"/>
      <c r="C12" s="298"/>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6"/>
      <c r="AB12" s="56"/>
    </row>
    <row r="13" spans="1:28" s="1" customFormat="1" ht="37.5" customHeight="1" thickBot="1" x14ac:dyDescent="0.3">
      <c r="A13" s="284" t="s">
        <v>73</v>
      </c>
      <c r="B13" s="285"/>
      <c r="C13" s="310" t="s">
        <v>120</v>
      </c>
      <c r="D13" s="311"/>
      <c r="E13" s="311"/>
      <c r="F13" s="311"/>
      <c r="G13" s="311"/>
      <c r="H13" s="311"/>
      <c r="I13" s="311"/>
      <c r="J13" s="311"/>
      <c r="K13" s="311"/>
      <c r="L13" s="311"/>
      <c r="M13" s="311"/>
      <c r="N13" s="311"/>
      <c r="O13" s="311"/>
      <c r="P13" s="311"/>
      <c r="Q13" s="312"/>
      <c r="R13" s="8"/>
      <c r="S13" s="306" t="s">
        <v>18</v>
      </c>
      <c r="T13" s="306"/>
      <c r="U13" s="78">
        <v>1</v>
      </c>
      <c r="V13" s="328" t="s">
        <v>19</v>
      </c>
      <c r="W13" s="306"/>
      <c r="X13" s="306"/>
      <c r="Y13" s="306"/>
      <c r="Z13" s="8"/>
      <c r="AA13" s="332">
        <v>0.03</v>
      </c>
      <c r="AB13" s="333"/>
    </row>
    <row r="14" spans="1:28" ht="16.5" customHeight="1" thickBot="1" x14ac:dyDescent="0.3">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7"/>
    </row>
    <row r="15" spans="1:28" ht="24" customHeight="1" thickBot="1" x14ac:dyDescent="0.3">
      <c r="A15" s="287" t="s">
        <v>1</v>
      </c>
      <c r="B15" s="288"/>
      <c r="C15" s="76" t="s">
        <v>51</v>
      </c>
      <c r="D15" s="275" t="s">
        <v>23</v>
      </c>
      <c r="E15" s="307"/>
      <c r="F15" s="275" t="s">
        <v>24</v>
      </c>
      <c r="G15" s="307"/>
      <c r="H15" s="275" t="s">
        <v>25</v>
      </c>
      <c r="I15" s="276"/>
      <c r="J15" s="73"/>
      <c r="K15" s="22"/>
      <c r="L15" s="73"/>
      <c r="M15" s="4"/>
      <c r="N15" s="4"/>
      <c r="O15" s="4"/>
      <c r="P15" s="4"/>
      <c r="Q15" s="329" t="s">
        <v>2</v>
      </c>
      <c r="R15" s="330"/>
      <c r="S15" s="330"/>
      <c r="T15" s="330"/>
      <c r="U15" s="330"/>
      <c r="V15" s="330"/>
      <c r="W15" s="330"/>
      <c r="X15" s="330"/>
      <c r="Y15" s="330"/>
      <c r="Z15" s="330"/>
      <c r="AA15" s="330"/>
      <c r="AB15" s="331"/>
    </row>
    <row r="16" spans="1:28" ht="35.25" customHeight="1" thickBot="1" x14ac:dyDescent="0.3">
      <c r="A16" s="289"/>
      <c r="B16" s="290"/>
      <c r="C16" s="60"/>
      <c r="D16" s="247"/>
      <c r="E16" s="327"/>
      <c r="F16" s="247"/>
      <c r="G16" s="327"/>
      <c r="H16" s="247" t="s">
        <v>99</v>
      </c>
      <c r="I16" s="248"/>
      <c r="J16" s="73"/>
      <c r="K16" s="73"/>
      <c r="L16" s="73"/>
      <c r="M16" s="4"/>
      <c r="N16" s="4"/>
      <c r="O16" s="4"/>
      <c r="P16" s="4"/>
      <c r="Q16" s="300" t="s">
        <v>3</v>
      </c>
      <c r="R16" s="301"/>
      <c r="S16" s="301"/>
      <c r="T16" s="301"/>
      <c r="U16" s="301"/>
      <c r="V16" s="302"/>
      <c r="W16" s="308" t="s">
        <v>4</v>
      </c>
      <c r="X16" s="301"/>
      <c r="Y16" s="301"/>
      <c r="Z16" s="301"/>
      <c r="AA16" s="301"/>
      <c r="AB16" s="309"/>
    </row>
    <row r="17" spans="1:40" ht="27" customHeight="1" x14ac:dyDescent="0.25">
      <c r="A17" s="3"/>
      <c r="B17" s="4"/>
      <c r="C17" s="4"/>
      <c r="D17" s="13"/>
      <c r="E17" s="13"/>
      <c r="F17" s="13"/>
      <c r="G17" s="13"/>
      <c r="H17" s="13"/>
      <c r="I17" s="13"/>
      <c r="J17" s="13"/>
      <c r="K17" s="13"/>
      <c r="L17" s="13"/>
      <c r="M17" s="4"/>
      <c r="N17" s="4"/>
      <c r="O17" s="4"/>
      <c r="P17" s="4"/>
      <c r="Q17" s="278" t="s">
        <v>5</v>
      </c>
      <c r="R17" s="279"/>
      <c r="S17" s="280"/>
      <c r="T17" s="286" t="s">
        <v>6</v>
      </c>
      <c r="U17" s="279"/>
      <c r="V17" s="280"/>
      <c r="W17" s="286" t="s">
        <v>5</v>
      </c>
      <c r="X17" s="279"/>
      <c r="Y17" s="280"/>
      <c r="Z17" s="286" t="s">
        <v>6</v>
      </c>
      <c r="AA17" s="279"/>
      <c r="AB17" s="334"/>
      <c r="AC17" s="18"/>
      <c r="AD17" s="18"/>
    </row>
    <row r="18" spans="1:40" ht="18" customHeight="1" thickBot="1" x14ac:dyDescent="0.3">
      <c r="A18" s="7"/>
      <c r="B18" s="8"/>
      <c r="C18" s="13"/>
      <c r="D18" s="13"/>
      <c r="E18" s="13"/>
      <c r="F18" s="13"/>
      <c r="G18" s="26"/>
      <c r="H18" s="26"/>
      <c r="I18" s="26"/>
      <c r="J18" s="26"/>
      <c r="K18" s="26"/>
      <c r="L18" s="26"/>
      <c r="M18" s="13"/>
      <c r="N18" s="13"/>
      <c r="O18" s="13"/>
      <c r="P18" s="13"/>
      <c r="Q18" s="277">
        <v>1562667</v>
      </c>
      <c r="R18" s="259"/>
      <c r="S18" s="260"/>
      <c r="T18" s="258">
        <v>1562667</v>
      </c>
      <c r="U18" s="259"/>
      <c r="V18" s="260"/>
      <c r="W18" s="258">
        <v>28798408</v>
      </c>
      <c r="X18" s="259"/>
      <c r="Y18" s="260"/>
      <c r="Z18" s="258">
        <v>28798408</v>
      </c>
      <c r="AA18" s="259"/>
      <c r="AB18" s="342"/>
      <c r="AC18" s="20"/>
      <c r="AD18" s="20"/>
    </row>
    <row r="19" spans="1:40" ht="7.5" customHeight="1" thickBot="1" x14ac:dyDescent="0.3">
      <c r="A19" s="7"/>
      <c r="B19" s="8"/>
      <c r="C19" s="13"/>
      <c r="D19" s="13"/>
      <c r="E19" s="13"/>
      <c r="F19" s="13"/>
      <c r="G19" s="13"/>
      <c r="H19" s="13"/>
      <c r="I19" s="13"/>
      <c r="J19" s="13"/>
      <c r="K19" s="13"/>
      <c r="L19" s="13"/>
      <c r="M19" s="13"/>
      <c r="N19" s="13"/>
      <c r="O19" s="13"/>
      <c r="P19" s="13"/>
      <c r="Q19" s="13"/>
      <c r="R19" s="13"/>
      <c r="S19" s="13"/>
      <c r="T19" s="13"/>
      <c r="U19" s="13"/>
      <c r="V19" s="13"/>
      <c r="W19" s="13"/>
      <c r="X19" s="13"/>
      <c r="Y19" s="13"/>
      <c r="Z19" s="13"/>
      <c r="AA19" s="4"/>
      <c r="AB19" s="55"/>
    </row>
    <row r="20" spans="1:40" ht="17.25" customHeight="1" x14ac:dyDescent="0.25">
      <c r="A20" s="335" t="s">
        <v>70</v>
      </c>
      <c r="B20" s="336"/>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8"/>
    </row>
    <row r="21" spans="1:40" ht="15" customHeight="1" x14ac:dyDescent="0.25">
      <c r="A21" s="315" t="s">
        <v>7</v>
      </c>
      <c r="B21" s="339" t="s">
        <v>8</v>
      </c>
      <c r="C21" s="340"/>
      <c r="D21" s="281" t="s">
        <v>9</v>
      </c>
      <c r="E21" s="282"/>
      <c r="F21" s="282"/>
      <c r="G21" s="282"/>
      <c r="H21" s="282"/>
      <c r="I21" s="282"/>
      <c r="J21" s="282"/>
      <c r="K21" s="282"/>
      <c r="L21" s="282"/>
      <c r="M21" s="282"/>
      <c r="N21" s="282"/>
      <c r="O21" s="283"/>
      <c r="P21" s="313" t="s">
        <v>10</v>
      </c>
      <c r="Q21" s="313" t="s">
        <v>78</v>
      </c>
      <c r="R21" s="313"/>
      <c r="S21" s="313"/>
      <c r="T21" s="313"/>
      <c r="U21" s="313"/>
      <c r="V21" s="313"/>
      <c r="W21" s="313"/>
      <c r="X21" s="313"/>
      <c r="Y21" s="313"/>
      <c r="Z21" s="313"/>
      <c r="AA21" s="313"/>
      <c r="AB21" s="326"/>
    </row>
    <row r="22" spans="1:40" ht="27" customHeight="1" x14ac:dyDescent="0.25">
      <c r="A22" s="316"/>
      <c r="B22" s="323"/>
      <c r="C22" s="341"/>
      <c r="D22" s="281" t="s">
        <v>51</v>
      </c>
      <c r="E22" s="282"/>
      <c r="F22" s="283"/>
      <c r="G22" s="281" t="s">
        <v>23</v>
      </c>
      <c r="H22" s="282"/>
      <c r="I22" s="283"/>
      <c r="J22" s="281" t="s">
        <v>24</v>
      </c>
      <c r="K22" s="282"/>
      <c r="L22" s="283"/>
      <c r="M22" s="281" t="s">
        <v>25</v>
      </c>
      <c r="N22" s="282"/>
      <c r="O22" s="283"/>
      <c r="P22" s="283"/>
      <c r="Q22" s="313"/>
      <c r="R22" s="313"/>
      <c r="S22" s="313"/>
      <c r="T22" s="313"/>
      <c r="U22" s="313"/>
      <c r="V22" s="313"/>
      <c r="W22" s="313"/>
      <c r="X22" s="313"/>
      <c r="Y22" s="313"/>
      <c r="Z22" s="313"/>
      <c r="AA22" s="313"/>
      <c r="AB22" s="326"/>
    </row>
    <row r="23" spans="1:40" x14ac:dyDescent="0.25">
      <c r="A23" s="415"/>
      <c r="B23" s="385"/>
      <c r="C23" s="386"/>
      <c r="D23" s="249"/>
      <c r="E23" s="250"/>
      <c r="F23" s="251"/>
      <c r="G23" s="249"/>
      <c r="H23" s="250"/>
      <c r="I23" s="251"/>
      <c r="J23" s="249"/>
      <c r="K23" s="250"/>
      <c r="L23" s="251"/>
      <c r="M23" s="249"/>
      <c r="N23" s="250"/>
      <c r="O23" s="251"/>
      <c r="P23" s="413"/>
      <c r="Q23" s="358"/>
      <c r="R23" s="358"/>
      <c r="S23" s="358"/>
      <c r="T23" s="358"/>
      <c r="U23" s="358"/>
      <c r="V23" s="358"/>
      <c r="W23" s="358"/>
      <c r="X23" s="358"/>
      <c r="Y23" s="358"/>
      <c r="Z23" s="358"/>
      <c r="AA23" s="358"/>
      <c r="AB23" s="359"/>
    </row>
    <row r="24" spans="1:40" x14ac:dyDescent="0.25">
      <c r="A24" s="415"/>
      <c r="B24" s="387"/>
      <c r="C24" s="388"/>
      <c r="D24" s="252"/>
      <c r="E24" s="253"/>
      <c r="F24" s="254"/>
      <c r="G24" s="252"/>
      <c r="H24" s="253"/>
      <c r="I24" s="254"/>
      <c r="J24" s="252"/>
      <c r="K24" s="253"/>
      <c r="L24" s="254"/>
      <c r="M24" s="252"/>
      <c r="N24" s="253"/>
      <c r="O24" s="254"/>
      <c r="P24" s="414"/>
      <c r="Q24" s="358"/>
      <c r="R24" s="358"/>
      <c r="S24" s="358"/>
      <c r="T24" s="358"/>
      <c r="U24" s="358"/>
      <c r="V24" s="358"/>
      <c r="W24" s="358"/>
      <c r="X24" s="358"/>
      <c r="Y24" s="358"/>
      <c r="Z24" s="358"/>
      <c r="AA24" s="358"/>
      <c r="AB24" s="359"/>
    </row>
    <row r="25" spans="1:40" x14ac:dyDescent="0.25">
      <c r="A25" s="415"/>
      <c r="B25" s="387"/>
      <c r="C25" s="388"/>
      <c r="D25" s="252"/>
      <c r="E25" s="253"/>
      <c r="F25" s="254"/>
      <c r="G25" s="252"/>
      <c r="H25" s="253"/>
      <c r="I25" s="254"/>
      <c r="J25" s="252"/>
      <c r="K25" s="253"/>
      <c r="L25" s="254"/>
      <c r="M25" s="252"/>
      <c r="N25" s="253"/>
      <c r="O25" s="254"/>
      <c r="P25" s="414"/>
      <c r="Q25" s="358"/>
      <c r="R25" s="358"/>
      <c r="S25" s="358"/>
      <c r="T25" s="358"/>
      <c r="U25" s="358"/>
      <c r="V25" s="358"/>
      <c r="W25" s="358"/>
      <c r="X25" s="358"/>
      <c r="Y25" s="358"/>
      <c r="Z25" s="358"/>
      <c r="AA25" s="358"/>
      <c r="AB25" s="359"/>
    </row>
    <row r="26" spans="1:40" ht="30.75" customHeight="1" thickBot="1" x14ac:dyDescent="0.3">
      <c r="A26" s="317"/>
      <c r="B26" s="387"/>
      <c r="C26" s="388"/>
      <c r="D26" s="252"/>
      <c r="E26" s="253"/>
      <c r="F26" s="254"/>
      <c r="G26" s="252"/>
      <c r="H26" s="253"/>
      <c r="I26" s="254"/>
      <c r="J26" s="252"/>
      <c r="K26" s="253"/>
      <c r="L26" s="254"/>
      <c r="M26" s="252"/>
      <c r="N26" s="253"/>
      <c r="O26" s="254"/>
      <c r="P26" s="414"/>
      <c r="Q26" s="360"/>
      <c r="R26" s="360"/>
      <c r="S26" s="360"/>
      <c r="T26" s="360"/>
      <c r="U26" s="360"/>
      <c r="V26" s="360"/>
      <c r="W26" s="360"/>
      <c r="X26" s="360"/>
      <c r="Y26" s="360"/>
      <c r="Z26" s="360"/>
      <c r="AA26" s="360"/>
      <c r="AB26" s="361"/>
    </row>
    <row r="27" spans="1:40" ht="51.75" customHeight="1" thickBot="1" x14ac:dyDescent="0.3">
      <c r="A27" s="418"/>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20"/>
    </row>
    <row r="28" spans="1:40" ht="36.75" customHeight="1" x14ac:dyDescent="0.3">
      <c r="A28" s="335" t="s">
        <v>70</v>
      </c>
      <c r="B28" s="336"/>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8"/>
      <c r="AE28" s="44"/>
      <c r="AF28" s="44"/>
      <c r="AG28" s="44"/>
      <c r="AH28" s="44"/>
      <c r="AI28" s="44"/>
      <c r="AJ28" s="44"/>
      <c r="AK28" s="44"/>
      <c r="AL28" s="44"/>
      <c r="AM28" s="44"/>
      <c r="AN28" s="43"/>
    </row>
    <row r="29" spans="1:40" ht="25.5" customHeight="1" x14ac:dyDescent="0.3">
      <c r="A29" s="315" t="s">
        <v>7</v>
      </c>
      <c r="B29" s="339" t="s">
        <v>8</v>
      </c>
      <c r="C29" s="340"/>
      <c r="D29" s="281" t="s">
        <v>9</v>
      </c>
      <c r="E29" s="282"/>
      <c r="F29" s="282"/>
      <c r="G29" s="282"/>
      <c r="H29" s="282"/>
      <c r="I29" s="282"/>
      <c r="J29" s="282"/>
      <c r="K29" s="282"/>
      <c r="L29" s="282"/>
      <c r="M29" s="282"/>
      <c r="N29" s="282"/>
      <c r="O29" s="283"/>
      <c r="P29" s="313" t="s">
        <v>10</v>
      </c>
      <c r="Q29" s="313" t="s">
        <v>78</v>
      </c>
      <c r="R29" s="313"/>
      <c r="S29" s="313"/>
      <c r="T29" s="313"/>
      <c r="U29" s="313"/>
      <c r="V29" s="313"/>
      <c r="W29" s="313"/>
      <c r="X29" s="313"/>
      <c r="Y29" s="313"/>
      <c r="Z29" s="313"/>
      <c r="AA29" s="313"/>
      <c r="AB29" s="326"/>
      <c r="AE29" s="44"/>
      <c r="AF29" s="44"/>
      <c r="AG29" s="44"/>
      <c r="AH29" s="44"/>
      <c r="AI29" s="44"/>
      <c r="AJ29" s="44"/>
      <c r="AK29" s="44"/>
      <c r="AL29" s="44"/>
      <c r="AM29" s="44"/>
      <c r="AN29" s="43"/>
    </row>
    <row r="30" spans="1:40" ht="60" customHeight="1" x14ac:dyDescent="0.3">
      <c r="A30" s="316"/>
      <c r="B30" s="323"/>
      <c r="C30" s="341"/>
      <c r="D30" s="281" t="s">
        <v>51</v>
      </c>
      <c r="E30" s="282"/>
      <c r="F30" s="283"/>
      <c r="G30" s="281" t="s">
        <v>23</v>
      </c>
      <c r="H30" s="282"/>
      <c r="I30" s="283"/>
      <c r="J30" s="281"/>
      <c r="K30" s="282"/>
      <c r="L30" s="283"/>
      <c r="M30" s="281"/>
      <c r="N30" s="282"/>
      <c r="O30" s="283"/>
      <c r="P30" s="283"/>
      <c r="Q30" s="313"/>
      <c r="R30" s="313"/>
      <c r="S30" s="313"/>
      <c r="T30" s="313"/>
      <c r="U30" s="313"/>
      <c r="V30" s="313"/>
      <c r="W30" s="313"/>
      <c r="X30" s="313"/>
      <c r="Y30" s="313"/>
      <c r="Z30" s="313"/>
      <c r="AA30" s="313"/>
      <c r="AB30" s="326"/>
      <c r="AC30" s="38"/>
      <c r="AE30" s="44"/>
      <c r="AF30" s="44"/>
      <c r="AG30" s="44"/>
      <c r="AH30" s="44"/>
      <c r="AI30" s="44"/>
      <c r="AJ30" s="44"/>
      <c r="AK30" s="44"/>
      <c r="AL30" s="44"/>
      <c r="AM30" s="44"/>
      <c r="AN30" s="43"/>
    </row>
    <row r="31" spans="1:40" ht="9.75" customHeight="1" x14ac:dyDescent="0.3">
      <c r="A31" s="415" t="s">
        <v>120</v>
      </c>
      <c r="B31" s="385"/>
      <c r="C31" s="386"/>
      <c r="D31" s="249"/>
      <c r="E31" s="250"/>
      <c r="F31" s="251"/>
      <c r="G31" s="249"/>
      <c r="H31" s="250"/>
      <c r="I31" s="251"/>
      <c r="J31" s="249"/>
      <c r="K31" s="250"/>
      <c r="L31" s="251"/>
      <c r="M31" s="249"/>
      <c r="N31" s="250"/>
      <c r="O31" s="251"/>
      <c r="P31" s="413"/>
      <c r="Q31" s="358"/>
      <c r="R31" s="358"/>
      <c r="S31" s="358"/>
      <c r="T31" s="358"/>
      <c r="U31" s="358"/>
      <c r="V31" s="358"/>
      <c r="W31" s="358"/>
      <c r="X31" s="358"/>
      <c r="Y31" s="358"/>
      <c r="Z31" s="358"/>
      <c r="AA31" s="358"/>
      <c r="AB31" s="359"/>
      <c r="AD31" s="16"/>
      <c r="AE31" s="44"/>
      <c r="AF31" s="44"/>
      <c r="AG31" s="44"/>
      <c r="AH31" s="44"/>
      <c r="AI31" s="44"/>
      <c r="AJ31" s="44"/>
      <c r="AK31" s="44"/>
      <c r="AL31" s="44"/>
      <c r="AM31" s="44"/>
      <c r="AN31" s="43"/>
    </row>
    <row r="32" spans="1:40" ht="9.75" customHeight="1" x14ac:dyDescent="0.3">
      <c r="A32" s="415"/>
      <c r="B32" s="387"/>
      <c r="C32" s="388"/>
      <c r="D32" s="252"/>
      <c r="E32" s="253"/>
      <c r="F32" s="254"/>
      <c r="G32" s="252"/>
      <c r="H32" s="253"/>
      <c r="I32" s="254"/>
      <c r="J32" s="252"/>
      <c r="K32" s="253"/>
      <c r="L32" s="254"/>
      <c r="M32" s="252"/>
      <c r="N32" s="253"/>
      <c r="O32" s="254"/>
      <c r="P32" s="414"/>
      <c r="Q32" s="358"/>
      <c r="R32" s="358"/>
      <c r="S32" s="358"/>
      <c r="T32" s="358"/>
      <c r="U32" s="358"/>
      <c r="V32" s="358"/>
      <c r="W32" s="358"/>
      <c r="X32" s="358"/>
      <c r="Y32" s="358"/>
      <c r="Z32" s="358"/>
      <c r="AA32" s="358"/>
      <c r="AB32" s="359"/>
      <c r="AE32" s="44"/>
      <c r="AF32" s="44"/>
      <c r="AG32" s="44"/>
      <c r="AH32" s="44"/>
      <c r="AI32" s="44"/>
      <c r="AJ32" s="44"/>
      <c r="AK32" s="44"/>
      <c r="AL32" s="44"/>
      <c r="AM32" s="44"/>
      <c r="AN32" s="43"/>
    </row>
    <row r="33" spans="1:40" ht="9.75" customHeight="1" x14ac:dyDescent="0.3">
      <c r="A33" s="415"/>
      <c r="B33" s="387"/>
      <c r="C33" s="388"/>
      <c r="D33" s="252"/>
      <c r="E33" s="253"/>
      <c r="F33" s="254"/>
      <c r="G33" s="252"/>
      <c r="H33" s="253"/>
      <c r="I33" s="254"/>
      <c r="J33" s="252"/>
      <c r="K33" s="253"/>
      <c r="L33" s="254"/>
      <c r="M33" s="252"/>
      <c r="N33" s="253"/>
      <c r="O33" s="254"/>
      <c r="P33" s="414"/>
      <c r="Q33" s="358"/>
      <c r="R33" s="358"/>
      <c r="S33" s="358"/>
      <c r="T33" s="358"/>
      <c r="U33" s="358"/>
      <c r="V33" s="358"/>
      <c r="W33" s="358"/>
      <c r="X33" s="358"/>
      <c r="Y33" s="358"/>
      <c r="Z33" s="358"/>
      <c r="AA33" s="358"/>
      <c r="AB33" s="359"/>
      <c r="AE33" s="45"/>
      <c r="AF33" s="45"/>
      <c r="AG33" s="45"/>
      <c r="AH33" s="45"/>
      <c r="AI33" s="45"/>
      <c r="AJ33" s="45"/>
      <c r="AK33" s="45"/>
      <c r="AL33" s="45"/>
      <c r="AM33" s="45"/>
      <c r="AN33" s="43"/>
    </row>
    <row r="34" spans="1:40" ht="15" customHeight="1" x14ac:dyDescent="0.3">
      <c r="A34" s="317"/>
      <c r="B34" s="387"/>
      <c r="C34" s="388"/>
      <c r="D34" s="252"/>
      <c r="E34" s="253"/>
      <c r="F34" s="254"/>
      <c r="G34" s="252"/>
      <c r="H34" s="253"/>
      <c r="I34" s="254"/>
      <c r="J34" s="252"/>
      <c r="K34" s="253"/>
      <c r="L34" s="254"/>
      <c r="M34" s="252"/>
      <c r="N34" s="253"/>
      <c r="O34" s="254"/>
      <c r="P34" s="414"/>
      <c r="Q34" s="360"/>
      <c r="R34" s="360"/>
      <c r="S34" s="360"/>
      <c r="T34" s="360"/>
      <c r="U34" s="360"/>
      <c r="V34" s="360"/>
      <c r="W34" s="360"/>
      <c r="X34" s="360"/>
      <c r="Y34" s="360"/>
      <c r="Z34" s="360"/>
      <c r="AA34" s="360"/>
      <c r="AB34" s="361"/>
      <c r="AC34" s="21"/>
      <c r="AE34" s="46"/>
      <c r="AF34" s="46"/>
      <c r="AG34" s="46"/>
      <c r="AH34" s="46"/>
      <c r="AI34" s="46"/>
      <c r="AJ34" s="46"/>
      <c r="AK34" s="46"/>
      <c r="AL34" s="46"/>
      <c r="AM34" s="46"/>
      <c r="AN34" s="43"/>
    </row>
    <row r="35" spans="1:40" ht="28.5" customHeight="1" x14ac:dyDescent="0.3">
      <c r="A35" s="315" t="s">
        <v>7</v>
      </c>
      <c r="B35" s="313" t="s">
        <v>53</v>
      </c>
      <c r="C35" s="313" t="s">
        <v>8</v>
      </c>
      <c r="D35" s="313" t="s">
        <v>50</v>
      </c>
      <c r="E35" s="313"/>
      <c r="F35" s="313"/>
      <c r="G35" s="313"/>
      <c r="H35" s="313"/>
      <c r="I35" s="313"/>
      <c r="J35" s="313"/>
      <c r="K35" s="313"/>
      <c r="L35" s="313"/>
      <c r="M35" s="313"/>
      <c r="N35" s="313"/>
      <c r="O35" s="313"/>
      <c r="P35" s="313"/>
      <c r="Q35" s="313" t="s">
        <v>79</v>
      </c>
      <c r="R35" s="313"/>
      <c r="S35" s="313"/>
      <c r="T35" s="313"/>
      <c r="U35" s="313"/>
      <c r="V35" s="313"/>
      <c r="W35" s="313"/>
      <c r="X35" s="313"/>
      <c r="Y35" s="313"/>
      <c r="Z35" s="313"/>
      <c r="AA35" s="313"/>
      <c r="AB35" s="313"/>
      <c r="AC35" s="21"/>
      <c r="AE35" s="43"/>
      <c r="AF35" s="43"/>
      <c r="AG35" s="43"/>
      <c r="AH35" s="43"/>
      <c r="AI35" s="43"/>
      <c r="AJ35" s="43"/>
      <c r="AK35" s="43"/>
      <c r="AL35" s="43"/>
      <c r="AM35" s="43"/>
      <c r="AN35" s="43"/>
    </row>
    <row r="36" spans="1:40" ht="28.5" customHeight="1" x14ac:dyDescent="0.3">
      <c r="A36" s="315"/>
      <c r="B36" s="313"/>
      <c r="C36" s="314"/>
      <c r="D36" s="72" t="s">
        <v>29</v>
      </c>
      <c r="E36" s="72" t="s">
        <v>30</v>
      </c>
      <c r="F36" s="72" t="s">
        <v>31</v>
      </c>
      <c r="G36" s="72" t="s">
        <v>32</v>
      </c>
      <c r="H36" s="72" t="s">
        <v>33</v>
      </c>
      <c r="I36" s="72" t="s">
        <v>34</v>
      </c>
      <c r="J36" s="72" t="s">
        <v>35</v>
      </c>
      <c r="K36" s="72" t="s">
        <v>36</v>
      </c>
      <c r="L36" s="72" t="s">
        <v>37</v>
      </c>
      <c r="M36" s="72" t="s">
        <v>38</v>
      </c>
      <c r="N36" s="72" t="s">
        <v>39</v>
      </c>
      <c r="O36" s="72" t="s">
        <v>40</v>
      </c>
      <c r="P36" s="72" t="s">
        <v>10</v>
      </c>
      <c r="Q36" s="323" t="s">
        <v>74</v>
      </c>
      <c r="R36" s="324"/>
      <c r="S36" s="324"/>
      <c r="T36" s="341"/>
      <c r="U36" s="323" t="s">
        <v>75</v>
      </c>
      <c r="V36" s="324"/>
      <c r="W36" s="324"/>
      <c r="X36" s="341"/>
      <c r="Y36" s="323" t="s">
        <v>76</v>
      </c>
      <c r="Z36" s="324"/>
      <c r="AA36" s="324"/>
      <c r="AB36" s="325"/>
      <c r="AC36" s="21"/>
      <c r="AE36" s="43"/>
      <c r="AF36" s="43"/>
      <c r="AG36" s="43"/>
      <c r="AH36" s="43"/>
      <c r="AI36" s="43"/>
      <c r="AJ36" s="43"/>
      <c r="AK36" s="43"/>
      <c r="AL36" s="43"/>
      <c r="AM36" s="43"/>
      <c r="AN36" s="43"/>
    </row>
    <row r="37" spans="1:40" ht="173.1" customHeight="1" thickBot="1" x14ac:dyDescent="0.35">
      <c r="A37" s="39" t="str">
        <f>+C13</f>
        <v xml:space="preserve"> Presentar 4 iniciativas a favor del derecho a una vida libre de violencias y acceso a la justicia para las mujeres ante las instancias pertinentes</v>
      </c>
      <c r="B37" s="40">
        <v>0.03</v>
      </c>
      <c r="C37" s="86">
        <f>+U13</f>
        <v>1</v>
      </c>
      <c r="D37" s="41"/>
      <c r="E37" s="41"/>
      <c r="F37" s="41">
        <v>0.1</v>
      </c>
      <c r="G37" s="41">
        <v>0.1</v>
      </c>
      <c r="H37" s="41">
        <v>0.1</v>
      </c>
      <c r="I37" s="41">
        <v>0.1</v>
      </c>
      <c r="J37" s="41">
        <v>0.1</v>
      </c>
      <c r="K37" s="41">
        <v>0.1</v>
      </c>
      <c r="L37" s="41">
        <v>0.1</v>
      </c>
      <c r="M37" s="41">
        <v>0.1</v>
      </c>
      <c r="N37" s="41">
        <v>0.1</v>
      </c>
      <c r="O37" s="41">
        <v>0.1</v>
      </c>
      <c r="P37" s="42">
        <f>SUM(D37:O37)</f>
        <v>0.99999999999999989</v>
      </c>
      <c r="Q37" s="376" t="s">
        <v>195</v>
      </c>
      <c r="R37" s="377"/>
      <c r="S37" s="377"/>
      <c r="T37" s="378"/>
      <c r="U37" s="379"/>
      <c r="V37" s="380"/>
      <c r="W37" s="380"/>
      <c r="X37" s="381"/>
      <c r="Y37" s="376" t="s">
        <v>197</v>
      </c>
      <c r="Z37" s="377"/>
      <c r="AA37" s="377"/>
      <c r="AB37" s="431"/>
      <c r="AC37" s="21"/>
      <c r="AM37" s="43"/>
      <c r="AN37" s="43"/>
    </row>
    <row r="38" spans="1:40" ht="28.5" customHeight="1" x14ac:dyDescent="0.3">
      <c r="A38" s="418"/>
      <c r="B38" s="424"/>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20"/>
      <c r="AC38" s="21"/>
      <c r="AM38" s="43"/>
      <c r="AN38" s="43"/>
    </row>
    <row r="39" spans="1:40" ht="28.5" customHeight="1" x14ac:dyDescent="0.3">
      <c r="A39" s="315" t="s">
        <v>13</v>
      </c>
      <c r="B39" s="366" t="s">
        <v>52</v>
      </c>
      <c r="C39" s="313" t="s">
        <v>14</v>
      </c>
      <c r="D39" s="313"/>
      <c r="E39" s="313"/>
      <c r="F39" s="313"/>
      <c r="G39" s="313"/>
      <c r="H39" s="313"/>
      <c r="I39" s="313"/>
      <c r="J39" s="313"/>
      <c r="K39" s="313"/>
      <c r="L39" s="313"/>
      <c r="M39" s="313"/>
      <c r="N39" s="313"/>
      <c r="O39" s="313"/>
      <c r="P39" s="313"/>
      <c r="Q39" s="281" t="s">
        <v>72</v>
      </c>
      <c r="R39" s="282"/>
      <c r="S39" s="282"/>
      <c r="T39" s="282"/>
      <c r="U39" s="282"/>
      <c r="V39" s="282"/>
      <c r="W39" s="282"/>
      <c r="X39" s="282"/>
      <c r="Y39" s="282"/>
      <c r="Z39" s="282"/>
      <c r="AA39" s="282"/>
      <c r="AB39" s="365"/>
      <c r="AC39" s="21"/>
      <c r="AM39" s="46"/>
      <c r="AN39" s="43"/>
    </row>
    <row r="40" spans="1:40" ht="28.5" customHeight="1" x14ac:dyDescent="0.25">
      <c r="A40" s="315"/>
      <c r="B40" s="363"/>
      <c r="C40" s="104" t="s">
        <v>15</v>
      </c>
      <c r="D40" s="104" t="s">
        <v>26</v>
      </c>
      <c r="E40" s="104" t="s">
        <v>27</v>
      </c>
      <c r="F40" s="104" t="s">
        <v>28</v>
      </c>
      <c r="G40" s="104" t="s">
        <v>41</v>
      </c>
      <c r="H40" s="104" t="s">
        <v>42</v>
      </c>
      <c r="I40" s="104" t="s">
        <v>43</v>
      </c>
      <c r="J40" s="104" t="s">
        <v>44</v>
      </c>
      <c r="K40" s="104" t="s">
        <v>45</v>
      </c>
      <c r="L40" s="104" t="s">
        <v>46</v>
      </c>
      <c r="M40" s="104" t="s">
        <v>47</v>
      </c>
      <c r="N40" s="104" t="s">
        <v>48</v>
      </c>
      <c r="O40" s="104" t="s">
        <v>49</v>
      </c>
      <c r="P40" s="104" t="s">
        <v>54</v>
      </c>
      <c r="Q40" s="281" t="s">
        <v>77</v>
      </c>
      <c r="R40" s="282"/>
      <c r="S40" s="282"/>
      <c r="T40" s="282"/>
      <c r="U40" s="282"/>
      <c r="V40" s="282"/>
      <c r="W40" s="282"/>
      <c r="X40" s="282"/>
      <c r="Y40" s="282"/>
      <c r="Z40" s="282"/>
      <c r="AA40" s="282"/>
      <c r="AB40" s="365"/>
      <c r="AC40" s="21"/>
    </row>
    <row r="41" spans="1:40" ht="65.099999999999994" customHeight="1" x14ac:dyDescent="0.3">
      <c r="A41" s="409" t="str">
        <f>+A37</f>
        <v xml:space="preserve"> Presentar 4 iniciativas a favor del derecho a una vida libre de violencias y acceso a la justicia para las mujeres ante las instancias pertinentes</v>
      </c>
      <c r="B41" s="432">
        <f>+B37</f>
        <v>0.03</v>
      </c>
      <c r="C41" s="28" t="s">
        <v>11</v>
      </c>
      <c r="D41" s="29"/>
      <c r="E41" s="29"/>
      <c r="F41" s="29">
        <v>0.1</v>
      </c>
      <c r="G41" s="29">
        <v>0.1</v>
      </c>
      <c r="H41" s="29">
        <v>0.1</v>
      </c>
      <c r="I41" s="29">
        <v>0.1</v>
      </c>
      <c r="J41" s="29">
        <v>0.1</v>
      </c>
      <c r="K41" s="29">
        <v>0.1</v>
      </c>
      <c r="L41" s="29">
        <v>0.1</v>
      </c>
      <c r="M41" s="29">
        <v>0.1</v>
      </c>
      <c r="N41" s="29">
        <v>0.1</v>
      </c>
      <c r="O41" s="29">
        <v>0.1</v>
      </c>
      <c r="P41" s="30">
        <f>SUM(D41:O41)</f>
        <v>0.99999999999999989</v>
      </c>
      <c r="Q41" s="445" t="s">
        <v>200</v>
      </c>
      <c r="R41" s="515"/>
      <c r="S41" s="515"/>
      <c r="T41" s="515"/>
      <c r="U41" s="515"/>
      <c r="V41" s="515"/>
      <c r="W41" s="515"/>
      <c r="X41" s="515"/>
      <c r="Y41" s="515"/>
      <c r="Z41" s="515"/>
      <c r="AA41" s="515"/>
      <c r="AB41" s="516"/>
      <c r="AC41" s="21"/>
      <c r="AN41" s="43"/>
    </row>
    <row r="42" spans="1:40" ht="155.1" customHeight="1" thickBot="1" x14ac:dyDescent="0.3">
      <c r="A42" s="509"/>
      <c r="B42" s="510"/>
      <c r="C42" s="106" t="s">
        <v>12</v>
      </c>
      <c r="D42" s="112"/>
      <c r="E42" s="112"/>
      <c r="F42" s="112">
        <v>0.1</v>
      </c>
      <c r="G42" s="112">
        <v>0.1</v>
      </c>
      <c r="H42" s="112">
        <v>0.1</v>
      </c>
      <c r="I42" s="112">
        <v>0.1</v>
      </c>
      <c r="J42" s="112">
        <v>0.1</v>
      </c>
      <c r="K42" s="112">
        <v>0.1</v>
      </c>
      <c r="L42" s="112">
        <v>0.1</v>
      </c>
      <c r="M42" s="112">
        <v>0.1</v>
      </c>
      <c r="N42" s="112">
        <v>0.1</v>
      </c>
      <c r="O42" s="112">
        <v>0.1</v>
      </c>
      <c r="P42" s="113">
        <f>SUM(D42:O42)</f>
        <v>0.99999999999999989</v>
      </c>
      <c r="Q42" s="517"/>
      <c r="R42" s="518"/>
      <c r="S42" s="518"/>
      <c r="T42" s="518"/>
      <c r="U42" s="518"/>
      <c r="V42" s="518"/>
      <c r="W42" s="518"/>
      <c r="X42" s="518"/>
      <c r="Y42" s="518"/>
      <c r="Z42" s="518"/>
      <c r="AA42" s="518"/>
      <c r="AB42" s="519"/>
      <c r="AC42" s="21"/>
    </row>
    <row r="43" spans="1:40" ht="17.25" customHeight="1" x14ac:dyDescent="0.25">
      <c r="A43" s="3"/>
      <c r="B43" s="4"/>
      <c r="C43" s="4"/>
      <c r="D43" s="4"/>
      <c r="E43" s="4"/>
      <c r="F43" s="4"/>
      <c r="G43" s="4"/>
      <c r="H43" s="4"/>
      <c r="I43" s="4"/>
      <c r="J43" s="4"/>
      <c r="K43" s="4"/>
      <c r="L43" s="4"/>
      <c r="M43" s="4"/>
      <c r="N43" s="4"/>
      <c r="O43" s="4"/>
      <c r="P43" s="4"/>
      <c r="Q43" s="96"/>
      <c r="R43" s="4"/>
      <c r="S43" s="4"/>
      <c r="T43" s="4"/>
      <c r="U43" s="4"/>
      <c r="V43" s="4"/>
      <c r="W43" s="4"/>
      <c r="X43" s="5"/>
      <c r="Y43" s="4"/>
      <c r="Z43" s="4"/>
      <c r="AA43" s="4"/>
      <c r="AB43" s="4"/>
    </row>
    <row r="44" spans="1:40" x14ac:dyDescent="0.25">
      <c r="F44" s="35"/>
      <c r="G44" s="32"/>
      <c r="Q44" s="118"/>
    </row>
    <row r="45" spans="1:40" x14ac:dyDescent="0.25">
      <c r="F45" s="36"/>
      <c r="G45" s="33"/>
      <c r="Q45" s="520"/>
      <c r="R45" s="521"/>
      <c r="S45" s="521"/>
      <c r="T45" s="521"/>
      <c r="U45" s="521"/>
      <c r="V45" s="521"/>
      <c r="W45" s="521"/>
      <c r="X45" s="521"/>
      <c r="Y45" s="521"/>
      <c r="Z45" s="521"/>
      <c r="AA45" s="521"/>
      <c r="AB45" s="521"/>
    </row>
    <row r="46" spans="1:40" x14ac:dyDescent="0.25">
      <c r="Q46" s="35"/>
    </row>
    <row r="47" spans="1:40" x14ac:dyDescent="0.25">
      <c r="Q47" s="35"/>
    </row>
  </sheetData>
  <mergeCells count="107">
    <mergeCell ref="Q45:AB45"/>
    <mergeCell ref="Y7:Z7"/>
    <mergeCell ref="A1:A4"/>
    <mergeCell ref="B1:Y1"/>
    <mergeCell ref="Z1:AB1"/>
    <mergeCell ref="B2:Y2"/>
    <mergeCell ref="Z2:AB2"/>
    <mergeCell ref="B3:Y4"/>
    <mergeCell ref="Z3:AB3"/>
    <mergeCell ref="Z4:AB4"/>
    <mergeCell ref="A11:B11"/>
    <mergeCell ref="C11:K11"/>
    <mergeCell ref="M11:Q11"/>
    <mergeCell ref="R11:V11"/>
    <mergeCell ref="W11:X11"/>
    <mergeCell ref="A7:B9"/>
    <mergeCell ref="C7:K9"/>
    <mergeCell ref="R7:T9"/>
    <mergeCell ref="U7:V9"/>
    <mergeCell ref="W7:X9"/>
    <mergeCell ref="A13:B13"/>
    <mergeCell ref="C13:Q13"/>
    <mergeCell ref="S13:T13"/>
    <mergeCell ref="V13:Y13"/>
    <mergeCell ref="A15:B16"/>
    <mergeCell ref="D15:E15"/>
    <mergeCell ref="F15:G15"/>
    <mergeCell ref="H15:I15"/>
    <mergeCell ref="Q15:AB15"/>
    <mergeCell ref="AA13:AB13"/>
    <mergeCell ref="AA7:AB7"/>
    <mergeCell ref="Y8:Z8"/>
    <mergeCell ref="AA8:AB8"/>
    <mergeCell ref="Y9:Z9"/>
    <mergeCell ref="AA9:AB9"/>
    <mergeCell ref="D16:E16"/>
    <mergeCell ref="F16:G16"/>
    <mergeCell ref="H16:I16"/>
    <mergeCell ref="Q16:V16"/>
    <mergeCell ref="W16:AB16"/>
    <mergeCell ref="Y11:AB11"/>
    <mergeCell ref="C12:Z12"/>
    <mergeCell ref="G22:I22"/>
    <mergeCell ref="J22:L22"/>
    <mergeCell ref="M22:O22"/>
    <mergeCell ref="Q17:S17"/>
    <mergeCell ref="T17:V17"/>
    <mergeCell ref="W17:Y17"/>
    <mergeCell ref="G23:I26"/>
    <mergeCell ref="J23:L26"/>
    <mergeCell ref="M23:O26"/>
    <mergeCell ref="A20:AB20"/>
    <mergeCell ref="A21:A22"/>
    <mergeCell ref="B21:C22"/>
    <mergeCell ref="D21:O21"/>
    <mergeCell ref="P21:P22"/>
    <mergeCell ref="Q21:AB22"/>
    <mergeCell ref="D22:F22"/>
    <mergeCell ref="Z17:AB17"/>
    <mergeCell ref="Q18:S18"/>
    <mergeCell ref="T18:V18"/>
    <mergeCell ref="W18:Y18"/>
    <mergeCell ref="Z18:AB18"/>
    <mergeCell ref="P23:P26"/>
    <mergeCell ref="Q23:AB26"/>
    <mergeCell ref="A27:AB27"/>
    <mergeCell ref="A23:A26"/>
    <mergeCell ref="B23:C26"/>
    <mergeCell ref="D23:F26"/>
    <mergeCell ref="A28:AB28"/>
    <mergeCell ref="A29:A30"/>
    <mergeCell ref="B29:C30"/>
    <mergeCell ref="D29:O29"/>
    <mergeCell ref="P29:P30"/>
    <mergeCell ref="Q29:AB30"/>
    <mergeCell ref="D30:F30"/>
    <mergeCell ref="G30:I30"/>
    <mergeCell ref="J30:L30"/>
    <mergeCell ref="M30:O30"/>
    <mergeCell ref="J31:L34"/>
    <mergeCell ref="M31:O34"/>
    <mergeCell ref="A35:A36"/>
    <mergeCell ref="B35:B36"/>
    <mergeCell ref="C35:C36"/>
    <mergeCell ref="D35:P35"/>
    <mergeCell ref="Q35:AB35"/>
    <mergeCell ref="Q36:T36"/>
    <mergeCell ref="U36:X36"/>
    <mergeCell ref="Y36:AB36"/>
    <mergeCell ref="P31:P34"/>
    <mergeCell ref="Q31:AB34"/>
    <mergeCell ref="A31:A34"/>
    <mergeCell ref="B31:C34"/>
    <mergeCell ref="D31:F34"/>
    <mergeCell ref="G31:I34"/>
    <mergeCell ref="Q41:AB42"/>
    <mergeCell ref="Q37:T37"/>
    <mergeCell ref="U37:X37"/>
    <mergeCell ref="Y37:AB37"/>
    <mergeCell ref="A38:AB38"/>
    <mergeCell ref="A39:A40"/>
    <mergeCell ref="B39:B40"/>
    <mergeCell ref="C39:P39"/>
    <mergeCell ref="Q39:AB39"/>
    <mergeCell ref="Q40:AB40"/>
    <mergeCell ref="A41:A42"/>
    <mergeCell ref="B41:B42"/>
  </mergeCells>
  <dataValidations count="3">
    <dataValidation type="textLength" operator="lessThanOrEqual" allowBlank="1" showInputMessage="1" showErrorMessage="1" errorTitle="Máximo 1.000 caracteres" error="Máximo 1.000 caracteres" sqref="U37:X37">
      <formula1>1000</formula1>
    </dataValidation>
    <dataValidation type="textLength" operator="lessThanOrEqual" allowBlank="1" showInputMessage="1" showErrorMessage="1" errorTitle="Máximo 2.000 caracteres" error="Máximo 2.000 caracteres" sqref="Q41:AB42 Q37:T37">
      <formula1>2000</formula1>
    </dataValidation>
    <dataValidation type="textLength" operator="lessThanOrEqual" allowBlank="1" showInputMessage="1" showErrorMessage="1" errorTitle="Máximo 2.000 caracteres" error="Máximo 2.000 caracteres" promptTitle="2.000 caracteres" sqref="Q23:AB26 Q31:AB34">
      <formula1>2000</formula1>
    </dataValidation>
  </dataValidations>
  <pageMargins left="0" right="0" top="0" bottom="0" header="0" footer="0"/>
  <pageSetup scale="42" fitToHeight="0" orientation="landscape"/>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FFB75CC72BBF04887B0ACDDA5CFB885" ma:contentTypeVersion="10" ma:contentTypeDescription="Crear nuevo documento." ma:contentTypeScope="" ma:versionID="b1f68a1d6eb4d9a6a684c26bbc771ce8">
  <xsd:schema xmlns:xsd="http://www.w3.org/2001/XMLSchema" xmlns:xs="http://www.w3.org/2001/XMLSchema" xmlns:p="http://schemas.microsoft.com/office/2006/metadata/properties" xmlns:ns3="2661b512-fd16-4677-bdb5-69cffdccb81d" xmlns:ns4="d77191a7-854c-42f9-9c4c-d172a47a5e7e" targetNamespace="http://schemas.microsoft.com/office/2006/metadata/properties" ma:root="true" ma:fieldsID="ed3cd170f151bbf535d7545b391d339f" ns3:_="" ns4:_="">
    <xsd:import namespace="2661b512-fd16-4677-bdb5-69cffdccb81d"/>
    <xsd:import namespace="d77191a7-854c-42f9-9c4c-d172a47a5e7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61b512-fd16-4677-bdb5-69cffdccb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7191a7-854c-42f9-9c4c-d172a47a5e7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AC25CD46-5B2F-44D7-8621-B55505C65F46}">
  <ds:schemaRef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2661b512-fd16-4677-bdb5-69cffdccb81d"/>
    <ds:schemaRef ds:uri="http://schemas.openxmlformats.org/package/2006/metadata/core-properties"/>
    <ds:schemaRef ds:uri="d77191a7-854c-42f9-9c4c-d172a47a5e7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13E3831-D803-4C27-92DA-7A8C3923B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61b512-fd16-4677-bdb5-69cffdccb81d"/>
    <ds:schemaRef ds:uri="d77191a7-854c-42f9-9c4c-d172a47a5e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VALIDACION</vt:lpstr>
      <vt:lpstr>Realizar 35000 OYA</vt:lpstr>
      <vt:lpstr>1500 Representacion</vt:lpstr>
      <vt:lpstr>Seguimiento Rep</vt:lpstr>
      <vt:lpstr>Ruta Integral</vt:lpstr>
      <vt:lpstr>Seguimiento Ruta</vt:lpstr>
      <vt:lpstr>Uri</vt:lpstr>
      <vt:lpstr>Conceptos</vt:lpstr>
      <vt:lpstr>Iniciativas</vt:lpstr>
      <vt:lpstr>Seguimiento PDD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Luz Angela Andrade</cp:lastModifiedBy>
  <cp:lastPrinted>2021-09-07T19:00:18Z</cp:lastPrinted>
  <dcterms:created xsi:type="dcterms:W3CDTF">2011-04-26T22:16:52Z</dcterms:created>
  <dcterms:modified xsi:type="dcterms:W3CDTF">2023-10-03T12:54:37Z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0x0101008FFB75CC72BBF04887B0ACDDA5CFB885</vt:lpwstr>
  </property>
</Properties>
</file>